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LE\LE\MT\MT\5.Target\Năm 2022\T3\"/>
    </mc:Choice>
  </mc:AlternateContent>
  <bookViews>
    <workbookView showHorizontalScroll="0" showVerticalScroll="0" showSheetTabs="0" xWindow="0" yWindow="0" windowWidth="20490" windowHeight="7065" tabRatio="487"/>
  </bookViews>
  <sheets>
    <sheet name="VN" sheetId="4" r:id="rId1"/>
    <sheet name="31.03" sheetId="88" r:id="rId2"/>
    <sheet name="25.03" sheetId="89" r:id="rId3"/>
    <sheet name="CHẠY BB" sheetId="49" state="hidden" r:id="rId4"/>
    <sheet name="ĐỀ XUẤT" sheetId="38" state="hidden" r:id="rId5"/>
  </sheets>
  <definedNames>
    <definedName name="_Fill" localSheetId="3" hidden="1">#REF!</definedName>
    <definedName name="_Fill" hidden="1">#REF!</definedName>
    <definedName name="_xlnm._FilterDatabase" localSheetId="2" hidden="1">'25.03'!$B$7:$BP$412</definedName>
    <definedName name="_xlnm._FilterDatabase" localSheetId="1" hidden="1">'31.03'!$B$7:$BM$7</definedName>
    <definedName name="_xlnm._FilterDatabase" localSheetId="3" hidden="1">'CHẠY BB'!$A$5:$X$168</definedName>
    <definedName name="_xlnm._FilterDatabase" localSheetId="0" hidden="1">VN!$A$5:$X$8</definedName>
    <definedName name="data">'CHẠY BB'!$A$4:$Y$225</definedName>
    <definedName name="Nabati_customer" localSheetId="3">'CHẠY BB'!$D$8:$D$163</definedName>
    <definedName name="Nabati_customer" localSheetId="0">VN!$D$6:$D$7</definedName>
    <definedName name="_xlnm.Print_Area" localSheetId="3">'CHẠY BB'!$A$1:$X$184</definedName>
    <definedName name="_xlnm.Print_Area" localSheetId="4">'ĐỀ XUẤT'!$A$1:$I$122</definedName>
    <definedName name="_xlnm.Print_Area" localSheetId="0">VN!$A$1:$V$8</definedName>
    <definedName name="_xlnm.Print_Titles" localSheetId="3">'CHẠY BB'!$4:$5</definedName>
    <definedName name="_xlnm.Print_Titles" localSheetId="0">VN!$4:$5</definedName>
  </definedNames>
  <calcPr calcId="162913"/>
</workbook>
</file>

<file path=xl/calcChain.xml><?xml version="1.0" encoding="utf-8"?>
<calcChain xmlns="http://schemas.openxmlformats.org/spreadsheetml/2006/main">
  <c r="O4" i="88" l="1"/>
  <c r="P4" i="88"/>
  <c r="J4" i="88"/>
  <c r="N3" i="88"/>
  <c r="P3" i="88"/>
  <c r="J3" i="88"/>
  <c r="P7" i="4" l="1"/>
  <c r="P6" i="4"/>
  <c r="L7" i="4"/>
  <c r="L6" i="4"/>
  <c r="M4" i="88"/>
  <c r="F7" i="4"/>
  <c r="F6" i="4"/>
  <c r="S7" i="4" l="1"/>
  <c r="S6" i="4"/>
  <c r="Q7" i="4"/>
  <c r="Q6" i="4"/>
  <c r="L8" i="4" l="1"/>
  <c r="G7" i="4" l="1"/>
  <c r="I7" i="4" s="1"/>
  <c r="G6" i="4"/>
  <c r="I6" i="4" s="1"/>
  <c r="U7" i="4"/>
  <c r="K7" i="4"/>
  <c r="U6" i="4"/>
  <c r="K6" i="4"/>
  <c r="M6" i="4" s="1"/>
  <c r="H6" i="4" l="1"/>
  <c r="H7" i="4"/>
  <c r="M7" i="4"/>
  <c r="R6" i="4"/>
  <c r="T6" i="4" s="1"/>
  <c r="R7" i="4"/>
  <c r="T7" i="4" s="1"/>
  <c r="J6" i="4" l="1"/>
  <c r="N6" i="4" s="1"/>
  <c r="J7" i="4"/>
  <c r="N7" i="4" s="1"/>
  <c r="A7" i="4"/>
  <c r="O6" i="4" l="1"/>
  <c r="V6" i="4" s="1"/>
  <c r="O7" i="4"/>
  <c r="V7" i="4" s="1"/>
  <c r="I8" i="4" l="1"/>
  <c r="G8" i="4" l="1"/>
  <c r="S8" i="4" l="1"/>
  <c r="P8" i="4" l="1"/>
  <c r="Q8" i="4" l="1"/>
  <c r="U8" i="4"/>
  <c r="R8" i="4" l="1"/>
  <c r="V8" i="4" l="1"/>
  <c r="I16" i="38" l="1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I109" i="38" l="1"/>
  <c r="I108" i="38"/>
  <c r="I107" i="38"/>
  <c r="I106" i="38"/>
  <c r="I105" i="38"/>
  <c r="I104" i="38"/>
  <c r="I103" i="38"/>
  <c r="I102" i="38"/>
  <c r="I101" i="38"/>
  <c r="I100" i="38"/>
  <c r="I99" i="38"/>
  <c r="I98" i="38"/>
  <c r="I97" i="38"/>
  <c r="I96" i="38"/>
  <c r="I95" i="38"/>
  <c r="I94" i="38"/>
  <c r="I93" i="38"/>
  <c r="I92" i="38"/>
  <c r="I91" i="38"/>
  <c r="I90" i="38"/>
  <c r="I89" i="38"/>
  <c r="I88" i="38"/>
  <c r="I87" i="38"/>
  <c r="I86" i="38"/>
  <c r="I85" i="38"/>
  <c r="I84" i="38"/>
  <c r="A17" i="38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I110" i="38" l="1"/>
  <c r="F8" i="4" l="1"/>
  <c r="H8" i="4" s="1"/>
  <c r="K8" i="4" l="1"/>
  <c r="M8" i="4" l="1"/>
  <c r="O8" i="4" l="1"/>
  <c r="X33" i="49" l="1"/>
  <c r="Z33" i="49" s="1"/>
  <c r="X52" i="49"/>
  <c r="Z52" i="49" s="1"/>
  <c r="AF52" i="49" s="1"/>
  <c r="X21" i="49"/>
  <c r="Z21" i="49" s="1"/>
  <c r="X143" i="49"/>
  <c r="Z143" i="49" s="1"/>
  <c r="AF143" i="49" s="1"/>
  <c r="X189" i="49"/>
  <c r="Z189" i="49" s="1"/>
  <c r="X90" i="49"/>
  <c r="Z90" i="49" s="1"/>
  <c r="AE90" i="49" s="1"/>
  <c r="X40" i="49"/>
  <c r="Z40" i="49" s="1"/>
  <c r="X54" i="49"/>
  <c r="Z54" i="49" s="1"/>
  <c r="AJ54" i="49" s="1"/>
  <c r="X88" i="49"/>
  <c r="Z88" i="49" s="1"/>
  <c r="X61" i="49"/>
  <c r="Z61" i="49" s="1"/>
  <c r="X10" i="49"/>
  <c r="Z10" i="49" s="1"/>
  <c r="X201" i="49"/>
  <c r="Z201" i="49" s="1"/>
  <c r="AK201" i="49" s="1"/>
  <c r="X37" i="49"/>
  <c r="Z37" i="49" s="1"/>
  <c r="AB37" i="49" s="1"/>
  <c r="X181" i="49"/>
  <c r="Z181" i="49" s="1"/>
  <c r="AA181" i="49" s="1"/>
  <c r="AM181" i="49" s="1"/>
  <c r="X76" i="49"/>
  <c r="Z76" i="49" s="1"/>
  <c r="X127" i="49"/>
  <c r="Z127" i="49" s="1"/>
  <c r="X158" i="49"/>
  <c r="Z158" i="49" s="1"/>
  <c r="X6" i="49"/>
  <c r="Z6" i="49"/>
  <c r="AK6" i="49" s="1"/>
  <c r="X8" i="49"/>
  <c r="Z8" i="49" s="1"/>
  <c r="AK8" i="49" s="1"/>
  <c r="X150" i="49"/>
  <c r="Z150" i="49"/>
  <c r="AC150" i="49" s="1"/>
  <c r="X165" i="49"/>
  <c r="Z165" i="49" s="1"/>
  <c r="AH165" i="49" s="1"/>
  <c r="X111" i="49"/>
  <c r="Z111" i="49"/>
  <c r="X78" i="49"/>
  <c r="Z78" i="49" s="1"/>
  <c r="AD78" i="49" s="1"/>
  <c r="X157" i="49"/>
  <c r="Z157" i="49" s="1"/>
  <c r="AD157" i="49" s="1"/>
  <c r="X47" i="49"/>
  <c r="Z47" i="49" s="1"/>
  <c r="X155" i="49"/>
  <c r="Z155" i="49"/>
  <c r="AD155" i="49" s="1"/>
  <c r="X64" i="49"/>
  <c r="Z64" i="49" s="1"/>
  <c r="AJ64" i="49" s="1"/>
  <c r="X24" i="49"/>
  <c r="Z24" i="49" s="1"/>
  <c r="AG24" i="49" s="1"/>
  <c r="X168" i="49"/>
  <c r="Z168" i="49" s="1"/>
  <c r="X105" i="49"/>
  <c r="Z105" i="49" s="1"/>
  <c r="AA105" i="49" s="1"/>
  <c r="X187" i="49"/>
  <c r="Z187" i="49" s="1"/>
  <c r="X126" i="49"/>
  <c r="Z126" i="49"/>
  <c r="AA126" i="49" s="1"/>
  <c r="X45" i="49"/>
  <c r="Z45" i="49" s="1"/>
  <c r="AB45" i="49" s="1"/>
  <c r="X85" i="49"/>
  <c r="Z85" i="49" s="1"/>
  <c r="AL85" i="49" s="1"/>
  <c r="X148" i="49"/>
  <c r="Z148" i="49" s="1"/>
  <c r="X135" i="49"/>
  <c r="Z135" i="49" s="1"/>
  <c r="X199" i="49"/>
  <c r="Z199" i="49"/>
  <c r="X220" i="49"/>
  <c r="Z220" i="49" s="1"/>
  <c r="X225" i="49"/>
  <c r="Z225" i="49" s="1"/>
  <c r="AJ225" i="49" s="1"/>
  <c r="X83" i="49"/>
  <c r="Z83" i="49"/>
  <c r="X96" i="49"/>
  <c r="Z96" i="49" s="1"/>
  <c r="X216" i="49"/>
  <c r="Z216" i="49" s="1"/>
  <c r="X215" i="49"/>
  <c r="Z215" i="49" s="1"/>
  <c r="AA215" i="49" s="1"/>
  <c r="X200" i="49"/>
  <c r="Z200" i="49" s="1"/>
  <c r="X176" i="49"/>
  <c r="Z176" i="49"/>
  <c r="X152" i="49"/>
  <c r="Z152" i="49" s="1"/>
  <c r="AJ152" i="49" s="1"/>
  <c r="X79" i="49"/>
  <c r="Z79" i="49" s="1"/>
  <c r="X180" i="49"/>
  <c r="Z180" i="49" s="1"/>
  <c r="X115" i="49"/>
  <c r="Z115" i="49" s="1"/>
  <c r="AI115" i="49" s="1"/>
  <c r="AB115" i="49"/>
  <c r="X84" i="49"/>
  <c r="Z84" i="49" s="1"/>
  <c r="AA84" i="49" s="1"/>
  <c r="X81" i="49"/>
  <c r="Z81" i="49" s="1"/>
  <c r="X114" i="49"/>
  <c r="Z114" i="49" s="1"/>
  <c r="X62" i="49"/>
  <c r="Z62" i="49" s="1"/>
  <c r="AD62" i="49" s="1"/>
  <c r="X18" i="49"/>
  <c r="Z18" i="49" s="1"/>
  <c r="X95" i="49"/>
  <c r="Z95" i="49" s="1"/>
  <c r="X69" i="49"/>
  <c r="Z69" i="49" s="1"/>
  <c r="X124" i="49"/>
  <c r="Z124" i="49" s="1"/>
  <c r="X174" i="49"/>
  <c r="Z174" i="49"/>
  <c r="AH174" i="49" s="1"/>
  <c r="X58" i="49"/>
  <c r="Z58" i="49"/>
  <c r="AB58" i="49" s="1"/>
  <c r="AD58" i="49"/>
  <c r="X118" i="49"/>
  <c r="Z118" i="49" s="1"/>
  <c r="X154" i="49"/>
  <c r="Z154" i="49" s="1"/>
  <c r="X77" i="49"/>
  <c r="Z77" i="49"/>
  <c r="AE77" i="49" s="1"/>
  <c r="X205" i="49"/>
  <c r="Z205" i="49" s="1"/>
  <c r="AK205" i="49" s="1"/>
  <c r="X128" i="49"/>
  <c r="Z128" i="49" s="1"/>
  <c r="X93" i="49"/>
  <c r="Z93" i="49" s="1"/>
  <c r="AL93" i="49" s="1"/>
  <c r="X149" i="49"/>
  <c r="Z149" i="49" s="1"/>
  <c r="X101" i="49"/>
  <c r="Z101" i="49" s="1"/>
  <c r="X137" i="49"/>
  <c r="Z137" i="49" s="1"/>
  <c r="X67" i="49"/>
  <c r="Z67" i="49" s="1"/>
  <c r="AD67" i="49" s="1"/>
  <c r="X108" i="49"/>
  <c r="Z108" i="49" s="1"/>
  <c r="X133" i="49"/>
  <c r="Z133" i="49" s="1"/>
  <c r="X123" i="49"/>
  <c r="Z123" i="49" s="1"/>
  <c r="AD123" i="49" s="1"/>
  <c r="X46" i="49"/>
  <c r="Z46" i="49" s="1"/>
  <c r="AA46" i="49" s="1"/>
  <c r="X86" i="49"/>
  <c r="Z86" i="49"/>
  <c r="X50" i="49"/>
  <c r="Z50" i="49" s="1"/>
  <c r="X27" i="49"/>
  <c r="Z27" i="49" s="1"/>
  <c r="AB27" i="49" s="1"/>
  <c r="X44" i="49"/>
  <c r="Z44" i="49" s="1"/>
  <c r="X182" i="49"/>
  <c r="Z182" i="49"/>
  <c r="AB182" i="49" s="1"/>
  <c r="X100" i="49"/>
  <c r="Z100" i="49" s="1"/>
  <c r="AG100" i="49" s="1"/>
  <c r="X110" i="49"/>
  <c r="Z110" i="49" s="1"/>
  <c r="AB110" i="49" s="1"/>
  <c r="X116" i="49"/>
  <c r="Z116" i="49" s="1"/>
  <c r="X41" i="49"/>
  <c r="Z41" i="49" s="1"/>
  <c r="X53" i="49"/>
  <c r="Z53" i="49" s="1"/>
  <c r="X70" i="49"/>
  <c r="Z70" i="49"/>
  <c r="X109" i="49"/>
  <c r="Z109" i="49" s="1"/>
  <c r="X60" i="49"/>
  <c r="Z60" i="49" s="1"/>
  <c r="X12" i="49"/>
  <c r="Z12" i="49" s="1"/>
  <c r="AB12" i="49" s="1"/>
  <c r="X162" i="49"/>
  <c r="Z162" i="49" s="1"/>
  <c r="X28" i="49"/>
  <c r="Z28" i="49" s="1"/>
  <c r="AG28" i="49" s="1"/>
  <c r="X202" i="49"/>
  <c r="Z202" i="49"/>
  <c r="X55" i="49"/>
  <c r="Z55" i="49" s="1"/>
  <c r="AL55" i="49" s="1"/>
  <c r="X107" i="49"/>
  <c r="Z107" i="49" s="1"/>
  <c r="X164" i="49"/>
  <c r="Z164" i="49" s="1"/>
  <c r="X56" i="49"/>
  <c r="Z56" i="49" s="1"/>
  <c r="X173" i="49"/>
  <c r="Z173" i="49" s="1"/>
  <c r="AA173" i="49"/>
  <c r="X91" i="49"/>
  <c r="Z91" i="49" s="1"/>
  <c r="X36" i="49"/>
  <c r="Z36" i="49" s="1"/>
  <c r="X68" i="49"/>
  <c r="Z68" i="49" s="1"/>
  <c r="AK68" i="49" s="1"/>
  <c r="X145" i="49"/>
  <c r="Z145" i="49" s="1"/>
  <c r="X57" i="49"/>
  <c r="Z57" i="49"/>
  <c r="AF57" i="49" s="1"/>
  <c r="X122" i="49"/>
  <c r="Z122" i="49" s="1"/>
  <c r="X206" i="49"/>
  <c r="Z206" i="49" s="1"/>
  <c r="X29" i="49"/>
  <c r="Z29" i="49" s="1"/>
  <c r="X7" i="49"/>
  <c r="Z7" i="49" s="1"/>
  <c r="AF7" i="49" s="1"/>
  <c r="X73" i="49"/>
  <c r="Z73" i="49" s="1"/>
  <c r="X197" i="49"/>
  <c r="Z197" i="49" s="1"/>
  <c r="X196" i="49"/>
  <c r="Z196" i="49" s="1"/>
  <c r="AB196" i="49" s="1"/>
  <c r="X34" i="49"/>
  <c r="Z34" i="49" s="1"/>
  <c r="X195" i="49"/>
  <c r="Z195" i="49" s="1"/>
  <c r="X97" i="49"/>
  <c r="Z97" i="49" s="1"/>
  <c r="X117" i="49"/>
  <c r="Z117" i="49" s="1"/>
  <c r="X42" i="49"/>
  <c r="Z42" i="49" s="1"/>
  <c r="AL42" i="49" s="1"/>
  <c r="X113" i="49"/>
  <c r="Z113" i="49" s="1"/>
  <c r="X129" i="49"/>
  <c r="Z129" i="49" s="1"/>
  <c r="X208" i="49"/>
  <c r="Z208" i="49" s="1"/>
  <c r="AG208" i="49" s="1"/>
  <c r="X163" i="49"/>
  <c r="Z163" i="49" s="1"/>
  <c r="X218" i="49"/>
  <c r="Z218" i="49" s="1"/>
  <c r="X75" i="49"/>
  <c r="Z75" i="49"/>
  <c r="AE75" i="49" s="1"/>
  <c r="X30" i="49"/>
  <c r="Z30" i="49" s="1"/>
  <c r="AE30" i="49" s="1"/>
  <c r="X178" i="49"/>
  <c r="Z178" i="49" s="1"/>
  <c r="X188" i="49"/>
  <c r="Z188" i="49" s="1"/>
  <c r="AA188" i="49" s="1"/>
  <c r="AM188" i="49" s="1"/>
  <c r="X221" i="49"/>
  <c r="Z221" i="49" s="1"/>
  <c r="AE221" i="49" s="1"/>
  <c r="X80" i="49"/>
  <c r="Z80" i="49" s="1"/>
  <c r="X11" i="49"/>
  <c r="Z11" i="49"/>
  <c r="AL11" i="49" s="1"/>
  <c r="AA11" i="49"/>
  <c r="AM11" i="49" s="1"/>
  <c r="X13" i="49"/>
  <c r="Z13" i="49" s="1"/>
  <c r="X192" i="49"/>
  <c r="Z192" i="49" s="1"/>
  <c r="AG192" i="49" s="1"/>
  <c r="X92" i="49"/>
  <c r="Z92" i="49" s="1"/>
  <c r="X171" i="49"/>
  <c r="Z171" i="49" s="1"/>
  <c r="X213" i="49"/>
  <c r="Z213" i="49" s="1"/>
  <c r="X147" i="49"/>
  <c r="Z147" i="49" s="1"/>
  <c r="X160" i="49"/>
  <c r="Z160" i="49" s="1"/>
  <c r="X48" i="49"/>
  <c r="Z48" i="49" s="1"/>
  <c r="X136" i="49"/>
  <c r="Z136" i="49"/>
  <c r="X89" i="49"/>
  <c r="Z89" i="49" s="1"/>
  <c r="X22" i="49"/>
  <c r="Z22" i="49" s="1"/>
  <c r="AA22" i="49" s="1"/>
  <c r="AM22" i="49" s="1"/>
  <c r="X87" i="49"/>
  <c r="Z87" i="49" s="1"/>
  <c r="AC87" i="49" s="1"/>
  <c r="X31" i="49"/>
  <c r="Z31" i="49" s="1"/>
  <c r="X219" i="49"/>
  <c r="Z219" i="49" s="1"/>
  <c r="AB219" i="49" s="1"/>
  <c r="X125" i="49"/>
  <c r="Z125" i="49" s="1"/>
  <c r="X16" i="49"/>
  <c r="Z16" i="49" s="1"/>
  <c r="X156" i="49"/>
  <c r="Z156" i="49" s="1"/>
  <c r="AB156" i="49" s="1"/>
  <c r="X175" i="49"/>
  <c r="Z175" i="49" s="1"/>
  <c r="X112" i="49"/>
  <c r="Z112" i="49" s="1"/>
  <c r="X153" i="49"/>
  <c r="Z153" i="49" s="1"/>
  <c r="X49" i="49"/>
  <c r="Z49" i="49"/>
  <c r="AF49" i="49" s="1"/>
  <c r="X71" i="49"/>
  <c r="Z71" i="49" s="1"/>
  <c r="X82" i="49"/>
  <c r="Z82" i="49" s="1"/>
  <c r="X172" i="49"/>
  <c r="Z172" i="49"/>
  <c r="X191" i="49"/>
  <c r="Z191" i="49" s="1"/>
  <c r="AE191" i="49" s="1"/>
  <c r="X186" i="49"/>
  <c r="Z186" i="49" s="1"/>
  <c r="AH186" i="49" s="1"/>
  <c r="X15" i="49"/>
  <c r="Z15" i="49" s="1"/>
  <c r="AG15" i="49" s="1"/>
  <c r="X104" i="49"/>
  <c r="Z104" i="49" s="1"/>
  <c r="AA104" i="49" s="1"/>
  <c r="AM104" i="49" s="1"/>
  <c r="X132" i="49"/>
  <c r="Z132" i="49" s="1"/>
  <c r="X190" i="49"/>
  <c r="Z190" i="49" s="1"/>
  <c r="X179" i="49"/>
  <c r="Z179" i="49" s="1"/>
  <c r="X210" i="49"/>
  <c r="Z210" i="49" s="1"/>
  <c r="X134" i="49"/>
  <c r="Z134" i="49" s="1"/>
  <c r="AB134" i="49" s="1"/>
  <c r="X19" i="49"/>
  <c r="Z19" i="49"/>
  <c r="X66" i="49"/>
  <c r="Z66" i="49" s="1"/>
  <c r="AA66" i="49" s="1"/>
  <c r="X43" i="49"/>
  <c r="Z43" i="49" s="1"/>
  <c r="X159" i="49"/>
  <c r="Z159" i="49" s="1"/>
  <c r="X151" i="49"/>
  <c r="Z151" i="49" s="1"/>
  <c r="X217" i="49"/>
  <c r="Z217" i="49" s="1"/>
  <c r="X26" i="49"/>
  <c r="Z26" i="49" s="1"/>
  <c r="AG26" i="49" s="1"/>
  <c r="X14" i="49"/>
  <c r="Z14" i="49" s="1"/>
  <c r="X207" i="49"/>
  <c r="Z207" i="49" s="1"/>
  <c r="X72" i="49"/>
  <c r="Z72" i="49" s="1"/>
  <c r="X170" i="49"/>
  <c r="Z170" i="49" s="1"/>
  <c r="X184" i="49"/>
  <c r="Z184" i="49" s="1"/>
  <c r="AE184" i="49" s="1"/>
  <c r="X131" i="49"/>
  <c r="Z131" i="49" s="1"/>
  <c r="X23" i="49"/>
  <c r="Z23" i="49" s="1"/>
  <c r="X65" i="49"/>
  <c r="Z65" i="49" s="1"/>
  <c r="X98" i="49"/>
  <c r="Z98" i="49" s="1"/>
  <c r="X177" i="49"/>
  <c r="Z177" i="49" s="1"/>
  <c r="X99" i="49"/>
  <c r="Z99" i="49"/>
  <c r="AJ99" i="49" s="1"/>
  <c r="X203" i="49"/>
  <c r="Z203" i="49" s="1"/>
  <c r="X32" i="49"/>
  <c r="Z32" i="49" s="1"/>
  <c r="X166" i="49"/>
  <c r="Z166" i="49"/>
  <c r="X146" i="49"/>
  <c r="Z146" i="49" s="1"/>
  <c r="X142" i="49"/>
  <c r="Z142" i="49" s="1"/>
  <c r="X204" i="49"/>
  <c r="Z204" i="49" s="1"/>
  <c r="AD204" i="49" s="1"/>
  <c r="AA204" i="49"/>
  <c r="AM204" i="49" s="1"/>
  <c r="X211" i="49"/>
  <c r="Z211" i="49" s="1"/>
  <c r="AB211" i="49" s="1"/>
  <c r="X161" i="49"/>
  <c r="Z161" i="49" s="1"/>
  <c r="X139" i="49"/>
  <c r="Z139" i="49" s="1"/>
  <c r="AD139" i="49" s="1"/>
  <c r="X106" i="49"/>
  <c r="Z106" i="49" s="1"/>
  <c r="X51" i="49"/>
  <c r="Z51" i="49" s="1"/>
  <c r="AC51" i="49" s="1"/>
  <c r="X141" i="49"/>
  <c r="Z141" i="49" s="1"/>
  <c r="X121" i="49"/>
  <c r="Z121" i="49" s="1"/>
  <c r="X20" i="49"/>
  <c r="Z20" i="49"/>
  <c r="AJ20" i="49" s="1"/>
  <c r="X17" i="49"/>
  <c r="Z17" i="49"/>
  <c r="X140" i="49"/>
  <c r="Z140" i="49" s="1"/>
  <c r="AB140" i="49" s="1"/>
  <c r="X194" i="49"/>
  <c r="Z194" i="49" s="1"/>
  <c r="AG194" i="49" s="1"/>
  <c r="X212" i="49"/>
  <c r="Z212" i="49" s="1"/>
  <c r="AA212" i="49" s="1"/>
  <c r="X94" i="49"/>
  <c r="Z94" i="49" s="1"/>
  <c r="AA94" i="49" s="1"/>
  <c r="X119" i="49"/>
  <c r="Z119" i="49" s="1"/>
  <c r="X198" i="49"/>
  <c r="Z198" i="49"/>
  <c r="AC198" i="49" s="1"/>
  <c r="AA198" i="49"/>
  <c r="X120" i="49"/>
  <c r="Z120" i="49" s="1"/>
  <c r="X38" i="49"/>
  <c r="Z38" i="49" s="1"/>
  <c r="X102" i="49"/>
  <c r="Z102" i="49"/>
  <c r="AG102" i="49" s="1"/>
  <c r="X63" i="49"/>
  <c r="Z63" i="49" s="1"/>
  <c r="X144" i="49"/>
  <c r="Z144" i="49"/>
  <c r="X167" i="49"/>
  <c r="Z167" i="49" s="1"/>
  <c r="X39" i="49"/>
  <c r="Z39" i="49" s="1"/>
  <c r="X193" i="49"/>
  <c r="Z193" i="49" s="1"/>
  <c r="AB193" i="49" s="1"/>
  <c r="X223" i="49"/>
  <c r="Z223" i="49"/>
  <c r="X103" i="49"/>
  <c r="Z103" i="49" s="1"/>
  <c r="X35" i="49"/>
  <c r="Z35" i="49" s="1"/>
  <c r="X222" i="49"/>
  <c r="Z222" i="49" s="1"/>
  <c r="X224" i="49"/>
  <c r="Z224" i="49" s="1"/>
  <c r="X214" i="49"/>
  <c r="Z214" i="49" s="1"/>
  <c r="X9" i="49"/>
  <c r="Z9" i="49" s="1"/>
  <c r="X59" i="49"/>
  <c r="Z59" i="49" s="1"/>
  <c r="X74" i="49"/>
  <c r="Z74" i="49" s="1"/>
  <c r="X185" i="49"/>
  <c r="Z185" i="49" s="1"/>
  <c r="X183" i="49"/>
  <c r="Z183" i="49" s="1"/>
  <c r="X130" i="49"/>
  <c r="Z130" i="49" s="1"/>
  <c r="AD130" i="49" s="1"/>
  <c r="X169" i="49"/>
  <c r="Z169" i="49" s="1"/>
  <c r="AA169" i="49" s="1"/>
  <c r="X25" i="49"/>
  <c r="Z25" i="49" s="1"/>
  <c r="X209" i="49"/>
  <c r="Z209" i="49" s="1"/>
  <c r="AA209" i="49" s="1"/>
  <c r="X138" i="49"/>
  <c r="Z138" i="49" s="1"/>
  <c r="AA191" i="49" l="1"/>
  <c r="AM191" i="49" s="1"/>
  <c r="AG150" i="49"/>
  <c r="AA205" i="49"/>
  <c r="AM205" i="49" s="1"/>
  <c r="AA155" i="49"/>
  <c r="AC200" i="49"/>
  <c r="AA200" i="49"/>
  <c r="AK10" i="49"/>
  <c r="AD10" i="49"/>
  <c r="AB160" i="49"/>
  <c r="AA160" i="49"/>
  <c r="AD160" i="49"/>
  <c r="AB180" i="49"/>
  <c r="AH180" i="49"/>
  <c r="AG180" i="49"/>
  <c r="AJ180" i="49"/>
  <c r="AC88" i="49"/>
  <c r="AG88" i="49"/>
  <c r="AB128" i="49"/>
  <c r="AA128" i="49"/>
  <c r="AD206" i="49"/>
  <c r="AA206" i="49"/>
  <c r="AM206" i="49" s="1"/>
  <c r="AA130" i="49"/>
  <c r="AM130" i="49" s="1"/>
  <c r="AG54" i="49"/>
  <c r="AD198" i="49"/>
  <c r="AC186" i="49"/>
  <c r="AG204" i="49"/>
  <c r="AB188" i="49"/>
  <c r="AD28" i="49"/>
  <c r="AI58" i="49"/>
  <c r="AH126" i="49"/>
  <c r="AI62" i="49"/>
  <c r="AD90" i="49"/>
  <c r="AH225" i="49"/>
  <c r="AJ155" i="49"/>
  <c r="AA54" i="49"/>
  <c r="AF225" i="49"/>
  <c r="AA102" i="49"/>
  <c r="AA99" i="49"/>
  <c r="AB20" i="49"/>
  <c r="AI52" i="49"/>
  <c r="AB62" i="49"/>
  <c r="AA221" i="49"/>
  <c r="AM221" i="49" s="1"/>
  <c r="AB67" i="49"/>
  <c r="AK115" i="49"/>
  <c r="AG94" i="49"/>
  <c r="AH51" i="49"/>
  <c r="AA65" i="49"/>
  <c r="AF65" i="49"/>
  <c r="AA97" i="49"/>
  <c r="AM97" i="49" s="1"/>
  <c r="AD97" i="49"/>
  <c r="AF81" i="49"/>
  <c r="AB81" i="49"/>
  <c r="AJ81" i="49"/>
  <c r="AC81" i="49"/>
  <c r="AE61" i="49"/>
  <c r="AD61" i="49"/>
  <c r="AB61" i="49"/>
  <c r="AJ146" i="49"/>
  <c r="AG146" i="49"/>
  <c r="AC14" i="49"/>
  <c r="AA14" i="49"/>
  <c r="AA124" i="49"/>
  <c r="AH124" i="49"/>
  <c r="AG124" i="49"/>
  <c r="AD124" i="49"/>
  <c r="AE124" i="49"/>
  <c r="AK16" i="49"/>
  <c r="AD16" i="49"/>
  <c r="AA16" i="49"/>
  <c r="AF16" i="49"/>
  <c r="AG16" i="49"/>
  <c r="AB16" i="49"/>
  <c r="AP16" i="49" s="1"/>
  <c r="AG31" i="49"/>
  <c r="AK31" i="49"/>
  <c r="AB31" i="49"/>
  <c r="AD31" i="49"/>
  <c r="AH69" i="49"/>
  <c r="AD69" i="49"/>
  <c r="AI18" i="49"/>
  <c r="AD18" i="49"/>
  <c r="AA18" i="49"/>
  <c r="AE18" i="49"/>
  <c r="AF138" i="49"/>
  <c r="AD138" i="49"/>
  <c r="AF222" i="49"/>
  <c r="AG222" i="49"/>
  <c r="AI167" i="49"/>
  <c r="AA167" i="49"/>
  <c r="AN167" i="49" s="1"/>
  <c r="AB167" i="49"/>
  <c r="AG72" i="49"/>
  <c r="AB72" i="49"/>
  <c r="AE72" i="49"/>
  <c r="AI72" i="49"/>
  <c r="AA72" i="49"/>
  <c r="AD175" i="49"/>
  <c r="AG175" i="49"/>
  <c r="AL175" i="49"/>
  <c r="AK175" i="49"/>
  <c r="AE125" i="49"/>
  <c r="AD125" i="49"/>
  <c r="AA125" i="49"/>
  <c r="AF125" i="49"/>
  <c r="AG125" i="49"/>
  <c r="AA185" i="49"/>
  <c r="AM185" i="49" s="1"/>
  <c r="AE185" i="49"/>
  <c r="AB166" i="49"/>
  <c r="AE166" i="49"/>
  <c r="AA82" i="49"/>
  <c r="AC82" i="49"/>
  <c r="AI56" i="49"/>
  <c r="AD56" i="49"/>
  <c r="AC53" i="49"/>
  <c r="AI53" i="49"/>
  <c r="AC114" i="49"/>
  <c r="AG114" i="49"/>
  <c r="AA211" i="49"/>
  <c r="AM211" i="49" s="1"/>
  <c r="AB75" i="49"/>
  <c r="AE8" i="49"/>
  <c r="AJ159" i="49"/>
  <c r="AB159" i="49"/>
  <c r="AA182" i="49"/>
  <c r="AL182" i="49"/>
  <c r="AL46" i="49"/>
  <c r="AB46" i="49"/>
  <c r="AN46" i="49" s="1"/>
  <c r="AF101" i="49"/>
  <c r="AB101" i="49"/>
  <c r="AD159" i="49"/>
  <c r="AG56" i="49"/>
  <c r="AB53" i="49"/>
  <c r="AD53" i="49"/>
  <c r="AD205" i="49"/>
  <c r="AH101" i="49"/>
  <c r="AI27" i="49"/>
  <c r="AL139" i="49"/>
  <c r="AA139" i="49"/>
  <c r="AM139" i="49" s="1"/>
  <c r="AA75" i="49"/>
  <c r="AC62" i="49"/>
  <c r="AA62" i="49"/>
  <c r="AM62" i="49" s="1"/>
  <c r="AA55" i="49"/>
  <c r="AA68" i="49"/>
  <c r="AM68" i="49" s="1"/>
  <c r="AD111" i="49"/>
  <c r="AG111" i="49"/>
  <c r="AF181" i="49"/>
  <c r="AB181" i="49"/>
  <c r="AN181" i="49" s="1"/>
  <c r="AG211" i="49"/>
  <c r="AA101" i="49"/>
  <c r="AM101" i="49" s="1"/>
  <c r="AA27" i="49"/>
  <c r="AM27" i="49" s="1"/>
  <c r="AA58" i="49"/>
  <c r="AM58" i="49" s="1"/>
  <c r="AB130" i="49"/>
  <c r="AG200" i="49"/>
  <c r="AD20" i="49"/>
  <c r="AG67" i="49"/>
  <c r="AD150" i="49"/>
  <c r="AH221" i="49"/>
  <c r="AB56" i="49"/>
  <c r="AE200" i="49"/>
  <c r="AL45" i="49"/>
  <c r="AJ15" i="49"/>
  <c r="AI67" i="49"/>
  <c r="AJ111" i="49"/>
  <c r="AL134" i="49"/>
  <c r="AH75" i="49"/>
  <c r="AD75" i="49"/>
  <c r="AL27" i="49"/>
  <c r="AK27" i="49"/>
  <c r="AC127" i="49"/>
  <c r="AD127" i="49"/>
  <c r="AA45" i="49"/>
  <c r="AN45" i="49" s="1"/>
  <c r="AC27" i="49"/>
  <c r="AO27" i="49" s="1"/>
  <c r="AL53" i="49"/>
  <c r="AJ24" i="49"/>
  <c r="AL194" i="49"/>
  <c r="AJ102" i="49"/>
  <c r="AB102" i="49"/>
  <c r="AL26" i="49"/>
  <c r="AA26" i="49"/>
  <c r="AM26" i="49" s="1"/>
  <c r="AF26" i="49"/>
  <c r="AC22" i="49"/>
  <c r="AD22" i="49"/>
  <c r="AG22" i="49"/>
  <c r="AH136" i="49"/>
  <c r="AD136" i="49"/>
  <c r="AB208" i="49"/>
  <c r="AA208" i="49"/>
  <c r="AM208" i="49" s="1"/>
  <c r="AE68" i="49"/>
  <c r="AG68" i="49"/>
  <c r="AC68" i="49"/>
  <c r="AE83" i="49"/>
  <c r="AG83" i="49"/>
  <c r="AE6" i="49"/>
  <c r="AH6" i="49"/>
  <c r="AA6" i="49"/>
  <c r="AM6" i="49" s="1"/>
  <c r="AG6" i="49"/>
  <c r="AA184" i="49"/>
  <c r="AL127" i="49"/>
  <c r="AB104" i="49"/>
  <c r="AI104" i="49"/>
  <c r="AF186" i="49"/>
  <c r="AI186" i="49"/>
  <c r="AD186" i="49"/>
  <c r="AF30" i="49"/>
  <c r="AA30" i="49"/>
  <c r="AM30" i="49" s="1"/>
  <c r="AH70" i="49"/>
  <c r="AG70" i="49"/>
  <c r="AD134" i="49"/>
  <c r="AA201" i="49"/>
  <c r="AB201" i="49"/>
  <c r="AD211" i="49"/>
  <c r="AA67" i="49"/>
  <c r="AA51" i="49"/>
  <c r="AA134" i="49"/>
  <c r="AD55" i="49"/>
  <c r="AG30" i="49"/>
  <c r="AG166" i="49"/>
  <c r="AD30" i="49"/>
  <c r="AD6" i="49"/>
  <c r="AJ82" i="49"/>
  <c r="AC6" i="49"/>
  <c r="AI143" i="49"/>
  <c r="AL184" i="49"/>
  <c r="AI42" i="49"/>
  <c r="AF37" i="49"/>
  <c r="AJ136" i="49"/>
  <c r="AK55" i="49"/>
  <c r="AA88" i="49"/>
  <c r="AA85" i="49"/>
  <c r="AM85" i="49" s="1"/>
  <c r="AC225" i="49"/>
  <c r="AK131" i="49"/>
  <c r="AJ131" i="49"/>
  <c r="AH131" i="49"/>
  <c r="AE131" i="49"/>
  <c r="AD131" i="49"/>
  <c r="AC131" i="49"/>
  <c r="AI131" i="49"/>
  <c r="AL131" i="49"/>
  <c r="AA131" i="49"/>
  <c r="AF131" i="49"/>
  <c r="AG131" i="49"/>
  <c r="AB131" i="49"/>
  <c r="AC217" i="49"/>
  <c r="AK217" i="49"/>
  <c r="AE217" i="49"/>
  <c r="AL217" i="49"/>
  <c r="AJ217" i="49"/>
  <c r="AF217" i="49"/>
  <c r="AH217" i="49"/>
  <c r="AB217" i="49"/>
  <c r="AA217" i="49"/>
  <c r="AI217" i="49"/>
  <c r="AD217" i="49"/>
  <c r="AG217" i="49"/>
  <c r="AF210" i="49"/>
  <c r="AK210" i="49"/>
  <c r="AH210" i="49"/>
  <c r="AI210" i="49"/>
  <c r="AL210" i="49"/>
  <c r="AA210" i="49"/>
  <c r="AE210" i="49"/>
  <c r="AC210" i="49"/>
  <c r="AD210" i="49"/>
  <c r="AB210" i="49"/>
  <c r="AG210" i="49"/>
  <c r="AJ210" i="49"/>
  <c r="AE129" i="49"/>
  <c r="AC129" i="49"/>
  <c r="AJ129" i="49"/>
  <c r="AF129" i="49"/>
  <c r="AB129" i="49"/>
  <c r="AK129" i="49"/>
  <c r="AI129" i="49"/>
  <c r="AG129" i="49"/>
  <c r="AL129" i="49"/>
  <c r="AA129" i="49"/>
  <c r="AH129" i="49"/>
  <c r="AD129" i="49"/>
  <c r="AF29" i="49"/>
  <c r="AJ29" i="49"/>
  <c r="AI29" i="49"/>
  <c r="AA29" i="49"/>
  <c r="AL29" i="49"/>
  <c r="AH29" i="49"/>
  <c r="AE29" i="49"/>
  <c r="AC29" i="49"/>
  <c r="AK29" i="49"/>
  <c r="AD29" i="49"/>
  <c r="AG29" i="49"/>
  <c r="AB29" i="49"/>
  <c r="AF149" i="49"/>
  <c r="AL149" i="49"/>
  <c r="AJ149" i="49"/>
  <c r="AE149" i="49"/>
  <c r="AC149" i="49"/>
  <c r="AK149" i="49"/>
  <c r="AG149" i="49"/>
  <c r="AI149" i="49"/>
  <c r="AA149" i="49"/>
  <c r="AB149" i="49"/>
  <c r="AD149" i="49"/>
  <c r="AH149" i="49"/>
  <c r="AH183" i="49"/>
  <c r="AF183" i="49"/>
  <c r="AJ183" i="49"/>
  <c r="AL183" i="49"/>
  <c r="AI183" i="49"/>
  <c r="AE183" i="49"/>
  <c r="AC183" i="49"/>
  <c r="AK183" i="49"/>
  <c r="AD183" i="49"/>
  <c r="AA183" i="49"/>
  <c r="AG183" i="49"/>
  <c r="AB183" i="49"/>
  <c r="AK63" i="49"/>
  <c r="AC63" i="49"/>
  <c r="AF63" i="49"/>
  <c r="AI63" i="49"/>
  <c r="AD63" i="49"/>
  <c r="AJ63" i="49"/>
  <c r="AL63" i="49"/>
  <c r="AH63" i="49"/>
  <c r="AG63" i="49"/>
  <c r="AB63" i="49"/>
  <c r="AE63" i="49"/>
  <c r="AA63" i="49"/>
  <c r="AI13" i="49"/>
  <c r="AH13" i="49"/>
  <c r="AE13" i="49"/>
  <c r="AD13" i="49"/>
  <c r="AG13" i="49"/>
  <c r="AA13" i="49"/>
  <c r="AB13" i="49"/>
  <c r="AC13" i="49"/>
  <c r="AK13" i="49"/>
  <c r="AJ13" i="49"/>
  <c r="AL13" i="49"/>
  <c r="AF13" i="49"/>
  <c r="AC34" i="49"/>
  <c r="AL34" i="49"/>
  <c r="AE34" i="49"/>
  <c r="AH34" i="49"/>
  <c r="AA34" i="49"/>
  <c r="AI34" i="49"/>
  <c r="AB34" i="49"/>
  <c r="AJ34" i="49"/>
  <c r="AK34" i="49"/>
  <c r="AD34" i="49"/>
  <c r="AF34" i="49"/>
  <c r="AG34" i="49"/>
  <c r="AC36" i="49"/>
  <c r="AL36" i="49"/>
  <c r="AE36" i="49"/>
  <c r="AH36" i="49"/>
  <c r="AD36" i="49"/>
  <c r="AA36" i="49"/>
  <c r="AF36" i="49"/>
  <c r="AI36" i="49"/>
  <c r="AJ36" i="49"/>
  <c r="AK36" i="49"/>
  <c r="AG36" i="49"/>
  <c r="AB36" i="49"/>
  <c r="AH107" i="49"/>
  <c r="AJ107" i="49"/>
  <c r="AC107" i="49"/>
  <c r="AK107" i="49"/>
  <c r="AL107" i="49"/>
  <c r="AD107" i="49"/>
  <c r="AA107" i="49"/>
  <c r="AE107" i="49"/>
  <c r="AF107" i="49"/>
  <c r="AB107" i="49"/>
  <c r="AG107" i="49"/>
  <c r="AI107" i="49"/>
  <c r="AF44" i="49"/>
  <c r="AI44" i="49"/>
  <c r="AC44" i="49"/>
  <c r="AJ44" i="49"/>
  <c r="AK44" i="49"/>
  <c r="AD44" i="49"/>
  <c r="AG44" i="49"/>
  <c r="AE44" i="49"/>
  <c r="AL44" i="49"/>
  <c r="AB44" i="49"/>
  <c r="AH44" i="49"/>
  <c r="AA44" i="49"/>
  <c r="AK187" i="49"/>
  <c r="AB187" i="49"/>
  <c r="AC187" i="49"/>
  <c r="AF187" i="49"/>
  <c r="AD187" i="49"/>
  <c r="AI187" i="49"/>
  <c r="AH187" i="49"/>
  <c r="AL187" i="49"/>
  <c r="AA187" i="49"/>
  <c r="AE187" i="49"/>
  <c r="AJ187" i="49"/>
  <c r="AG187" i="49"/>
  <c r="AL47" i="49"/>
  <c r="AK47" i="49"/>
  <c r="AJ47" i="49"/>
  <c r="AH47" i="49"/>
  <c r="AD47" i="49"/>
  <c r="AR47" i="49" s="1"/>
  <c r="AA47" i="49"/>
  <c r="AF47" i="49"/>
  <c r="AI47" i="49"/>
  <c r="AB47" i="49"/>
  <c r="AC47" i="49"/>
  <c r="AE47" i="49"/>
  <c r="AG47" i="49"/>
  <c r="AK33" i="49"/>
  <c r="AB33" i="49"/>
  <c r="AF33" i="49"/>
  <c r="AG33" i="49"/>
  <c r="AJ33" i="49"/>
  <c r="AA33" i="49"/>
  <c r="AH33" i="49"/>
  <c r="AL33" i="49"/>
  <c r="AC33" i="49"/>
  <c r="AI33" i="49"/>
  <c r="AD33" i="49"/>
  <c r="AE33" i="49"/>
  <c r="AJ25" i="49"/>
  <c r="AL25" i="49"/>
  <c r="AH25" i="49"/>
  <c r="AC25" i="49"/>
  <c r="AG25" i="49"/>
  <c r="AF25" i="49"/>
  <c r="AA25" i="49"/>
  <c r="AK25" i="49"/>
  <c r="AI25" i="49"/>
  <c r="AB25" i="49"/>
  <c r="AE25" i="49"/>
  <c r="AD25" i="49"/>
  <c r="AK9" i="49"/>
  <c r="AI9" i="49"/>
  <c r="AL9" i="49"/>
  <c r="AE9" i="49"/>
  <c r="AD9" i="49"/>
  <c r="AA9" i="49"/>
  <c r="AF9" i="49"/>
  <c r="AJ9" i="49"/>
  <c r="AH9" i="49"/>
  <c r="AC9" i="49"/>
  <c r="AB9" i="49"/>
  <c r="AG9" i="49"/>
  <c r="AJ120" i="49"/>
  <c r="AF120" i="49"/>
  <c r="AI120" i="49"/>
  <c r="AH120" i="49"/>
  <c r="AE120" i="49"/>
  <c r="AK120" i="49"/>
  <c r="AC120" i="49"/>
  <c r="AB120" i="49"/>
  <c r="AL120" i="49"/>
  <c r="AA120" i="49"/>
  <c r="AD120" i="49"/>
  <c r="AG120" i="49"/>
  <c r="AC119" i="49"/>
  <c r="AL119" i="49"/>
  <c r="AH119" i="49"/>
  <c r="AF119" i="49"/>
  <c r="AE119" i="49"/>
  <c r="AB119" i="49"/>
  <c r="AD119" i="49"/>
  <c r="AJ119" i="49"/>
  <c r="AI119" i="49"/>
  <c r="AA119" i="49"/>
  <c r="AG119" i="49"/>
  <c r="AK119" i="49"/>
  <c r="AE121" i="49"/>
  <c r="AI121" i="49"/>
  <c r="AL121" i="49"/>
  <c r="AG121" i="49"/>
  <c r="AD121" i="49"/>
  <c r="AH121" i="49"/>
  <c r="AJ121" i="49"/>
  <c r="AC121" i="49"/>
  <c r="AK121" i="49"/>
  <c r="AB121" i="49"/>
  <c r="AF121" i="49"/>
  <c r="AA121" i="49"/>
  <c r="AK203" i="49"/>
  <c r="AH203" i="49"/>
  <c r="AI203" i="49"/>
  <c r="AL203" i="49"/>
  <c r="AC203" i="49"/>
  <c r="AE203" i="49"/>
  <c r="AJ203" i="49"/>
  <c r="AF203" i="49"/>
  <c r="AG203" i="49"/>
  <c r="AB203" i="49"/>
  <c r="AD203" i="49"/>
  <c r="AA203" i="49"/>
  <c r="AJ153" i="49"/>
  <c r="AL153" i="49"/>
  <c r="AF153" i="49"/>
  <c r="AH153" i="49"/>
  <c r="AK153" i="49"/>
  <c r="AE153" i="49"/>
  <c r="AC153" i="49"/>
  <c r="AA153" i="49"/>
  <c r="AI153" i="49"/>
  <c r="AG153" i="49"/>
  <c r="AD153" i="49"/>
  <c r="AB153" i="49"/>
  <c r="AC147" i="49"/>
  <c r="AK147" i="49"/>
  <c r="AJ147" i="49"/>
  <c r="AF147" i="49"/>
  <c r="AL147" i="49"/>
  <c r="AD147" i="49"/>
  <c r="AE147" i="49"/>
  <c r="AI147" i="49"/>
  <c r="AA147" i="49"/>
  <c r="AG147" i="49"/>
  <c r="AB147" i="49"/>
  <c r="AH147" i="49"/>
  <c r="AF73" i="49"/>
  <c r="AH73" i="49"/>
  <c r="AI73" i="49"/>
  <c r="AJ73" i="49"/>
  <c r="AD73" i="49"/>
  <c r="AC73" i="49"/>
  <c r="AK73" i="49"/>
  <c r="AG73" i="49"/>
  <c r="AA73" i="49"/>
  <c r="AE73" i="49"/>
  <c r="AB73" i="49"/>
  <c r="AL73" i="49"/>
  <c r="AI162" i="49"/>
  <c r="AJ162" i="49"/>
  <c r="AK162" i="49"/>
  <c r="AL162" i="49"/>
  <c r="AC162" i="49"/>
  <c r="AA162" i="49"/>
  <c r="AE162" i="49"/>
  <c r="AH162" i="49"/>
  <c r="AD162" i="49"/>
  <c r="AR162" i="49" s="1"/>
  <c r="AB162" i="49"/>
  <c r="AF162" i="49"/>
  <c r="AG162" i="49"/>
  <c r="AK74" i="49"/>
  <c r="AF74" i="49"/>
  <c r="AC74" i="49"/>
  <c r="AH74" i="49"/>
  <c r="AI74" i="49"/>
  <c r="AJ74" i="49"/>
  <c r="AG74" i="49"/>
  <c r="AD74" i="49"/>
  <c r="AL74" i="49"/>
  <c r="AE74" i="49"/>
  <c r="AA74" i="49"/>
  <c r="AB74" i="49"/>
  <c r="AL214" i="49"/>
  <c r="AK214" i="49"/>
  <c r="AC214" i="49"/>
  <c r="AE214" i="49"/>
  <c r="AF214" i="49"/>
  <c r="AH214" i="49"/>
  <c r="AJ214" i="49"/>
  <c r="AI214" i="49"/>
  <c r="AD214" i="49"/>
  <c r="AG214" i="49"/>
  <c r="AA214" i="49"/>
  <c r="AB214" i="49"/>
  <c r="AI98" i="49"/>
  <c r="AL98" i="49"/>
  <c r="AJ98" i="49"/>
  <c r="AH98" i="49"/>
  <c r="AC98" i="49"/>
  <c r="AD98" i="49"/>
  <c r="AG98" i="49"/>
  <c r="AA98" i="49"/>
  <c r="AE98" i="49"/>
  <c r="AB98" i="49"/>
  <c r="AK98" i="49"/>
  <c r="AF98" i="49"/>
  <c r="AH23" i="49"/>
  <c r="AK23" i="49"/>
  <c r="AI23" i="49"/>
  <c r="AA23" i="49"/>
  <c r="AC23" i="49"/>
  <c r="AG23" i="49"/>
  <c r="AF23" i="49"/>
  <c r="AB23" i="49"/>
  <c r="AJ23" i="49"/>
  <c r="AE23" i="49"/>
  <c r="AL23" i="49"/>
  <c r="AD23" i="49"/>
  <c r="AL207" i="49"/>
  <c r="AI207" i="49"/>
  <c r="AK207" i="49"/>
  <c r="AJ207" i="49"/>
  <c r="AC207" i="49"/>
  <c r="AF207" i="49"/>
  <c r="AE207" i="49"/>
  <c r="AH207" i="49"/>
  <c r="AG207" i="49"/>
  <c r="AA207" i="49"/>
  <c r="AD207" i="49"/>
  <c r="AB207" i="49"/>
  <c r="AH71" i="49"/>
  <c r="AJ71" i="49"/>
  <c r="AI71" i="49"/>
  <c r="AK71" i="49"/>
  <c r="AB71" i="49"/>
  <c r="AD71" i="49"/>
  <c r="AC71" i="49"/>
  <c r="AL71" i="49"/>
  <c r="AE71" i="49"/>
  <c r="AF71" i="49"/>
  <c r="AG71" i="49"/>
  <c r="AA71" i="49"/>
  <c r="AC92" i="49"/>
  <c r="AH92" i="49"/>
  <c r="AJ92" i="49"/>
  <c r="AL92" i="49"/>
  <c r="AF92" i="49"/>
  <c r="AK92" i="49"/>
  <c r="AD92" i="49"/>
  <c r="AB92" i="49"/>
  <c r="AI92" i="49"/>
  <c r="AA92" i="49"/>
  <c r="AE92" i="49"/>
  <c r="AG92" i="49"/>
  <c r="AC50" i="49"/>
  <c r="AL50" i="49"/>
  <c r="AK50" i="49"/>
  <c r="AF50" i="49"/>
  <c r="AA50" i="49"/>
  <c r="AI50" i="49"/>
  <c r="AE50" i="49"/>
  <c r="AJ50" i="49"/>
  <c r="AG50" i="49"/>
  <c r="AH50" i="49"/>
  <c r="AD50" i="49"/>
  <c r="AB50" i="49"/>
  <c r="AH108" i="49"/>
  <c r="AC108" i="49"/>
  <c r="AE108" i="49"/>
  <c r="AL108" i="49"/>
  <c r="AG108" i="49"/>
  <c r="AD108" i="49"/>
  <c r="AB108" i="49"/>
  <c r="AK108" i="49"/>
  <c r="AA108" i="49"/>
  <c r="AF108" i="49"/>
  <c r="AI108" i="49"/>
  <c r="AJ108" i="49"/>
  <c r="AL76" i="49"/>
  <c r="AJ76" i="49"/>
  <c r="AG76" i="49"/>
  <c r="AC76" i="49"/>
  <c r="AK76" i="49"/>
  <c r="AH76" i="49"/>
  <c r="AD76" i="49"/>
  <c r="AI76" i="49"/>
  <c r="AE76" i="49"/>
  <c r="AF76" i="49"/>
  <c r="AA76" i="49"/>
  <c r="AB76" i="49"/>
  <c r="AM209" i="49"/>
  <c r="AC59" i="49"/>
  <c r="AI59" i="49"/>
  <c r="AH59" i="49"/>
  <c r="AJ59" i="49"/>
  <c r="AL59" i="49"/>
  <c r="AD59" i="49"/>
  <c r="AG59" i="49"/>
  <c r="AF59" i="49"/>
  <c r="AI224" i="49"/>
  <c r="AH224" i="49"/>
  <c r="AJ224" i="49"/>
  <c r="AC224" i="49"/>
  <c r="AK224" i="49"/>
  <c r="AG224" i="49"/>
  <c r="AE35" i="49"/>
  <c r="AI35" i="49"/>
  <c r="AF35" i="49"/>
  <c r="AJ35" i="49"/>
  <c r="AD35" i="49"/>
  <c r="AB35" i="49"/>
  <c r="AK35" i="49"/>
  <c r="AJ103" i="49"/>
  <c r="AF103" i="49"/>
  <c r="AK103" i="49"/>
  <c r="AG103" i="49"/>
  <c r="AA103" i="49"/>
  <c r="AD103" i="49"/>
  <c r="AH103" i="49"/>
  <c r="AE103" i="49"/>
  <c r="AI223" i="49"/>
  <c r="AC223" i="49"/>
  <c r="AL223" i="49"/>
  <c r="AG223" i="49"/>
  <c r="AB223" i="49"/>
  <c r="AF223" i="49"/>
  <c r="AL39" i="49"/>
  <c r="AC39" i="49"/>
  <c r="AB39" i="49"/>
  <c r="AF39" i="49"/>
  <c r="AH39" i="49"/>
  <c r="AI39" i="49"/>
  <c r="AJ39" i="49"/>
  <c r="AH144" i="49"/>
  <c r="AC144" i="49"/>
  <c r="AJ144" i="49"/>
  <c r="AK144" i="49"/>
  <c r="AA144" i="49"/>
  <c r="AI144" i="49"/>
  <c r="AL144" i="49"/>
  <c r="AJ38" i="49"/>
  <c r="AE38" i="49"/>
  <c r="AD38" i="49"/>
  <c r="AC38" i="49"/>
  <c r="AG38" i="49"/>
  <c r="AE17" i="49"/>
  <c r="AC17" i="49"/>
  <c r="AD17" i="49"/>
  <c r="AJ17" i="49"/>
  <c r="AI17" i="49"/>
  <c r="AA17" i="49"/>
  <c r="AF17" i="49"/>
  <c r="AJ141" i="49"/>
  <c r="AK141" i="49"/>
  <c r="AH141" i="49"/>
  <c r="AL141" i="49"/>
  <c r="AF141" i="49"/>
  <c r="AI141" i="49"/>
  <c r="AH106" i="49"/>
  <c r="AE106" i="49"/>
  <c r="AC106" i="49"/>
  <c r="AJ106" i="49"/>
  <c r="AF106" i="49"/>
  <c r="AL106" i="49"/>
  <c r="AG106" i="49"/>
  <c r="AB106" i="49"/>
  <c r="AA106" i="49"/>
  <c r="AC142" i="49"/>
  <c r="AH142" i="49"/>
  <c r="AL142" i="49"/>
  <c r="AJ142" i="49"/>
  <c r="AK142" i="49"/>
  <c r="AF142" i="49"/>
  <c r="AG142" i="49"/>
  <c r="AB142" i="49"/>
  <c r="AE142" i="49"/>
  <c r="AI32" i="49"/>
  <c r="AK32" i="49"/>
  <c r="AC32" i="49"/>
  <c r="AL32" i="49"/>
  <c r="AD32" i="49"/>
  <c r="AE32" i="49"/>
  <c r="AH32" i="49"/>
  <c r="AL177" i="49"/>
  <c r="AK177" i="49"/>
  <c r="AH177" i="49"/>
  <c r="AE177" i="49"/>
  <c r="AJ177" i="49"/>
  <c r="AF177" i="49"/>
  <c r="AI177" i="49"/>
  <c r="AD177" i="49"/>
  <c r="AA177" i="49"/>
  <c r="AC177" i="49"/>
  <c r="AJ151" i="49"/>
  <c r="AH151" i="49"/>
  <c r="AK151" i="49"/>
  <c r="AD151" i="49"/>
  <c r="AG151" i="49"/>
  <c r="AB151" i="49"/>
  <c r="AC151" i="49"/>
  <c r="AC43" i="49"/>
  <c r="AK43" i="49"/>
  <c r="AJ43" i="49"/>
  <c r="AL43" i="49"/>
  <c r="AK19" i="49"/>
  <c r="AC19" i="49"/>
  <c r="AI19" i="49"/>
  <c r="AG19" i="49"/>
  <c r="AB19" i="49"/>
  <c r="AA19" i="49"/>
  <c r="AF19" i="49"/>
  <c r="AL179" i="49"/>
  <c r="AI179" i="49"/>
  <c r="AC179" i="49"/>
  <c r="AG179" i="49"/>
  <c r="AF179" i="49"/>
  <c r="AB179" i="49"/>
  <c r="AJ179" i="49"/>
  <c r="AF132" i="49"/>
  <c r="AI132" i="49"/>
  <c r="AL132" i="49"/>
  <c r="AC132" i="49"/>
  <c r="AE132" i="49"/>
  <c r="AJ132" i="49"/>
  <c r="AI172" i="49"/>
  <c r="AE172" i="49"/>
  <c r="AL172" i="49"/>
  <c r="AF172" i="49"/>
  <c r="AJ172" i="49"/>
  <c r="AH172" i="49"/>
  <c r="AK172" i="49"/>
  <c r="AD172" i="49"/>
  <c r="AC172" i="49"/>
  <c r="AE112" i="49"/>
  <c r="AI112" i="49"/>
  <c r="AK112" i="49"/>
  <c r="AH112" i="49"/>
  <c r="AG112" i="49"/>
  <c r="AD112" i="49"/>
  <c r="AJ112" i="49"/>
  <c r="AF112" i="49"/>
  <c r="AK156" i="49"/>
  <c r="AL156" i="49"/>
  <c r="AF156" i="49"/>
  <c r="AJ156" i="49"/>
  <c r="AE156" i="49"/>
  <c r="AE89" i="49"/>
  <c r="AJ89" i="49"/>
  <c r="AC89" i="49"/>
  <c r="AK89" i="49"/>
  <c r="AC48" i="49"/>
  <c r="AL48" i="49"/>
  <c r="AI48" i="49"/>
  <c r="AH48" i="49"/>
  <c r="AK48" i="49"/>
  <c r="AG48" i="49"/>
  <c r="AB48" i="49"/>
  <c r="AD48" i="49"/>
  <c r="AJ48" i="49"/>
  <c r="AC171" i="49"/>
  <c r="AH171" i="49"/>
  <c r="AF171" i="49"/>
  <c r="AJ171" i="49"/>
  <c r="AI171" i="49"/>
  <c r="AG171" i="49"/>
  <c r="AL171" i="49"/>
  <c r="AJ80" i="49"/>
  <c r="AI80" i="49"/>
  <c r="AE80" i="49"/>
  <c r="AC80" i="49"/>
  <c r="AL80" i="49"/>
  <c r="AG80" i="49"/>
  <c r="AB80" i="49"/>
  <c r="AH80" i="49"/>
  <c r="AL178" i="49"/>
  <c r="AC178" i="49"/>
  <c r="AF178" i="49"/>
  <c r="AE178" i="49"/>
  <c r="AI178" i="49"/>
  <c r="AK178" i="49"/>
  <c r="AH178" i="49"/>
  <c r="AA178" i="49"/>
  <c r="AK218" i="49"/>
  <c r="AF218" i="49"/>
  <c r="AH218" i="49"/>
  <c r="AE218" i="49"/>
  <c r="AI218" i="49"/>
  <c r="AC218" i="49"/>
  <c r="AL218" i="49"/>
  <c r="AG218" i="49"/>
  <c r="AK117" i="49"/>
  <c r="AI117" i="49"/>
  <c r="AC117" i="49"/>
  <c r="AH117" i="49"/>
  <c r="AD117" i="49"/>
  <c r="AG117" i="49"/>
  <c r="AJ195" i="49"/>
  <c r="AC195" i="49"/>
  <c r="AL195" i="49"/>
  <c r="AE195" i="49"/>
  <c r="AI195" i="49"/>
  <c r="AF195" i="49"/>
  <c r="AH195" i="49"/>
  <c r="AA195" i="49"/>
  <c r="AK195" i="49"/>
  <c r="AK197" i="49"/>
  <c r="AJ197" i="49"/>
  <c r="AI197" i="49"/>
  <c r="AH197" i="49"/>
  <c r="AL197" i="49"/>
  <c r="AF197" i="49"/>
  <c r="AC197" i="49"/>
  <c r="AB197" i="49"/>
  <c r="AJ122" i="49"/>
  <c r="AF122" i="49"/>
  <c r="AK122" i="49"/>
  <c r="AE122" i="49"/>
  <c r="AI122" i="49"/>
  <c r="AC122" i="49"/>
  <c r="AG122" i="49"/>
  <c r="AH122" i="49"/>
  <c r="AE145" i="49"/>
  <c r="AJ145" i="49"/>
  <c r="AF145" i="49"/>
  <c r="AL145" i="49"/>
  <c r="AG145" i="49"/>
  <c r="AD145" i="49"/>
  <c r="AH145" i="49"/>
  <c r="AC145" i="49"/>
  <c r="AE91" i="49"/>
  <c r="AI91" i="49"/>
  <c r="AF91" i="49"/>
  <c r="AH91" i="49"/>
  <c r="AC164" i="49"/>
  <c r="AF164" i="49"/>
  <c r="AI164" i="49"/>
  <c r="AE164" i="49"/>
  <c r="AL164" i="49"/>
  <c r="AG164" i="49"/>
  <c r="AD164" i="49"/>
  <c r="AJ164" i="49"/>
  <c r="AA164" i="49"/>
  <c r="AK164" i="49"/>
  <c r="AK202" i="49"/>
  <c r="AL202" i="49"/>
  <c r="AJ202" i="49"/>
  <c r="AE202" i="49"/>
  <c r="AH202" i="49"/>
  <c r="AF202" i="49"/>
  <c r="AI202" i="49"/>
  <c r="AC202" i="49"/>
  <c r="AA202" i="49"/>
  <c r="AF12" i="49"/>
  <c r="AH12" i="49"/>
  <c r="AE12" i="49"/>
  <c r="AL12" i="49"/>
  <c r="AJ12" i="49"/>
  <c r="AG12" i="49"/>
  <c r="AC12" i="49"/>
  <c r="AH60" i="49"/>
  <c r="AC60" i="49"/>
  <c r="AF60" i="49"/>
  <c r="AG60" i="49"/>
  <c r="AJ109" i="49"/>
  <c r="AK109" i="49"/>
  <c r="AL109" i="49"/>
  <c r="AF109" i="49"/>
  <c r="AH109" i="49"/>
  <c r="AI109" i="49"/>
  <c r="AG109" i="49"/>
  <c r="AE109" i="49"/>
  <c r="AI41" i="49"/>
  <c r="AC41" i="49"/>
  <c r="AG41" i="49"/>
  <c r="AE41" i="49"/>
  <c r="AD41" i="49"/>
  <c r="AA41" i="49"/>
  <c r="AJ41" i="49"/>
  <c r="AE116" i="49"/>
  <c r="AC116" i="49"/>
  <c r="AL116" i="49"/>
  <c r="AI116" i="49"/>
  <c r="AK116" i="49"/>
  <c r="AH116" i="49"/>
  <c r="AH86" i="49"/>
  <c r="AF86" i="49"/>
  <c r="AC86" i="49"/>
  <c r="AL86" i="49"/>
  <c r="AJ86" i="49"/>
  <c r="AG86" i="49"/>
  <c r="AI86" i="49"/>
  <c r="AE133" i="49"/>
  <c r="AC133" i="49"/>
  <c r="AJ133" i="49"/>
  <c r="AI133" i="49"/>
  <c r="AF133" i="49"/>
  <c r="AH133" i="49"/>
  <c r="AL133" i="49"/>
  <c r="AK133" i="49"/>
  <c r="AJ137" i="49"/>
  <c r="AF137" i="49"/>
  <c r="AE137" i="49"/>
  <c r="AI137" i="49"/>
  <c r="AH137" i="49"/>
  <c r="AC137" i="49"/>
  <c r="AM128" i="49"/>
  <c r="AJ154" i="49"/>
  <c r="AE154" i="49"/>
  <c r="AD154" i="49"/>
  <c r="AF154" i="49"/>
  <c r="AB154" i="49"/>
  <c r="AA154" i="49"/>
  <c r="AG154" i="49"/>
  <c r="AC95" i="49"/>
  <c r="AH95" i="49"/>
  <c r="AL95" i="49"/>
  <c r="AE95" i="49"/>
  <c r="AF95" i="49"/>
  <c r="AK95" i="49"/>
  <c r="AA95" i="49"/>
  <c r="AB95" i="49"/>
  <c r="AA80" i="49"/>
  <c r="AB144" i="49"/>
  <c r="AN72" i="49"/>
  <c r="AB137" i="49"/>
  <c r="AE79" i="49"/>
  <c r="AI79" i="49"/>
  <c r="AC79" i="49"/>
  <c r="AL79" i="49"/>
  <c r="AG79" i="49"/>
  <c r="AD79" i="49"/>
  <c r="AM215" i="49"/>
  <c r="AF216" i="49"/>
  <c r="AL216" i="49"/>
  <c r="AE216" i="49"/>
  <c r="AK216" i="49"/>
  <c r="AJ216" i="49"/>
  <c r="AC216" i="49"/>
  <c r="AH216" i="49"/>
  <c r="AI216" i="49"/>
  <c r="AG216" i="49"/>
  <c r="AA216" i="49"/>
  <c r="AI96" i="49"/>
  <c r="AC96" i="49"/>
  <c r="AB96" i="49"/>
  <c r="AE96" i="49"/>
  <c r="AC220" i="49"/>
  <c r="AK220" i="49"/>
  <c r="AE220" i="49"/>
  <c r="AL220" i="49"/>
  <c r="AF220" i="49"/>
  <c r="AJ220" i="49"/>
  <c r="AG220" i="49"/>
  <c r="AB220" i="49"/>
  <c r="AI220" i="49"/>
  <c r="AF199" i="49"/>
  <c r="AC199" i="49"/>
  <c r="AL199" i="49"/>
  <c r="AH199" i="49"/>
  <c r="AE199" i="49"/>
  <c r="AJ199" i="49"/>
  <c r="AK199" i="49"/>
  <c r="AF148" i="49"/>
  <c r="AL148" i="49"/>
  <c r="AH148" i="49"/>
  <c r="AE148" i="49"/>
  <c r="AC148" i="49"/>
  <c r="AK148" i="49"/>
  <c r="AA148" i="49"/>
  <c r="AI148" i="49"/>
  <c r="AJ168" i="49"/>
  <c r="AE168" i="49"/>
  <c r="AH168" i="49"/>
  <c r="AL168" i="49"/>
  <c r="AI168" i="49"/>
  <c r="AC168" i="49"/>
  <c r="AK168" i="49"/>
  <c r="AG168" i="49"/>
  <c r="AA168" i="49"/>
  <c r="AB122" i="49"/>
  <c r="AM54" i="49"/>
  <c r="AE40" i="49"/>
  <c r="AH40" i="49"/>
  <c r="AF40" i="49"/>
  <c r="AI40" i="49"/>
  <c r="AD40" i="49"/>
  <c r="AC40" i="49"/>
  <c r="AK40" i="49"/>
  <c r="AB178" i="49"/>
  <c r="AB168" i="49"/>
  <c r="AB216" i="49"/>
  <c r="AM66" i="49"/>
  <c r="AA156" i="49"/>
  <c r="AA171" i="49"/>
  <c r="AK21" i="49"/>
  <c r="AJ21" i="49"/>
  <c r="AH21" i="49"/>
  <c r="AL21" i="49"/>
  <c r="AA21" i="49"/>
  <c r="AF21" i="49"/>
  <c r="AI21" i="49"/>
  <c r="AA133" i="49"/>
  <c r="AD216" i="49"/>
  <c r="AG17" i="49"/>
  <c r="AB195" i="49"/>
  <c r="AB116" i="49"/>
  <c r="AB199" i="49"/>
  <c r="AA117" i="49"/>
  <c r="AA79" i="49"/>
  <c r="AG43" i="49"/>
  <c r="AB40" i="49"/>
  <c r="AB202" i="49"/>
  <c r="AA220" i="49"/>
  <c r="AN134" i="49"/>
  <c r="AA122" i="49"/>
  <c r="AG197" i="49"/>
  <c r="AG144" i="49"/>
  <c r="AG177" i="49"/>
  <c r="AD116" i="49"/>
  <c r="AB164" i="49"/>
  <c r="AG172" i="49"/>
  <c r="AD142" i="49"/>
  <c r="AD137" i="49"/>
  <c r="AR137" i="49" s="1"/>
  <c r="AG137" i="49"/>
  <c r="AB17" i="49"/>
  <c r="AB109" i="49"/>
  <c r="AD218" i="49"/>
  <c r="AD220" i="49"/>
  <c r="AG39" i="49"/>
  <c r="AD223" i="49"/>
  <c r="AD178" i="49"/>
  <c r="AG132" i="49"/>
  <c r="AD21" i="49"/>
  <c r="AC154" i="49"/>
  <c r="AH154" i="49"/>
  <c r="AL224" i="49"/>
  <c r="AJ117" i="49"/>
  <c r="AH96" i="49"/>
  <c r="AK38" i="49"/>
  <c r="AH38" i="49"/>
  <c r="AK79" i="49"/>
  <c r="AL91" i="49"/>
  <c r="AJ60" i="49"/>
  <c r="AE223" i="49"/>
  <c r="AE39" i="49"/>
  <c r="AH41" i="49"/>
  <c r="AE43" i="49"/>
  <c r="AL112" i="49"/>
  <c r="AE151" i="49"/>
  <c r="AL17" i="49"/>
  <c r="AH19" i="49"/>
  <c r="AI89" i="49"/>
  <c r="AL103" i="49"/>
  <c r="AK145" i="49"/>
  <c r="AK137" i="49"/>
  <c r="AK12" i="49"/>
  <c r="AF32" i="49"/>
  <c r="AF80" i="49"/>
  <c r="AH164" i="49"/>
  <c r="AK171" i="49"/>
  <c r="AK86" i="49"/>
  <c r="AK106" i="49"/>
  <c r="AI199" i="49"/>
  <c r="AH220" i="49"/>
  <c r="AE209" i="49"/>
  <c r="AI209" i="49"/>
  <c r="AJ209" i="49"/>
  <c r="AK209" i="49"/>
  <c r="AL209" i="49"/>
  <c r="AC209" i="49"/>
  <c r="AF209" i="49"/>
  <c r="AH209" i="49"/>
  <c r="AF169" i="49"/>
  <c r="AH169" i="49"/>
  <c r="AJ169" i="49"/>
  <c r="AL169" i="49"/>
  <c r="AE169" i="49"/>
  <c r="AK169" i="49"/>
  <c r="AI169" i="49"/>
  <c r="AC169" i="49"/>
  <c r="AG169" i="49"/>
  <c r="AK185" i="49"/>
  <c r="AH185" i="49"/>
  <c r="AI185" i="49"/>
  <c r="AL185" i="49"/>
  <c r="AF185" i="49"/>
  <c r="AJ185" i="49"/>
  <c r="AC185" i="49"/>
  <c r="AG185" i="49"/>
  <c r="AC222" i="49"/>
  <c r="AI222" i="49"/>
  <c r="AH222" i="49"/>
  <c r="AK222" i="49"/>
  <c r="AJ222" i="49"/>
  <c r="AE222" i="49"/>
  <c r="AD222" i="49"/>
  <c r="AB222" i="49"/>
  <c r="AN102" i="49"/>
  <c r="AM102" i="49"/>
  <c r="AJ198" i="49"/>
  <c r="AI198" i="49"/>
  <c r="AH198" i="49"/>
  <c r="AK198" i="49"/>
  <c r="AE198" i="49"/>
  <c r="AF198" i="49"/>
  <c r="AG198" i="49"/>
  <c r="AB198" i="49"/>
  <c r="AF94" i="49"/>
  <c r="AE94" i="49"/>
  <c r="AH94" i="49"/>
  <c r="AI94" i="49"/>
  <c r="AK94" i="49"/>
  <c r="AL94" i="49"/>
  <c r="AD94" i="49"/>
  <c r="AC94" i="49"/>
  <c r="AI212" i="49"/>
  <c r="AL212" i="49"/>
  <c r="AC212" i="49"/>
  <c r="AH212" i="49"/>
  <c r="AJ212" i="49"/>
  <c r="AF212" i="49"/>
  <c r="AK212" i="49"/>
  <c r="AG212" i="49"/>
  <c r="AJ140" i="49"/>
  <c r="AH140" i="49"/>
  <c r="AK140" i="49"/>
  <c r="AE140" i="49"/>
  <c r="AI140" i="49"/>
  <c r="AL140" i="49"/>
  <c r="AC140" i="49"/>
  <c r="AG140" i="49"/>
  <c r="AF140" i="49"/>
  <c r="AK161" i="49"/>
  <c r="AJ161" i="49"/>
  <c r="AF161" i="49"/>
  <c r="AH161" i="49"/>
  <c r="AI161" i="49"/>
  <c r="AE161" i="49"/>
  <c r="AG161" i="49"/>
  <c r="AA161" i="49"/>
  <c r="AM99" i="49"/>
  <c r="AK65" i="49"/>
  <c r="AC65" i="49"/>
  <c r="AI65" i="49"/>
  <c r="AD65" i="49"/>
  <c r="AE65" i="49"/>
  <c r="AH65" i="49"/>
  <c r="AF170" i="49"/>
  <c r="AI170" i="49"/>
  <c r="AK170" i="49"/>
  <c r="AC170" i="49"/>
  <c r="AE170" i="49"/>
  <c r="AL170" i="49"/>
  <c r="AJ170" i="49"/>
  <c r="AA170" i="49"/>
  <c r="AL14" i="49"/>
  <c r="AJ14" i="49"/>
  <c r="AF14" i="49"/>
  <c r="AH14" i="49"/>
  <c r="AB14" i="49"/>
  <c r="AO14" i="49" s="1"/>
  <c r="AD14" i="49"/>
  <c r="AI14" i="49"/>
  <c r="AH66" i="49"/>
  <c r="AI66" i="49"/>
  <c r="AK66" i="49"/>
  <c r="AL66" i="49"/>
  <c r="AE66" i="49"/>
  <c r="AI15" i="49"/>
  <c r="AL15" i="49"/>
  <c r="AC15" i="49"/>
  <c r="AD15" i="49"/>
  <c r="AA15" i="49"/>
  <c r="AH15" i="49"/>
  <c r="AF15" i="49"/>
  <c r="AE49" i="49"/>
  <c r="AJ49" i="49"/>
  <c r="AC49" i="49"/>
  <c r="AD49" i="49"/>
  <c r="AL49" i="49"/>
  <c r="AL219" i="49"/>
  <c r="AF219" i="49"/>
  <c r="AH219" i="49"/>
  <c r="AK219" i="49"/>
  <c r="AE219" i="49"/>
  <c r="AI219" i="49"/>
  <c r="AC219" i="49"/>
  <c r="AJ219" i="49"/>
  <c r="AE87" i="49"/>
  <c r="AJ87" i="49"/>
  <c r="AI87" i="49"/>
  <c r="AA87" i="49"/>
  <c r="AJ160" i="49"/>
  <c r="AF160" i="49"/>
  <c r="AL160" i="49"/>
  <c r="AK160" i="49"/>
  <c r="AI160" i="49"/>
  <c r="AH160" i="49"/>
  <c r="AF213" i="49"/>
  <c r="AH213" i="49"/>
  <c r="AI213" i="49"/>
  <c r="AD213" i="49"/>
  <c r="AJ213" i="49"/>
  <c r="AL213" i="49"/>
  <c r="AC213" i="49"/>
  <c r="AK213" i="49"/>
  <c r="AE213" i="49"/>
  <c r="AG213" i="49"/>
  <c r="AH192" i="49"/>
  <c r="AI192" i="49"/>
  <c r="AJ192" i="49"/>
  <c r="AE192" i="49"/>
  <c r="AF192" i="49"/>
  <c r="AK192" i="49"/>
  <c r="AC192" i="49"/>
  <c r="AL192" i="49"/>
  <c r="AD192" i="49"/>
  <c r="AM75" i="49"/>
  <c r="AK163" i="49"/>
  <c r="AC163" i="49"/>
  <c r="AF163" i="49"/>
  <c r="AI163" i="49"/>
  <c r="AE163" i="49"/>
  <c r="AL163" i="49"/>
  <c r="AH163" i="49"/>
  <c r="AA163" i="49"/>
  <c r="AG163" i="49"/>
  <c r="AI113" i="49"/>
  <c r="AJ113" i="49"/>
  <c r="AL113" i="49"/>
  <c r="AD113" i="49"/>
  <c r="AF113" i="49"/>
  <c r="AE113" i="49"/>
  <c r="AK113" i="49"/>
  <c r="AC97" i="49"/>
  <c r="AH97" i="49"/>
  <c r="AF97" i="49"/>
  <c r="AI97" i="49"/>
  <c r="AJ97" i="49"/>
  <c r="AE97" i="49"/>
  <c r="AB97" i="49"/>
  <c r="AG97" i="49"/>
  <c r="AK97" i="49"/>
  <c r="AK196" i="49"/>
  <c r="AF196" i="49"/>
  <c r="AI196" i="49"/>
  <c r="AC196" i="49"/>
  <c r="AE196" i="49"/>
  <c r="AL196" i="49"/>
  <c r="AH196" i="49"/>
  <c r="AD196" i="49"/>
  <c r="AG196" i="49"/>
  <c r="AJ196" i="49"/>
  <c r="AI7" i="49"/>
  <c r="AH7" i="49"/>
  <c r="AG7" i="49"/>
  <c r="AC7" i="49"/>
  <c r="AD7" i="49"/>
  <c r="AJ7" i="49"/>
  <c r="AF173" i="49"/>
  <c r="AI173" i="49"/>
  <c r="AC173" i="49"/>
  <c r="AK173" i="49"/>
  <c r="AH173" i="49"/>
  <c r="AE173" i="49"/>
  <c r="AL173" i="49"/>
  <c r="AJ173" i="49"/>
  <c r="AI70" i="49"/>
  <c r="AC70" i="49"/>
  <c r="AK70" i="49"/>
  <c r="AA70" i="49"/>
  <c r="AE100" i="49"/>
  <c r="AF100" i="49"/>
  <c r="AI100" i="49"/>
  <c r="AL100" i="49"/>
  <c r="AA100" i="49"/>
  <c r="AH100" i="49"/>
  <c r="AJ100" i="49"/>
  <c r="AI46" i="49"/>
  <c r="AE46" i="49"/>
  <c r="AC46" i="49"/>
  <c r="AH46" i="49"/>
  <c r="AH93" i="49"/>
  <c r="AE93" i="49"/>
  <c r="AK93" i="49"/>
  <c r="AB93" i="49"/>
  <c r="AD93" i="49"/>
  <c r="AG93" i="49"/>
  <c r="AH128" i="49"/>
  <c r="AF128" i="49"/>
  <c r="AI128" i="49"/>
  <c r="AK128" i="49"/>
  <c r="AL128" i="49"/>
  <c r="AD128" i="49"/>
  <c r="AJ128" i="49"/>
  <c r="AJ77" i="49"/>
  <c r="AF77" i="49"/>
  <c r="AK77" i="49"/>
  <c r="AG77" i="49"/>
  <c r="AD77" i="49"/>
  <c r="AA77" i="49"/>
  <c r="AH77" i="49"/>
  <c r="AD100" i="49"/>
  <c r="AK69" i="49"/>
  <c r="AL69" i="49"/>
  <c r="AE69" i="49"/>
  <c r="AG69" i="49"/>
  <c r="AB69" i="49"/>
  <c r="AA69" i="49"/>
  <c r="AB94" i="49"/>
  <c r="AM84" i="49"/>
  <c r="AC176" i="49"/>
  <c r="AK176" i="49"/>
  <c r="AE176" i="49"/>
  <c r="AI176" i="49"/>
  <c r="AH176" i="49"/>
  <c r="AF176" i="49"/>
  <c r="AL176" i="49"/>
  <c r="AG176" i="49"/>
  <c r="AB176" i="49"/>
  <c r="AJ176" i="49"/>
  <c r="AM200" i="49"/>
  <c r="AE215" i="49"/>
  <c r="AC215" i="49"/>
  <c r="AK215" i="49"/>
  <c r="AL215" i="49"/>
  <c r="AI215" i="49"/>
  <c r="AF215" i="49"/>
  <c r="AJ215" i="49"/>
  <c r="AB215" i="49"/>
  <c r="AH215" i="49"/>
  <c r="AA176" i="49"/>
  <c r="AL83" i="49"/>
  <c r="AI83" i="49"/>
  <c r="AK83" i="49"/>
  <c r="AF83" i="49"/>
  <c r="AA83" i="49"/>
  <c r="AJ83" i="49"/>
  <c r="AH83" i="49"/>
  <c r="AJ135" i="49"/>
  <c r="AF135" i="49"/>
  <c r="AH135" i="49"/>
  <c r="AD135" i="49"/>
  <c r="AL135" i="49"/>
  <c r="AC135" i="49"/>
  <c r="AE135" i="49"/>
  <c r="AC126" i="49"/>
  <c r="AE126" i="49"/>
  <c r="AJ126" i="49"/>
  <c r="AI126" i="49"/>
  <c r="AK126" i="49"/>
  <c r="AL126" i="49"/>
  <c r="AD126" i="49"/>
  <c r="AG126" i="49"/>
  <c r="AB126" i="49"/>
  <c r="AA89" i="49"/>
  <c r="AJ105" i="49"/>
  <c r="AC105" i="49"/>
  <c r="AF105" i="49"/>
  <c r="AE105" i="49"/>
  <c r="AK105" i="49"/>
  <c r="AI105" i="49"/>
  <c r="AH105" i="49"/>
  <c r="AA218" i="49"/>
  <c r="AH64" i="49"/>
  <c r="AC64" i="49"/>
  <c r="AD64" i="49"/>
  <c r="AF64" i="49"/>
  <c r="AB64" i="49"/>
  <c r="AL64" i="49"/>
  <c r="AK64" i="49"/>
  <c r="AI155" i="49"/>
  <c r="AL155" i="49"/>
  <c r="AF155" i="49"/>
  <c r="AK155" i="49"/>
  <c r="AE155" i="49"/>
  <c r="AG155" i="49"/>
  <c r="AH155" i="49"/>
  <c r="AI157" i="49"/>
  <c r="AL157" i="49"/>
  <c r="AE157" i="49"/>
  <c r="AJ157" i="49"/>
  <c r="AH157" i="49"/>
  <c r="AK157" i="49"/>
  <c r="AA157" i="49"/>
  <c r="AG157" i="49"/>
  <c r="AF157" i="49"/>
  <c r="AF78" i="49"/>
  <c r="AL78" i="49"/>
  <c r="AH78" i="49"/>
  <c r="AK78" i="49"/>
  <c r="AI78" i="49"/>
  <c r="AA78" i="49"/>
  <c r="AC78" i="49"/>
  <c r="AF165" i="49"/>
  <c r="AE165" i="49"/>
  <c r="AJ165" i="49"/>
  <c r="AB165" i="49"/>
  <c r="AK165" i="49"/>
  <c r="AD165" i="49"/>
  <c r="AG165" i="49"/>
  <c r="AA165" i="49"/>
  <c r="AI8" i="49"/>
  <c r="AJ8" i="49"/>
  <c r="AL8" i="49"/>
  <c r="AD8" i="49"/>
  <c r="AG8" i="49"/>
  <c r="AL158" i="49"/>
  <c r="AI158" i="49"/>
  <c r="AF158" i="49"/>
  <c r="AH158" i="49"/>
  <c r="AK158" i="49"/>
  <c r="AC158" i="49"/>
  <c r="AC37" i="49"/>
  <c r="AL37" i="49"/>
  <c r="AJ37" i="49"/>
  <c r="AA37" i="49"/>
  <c r="AE37" i="49"/>
  <c r="AH37" i="49"/>
  <c r="AC10" i="49"/>
  <c r="AH10" i="49"/>
  <c r="AI10" i="49"/>
  <c r="AJ10" i="49"/>
  <c r="AA10" i="49"/>
  <c r="AF61" i="49"/>
  <c r="AI61" i="49"/>
  <c r="AH61" i="49"/>
  <c r="AL61" i="49"/>
  <c r="AA61" i="49"/>
  <c r="AG61" i="49"/>
  <c r="AK61" i="49"/>
  <c r="AG135" i="49"/>
  <c r="AG87" i="49"/>
  <c r="AK54" i="49"/>
  <c r="AF54" i="49"/>
  <c r="AL54" i="49"/>
  <c r="AB54" i="49"/>
  <c r="AI54" i="49"/>
  <c r="AH54" i="49"/>
  <c r="AB66" i="49"/>
  <c r="AB60" i="49"/>
  <c r="AA132" i="49"/>
  <c r="AM82" i="49"/>
  <c r="AA49" i="49"/>
  <c r="AK189" i="49"/>
  <c r="AC189" i="49"/>
  <c r="AH189" i="49"/>
  <c r="AI189" i="49"/>
  <c r="AJ189" i="49"/>
  <c r="AL189" i="49"/>
  <c r="AF189" i="49"/>
  <c r="AD189" i="49"/>
  <c r="AB189" i="49"/>
  <c r="AA137" i="49"/>
  <c r="AD169" i="49"/>
  <c r="AJ52" i="49"/>
  <c r="AE52" i="49"/>
  <c r="AH52" i="49"/>
  <c r="AB52" i="49"/>
  <c r="AD12" i="49"/>
  <c r="AG128" i="49"/>
  <c r="AD132" i="49"/>
  <c r="AG46" i="49"/>
  <c r="AA52" i="49"/>
  <c r="AB112" i="49"/>
  <c r="AA7" i="49"/>
  <c r="AB87" i="49"/>
  <c r="AN101" i="49"/>
  <c r="AA48" i="49"/>
  <c r="AN27" i="49"/>
  <c r="AN201" i="49"/>
  <c r="AM201" i="49"/>
  <c r="AD219" i="49"/>
  <c r="AD86" i="49"/>
  <c r="AD212" i="49"/>
  <c r="AG14" i="49"/>
  <c r="AB91" i="49"/>
  <c r="AB132" i="49"/>
  <c r="AB103" i="49"/>
  <c r="AB83" i="49"/>
  <c r="AA199" i="49"/>
  <c r="AM124" i="49"/>
  <c r="AA135" i="49"/>
  <c r="AA172" i="49"/>
  <c r="AA196" i="49"/>
  <c r="AD199" i="49"/>
  <c r="AR199" i="49" s="1"/>
  <c r="AD176" i="49"/>
  <c r="AD43" i="49"/>
  <c r="AB21" i="49"/>
  <c r="AB135" i="49"/>
  <c r="AB141" i="49"/>
  <c r="AM55" i="49"/>
  <c r="AD96" i="49"/>
  <c r="AD170" i="49"/>
  <c r="AD91" i="49"/>
  <c r="AG199" i="49"/>
  <c r="AD202" i="49"/>
  <c r="AD83" i="49"/>
  <c r="AG148" i="49"/>
  <c r="AG133" i="49"/>
  <c r="AG40" i="49"/>
  <c r="AB41" i="49"/>
  <c r="AB100" i="49"/>
  <c r="AB171" i="49"/>
  <c r="AD89" i="49"/>
  <c r="AD39" i="49"/>
  <c r="AG105" i="49"/>
  <c r="AD37" i="49"/>
  <c r="AD215" i="49"/>
  <c r="AG35" i="49"/>
  <c r="AK154" i="49"/>
  <c r="AF70" i="49"/>
  <c r="AE70" i="49"/>
  <c r="AE224" i="49"/>
  <c r="AF117" i="49"/>
  <c r="AH8" i="49"/>
  <c r="AC8" i="49"/>
  <c r="AC165" i="49"/>
  <c r="AL96" i="49"/>
  <c r="AC52" i="49"/>
  <c r="AF10" i="49"/>
  <c r="AI38" i="49"/>
  <c r="AJ46" i="49"/>
  <c r="AC69" i="49"/>
  <c r="AI69" i="49"/>
  <c r="AH79" i="49"/>
  <c r="AJ91" i="49"/>
  <c r="AI93" i="49"/>
  <c r="AI60" i="49"/>
  <c r="AF87" i="49"/>
  <c r="AK87" i="49"/>
  <c r="AH223" i="49"/>
  <c r="AK14" i="49"/>
  <c r="AJ66" i="49"/>
  <c r="AI77" i="49"/>
  <c r="AH132" i="49"/>
  <c r="AH156" i="49"/>
  <c r="AC35" i="49"/>
  <c r="AI37" i="49"/>
  <c r="AF41" i="49"/>
  <c r="AI43" i="49"/>
  <c r="AC61" i="49"/>
  <c r="AL151" i="49"/>
  <c r="AE158" i="49"/>
  <c r="AB172" i="49"/>
  <c r="AK7" i="49"/>
  <c r="AE15" i="49"/>
  <c r="AK17" i="49"/>
  <c r="AE19" i="49"/>
  <c r="AE21" i="49"/>
  <c r="AI49" i="49"/>
  <c r="AL89" i="49"/>
  <c r="AI103" i="49"/>
  <c r="AC113" i="49"/>
  <c r="AE179" i="49"/>
  <c r="AK100" i="49"/>
  <c r="AF144" i="49"/>
  <c r="AJ40" i="49"/>
  <c r="AJ95" i="49"/>
  <c r="AE78" i="49"/>
  <c r="AF116" i="49"/>
  <c r="AI135" i="49"/>
  <c r="AJ148" i="49"/>
  <c r="AE160" i="49"/>
  <c r="AL122" i="49"/>
  <c r="AC157" i="49"/>
  <c r="AL161" i="49"/>
  <c r="AF168" i="49"/>
  <c r="AE189" i="49"/>
  <c r="AE212" i="49"/>
  <c r="AE138" i="49"/>
  <c r="AR138" i="49" s="1"/>
  <c r="AJ138" i="49"/>
  <c r="AL138" i="49"/>
  <c r="AC138" i="49"/>
  <c r="AH138" i="49"/>
  <c r="AB138" i="49"/>
  <c r="AI138" i="49"/>
  <c r="AA138" i="49"/>
  <c r="AL130" i="49"/>
  <c r="AF130" i="49"/>
  <c r="AH130" i="49"/>
  <c r="AI130" i="49"/>
  <c r="AK130" i="49"/>
  <c r="AC130" i="49"/>
  <c r="AP130" i="49" s="1"/>
  <c r="AJ130" i="49"/>
  <c r="AL193" i="49"/>
  <c r="AE193" i="49"/>
  <c r="AK193" i="49"/>
  <c r="AH193" i="49"/>
  <c r="AI193" i="49"/>
  <c r="AC193" i="49"/>
  <c r="AJ193" i="49"/>
  <c r="AD193" i="49"/>
  <c r="AK167" i="49"/>
  <c r="AE167" i="49"/>
  <c r="AF167" i="49"/>
  <c r="AH167" i="49"/>
  <c r="AL167" i="49"/>
  <c r="AD167" i="49"/>
  <c r="AJ167" i="49"/>
  <c r="AH102" i="49"/>
  <c r="AF102" i="49"/>
  <c r="AL102" i="49"/>
  <c r="AC102" i="49"/>
  <c r="AE102" i="49"/>
  <c r="AI102" i="49"/>
  <c r="AK102" i="49"/>
  <c r="AF194" i="49"/>
  <c r="AK194" i="49"/>
  <c r="AE194" i="49"/>
  <c r="AI194" i="49"/>
  <c r="AH194" i="49"/>
  <c r="AD194" i="49"/>
  <c r="AJ194" i="49"/>
  <c r="AB194" i="49"/>
  <c r="AA194" i="49"/>
  <c r="AH20" i="49"/>
  <c r="AF20" i="49"/>
  <c r="AL20" i="49"/>
  <c r="AC20" i="49"/>
  <c r="AI20" i="49"/>
  <c r="AK20" i="49"/>
  <c r="AK51" i="49"/>
  <c r="AJ51" i="49"/>
  <c r="AE51" i="49"/>
  <c r="AI51" i="49"/>
  <c r="AG51" i="49"/>
  <c r="AD51" i="49"/>
  <c r="AL51" i="49"/>
  <c r="AH166" i="49"/>
  <c r="AF166" i="49"/>
  <c r="AC166" i="49"/>
  <c r="AJ166" i="49"/>
  <c r="AL166" i="49"/>
  <c r="AK166" i="49"/>
  <c r="AI166" i="49"/>
  <c r="AA166" i="49"/>
  <c r="AK99" i="49"/>
  <c r="AH99" i="49"/>
  <c r="AE99" i="49"/>
  <c r="AL99" i="49"/>
  <c r="AC99" i="49"/>
  <c r="AG99" i="49"/>
  <c r="AF99" i="49"/>
  <c r="AF184" i="49"/>
  <c r="AC184" i="49"/>
  <c r="AK184" i="49"/>
  <c r="AH184" i="49"/>
  <c r="AD184" i="49"/>
  <c r="AC159" i="49"/>
  <c r="AF159" i="49"/>
  <c r="AK159" i="49"/>
  <c r="AL159" i="49"/>
  <c r="AE159" i="49"/>
  <c r="AH159" i="49"/>
  <c r="AG159" i="49"/>
  <c r="AJ134" i="49"/>
  <c r="AI134" i="49"/>
  <c r="AH134" i="49"/>
  <c r="AF134" i="49"/>
  <c r="AC134" i="49"/>
  <c r="AE134" i="49"/>
  <c r="AG134" i="49"/>
  <c r="AK134" i="49"/>
  <c r="AJ190" i="49"/>
  <c r="AF190" i="49"/>
  <c r="AI190" i="49"/>
  <c r="AL190" i="49"/>
  <c r="AE190" i="49"/>
  <c r="AK190" i="49"/>
  <c r="AH190" i="49"/>
  <c r="AA190" i="49"/>
  <c r="AI175" i="49"/>
  <c r="AC175" i="49"/>
  <c r="AE175" i="49"/>
  <c r="AB175" i="49"/>
  <c r="AA175" i="49"/>
  <c r="AH175" i="49"/>
  <c r="AF175" i="49"/>
  <c r="AE16" i="49"/>
  <c r="AL16" i="49"/>
  <c r="AI16" i="49"/>
  <c r="AH16" i="49"/>
  <c r="AC16" i="49"/>
  <c r="AJ22" i="49"/>
  <c r="AH22" i="49"/>
  <c r="AK22" i="49"/>
  <c r="AF22" i="49"/>
  <c r="AI22" i="49"/>
  <c r="AL22" i="49"/>
  <c r="AL136" i="49"/>
  <c r="AI136" i="49"/>
  <c r="AK136" i="49"/>
  <c r="AC136" i="49"/>
  <c r="AE136" i="49"/>
  <c r="AE11" i="49"/>
  <c r="AJ11" i="49"/>
  <c r="AK11" i="49"/>
  <c r="AF11" i="49"/>
  <c r="AG11" i="49"/>
  <c r="AD11" i="49"/>
  <c r="AC11" i="49"/>
  <c r="AI11" i="49"/>
  <c r="AJ221" i="49"/>
  <c r="AI221" i="49"/>
  <c r="AG221" i="49"/>
  <c r="AF221" i="49"/>
  <c r="AK221" i="49"/>
  <c r="AH30" i="49"/>
  <c r="AI30" i="49"/>
  <c r="AC30" i="49"/>
  <c r="AB30" i="49"/>
  <c r="AN30" i="49" s="1"/>
  <c r="AK30" i="49"/>
  <c r="AJ30" i="49"/>
  <c r="AK75" i="49"/>
  <c r="AI75" i="49"/>
  <c r="AJ75" i="49"/>
  <c r="AC75" i="49"/>
  <c r="AF42" i="49"/>
  <c r="AK42" i="49"/>
  <c r="AH42" i="49"/>
  <c r="AJ42" i="49"/>
  <c r="AD42" i="49"/>
  <c r="AA42" i="49"/>
  <c r="AL206" i="49"/>
  <c r="AE206" i="49"/>
  <c r="AC206" i="49"/>
  <c r="AI206" i="49"/>
  <c r="AH206" i="49"/>
  <c r="AF206" i="49"/>
  <c r="AJ206" i="49"/>
  <c r="AG206" i="49"/>
  <c r="AB206" i="49"/>
  <c r="AN206" i="49" s="1"/>
  <c r="AI57" i="49"/>
  <c r="AJ57" i="49"/>
  <c r="AH57" i="49"/>
  <c r="AK57" i="49"/>
  <c r="AG57" i="49"/>
  <c r="AL57" i="49"/>
  <c r="AI68" i="49"/>
  <c r="AJ68" i="49"/>
  <c r="AH68" i="49"/>
  <c r="AB68" i="49"/>
  <c r="AJ56" i="49"/>
  <c r="AL56" i="49"/>
  <c r="AE56" i="49"/>
  <c r="AK56" i="49"/>
  <c r="AC56" i="49"/>
  <c r="AK28" i="49"/>
  <c r="AC28" i="49"/>
  <c r="AE28" i="49"/>
  <c r="AL28" i="49"/>
  <c r="AH28" i="49"/>
  <c r="AA28" i="49"/>
  <c r="AB28" i="49"/>
  <c r="AF28" i="49"/>
  <c r="AH110" i="49"/>
  <c r="AC110" i="49"/>
  <c r="AI110" i="49"/>
  <c r="AJ110" i="49"/>
  <c r="AK110" i="49"/>
  <c r="AL110" i="49"/>
  <c r="AD110" i="49"/>
  <c r="AA110" i="49"/>
  <c r="AG110" i="49"/>
  <c r="AE110" i="49"/>
  <c r="AK123" i="49"/>
  <c r="AH123" i="49"/>
  <c r="AJ123" i="49"/>
  <c r="AF123" i="49"/>
  <c r="AG123" i="49"/>
  <c r="AC123" i="49"/>
  <c r="AB123" i="49"/>
  <c r="AE123" i="49"/>
  <c r="AK101" i="49"/>
  <c r="AC101" i="49"/>
  <c r="AO101" i="49" s="1"/>
  <c r="AI101" i="49"/>
  <c r="AE101" i="49"/>
  <c r="AE205" i="49"/>
  <c r="AI205" i="49"/>
  <c r="AF205" i="49"/>
  <c r="AC205" i="49"/>
  <c r="AJ205" i="49"/>
  <c r="AH205" i="49"/>
  <c r="AE118" i="49"/>
  <c r="AC118" i="49"/>
  <c r="AJ118" i="49"/>
  <c r="AI118" i="49"/>
  <c r="AL118" i="49"/>
  <c r="AH118" i="49"/>
  <c r="AA118" i="49"/>
  <c r="AK118" i="49"/>
  <c r="AF58" i="49"/>
  <c r="AC58" i="49"/>
  <c r="AG58" i="49"/>
  <c r="AJ58" i="49"/>
  <c r="AH58" i="49"/>
  <c r="AL58" i="49"/>
  <c r="AK58" i="49"/>
  <c r="AL174" i="49"/>
  <c r="AJ174" i="49"/>
  <c r="AF174" i="49"/>
  <c r="AK174" i="49"/>
  <c r="AI174" i="49"/>
  <c r="AE174" i="49"/>
  <c r="AC174" i="49"/>
  <c r="AG174" i="49"/>
  <c r="AD185" i="49"/>
  <c r="AJ124" i="49"/>
  <c r="AF124" i="49"/>
  <c r="AL124" i="49"/>
  <c r="AC124" i="49"/>
  <c r="AI124" i="49"/>
  <c r="AD140" i="49"/>
  <c r="AR140" i="49" s="1"/>
  <c r="AG219" i="49"/>
  <c r="AF18" i="49"/>
  <c r="AH18" i="49"/>
  <c r="AJ18" i="49"/>
  <c r="AB18" i="49"/>
  <c r="AH114" i="49"/>
  <c r="AI114" i="49"/>
  <c r="AF114" i="49"/>
  <c r="AE114" i="49"/>
  <c r="AL114" i="49"/>
  <c r="AJ114" i="49"/>
  <c r="AK114" i="49"/>
  <c r="AB114" i="49"/>
  <c r="AH81" i="49"/>
  <c r="AI81" i="49"/>
  <c r="AL81" i="49"/>
  <c r="AG81" i="49"/>
  <c r="AA81" i="49"/>
  <c r="AI84" i="49"/>
  <c r="AC84" i="49"/>
  <c r="AH84" i="49"/>
  <c r="AL84" i="49"/>
  <c r="AF84" i="49"/>
  <c r="AG84" i="49"/>
  <c r="AE84" i="49"/>
  <c r="AD84" i="49"/>
  <c r="AK84" i="49"/>
  <c r="AL115" i="49"/>
  <c r="AH115" i="49"/>
  <c r="AF115" i="49"/>
  <c r="AE115" i="49"/>
  <c r="AD115" i="49"/>
  <c r="AC115" i="49"/>
  <c r="AB65" i="49"/>
  <c r="AN65" i="49" s="1"/>
  <c r="AK180" i="49"/>
  <c r="AL180" i="49"/>
  <c r="AC180" i="49"/>
  <c r="AA180" i="49"/>
  <c r="AE180" i="49"/>
  <c r="AI180" i="49"/>
  <c r="AK152" i="49"/>
  <c r="AL152" i="49"/>
  <c r="AC152" i="49"/>
  <c r="AE152" i="49"/>
  <c r="AI152" i="49"/>
  <c r="AH152" i="49"/>
  <c r="AB152" i="49"/>
  <c r="AA152" i="49"/>
  <c r="AF152" i="49"/>
  <c r="AJ200" i="49"/>
  <c r="AI200" i="49"/>
  <c r="AF200" i="49"/>
  <c r="AK200" i="49"/>
  <c r="AA59" i="49"/>
  <c r="AF85" i="49"/>
  <c r="AC85" i="49"/>
  <c r="AE85" i="49"/>
  <c r="AJ85" i="49"/>
  <c r="AH85" i="49"/>
  <c r="AH45" i="49"/>
  <c r="AE45" i="49"/>
  <c r="AC45" i="49"/>
  <c r="AF45" i="49"/>
  <c r="AG45" i="49"/>
  <c r="AJ45" i="49"/>
  <c r="AK45" i="49"/>
  <c r="AF24" i="49"/>
  <c r="AH24" i="49"/>
  <c r="AC24" i="49"/>
  <c r="AI24" i="49"/>
  <c r="AE24" i="49"/>
  <c r="AA24" i="49"/>
  <c r="AK24" i="49"/>
  <c r="AD95" i="49"/>
  <c r="AB22" i="49"/>
  <c r="AB113" i="49"/>
  <c r="AB212" i="49"/>
  <c r="AN212" i="49" s="1"/>
  <c r="AB84" i="49"/>
  <c r="AB184" i="49"/>
  <c r="AN184" i="49" s="1"/>
  <c r="AB85" i="49"/>
  <c r="AB200" i="49"/>
  <c r="AB78" i="49"/>
  <c r="AB177" i="49"/>
  <c r="AA39" i="49"/>
  <c r="AA140" i="49"/>
  <c r="AN188" i="49"/>
  <c r="AF82" i="49"/>
  <c r="AH82" i="49"/>
  <c r="AI82" i="49"/>
  <c r="AB82" i="49"/>
  <c r="AG82" i="49"/>
  <c r="AD82" i="49"/>
  <c r="AA136" i="49"/>
  <c r="AA197" i="49"/>
  <c r="AC90" i="49"/>
  <c r="AJ90" i="49"/>
  <c r="AK90" i="49"/>
  <c r="AH90" i="49"/>
  <c r="AF90" i="49"/>
  <c r="AG90" i="49"/>
  <c r="AL90" i="49"/>
  <c r="AA90" i="49"/>
  <c r="AC143" i="49"/>
  <c r="AE143" i="49"/>
  <c r="AK143" i="49"/>
  <c r="AL143" i="49"/>
  <c r="AD143" i="49"/>
  <c r="AA143" i="49"/>
  <c r="AG143" i="49"/>
  <c r="AG202" i="49"/>
  <c r="AG37" i="49"/>
  <c r="AD68" i="49"/>
  <c r="AD180" i="49"/>
  <c r="AB10" i="49"/>
  <c r="AA192" i="49"/>
  <c r="AB163" i="49"/>
  <c r="AB190" i="49"/>
  <c r="AD85" i="49"/>
  <c r="AG32" i="49"/>
  <c r="AD200" i="49"/>
  <c r="AD148" i="49"/>
  <c r="AG78" i="49"/>
  <c r="AG20" i="49"/>
  <c r="AD156" i="49"/>
  <c r="AA115" i="49"/>
  <c r="AB7" i="49"/>
  <c r="AB124" i="49"/>
  <c r="AB157" i="49"/>
  <c r="AA38" i="49"/>
  <c r="AM72" i="49"/>
  <c r="AA114" i="49"/>
  <c r="AA213" i="49"/>
  <c r="AA64" i="49"/>
  <c r="AA145" i="49"/>
  <c r="AD152" i="49"/>
  <c r="AD114" i="49"/>
  <c r="AG101" i="49"/>
  <c r="AD118" i="49"/>
  <c r="AD221" i="49"/>
  <c r="AD70" i="49"/>
  <c r="AD102" i="49"/>
  <c r="AB15" i="49"/>
  <c r="AB11" i="49"/>
  <c r="AB133" i="49"/>
  <c r="AB218" i="49"/>
  <c r="AO62" i="49"/>
  <c r="AN62" i="49"/>
  <c r="AA8" i="49"/>
  <c r="AG215" i="49"/>
  <c r="AU215" i="49" s="1"/>
  <c r="AD57" i="49"/>
  <c r="AG205" i="49"/>
  <c r="AG130" i="49"/>
  <c r="AD209" i="49"/>
  <c r="AG193" i="49"/>
  <c r="AD46" i="49"/>
  <c r="AG18" i="49"/>
  <c r="AG141" i="49"/>
  <c r="AG167" i="49"/>
  <c r="AD80" i="49"/>
  <c r="AR80" i="49" s="1"/>
  <c r="AB155" i="49"/>
  <c r="AB51" i="49"/>
  <c r="AN51" i="49" s="1"/>
  <c r="AG195" i="49"/>
  <c r="AD87" i="49"/>
  <c r="AG160" i="49"/>
  <c r="AD122" i="49"/>
  <c r="AG170" i="49"/>
  <c r="AD158" i="49"/>
  <c r="AG190" i="49"/>
  <c r="AD54" i="49"/>
  <c r="AD66" i="49"/>
  <c r="AG158" i="49"/>
  <c r="AD81" i="49"/>
  <c r="AL82" i="49"/>
  <c r="AE82" i="49"/>
  <c r="AL221" i="49"/>
  <c r="AL154" i="49"/>
  <c r="AB70" i="49"/>
  <c r="AL70" i="49"/>
  <c r="AB224" i="49"/>
  <c r="AL117" i="49"/>
  <c r="AB8" i="49"/>
  <c r="AL165" i="49"/>
  <c r="AJ96" i="49"/>
  <c r="AK52" i="49"/>
  <c r="AL10" i="49"/>
  <c r="AF38" i="49"/>
  <c r="AF46" i="49"/>
  <c r="AF69" i="49"/>
  <c r="AF79" i="49"/>
  <c r="AK81" i="49"/>
  <c r="AJ143" i="49"/>
  <c r="AL68" i="49"/>
  <c r="AC91" i="49"/>
  <c r="AC93" i="49"/>
  <c r="AL101" i="49"/>
  <c r="AI184" i="49"/>
  <c r="AC18" i="49"/>
  <c r="AE42" i="49"/>
  <c r="AF56" i="49"/>
  <c r="AE60" i="49"/>
  <c r="AL87" i="49"/>
  <c r="AJ223" i="49"/>
  <c r="AL30" i="49"/>
  <c r="AC54" i="49"/>
  <c r="AE58" i="49"/>
  <c r="AE64" i="49"/>
  <c r="AF66" i="49"/>
  <c r="AC77" i="49"/>
  <c r="AK132" i="49"/>
  <c r="AH200" i="49"/>
  <c r="AI156" i="49"/>
  <c r="AF180" i="49"/>
  <c r="AE22" i="49"/>
  <c r="AL35" i="49"/>
  <c r="AK37" i="49"/>
  <c r="AK41" i="49"/>
  <c r="AF43" i="49"/>
  <c r="AE57" i="49"/>
  <c r="AF75" i="49"/>
  <c r="AI85" i="49"/>
  <c r="AI151" i="49"/>
  <c r="AJ158" i="49"/>
  <c r="AJ175" i="49"/>
  <c r="AB213" i="49"/>
  <c r="AE7" i="49"/>
  <c r="AN14" i="49"/>
  <c r="AK15" i="49"/>
  <c r="AL19" i="49"/>
  <c r="AC21" i="49"/>
  <c r="AK49" i="49"/>
  <c r="AJ65" i="49"/>
  <c r="AF89" i="49"/>
  <c r="AC103" i="49"/>
  <c r="AH113" i="49"/>
  <c r="AL123" i="49"/>
  <c r="AK124" i="49"/>
  <c r="AK179" i="49"/>
  <c r="AC100" i="49"/>
  <c r="AB118" i="49"/>
  <c r="AE128" i="49"/>
  <c r="AF136" i="49"/>
  <c r="AE144" i="49"/>
  <c r="AE20" i="49"/>
  <c r="AL24" i="49"/>
  <c r="AI28" i="49"/>
  <c r="AL40" i="49"/>
  <c r="AF48" i="49"/>
  <c r="AF51" i="49"/>
  <c r="AE59" i="49"/>
  <c r="AJ84" i="49"/>
  <c r="AI95" i="49"/>
  <c r="AL105" i="49"/>
  <c r="AC141" i="49"/>
  <c r="AC167" i="49"/>
  <c r="AJ78" i="49"/>
  <c r="AC109" i="49"/>
  <c r="AJ116" i="49"/>
  <c r="AK135" i="49"/>
  <c r="AC160" i="49"/>
  <c r="AF110" i="49"/>
  <c r="AF118" i="49"/>
  <c r="AE130" i="49"/>
  <c r="AI142" i="49"/>
  <c r="AC161" i="49"/>
  <c r="AN211" i="49"/>
  <c r="AI159" i="49"/>
  <c r="AH170" i="49"/>
  <c r="AO200" i="49"/>
  <c r="AF193" i="49"/>
  <c r="AK206" i="49"/>
  <c r="AM169" i="49"/>
  <c r="AA224" i="49"/>
  <c r="AA35" i="49"/>
  <c r="AA223" i="49"/>
  <c r="AM198" i="49"/>
  <c r="AM212" i="49"/>
  <c r="AA141" i="49"/>
  <c r="AI139" i="49"/>
  <c r="AE139" i="49"/>
  <c r="AK139" i="49"/>
  <c r="AC139" i="49"/>
  <c r="AJ139" i="49"/>
  <c r="AF139" i="49"/>
  <c r="AB139" i="49"/>
  <c r="AN139" i="49" s="1"/>
  <c r="AH139" i="49"/>
  <c r="AJ211" i="49"/>
  <c r="AH211" i="49"/>
  <c r="AI211" i="49"/>
  <c r="AF211" i="49"/>
  <c r="AC211" i="49"/>
  <c r="AE211" i="49"/>
  <c r="AK211" i="49"/>
  <c r="AL211" i="49"/>
  <c r="AC204" i="49"/>
  <c r="AJ204" i="49"/>
  <c r="AL204" i="49"/>
  <c r="AF204" i="49"/>
  <c r="AE204" i="49"/>
  <c r="AH204" i="49"/>
  <c r="AI204" i="49"/>
  <c r="AK204" i="49"/>
  <c r="AB204" i="49"/>
  <c r="AO204" i="49" s="1"/>
  <c r="AE146" i="49"/>
  <c r="AI146" i="49"/>
  <c r="AC146" i="49"/>
  <c r="AF146" i="49"/>
  <c r="AK146" i="49"/>
  <c r="AH146" i="49"/>
  <c r="AL146" i="49"/>
  <c r="AD146" i="49"/>
  <c r="AM65" i="49"/>
  <c r="AC72" i="49"/>
  <c r="AH72" i="49"/>
  <c r="AF72" i="49"/>
  <c r="AK72" i="49"/>
  <c r="AL72" i="49"/>
  <c r="AJ72" i="49"/>
  <c r="AK26" i="49"/>
  <c r="AE26" i="49"/>
  <c r="AC26" i="49"/>
  <c r="AH26" i="49"/>
  <c r="AJ26" i="49"/>
  <c r="AA151" i="49"/>
  <c r="AA222" i="49"/>
  <c r="AA179" i="49"/>
  <c r="AK104" i="49"/>
  <c r="AC104" i="49"/>
  <c r="AL104" i="49"/>
  <c r="AJ104" i="49"/>
  <c r="AG104" i="49"/>
  <c r="AH104" i="49"/>
  <c r="AE104" i="49"/>
  <c r="AE186" i="49"/>
  <c r="AK186" i="49"/>
  <c r="AJ186" i="49"/>
  <c r="AB186" i="49"/>
  <c r="AI191" i="49"/>
  <c r="AJ191" i="49"/>
  <c r="AK191" i="49"/>
  <c r="AC191" i="49"/>
  <c r="AL191" i="49"/>
  <c r="AF191" i="49"/>
  <c r="AH191" i="49"/>
  <c r="AD191" i="49"/>
  <c r="AB191" i="49"/>
  <c r="AA112" i="49"/>
  <c r="AI125" i="49"/>
  <c r="AH125" i="49"/>
  <c r="AL125" i="49"/>
  <c r="AJ125" i="49"/>
  <c r="AK125" i="49"/>
  <c r="AC125" i="49"/>
  <c r="AB125" i="49"/>
  <c r="AC31" i="49"/>
  <c r="AL31" i="49"/>
  <c r="AF31" i="49"/>
  <c r="AH31" i="49"/>
  <c r="AE31" i="49"/>
  <c r="AI31" i="49"/>
  <c r="AM160" i="49"/>
  <c r="AF188" i="49"/>
  <c r="AJ188" i="49"/>
  <c r="AH188" i="49"/>
  <c r="AE188" i="49"/>
  <c r="AK188" i="49"/>
  <c r="AL188" i="49"/>
  <c r="AC188" i="49"/>
  <c r="AO188" i="49" s="1"/>
  <c r="AD188" i="49"/>
  <c r="AG188" i="49"/>
  <c r="AI188" i="49"/>
  <c r="AH208" i="49"/>
  <c r="AC208" i="49"/>
  <c r="AI208" i="49"/>
  <c r="AK208" i="49"/>
  <c r="AE208" i="49"/>
  <c r="AJ208" i="49"/>
  <c r="AF208" i="49"/>
  <c r="AL208" i="49"/>
  <c r="AA91" i="49"/>
  <c r="AM173" i="49"/>
  <c r="AF55" i="49"/>
  <c r="AC55" i="49"/>
  <c r="AI55" i="49"/>
  <c r="AE55" i="49"/>
  <c r="AH55" i="49"/>
  <c r="AB55" i="49"/>
  <c r="AP55" i="49" s="1"/>
  <c r="AJ55" i="49"/>
  <c r="AA12" i="49"/>
  <c r="AA60" i="49"/>
  <c r="AA109" i="49"/>
  <c r="AH53" i="49"/>
  <c r="AJ53" i="49"/>
  <c r="AF53" i="49"/>
  <c r="AG53" i="49"/>
  <c r="AA53" i="49"/>
  <c r="AE53" i="49"/>
  <c r="AA116" i="49"/>
  <c r="AJ182" i="49"/>
  <c r="AK182" i="49"/>
  <c r="AC182" i="49"/>
  <c r="AE182" i="49"/>
  <c r="AF182" i="49"/>
  <c r="AH182" i="49"/>
  <c r="AI182" i="49"/>
  <c r="AD182" i="49"/>
  <c r="AE27" i="49"/>
  <c r="AJ27" i="49"/>
  <c r="AG27" i="49"/>
  <c r="AF27" i="49"/>
  <c r="AD27" i="49"/>
  <c r="AA86" i="49"/>
  <c r="AM46" i="49"/>
  <c r="AJ67" i="49"/>
  <c r="AH67" i="49"/>
  <c r="AF67" i="49"/>
  <c r="AC67" i="49"/>
  <c r="AK67" i="49"/>
  <c r="AE67" i="49"/>
  <c r="AR67" i="49" s="1"/>
  <c r="AG65" i="49"/>
  <c r="AD179" i="49"/>
  <c r="AG95" i="49"/>
  <c r="AG118" i="49"/>
  <c r="AH62" i="49"/>
  <c r="AJ62" i="49"/>
  <c r="AE62" i="49"/>
  <c r="AL62" i="49"/>
  <c r="AK62" i="49"/>
  <c r="AB89" i="49"/>
  <c r="AB145" i="49"/>
  <c r="AB146" i="49"/>
  <c r="AB79" i="49"/>
  <c r="AB192" i="49"/>
  <c r="AA96" i="49"/>
  <c r="AL225" i="49"/>
  <c r="AI225" i="49"/>
  <c r="AK225" i="49"/>
  <c r="AA219" i="49"/>
  <c r="AA113" i="49"/>
  <c r="AM155" i="49"/>
  <c r="AI111" i="49"/>
  <c r="AE111" i="49"/>
  <c r="AK111" i="49"/>
  <c r="AF111" i="49"/>
  <c r="AL111" i="49"/>
  <c r="AC111" i="49"/>
  <c r="AA111" i="49"/>
  <c r="AB111" i="49"/>
  <c r="AE150" i="49"/>
  <c r="AL150" i="49"/>
  <c r="AH150" i="49"/>
  <c r="AJ150" i="49"/>
  <c r="AF150" i="49"/>
  <c r="AK150" i="49"/>
  <c r="AB150" i="49"/>
  <c r="AA150" i="49"/>
  <c r="AI150" i="49"/>
  <c r="AI6" i="49"/>
  <c r="AJ6" i="49"/>
  <c r="AL6" i="49"/>
  <c r="AB6" i="49"/>
  <c r="AH127" i="49"/>
  <c r="AF127" i="49"/>
  <c r="AE127" i="49"/>
  <c r="AK127" i="49"/>
  <c r="AG127" i="49"/>
  <c r="AI127" i="49"/>
  <c r="AA93" i="49"/>
  <c r="AJ181" i="49"/>
  <c r="AK181" i="49"/>
  <c r="AE181" i="49"/>
  <c r="AI181" i="49"/>
  <c r="AC181" i="49"/>
  <c r="AL181" i="49"/>
  <c r="AH181" i="49"/>
  <c r="AD181" i="49"/>
  <c r="AH201" i="49"/>
  <c r="AE201" i="49"/>
  <c r="AF201" i="49"/>
  <c r="AC201" i="49"/>
  <c r="AO201" i="49" s="1"/>
  <c r="AJ201" i="49"/>
  <c r="AG201" i="49"/>
  <c r="AI201" i="49"/>
  <c r="AD201" i="49"/>
  <c r="AL201" i="49"/>
  <c r="AD19" i="49"/>
  <c r="AD174" i="49"/>
  <c r="AK88" i="49"/>
  <c r="AI88" i="49"/>
  <c r="AE88" i="49"/>
  <c r="AH88" i="49"/>
  <c r="AJ88" i="49"/>
  <c r="AB88" i="49"/>
  <c r="AD88" i="49"/>
  <c r="AF88" i="49"/>
  <c r="AL88" i="49"/>
  <c r="AA43" i="49"/>
  <c r="AB127" i="49"/>
  <c r="AB42" i="49"/>
  <c r="AB26" i="49"/>
  <c r="AB86" i="49"/>
  <c r="AA40" i="49"/>
  <c r="AB158" i="49"/>
  <c r="AB161" i="49"/>
  <c r="AA193" i="49"/>
  <c r="AM94" i="49"/>
  <c r="AA146" i="49"/>
  <c r="AM184" i="49"/>
  <c r="AA186" i="49"/>
  <c r="AA31" i="49"/>
  <c r="AG55" i="49"/>
  <c r="AG96" i="49"/>
  <c r="AG52" i="49"/>
  <c r="AG178" i="49"/>
  <c r="AD72" i="49"/>
  <c r="AD171" i="49"/>
  <c r="AB32" i="49"/>
  <c r="AB38" i="49"/>
  <c r="AB136" i="49"/>
  <c r="AA56" i="49"/>
  <c r="AB209" i="49"/>
  <c r="AB174" i="49"/>
  <c r="AA123" i="49"/>
  <c r="AA225" i="49"/>
  <c r="AA127" i="49"/>
  <c r="AG113" i="49"/>
  <c r="AG116" i="49"/>
  <c r="AG91" i="49"/>
  <c r="AG225" i="49"/>
  <c r="AG209" i="49"/>
  <c r="AG42" i="49"/>
  <c r="AD105" i="49"/>
  <c r="AR105" i="49" s="1"/>
  <c r="AG191" i="49"/>
  <c r="AD109" i="49"/>
  <c r="AB49" i="49"/>
  <c r="AB59" i="49"/>
  <c r="AB77" i="49"/>
  <c r="AB205" i="49"/>
  <c r="AA159" i="49"/>
  <c r="AA20" i="49"/>
  <c r="AM51" i="49"/>
  <c r="AA142" i="49"/>
  <c r="AA32" i="49"/>
  <c r="AM126" i="49"/>
  <c r="AM134" i="49"/>
  <c r="AA174" i="49"/>
  <c r="AM105" i="49"/>
  <c r="AA57" i="49"/>
  <c r="AA189" i="49"/>
  <c r="AG173" i="49"/>
  <c r="AG89" i="49"/>
  <c r="AG115" i="49"/>
  <c r="AG138" i="49"/>
  <c r="AG182" i="49"/>
  <c r="AD225" i="49"/>
  <c r="AD106" i="49"/>
  <c r="AR106" i="49" s="1"/>
  <c r="AB99" i="49"/>
  <c r="AB57" i="49"/>
  <c r="AB90" i="49"/>
  <c r="AB43" i="49"/>
  <c r="AB105" i="49"/>
  <c r="AA158" i="49"/>
  <c r="AB173" i="49"/>
  <c r="AD60" i="49"/>
  <c r="AD144" i="49"/>
  <c r="AG181" i="49"/>
  <c r="AD133" i="49"/>
  <c r="AD52" i="49"/>
  <c r="AD190" i="49"/>
  <c r="AG136" i="49"/>
  <c r="AG10" i="49"/>
  <c r="AD224" i="49"/>
  <c r="AD166" i="49"/>
  <c r="AD161" i="49"/>
  <c r="AD24" i="49"/>
  <c r="AG184" i="49"/>
  <c r="AD45" i="49"/>
  <c r="AG152" i="49"/>
  <c r="AG139" i="49"/>
  <c r="AD208" i="49"/>
  <c r="AB185" i="49"/>
  <c r="AB143" i="49"/>
  <c r="AB170" i="49"/>
  <c r="AD195" i="49"/>
  <c r="AG21" i="49"/>
  <c r="AG66" i="49"/>
  <c r="AD141" i="49"/>
  <c r="AD163" i="49"/>
  <c r="AD173" i="49"/>
  <c r="AG64" i="49"/>
  <c r="AG85" i="49"/>
  <c r="AD101" i="49"/>
  <c r="AG62" i="49"/>
  <c r="AG156" i="49"/>
  <c r="AD104" i="49"/>
  <c r="AG186" i="49"/>
  <c r="AG75" i="49"/>
  <c r="AD168" i="49"/>
  <c r="AG49" i="49"/>
  <c r="AG189" i="49"/>
  <c r="AD26" i="49"/>
  <c r="AT26" i="49" s="1"/>
  <c r="AD197" i="49"/>
  <c r="AD99" i="49"/>
  <c r="AR99" i="49" s="1"/>
  <c r="AK82" i="49"/>
  <c r="AB221" i="49"/>
  <c r="AC221" i="49"/>
  <c r="AI154" i="49"/>
  <c r="AJ70" i="49"/>
  <c r="AF224" i="49"/>
  <c r="AB117" i="49"/>
  <c r="AE117" i="49"/>
  <c r="AF8" i="49"/>
  <c r="AI165" i="49"/>
  <c r="AE225" i="49"/>
  <c r="AB225" i="49"/>
  <c r="AF96" i="49"/>
  <c r="AK96" i="49"/>
  <c r="AL52" i="49"/>
  <c r="AF6" i="49"/>
  <c r="AE10" i="49"/>
  <c r="AL38" i="49"/>
  <c r="AK46" i="49"/>
  <c r="AJ69" i="49"/>
  <c r="AJ79" i="49"/>
  <c r="AE81" i="49"/>
  <c r="AH143" i="49"/>
  <c r="AF68" i="49"/>
  <c r="AK91" i="49"/>
  <c r="AF93" i="49"/>
  <c r="AJ93" i="49"/>
  <c r="AJ101" i="49"/>
  <c r="AJ184" i="49"/>
  <c r="AO16" i="49"/>
  <c r="AK18" i="49"/>
  <c r="AL18" i="49"/>
  <c r="AH27" i="49"/>
  <c r="AC42" i="49"/>
  <c r="AH56" i="49"/>
  <c r="AK60" i="49"/>
  <c r="AL60" i="49"/>
  <c r="AH87" i="49"/>
  <c r="AL186" i="49"/>
  <c r="AK223" i="49"/>
  <c r="AE14" i="49"/>
  <c r="AE54" i="49"/>
  <c r="AF62" i="49"/>
  <c r="AI64" i="49"/>
  <c r="AC66" i="49"/>
  <c r="AV66" i="49" s="1"/>
  <c r="AL77" i="49"/>
  <c r="AO126" i="49"/>
  <c r="AL200" i="49"/>
  <c r="AL205" i="49"/>
  <c r="AC156" i="49"/>
  <c r="AB24" i="49"/>
  <c r="AS30" i="49"/>
  <c r="AJ31" i="49"/>
  <c r="AH35" i="49"/>
  <c r="AK39" i="49"/>
  <c r="AL41" i="49"/>
  <c r="AH43" i="49"/>
  <c r="AI45" i="49"/>
  <c r="AK53" i="49"/>
  <c r="AC57" i="49"/>
  <c r="AJ61" i="49"/>
  <c r="AL75" i="49"/>
  <c r="AK85" i="49"/>
  <c r="AC112" i="49"/>
  <c r="AF151" i="49"/>
  <c r="AB169" i="49"/>
  <c r="AB148" i="49"/>
  <c r="AL7" i="49"/>
  <c r="AH11" i="49"/>
  <c r="AH17" i="49"/>
  <c r="AJ19" i="49"/>
  <c r="AI26" i="49"/>
  <c r="AH49" i="49"/>
  <c r="AL65" i="49"/>
  <c r="AC83" i="49"/>
  <c r="AH89" i="49"/>
  <c r="AF104" i="49"/>
  <c r="AI123" i="49"/>
  <c r="AN128" i="49"/>
  <c r="AI145" i="49"/>
  <c r="AH179" i="49"/>
  <c r="AI99" i="49"/>
  <c r="AJ115" i="49"/>
  <c r="AJ127" i="49"/>
  <c r="AC128" i="49"/>
  <c r="AL137" i="49"/>
  <c r="AI12" i="49"/>
  <c r="AJ16" i="49"/>
  <c r="AJ28" i="49"/>
  <c r="AJ32" i="49"/>
  <c r="AE48" i="49"/>
  <c r="AK59" i="49"/>
  <c r="AL67" i="49"/>
  <c r="AK80" i="49"/>
  <c r="AL97" i="49"/>
  <c r="AQ134" i="49"/>
  <c r="AE141" i="49"/>
  <c r="AE171" i="49"/>
  <c r="AE86" i="49"/>
  <c r="AI90" i="49"/>
  <c r="AJ94" i="49"/>
  <c r="AH111" i="49"/>
  <c r="AL222" i="49"/>
  <c r="AI106" i="49"/>
  <c r="AF126" i="49"/>
  <c r="AK138" i="49"/>
  <c r="AN160" i="49"/>
  <c r="AE197" i="49"/>
  <c r="AC155" i="49"/>
  <c r="AJ163" i="49"/>
  <c r="AJ178" i="49"/>
  <c r="AC190" i="49"/>
  <c r="AJ218" i="49"/>
  <c r="AC194" i="49"/>
  <c r="AL198" i="49"/>
  <c r="AT181" i="49" l="1"/>
  <c r="AM167" i="49"/>
  <c r="AR125" i="49"/>
  <c r="AR87" i="49"/>
  <c r="AU219" i="49"/>
  <c r="AN130" i="49"/>
  <c r="AN75" i="49"/>
  <c r="AX65" i="49"/>
  <c r="AR31" i="49"/>
  <c r="AR146" i="49"/>
  <c r="AR130" i="49"/>
  <c r="AX167" i="49"/>
  <c r="AO155" i="49"/>
  <c r="AM45" i="49"/>
  <c r="AT126" i="49"/>
  <c r="AS67" i="49"/>
  <c r="AP72" i="49"/>
  <c r="AR173" i="49"/>
  <c r="AR166" i="49"/>
  <c r="AR208" i="49"/>
  <c r="AR186" i="49"/>
  <c r="AR22" i="49"/>
  <c r="AR58" i="49"/>
  <c r="AP11" i="49"/>
  <c r="AR152" i="49"/>
  <c r="AP124" i="49"/>
  <c r="AR215" i="49"/>
  <c r="AR6" i="49"/>
  <c r="AS26" i="49"/>
  <c r="AN16" i="49"/>
  <c r="AO45" i="49"/>
  <c r="AX128" i="49"/>
  <c r="AR20" i="49"/>
  <c r="AU105" i="49"/>
  <c r="AR216" i="49"/>
  <c r="AP62" i="49"/>
  <c r="AP18" i="49"/>
  <c r="AR205" i="49"/>
  <c r="AR110" i="49"/>
  <c r="AT221" i="49"/>
  <c r="AU41" i="49"/>
  <c r="AQ124" i="49"/>
  <c r="AR61" i="49"/>
  <c r="AR171" i="49"/>
  <c r="AP88" i="49"/>
  <c r="AU31" i="49"/>
  <c r="AR16" i="49"/>
  <c r="AO124" i="49"/>
  <c r="AP94" i="49"/>
  <c r="AU203" i="49"/>
  <c r="AR121" i="49"/>
  <c r="AR158" i="49"/>
  <c r="AU205" i="49"/>
  <c r="AU174" i="49"/>
  <c r="AR28" i="49"/>
  <c r="AX22" i="49"/>
  <c r="AU126" i="49"/>
  <c r="AW215" i="49"/>
  <c r="AR211" i="49"/>
  <c r="AS160" i="49"/>
  <c r="AX54" i="49"/>
  <c r="AR123" i="49"/>
  <c r="AU68" i="49"/>
  <c r="AR170" i="49"/>
  <c r="AO51" i="49"/>
  <c r="AU218" i="49"/>
  <c r="AX82" i="49"/>
  <c r="AW184" i="49"/>
  <c r="AR150" i="49"/>
  <c r="AR51" i="49"/>
  <c r="AP102" i="49"/>
  <c r="AR160" i="49"/>
  <c r="AR9" i="49"/>
  <c r="AR221" i="49"/>
  <c r="AO125" i="49"/>
  <c r="AP54" i="49"/>
  <c r="AO139" i="49"/>
  <c r="AR56" i="49"/>
  <c r="AR82" i="49"/>
  <c r="AQ68" i="49"/>
  <c r="AW206" i="49"/>
  <c r="AS167" i="49"/>
  <c r="AM67" i="49"/>
  <c r="AP67" i="49"/>
  <c r="AO182" i="49"/>
  <c r="AM182" i="49"/>
  <c r="AM125" i="49"/>
  <c r="AN125" i="49"/>
  <c r="AO167" i="49"/>
  <c r="AM18" i="49"/>
  <c r="AS18" i="49"/>
  <c r="AQ16" i="49"/>
  <c r="AM16" i="49"/>
  <c r="AS14" i="49"/>
  <c r="AM14" i="49"/>
  <c r="AQ54" i="49"/>
  <c r="AQ27" i="49"/>
  <c r="AR26" i="49"/>
  <c r="AS205" i="49"/>
  <c r="AN205" i="49"/>
  <c r="AP205" i="49"/>
  <c r="AT188" i="49"/>
  <c r="AP188" i="49"/>
  <c r="AU211" i="49"/>
  <c r="AR139" i="49"/>
  <c r="AQ26" i="49"/>
  <c r="AX124" i="49"/>
  <c r="AV124" i="49"/>
  <c r="AT200" i="49"/>
  <c r="AU180" i="49"/>
  <c r="AX84" i="49"/>
  <c r="AT14" i="49"/>
  <c r="AW65" i="49"/>
  <c r="AN182" i="49"/>
  <c r="AP104" i="49"/>
  <c r="AR101" i="49"/>
  <c r="AP101" i="49"/>
  <c r="AV188" i="49"/>
  <c r="AO191" i="49"/>
  <c r="AQ191" i="49"/>
  <c r="AV139" i="49"/>
  <c r="AR66" i="49"/>
  <c r="AQ84" i="49"/>
  <c r="AR42" i="49"/>
  <c r="AV30" i="49"/>
  <c r="AU142" i="49"/>
  <c r="AM88" i="49"/>
  <c r="AN88" i="49"/>
  <c r="AU56" i="49"/>
  <c r="AO221" i="49"/>
  <c r="AU75" i="49"/>
  <c r="AU62" i="49"/>
  <c r="AU21" i="49"/>
  <c r="AS185" i="49"/>
  <c r="AR45" i="49"/>
  <c r="AR190" i="49"/>
  <c r="AR144" i="49"/>
  <c r="AS105" i="49"/>
  <c r="AP99" i="49"/>
  <c r="AU138" i="49"/>
  <c r="AU191" i="49"/>
  <c r="AT209" i="49"/>
  <c r="AU52" i="49"/>
  <c r="AR88" i="49"/>
  <c r="AR19" i="49"/>
  <c r="AU201" i="49"/>
  <c r="AT201" i="49"/>
  <c r="AW181" i="49"/>
  <c r="AR111" i="49"/>
  <c r="AU118" i="49"/>
  <c r="AV182" i="49"/>
  <c r="AU53" i="49"/>
  <c r="AV55" i="49"/>
  <c r="AS188" i="49"/>
  <c r="AT191" i="49"/>
  <c r="AU104" i="49"/>
  <c r="AV72" i="49"/>
  <c r="AR204" i="49"/>
  <c r="AS211" i="49"/>
  <c r="AX139" i="49"/>
  <c r="AP206" i="49"/>
  <c r="AQ160" i="49"/>
  <c r="AO160" i="49"/>
  <c r="AO22" i="49"/>
  <c r="AT22" i="49"/>
  <c r="AQ22" i="49"/>
  <c r="AR176" i="49"/>
  <c r="AN67" i="49"/>
  <c r="AU83" i="49"/>
  <c r="AX173" i="49"/>
  <c r="AS155" i="49"/>
  <c r="AP26" i="49"/>
  <c r="AR200" i="49"/>
  <c r="AO208" i="49"/>
  <c r="AX85" i="49"/>
  <c r="AQ181" i="49"/>
  <c r="AQ45" i="49"/>
  <c r="AR18" i="49"/>
  <c r="AU175" i="49"/>
  <c r="AU159" i="49"/>
  <c r="AO65" i="49"/>
  <c r="AU133" i="49"/>
  <c r="AU54" i="49"/>
  <c r="AP126" i="49"/>
  <c r="AU94" i="49"/>
  <c r="AX198" i="49"/>
  <c r="AU222" i="49"/>
  <c r="AR178" i="49"/>
  <c r="AR218" i="49"/>
  <c r="AU197" i="49"/>
  <c r="AN126" i="49"/>
  <c r="AO198" i="49"/>
  <c r="AU108" i="49"/>
  <c r="AR214" i="49"/>
  <c r="AR217" i="49"/>
  <c r="AX58" i="49"/>
  <c r="AO205" i="49"/>
  <c r="AU22" i="49"/>
  <c r="AO58" i="49"/>
  <c r="AO54" i="49"/>
  <c r="AU155" i="49"/>
  <c r="AS46" i="49"/>
  <c r="AU15" i="49"/>
  <c r="AV94" i="49"/>
  <c r="AS169" i="49"/>
  <c r="AS54" i="49"/>
  <c r="AR79" i="49"/>
  <c r="AR124" i="49"/>
  <c r="AS16" i="49"/>
  <c r="AR159" i="49"/>
  <c r="AR157" i="49"/>
  <c r="AU100" i="49"/>
  <c r="AU70" i="49"/>
  <c r="AV97" i="49"/>
  <c r="AU192" i="49"/>
  <c r="AT198" i="49"/>
  <c r="AV46" i="49"/>
  <c r="AU179" i="49"/>
  <c r="AU106" i="49"/>
  <c r="AX155" i="49"/>
  <c r="AX169" i="49"/>
  <c r="AW101" i="49"/>
  <c r="AW173" i="49"/>
  <c r="AP201" i="49"/>
  <c r="AR181" i="49"/>
  <c r="AR179" i="49"/>
  <c r="AT182" i="49"/>
  <c r="AP208" i="49"/>
  <c r="AU125" i="49"/>
  <c r="AT72" i="49"/>
  <c r="AN104" i="49"/>
  <c r="AO6" i="49"/>
  <c r="AR81" i="49"/>
  <c r="AR148" i="49"/>
  <c r="AN208" i="49"/>
  <c r="AU37" i="49"/>
  <c r="AR90" i="49"/>
  <c r="AX200" i="49"/>
  <c r="AQ212" i="49"/>
  <c r="AU124" i="49"/>
  <c r="AU30" i="49"/>
  <c r="AU16" i="49"/>
  <c r="AR175" i="49"/>
  <c r="AW134" i="49"/>
  <c r="AR184" i="49"/>
  <c r="AR202" i="49"/>
  <c r="AN58" i="49"/>
  <c r="AR12" i="49"/>
  <c r="AP6" i="49"/>
  <c r="AT66" i="49"/>
  <c r="AR78" i="49"/>
  <c r="AR155" i="49"/>
  <c r="AN200" i="49"/>
  <c r="AX94" i="49"/>
  <c r="AR69" i="49"/>
  <c r="AR97" i="49"/>
  <c r="AU213" i="49"/>
  <c r="AP14" i="49"/>
  <c r="AR198" i="49"/>
  <c r="AN54" i="49"/>
  <c r="AN155" i="49"/>
  <c r="AQ198" i="49"/>
  <c r="AP169" i="49"/>
  <c r="AU214" i="49"/>
  <c r="AU34" i="49"/>
  <c r="AR129" i="49"/>
  <c r="AU217" i="49"/>
  <c r="AR30" i="49"/>
  <c r="AQ189" i="49"/>
  <c r="AV189" i="49"/>
  <c r="AS189" i="49"/>
  <c r="AX189" i="49"/>
  <c r="AP189" i="49"/>
  <c r="AT189" i="49"/>
  <c r="AW189" i="49"/>
  <c r="AO189" i="49"/>
  <c r="AN189" i="49"/>
  <c r="AM189" i="49"/>
  <c r="AU225" i="49"/>
  <c r="AX127" i="49"/>
  <c r="AV127" i="49"/>
  <c r="AQ127" i="49"/>
  <c r="AW127" i="49"/>
  <c r="AO127" i="49"/>
  <c r="AP127" i="49"/>
  <c r="AT127" i="49"/>
  <c r="AM127" i="49"/>
  <c r="AN127" i="49"/>
  <c r="AS127" i="49"/>
  <c r="AT186" i="49"/>
  <c r="AX186" i="49"/>
  <c r="AV186" i="49"/>
  <c r="AO186" i="49"/>
  <c r="AQ186" i="49"/>
  <c r="AN186" i="49"/>
  <c r="AP186" i="49"/>
  <c r="AS186" i="49"/>
  <c r="AM186" i="49"/>
  <c r="AW186" i="49"/>
  <c r="AS193" i="49"/>
  <c r="AQ193" i="49"/>
  <c r="AO193" i="49"/>
  <c r="AX193" i="49"/>
  <c r="AP193" i="49"/>
  <c r="AW193" i="49"/>
  <c r="AV193" i="49"/>
  <c r="AM193" i="49"/>
  <c r="AT193" i="49"/>
  <c r="AN193" i="49"/>
  <c r="AO40" i="49"/>
  <c r="AT40" i="49"/>
  <c r="AQ40" i="49"/>
  <c r="AW40" i="49"/>
  <c r="AS40" i="49"/>
  <c r="AP40" i="49"/>
  <c r="AV40" i="49"/>
  <c r="AM40" i="49"/>
  <c r="AN40" i="49"/>
  <c r="AX40" i="49"/>
  <c r="AU127" i="49"/>
  <c r="AU6" i="49"/>
  <c r="AO219" i="49"/>
  <c r="AS219" i="49"/>
  <c r="AQ219" i="49"/>
  <c r="AX219" i="49"/>
  <c r="AW219" i="49"/>
  <c r="AT219" i="49"/>
  <c r="AV219" i="49"/>
  <c r="AM219" i="49"/>
  <c r="AP219" i="49"/>
  <c r="AN219" i="49"/>
  <c r="AW96" i="49"/>
  <c r="AX96" i="49"/>
  <c r="AO96" i="49"/>
  <c r="AS96" i="49"/>
  <c r="AV96" i="49"/>
  <c r="AQ96" i="49"/>
  <c r="AP96" i="49"/>
  <c r="AM96" i="49"/>
  <c r="AT96" i="49"/>
  <c r="AN96" i="49"/>
  <c r="AU67" i="49"/>
  <c r="AX27" i="49"/>
  <c r="AR27" i="49"/>
  <c r="AT109" i="49"/>
  <c r="AQ109" i="49"/>
  <c r="AO109" i="49"/>
  <c r="AV109" i="49"/>
  <c r="AS109" i="49"/>
  <c r="AW109" i="49"/>
  <c r="AN109" i="49"/>
  <c r="AP109" i="49"/>
  <c r="AM109" i="49"/>
  <c r="AX109" i="49"/>
  <c r="AO112" i="49"/>
  <c r="AW112" i="49"/>
  <c r="AX112" i="49"/>
  <c r="AV112" i="49"/>
  <c r="AQ112" i="49"/>
  <c r="AT112" i="49"/>
  <c r="AN112" i="49"/>
  <c r="AS112" i="49"/>
  <c r="AM112" i="49"/>
  <c r="AP112" i="49"/>
  <c r="AS223" i="49"/>
  <c r="AN223" i="49"/>
  <c r="AP223" i="49"/>
  <c r="AW223" i="49"/>
  <c r="AV223" i="49"/>
  <c r="AQ223" i="49"/>
  <c r="AT223" i="49"/>
  <c r="AO223" i="49"/>
  <c r="AM223" i="49"/>
  <c r="AX223" i="49"/>
  <c r="AV191" i="49"/>
  <c r="AV105" i="49"/>
  <c r="AS75" i="49"/>
  <c r="AR46" i="49"/>
  <c r="AW62" i="49"/>
  <c r="AV62" i="49"/>
  <c r="AP114" i="49"/>
  <c r="AO114" i="49"/>
  <c r="AS114" i="49"/>
  <c r="AQ114" i="49"/>
  <c r="AV114" i="49"/>
  <c r="AM114" i="49"/>
  <c r="AT114" i="49"/>
  <c r="AN114" i="49"/>
  <c r="AW114" i="49"/>
  <c r="AX114" i="49"/>
  <c r="AP38" i="49"/>
  <c r="AW38" i="49"/>
  <c r="AO38" i="49"/>
  <c r="AT38" i="49"/>
  <c r="AM38" i="49"/>
  <c r="AQ38" i="49"/>
  <c r="AS38" i="49"/>
  <c r="AX38" i="49"/>
  <c r="AN38" i="49"/>
  <c r="AV38" i="49"/>
  <c r="AW115" i="49"/>
  <c r="AP115" i="49"/>
  <c r="AS115" i="49"/>
  <c r="AT115" i="49"/>
  <c r="AV115" i="49"/>
  <c r="AX115" i="49"/>
  <c r="AQ115" i="49"/>
  <c r="AO115" i="49"/>
  <c r="AM115" i="49"/>
  <c r="AN115" i="49"/>
  <c r="AN192" i="49"/>
  <c r="AP192" i="49"/>
  <c r="AQ192" i="49"/>
  <c r="AV192" i="49"/>
  <c r="AX192" i="49"/>
  <c r="AT192" i="49"/>
  <c r="AS192" i="49"/>
  <c r="AO192" i="49"/>
  <c r="AM192" i="49"/>
  <c r="AW192" i="49"/>
  <c r="AW143" i="49"/>
  <c r="AN143" i="49"/>
  <c r="AT143" i="49"/>
  <c r="AQ143" i="49"/>
  <c r="AO143" i="49"/>
  <c r="AX143" i="49"/>
  <c r="AS143" i="49"/>
  <c r="AV143" i="49"/>
  <c r="AM143" i="49"/>
  <c r="AP143" i="49"/>
  <c r="AU90" i="49"/>
  <c r="AO39" i="49"/>
  <c r="AW39" i="49"/>
  <c r="AQ39" i="49"/>
  <c r="AN39" i="49"/>
  <c r="AS39" i="49"/>
  <c r="AT39" i="49"/>
  <c r="AP39" i="49"/>
  <c r="AV39" i="49"/>
  <c r="AM39" i="49"/>
  <c r="AX39" i="49"/>
  <c r="AU81" i="49"/>
  <c r="AU58" i="49"/>
  <c r="AT118" i="49"/>
  <c r="AN118" i="49"/>
  <c r="AS118" i="49"/>
  <c r="AP118" i="49"/>
  <c r="AV118" i="49"/>
  <c r="AW118" i="49"/>
  <c r="AQ118" i="49"/>
  <c r="AO118" i="49"/>
  <c r="AX118" i="49"/>
  <c r="AM118" i="49"/>
  <c r="AU123" i="49"/>
  <c r="AS68" i="49"/>
  <c r="AR136" i="49"/>
  <c r="AV104" i="49"/>
  <c r="AS104" i="49"/>
  <c r="AX166" i="49"/>
  <c r="AN166" i="49"/>
  <c r="AV166" i="49"/>
  <c r="AT166" i="49"/>
  <c r="AW166" i="49"/>
  <c r="AO166" i="49"/>
  <c r="AP166" i="49"/>
  <c r="AM166" i="49"/>
  <c r="AS166" i="49"/>
  <c r="AQ166" i="49"/>
  <c r="AX204" i="49"/>
  <c r="AN204" i="49"/>
  <c r="AS194" i="49"/>
  <c r="AX194" i="49"/>
  <c r="AW194" i="49"/>
  <c r="AV194" i="49"/>
  <c r="AQ194" i="49"/>
  <c r="AP194" i="49"/>
  <c r="AN194" i="49"/>
  <c r="AM194" i="49"/>
  <c r="AO194" i="49"/>
  <c r="AT194" i="49"/>
  <c r="AU194" i="49"/>
  <c r="AW102" i="49"/>
  <c r="AW67" i="49"/>
  <c r="AS99" i="49"/>
  <c r="AW30" i="49"/>
  <c r="AX45" i="49"/>
  <c r="AT82" i="49"/>
  <c r="AV221" i="49"/>
  <c r="AN85" i="49"/>
  <c r="AP85" i="49"/>
  <c r="AR212" i="49"/>
  <c r="AX201" i="49"/>
  <c r="AW201" i="49"/>
  <c r="AV27" i="49"/>
  <c r="AT52" i="49"/>
  <c r="AN52" i="49"/>
  <c r="AV52" i="49"/>
  <c r="AX52" i="49"/>
  <c r="AO52" i="49"/>
  <c r="AM52" i="49"/>
  <c r="AW52" i="49"/>
  <c r="AQ52" i="49"/>
  <c r="AP52" i="49"/>
  <c r="AS52" i="49"/>
  <c r="AR189" i="49"/>
  <c r="AX6" i="49"/>
  <c r="AX221" i="49"/>
  <c r="AV82" i="49"/>
  <c r="AT132" i="49"/>
  <c r="AQ132" i="49"/>
  <c r="AN132" i="49"/>
  <c r="AO132" i="49"/>
  <c r="AS132" i="49"/>
  <c r="AX132" i="49"/>
  <c r="AV132" i="49"/>
  <c r="AW132" i="49"/>
  <c r="AP132" i="49"/>
  <c r="AM132" i="49"/>
  <c r="AV211" i="49"/>
  <c r="AQ211" i="49"/>
  <c r="AU135" i="49"/>
  <c r="AN10" i="49"/>
  <c r="AX10" i="49"/>
  <c r="AW10" i="49"/>
  <c r="AS10" i="49"/>
  <c r="AO10" i="49"/>
  <c r="AP10" i="49"/>
  <c r="AV10" i="49"/>
  <c r="AT10" i="49"/>
  <c r="AQ10" i="49"/>
  <c r="AM10" i="49"/>
  <c r="AU165" i="49"/>
  <c r="AV78" i="49"/>
  <c r="AW78" i="49"/>
  <c r="AS78" i="49"/>
  <c r="AN78" i="49"/>
  <c r="AQ78" i="49"/>
  <c r="AP78" i="49"/>
  <c r="AO78" i="49"/>
  <c r="AX78" i="49"/>
  <c r="AT78" i="49"/>
  <c r="AM78" i="49"/>
  <c r="AN157" i="49"/>
  <c r="AO157" i="49"/>
  <c r="AQ157" i="49"/>
  <c r="AT157" i="49"/>
  <c r="AS157" i="49"/>
  <c r="AX157" i="49"/>
  <c r="AV157" i="49"/>
  <c r="AW157" i="49"/>
  <c r="AM157" i="49"/>
  <c r="AP157" i="49"/>
  <c r="AV68" i="49"/>
  <c r="AN55" i="49"/>
  <c r="AO30" i="49"/>
  <c r="AX30" i="49"/>
  <c r="AW84" i="49"/>
  <c r="AN18" i="49"/>
  <c r="AV18" i="49"/>
  <c r="AQ205" i="49"/>
  <c r="AR128" i="49"/>
  <c r="AX206" i="49"/>
  <c r="AO206" i="49"/>
  <c r="AX75" i="49"/>
  <c r="AX11" i="49"/>
  <c r="AO11" i="49"/>
  <c r="AW99" i="49"/>
  <c r="AQ161" i="49"/>
  <c r="AS161" i="49"/>
  <c r="AW161" i="49"/>
  <c r="AP161" i="49"/>
  <c r="AT161" i="49"/>
  <c r="AM161" i="49"/>
  <c r="AN161" i="49"/>
  <c r="AV161" i="49"/>
  <c r="AO161" i="49"/>
  <c r="AX161" i="49"/>
  <c r="AS102" i="49"/>
  <c r="AS130" i="49"/>
  <c r="AV130" i="49"/>
  <c r="AW182" i="49"/>
  <c r="AQ94" i="49"/>
  <c r="AQ128" i="49"/>
  <c r="AX126" i="49"/>
  <c r="AT65" i="49"/>
  <c r="AU72" i="49"/>
  <c r="AX105" i="49"/>
  <c r="AQ105" i="49"/>
  <c r="AV134" i="49"/>
  <c r="AS134" i="49"/>
  <c r="AW97" i="49"/>
  <c r="AQ97" i="49"/>
  <c r="AS126" i="49"/>
  <c r="AW126" i="49"/>
  <c r="AV88" i="49"/>
  <c r="AV16" i="49"/>
  <c r="AQ51" i="49"/>
  <c r="AS156" i="49"/>
  <c r="AQ156" i="49"/>
  <c r="AN156" i="49"/>
  <c r="AP156" i="49"/>
  <c r="AO156" i="49"/>
  <c r="AX156" i="49"/>
  <c r="AT156" i="49"/>
  <c r="AV156" i="49"/>
  <c r="AM156" i="49"/>
  <c r="AW156" i="49"/>
  <c r="AP66" i="49"/>
  <c r="AQ66" i="49"/>
  <c r="AP184" i="49"/>
  <c r="AX184" i="49"/>
  <c r="AW94" i="49"/>
  <c r="AW185" i="49"/>
  <c r="AO185" i="49"/>
  <c r="AR40" i="49"/>
  <c r="AU168" i="49"/>
  <c r="AW167" i="49"/>
  <c r="AO215" i="49"/>
  <c r="AX182" i="49"/>
  <c r="AS72" i="49"/>
  <c r="AV80" i="49"/>
  <c r="AQ80" i="49"/>
  <c r="AW80" i="49"/>
  <c r="AX80" i="49"/>
  <c r="AM80" i="49"/>
  <c r="AS80" i="49"/>
  <c r="AP80" i="49"/>
  <c r="AO80" i="49"/>
  <c r="AT80" i="49"/>
  <c r="AN80" i="49"/>
  <c r="AU86" i="49"/>
  <c r="AO128" i="49"/>
  <c r="AT128" i="49"/>
  <c r="AU109" i="49"/>
  <c r="AU12" i="49"/>
  <c r="AS164" i="49"/>
  <c r="AV164" i="49"/>
  <c r="AW164" i="49"/>
  <c r="AT164" i="49"/>
  <c r="AN164" i="49"/>
  <c r="AP164" i="49"/>
  <c r="AO164" i="49"/>
  <c r="AQ164" i="49"/>
  <c r="AM164" i="49"/>
  <c r="AX164" i="49"/>
  <c r="AS173" i="49"/>
  <c r="AS178" i="49"/>
  <c r="AT178" i="49"/>
  <c r="AX178" i="49"/>
  <c r="AV178" i="49"/>
  <c r="AQ178" i="49"/>
  <c r="AW178" i="49"/>
  <c r="AO178" i="49"/>
  <c r="AN178" i="49"/>
  <c r="AP178" i="49"/>
  <c r="AM178" i="49"/>
  <c r="AR48" i="49"/>
  <c r="AR112" i="49"/>
  <c r="AX212" i="49"/>
  <c r="AV212" i="49"/>
  <c r="AU223" i="49"/>
  <c r="AU103" i="49"/>
  <c r="AN209" i="49"/>
  <c r="AQ209" i="49"/>
  <c r="AT58" i="49"/>
  <c r="AU204" i="49"/>
  <c r="AR108" i="49"/>
  <c r="AN92" i="49"/>
  <c r="AO92" i="49"/>
  <c r="AT92" i="49"/>
  <c r="AX92" i="49"/>
  <c r="AM92" i="49"/>
  <c r="AS92" i="49"/>
  <c r="AV92" i="49"/>
  <c r="AP92" i="49"/>
  <c r="AQ92" i="49"/>
  <c r="AW92" i="49"/>
  <c r="AR71" i="49"/>
  <c r="AW207" i="49"/>
  <c r="AX207" i="49"/>
  <c r="AV207" i="49"/>
  <c r="AP207" i="49"/>
  <c r="AT207" i="49"/>
  <c r="AS207" i="49"/>
  <c r="AQ207" i="49"/>
  <c r="AN207" i="49"/>
  <c r="AO207" i="49"/>
  <c r="AM207" i="49"/>
  <c r="AU23" i="49"/>
  <c r="AR98" i="49"/>
  <c r="AT130" i="49"/>
  <c r="AO73" i="49"/>
  <c r="AQ73" i="49"/>
  <c r="AT73" i="49"/>
  <c r="AV73" i="49"/>
  <c r="AX73" i="49"/>
  <c r="AW73" i="49"/>
  <c r="AM73" i="49"/>
  <c r="AN73" i="49"/>
  <c r="AS73" i="49"/>
  <c r="AP73" i="49"/>
  <c r="AR73" i="49"/>
  <c r="AP147" i="49"/>
  <c r="AS147" i="49"/>
  <c r="AW147" i="49"/>
  <c r="AN147" i="49"/>
  <c r="AV147" i="49"/>
  <c r="AQ147" i="49"/>
  <c r="AX147" i="49"/>
  <c r="AM147" i="49"/>
  <c r="AT147" i="49"/>
  <c r="AO147" i="49"/>
  <c r="AR55" i="49"/>
  <c r="AP33" i="49"/>
  <c r="AT33" i="49"/>
  <c r="AW33" i="49"/>
  <c r="AS33" i="49"/>
  <c r="AO33" i="49"/>
  <c r="AN33" i="49"/>
  <c r="AV33" i="49"/>
  <c r="AQ33" i="49"/>
  <c r="AX33" i="49"/>
  <c r="AM33" i="49"/>
  <c r="AR10" i="49"/>
  <c r="AT187" i="49"/>
  <c r="AQ187" i="49"/>
  <c r="AS187" i="49"/>
  <c r="AX187" i="49"/>
  <c r="AM187" i="49"/>
  <c r="AO187" i="49"/>
  <c r="AP187" i="49"/>
  <c r="AW187" i="49"/>
  <c r="AV187" i="49"/>
  <c r="AN187" i="49"/>
  <c r="AR187" i="49"/>
  <c r="AX44" i="49"/>
  <c r="AW44" i="49"/>
  <c r="AT44" i="49"/>
  <c r="AO44" i="49"/>
  <c r="AV44" i="49"/>
  <c r="AS44" i="49"/>
  <c r="AQ44" i="49"/>
  <c r="AP44" i="49"/>
  <c r="AN44" i="49"/>
  <c r="AM44" i="49"/>
  <c r="AR13" i="49"/>
  <c r="AQ63" i="49"/>
  <c r="AP63" i="49"/>
  <c r="AT63" i="49"/>
  <c r="AN63" i="49"/>
  <c r="AS63" i="49"/>
  <c r="AV63" i="49"/>
  <c r="AW63" i="49"/>
  <c r="AM63" i="49"/>
  <c r="AX63" i="49"/>
  <c r="AO63" i="49"/>
  <c r="AW29" i="49"/>
  <c r="AQ29" i="49"/>
  <c r="AT29" i="49"/>
  <c r="AV29" i="49"/>
  <c r="AP29" i="49"/>
  <c r="AN29" i="49"/>
  <c r="AO29" i="49"/>
  <c r="AS29" i="49"/>
  <c r="AX29" i="49"/>
  <c r="AM29" i="49"/>
  <c r="AU129" i="49"/>
  <c r="AW130" i="49"/>
  <c r="AS45" i="49"/>
  <c r="AU189" i="49"/>
  <c r="AU186" i="49"/>
  <c r="AR163" i="49"/>
  <c r="AR195" i="49"/>
  <c r="AU184" i="49"/>
  <c r="AR224" i="49"/>
  <c r="AR52" i="49"/>
  <c r="AR60" i="49"/>
  <c r="AU115" i="49"/>
  <c r="AO57" i="49"/>
  <c r="AP57" i="49"/>
  <c r="AS57" i="49"/>
  <c r="AQ57" i="49"/>
  <c r="AM57" i="49"/>
  <c r="AX57" i="49"/>
  <c r="AT57" i="49"/>
  <c r="AN57" i="49"/>
  <c r="AW57" i="49"/>
  <c r="AV57" i="49"/>
  <c r="AT20" i="49"/>
  <c r="AO20" i="49"/>
  <c r="AP20" i="49"/>
  <c r="AV20" i="49"/>
  <c r="AS20" i="49"/>
  <c r="AN20" i="49"/>
  <c r="AM20" i="49"/>
  <c r="AQ20" i="49"/>
  <c r="AW20" i="49"/>
  <c r="AX20" i="49"/>
  <c r="AU91" i="49"/>
  <c r="AS225" i="49"/>
  <c r="AQ225" i="49"/>
  <c r="AO225" i="49"/>
  <c r="AN225" i="49"/>
  <c r="AT225" i="49"/>
  <c r="AP225" i="49"/>
  <c r="AV225" i="49"/>
  <c r="AM225" i="49"/>
  <c r="AW225" i="49"/>
  <c r="AX225" i="49"/>
  <c r="AQ56" i="49"/>
  <c r="AT56" i="49"/>
  <c r="AO56" i="49"/>
  <c r="AS56" i="49"/>
  <c r="AX56" i="49"/>
  <c r="AP56" i="49"/>
  <c r="AN56" i="49"/>
  <c r="AV56" i="49"/>
  <c r="AW56" i="49"/>
  <c r="AM56" i="49"/>
  <c r="AU96" i="49"/>
  <c r="AQ43" i="49"/>
  <c r="AP43" i="49"/>
  <c r="AT43" i="49"/>
  <c r="AX43" i="49"/>
  <c r="AS43" i="49"/>
  <c r="AW43" i="49"/>
  <c r="AO43" i="49"/>
  <c r="AV43" i="49"/>
  <c r="AM43" i="49"/>
  <c r="AN43" i="49"/>
  <c r="AV6" i="49"/>
  <c r="AR62" i="49"/>
  <c r="AX62" i="49"/>
  <c r="AU95" i="49"/>
  <c r="AR182" i="49"/>
  <c r="AN116" i="49"/>
  <c r="AX116" i="49"/>
  <c r="AV116" i="49"/>
  <c r="AW116" i="49"/>
  <c r="AM116" i="49"/>
  <c r="AS116" i="49"/>
  <c r="AP116" i="49"/>
  <c r="AQ116" i="49"/>
  <c r="AO116" i="49"/>
  <c r="AT116" i="49"/>
  <c r="AV60" i="49"/>
  <c r="AN60" i="49"/>
  <c r="AT60" i="49"/>
  <c r="AM60" i="49"/>
  <c r="AP60" i="49"/>
  <c r="AO60" i="49"/>
  <c r="AX60" i="49"/>
  <c r="AS60" i="49"/>
  <c r="AW60" i="49"/>
  <c r="AQ60" i="49"/>
  <c r="AU188" i="49"/>
  <c r="AX179" i="49"/>
  <c r="AP179" i="49"/>
  <c r="AS179" i="49"/>
  <c r="AQ179" i="49"/>
  <c r="AN179" i="49"/>
  <c r="AV179" i="49"/>
  <c r="AM179" i="49"/>
  <c r="AW179" i="49"/>
  <c r="AT179" i="49"/>
  <c r="AO179" i="49"/>
  <c r="AU26" i="49"/>
  <c r="AX141" i="49"/>
  <c r="AQ141" i="49"/>
  <c r="AT141" i="49"/>
  <c r="AW141" i="49"/>
  <c r="AN141" i="49"/>
  <c r="AP141" i="49"/>
  <c r="AS141" i="49"/>
  <c r="AM141" i="49"/>
  <c r="AO141" i="49"/>
  <c r="AV141" i="49"/>
  <c r="AX35" i="49"/>
  <c r="AP35" i="49"/>
  <c r="AW35" i="49"/>
  <c r="AS35" i="49"/>
  <c r="AQ35" i="49"/>
  <c r="AN35" i="49"/>
  <c r="AM35" i="49"/>
  <c r="AT35" i="49"/>
  <c r="AV35" i="49"/>
  <c r="AO35" i="49"/>
  <c r="AV185" i="49"/>
  <c r="AP125" i="49"/>
  <c r="AV85" i="49"/>
  <c r="AT62" i="49"/>
  <c r="AN11" i="49"/>
  <c r="AQ72" i="49"/>
  <c r="AT46" i="49"/>
  <c r="AQ99" i="49"/>
  <c r="AS51" i="49"/>
  <c r="AU158" i="49"/>
  <c r="AU170" i="49"/>
  <c r="AU195" i="49"/>
  <c r="AU167" i="49"/>
  <c r="AU193" i="49"/>
  <c r="AR57" i="49"/>
  <c r="AQ62" i="49"/>
  <c r="AR118" i="49"/>
  <c r="AT145" i="49"/>
  <c r="AS145" i="49"/>
  <c r="AW145" i="49"/>
  <c r="AX145" i="49"/>
  <c r="AN145" i="49"/>
  <c r="AV145" i="49"/>
  <c r="AM145" i="49"/>
  <c r="AO145" i="49"/>
  <c r="AP145" i="49"/>
  <c r="AQ145" i="49"/>
  <c r="AR156" i="49"/>
  <c r="AT208" i="49"/>
  <c r="AW208" i="49"/>
  <c r="AU202" i="49"/>
  <c r="AR143" i="49"/>
  <c r="AU82" i="49"/>
  <c r="AO181" i="49"/>
  <c r="AV181" i="49"/>
  <c r="AT24" i="49"/>
  <c r="AX24" i="49"/>
  <c r="AO24" i="49"/>
  <c r="AS24" i="49"/>
  <c r="AW24" i="49"/>
  <c r="AQ24" i="49"/>
  <c r="AN24" i="49"/>
  <c r="AM24" i="49"/>
  <c r="AV24" i="49"/>
  <c r="AP24" i="49"/>
  <c r="AU24" i="49"/>
  <c r="AU45" i="49"/>
  <c r="AP152" i="49"/>
  <c r="AS152" i="49"/>
  <c r="AW152" i="49"/>
  <c r="AT152" i="49"/>
  <c r="AX152" i="49"/>
  <c r="AV152" i="49"/>
  <c r="AQ152" i="49"/>
  <c r="AM152" i="49"/>
  <c r="AN152" i="49"/>
  <c r="AO152" i="49"/>
  <c r="AR115" i="49"/>
  <c r="AU84" i="49"/>
  <c r="AT28" i="49"/>
  <c r="AW28" i="49"/>
  <c r="AQ28" i="49"/>
  <c r="AP28" i="49"/>
  <c r="AN28" i="49"/>
  <c r="AS28" i="49"/>
  <c r="AX28" i="49"/>
  <c r="AV28" i="49"/>
  <c r="AM28" i="49"/>
  <c r="AO28" i="49"/>
  <c r="AU57" i="49"/>
  <c r="AR206" i="49"/>
  <c r="AT75" i="49"/>
  <c r="AU221" i="49"/>
  <c r="AX125" i="49"/>
  <c r="AT125" i="49"/>
  <c r="AN191" i="49"/>
  <c r="AW191" i="49"/>
  <c r="AX190" i="49"/>
  <c r="AS190" i="49"/>
  <c r="AO190" i="49"/>
  <c r="AQ190" i="49"/>
  <c r="AN190" i="49"/>
  <c r="AP190" i="49"/>
  <c r="AT190" i="49"/>
  <c r="AW190" i="49"/>
  <c r="AV190" i="49"/>
  <c r="AM190" i="49"/>
  <c r="AQ204" i="49"/>
  <c r="AV204" i="49"/>
  <c r="AS139" i="49"/>
  <c r="AU51" i="49"/>
  <c r="AR167" i="49"/>
  <c r="AV200" i="49"/>
  <c r="AW209" i="49"/>
  <c r="AN169" i="49"/>
  <c r="AP27" i="49"/>
  <c r="AX16" i="49"/>
  <c r="AT68" i="49"/>
  <c r="AP82" i="49"/>
  <c r="AR39" i="49"/>
  <c r="AU148" i="49"/>
  <c r="AU200" i="49"/>
  <c r="AR96" i="49"/>
  <c r="AW85" i="49"/>
  <c r="AT85" i="49"/>
  <c r="AP58" i="49"/>
  <c r="AV58" i="49"/>
  <c r="AW124" i="49"/>
  <c r="AT124" i="49"/>
  <c r="AR86" i="49"/>
  <c r="AS201" i="49"/>
  <c r="AQ48" i="49"/>
  <c r="AS48" i="49"/>
  <c r="AN48" i="49"/>
  <c r="AO48" i="49"/>
  <c r="AP48" i="49"/>
  <c r="AX48" i="49"/>
  <c r="AV48" i="49"/>
  <c r="AW48" i="49"/>
  <c r="AT48" i="49"/>
  <c r="AM48" i="49"/>
  <c r="AQ101" i="49"/>
  <c r="AU46" i="49"/>
  <c r="AR169" i="49"/>
  <c r="AQ6" i="49"/>
  <c r="AS6" i="49"/>
  <c r="AQ82" i="49"/>
  <c r="AO211" i="49"/>
  <c r="AP211" i="49"/>
  <c r="AQ67" i="49"/>
  <c r="AR165" i="49"/>
  <c r="AR126" i="49"/>
  <c r="AW83" i="49"/>
  <c r="AX83" i="49"/>
  <c r="AT83" i="49"/>
  <c r="AN83" i="49"/>
  <c r="AQ83" i="49"/>
  <c r="AS83" i="49"/>
  <c r="AO83" i="49"/>
  <c r="AV83" i="49"/>
  <c r="AP83" i="49"/>
  <c r="AM83" i="49"/>
  <c r="AP200" i="49"/>
  <c r="AW200" i="49"/>
  <c r="AO55" i="49"/>
  <c r="AQ30" i="49"/>
  <c r="AO84" i="49"/>
  <c r="AT18" i="49"/>
  <c r="AV69" i="49"/>
  <c r="AP69" i="49"/>
  <c r="AO69" i="49"/>
  <c r="AS69" i="49"/>
  <c r="AX69" i="49"/>
  <c r="AT69" i="49"/>
  <c r="AN69" i="49"/>
  <c r="AW69" i="49"/>
  <c r="AQ69" i="49"/>
  <c r="AM69" i="49"/>
  <c r="AQ77" i="49"/>
  <c r="AN77" i="49"/>
  <c r="AP77" i="49"/>
  <c r="AX77" i="49"/>
  <c r="AS77" i="49"/>
  <c r="AV77" i="49"/>
  <c r="AW77" i="49"/>
  <c r="AO77" i="49"/>
  <c r="AT77" i="49"/>
  <c r="AM77" i="49"/>
  <c r="AX205" i="49"/>
  <c r="AV206" i="49"/>
  <c r="AU7" i="49"/>
  <c r="AU196" i="49"/>
  <c r="AW75" i="49"/>
  <c r="AW11" i="49"/>
  <c r="AS11" i="49"/>
  <c r="AW22" i="49"/>
  <c r="AT87" i="49"/>
  <c r="AV87" i="49"/>
  <c r="AN87" i="49"/>
  <c r="AS87" i="49"/>
  <c r="AX87" i="49"/>
  <c r="AP87" i="49"/>
  <c r="AQ87" i="49"/>
  <c r="AO87" i="49"/>
  <c r="AM87" i="49"/>
  <c r="AW87" i="49"/>
  <c r="AO15" i="49"/>
  <c r="AS15" i="49"/>
  <c r="AV15" i="49"/>
  <c r="AT15" i="49"/>
  <c r="AP15" i="49"/>
  <c r="AQ15" i="49"/>
  <c r="AN15" i="49"/>
  <c r="AX15" i="49"/>
  <c r="AW15" i="49"/>
  <c r="AM15" i="49"/>
  <c r="AR14" i="49"/>
  <c r="AR65" i="49"/>
  <c r="AO99" i="49"/>
  <c r="AN99" i="49"/>
  <c r="AU161" i="49"/>
  <c r="AV102" i="49"/>
  <c r="AT102" i="49"/>
  <c r="AO130" i="49"/>
  <c r="AU169" i="49"/>
  <c r="AX88" i="49"/>
  <c r="AQ65" i="49"/>
  <c r="AR223" i="49"/>
  <c r="AU172" i="49"/>
  <c r="AR116" i="49"/>
  <c r="AQ122" i="49"/>
  <c r="AW122" i="49"/>
  <c r="AS122" i="49"/>
  <c r="AP122" i="49"/>
  <c r="AO122" i="49"/>
  <c r="AT122" i="49"/>
  <c r="AM122" i="49"/>
  <c r="AX122" i="49"/>
  <c r="AN122" i="49"/>
  <c r="AV122" i="49"/>
  <c r="AN105" i="49"/>
  <c r="AW105" i="49"/>
  <c r="AO97" i="49"/>
  <c r="AN97" i="49"/>
  <c r="AX97" i="49"/>
  <c r="AV126" i="49"/>
  <c r="AT45" i="49"/>
  <c r="AT220" i="49"/>
  <c r="AN220" i="49"/>
  <c r="AW220" i="49"/>
  <c r="AQ220" i="49"/>
  <c r="AO220" i="49"/>
  <c r="AX220" i="49"/>
  <c r="AP220" i="49"/>
  <c r="AS220" i="49"/>
  <c r="AV220" i="49"/>
  <c r="AM220" i="49"/>
  <c r="AO88" i="49"/>
  <c r="AT79" i="49"/>
  <c r="AP79" i="49"/>
  <c r="AQ79" i="49"/>
  <c r="AS79" i="49"/>
  <c r="AV79" i="49"/>
  <c r="AW79" i="49"/>
  <c r="AM79" i="49"/>
  <c r="AN79" i="49"/>
  <c r="AX79" i="49"/>
  <c r="AO79" i="49"/>
  <c r="AW16" i="49"/>
  <c r="AV51" i="49"/>
  <c r="AW66" i="49"/>
  <c r="AS66" i="49"/>
  <c r="AT184" i="49"/>
  <c r="AS184" i="49"/>
  <c r="AX185" i="49"/>
  <c r="AN185" i="49"/>
  <c r="AT54" i="49"/>
  <c r="AW54" i="49"/>
  <c r="AT155" i="49"/>
  <c r="AW155" i="49"/>
  <c r="AV148" i="49"/>
  <c r="AP148" i="49"/>
  <c r="AN148" i="49"/>
  <c r="AW148" i="49"/>
  <c r="AO148" i="49"/>
  <c r="AT148" i="49"/>
  <c r="AS148" i="49"/>
  <c r="AQ148" i="49"/>
  <c r="AX148" i="49"/>
  <c r="AM148" i="49"/>
  <c r="AU220" i="49"/>
  <c r="AP167" i="49"/>
  <c r="AT167" i="49"/>
  <c r="AQ216" i="49"/>
  <c r="AS216" i="49"/>
  <c r="AP216" i="49"/>
  <c r="AX216" i="49"/>
  <c r="AT216" i="49"/>
  <c r="AN216" i="49"/>
  <c r="AO216" i="49"/>
  <c r="AM216" i="49"/>
  <c r="AW216" i="49"/>
  <c r="AV216" i="49"/>
  <c r="AN215" i="49"/>
  <c r="AT215" i="49"/>
  <c r="AU79" i="49"/>
  <c r="AP182" i="49"/>
  <c r="AU154" i="49"/>
  <c r="AR154" i="49"/>
  <c r="AW128" i="49"/>
  <c r="AX46" i="49"/>
  <c r="AX41" i="49"/>
  <c r="AT41" i="49"/>
  <c r="AN41" i="49"/>
  <c r="AP41" i="49"/>
  <c r="AW41" i="49"/>
  <c r="AM41" i="49"/>
  <c r="AS41" i="49"/>
  <c r="AV41" i="49"/>
  <c r="AQ41" i="49"/>
  <c r="AO41" i="49"/>
  <c r="AQ173" i="49"/>
  <c r="AU122" i="49"/>
  <c r="AT160" i="49"/>
  <c r="AV160" i="49"/>
  <c r="AU112" i="49"/>
  <c r="AP19" i="49"/>
  <c r="AV19" i="49"/>
  <c r="AW19" i="49"/>
  <c r="AO19" i="49"/>
  <c r="AS19" i="49"/>
  <c r="AQ19" i="49"/>
  <c r="AT19" i="49"/>
  <c r="AM19" i="49"/>
  <c r="AN19" i="49"/>
  <c r="AX19" i="49"/>
  <c r="AU151" i="49"/>
  <c r="AS65" i="49"/>
  <c r="AR32" i="49"/>
  <c r="AS212" i="49"/>
  <c r="AP212" i="49"/>
  <c r="AW198" i="49"/>
  <c r="AR38" i="49"/>
  <c r="AQ169" i="49"/>
  <c r="AT169" i="49"/>
  <c r="AP209" i="49"/>
  <c r="AX209" i="49"/>
  <c r="AS209" i="49"/>
  <c r="AV101" i="49"/>
  <c r="AQ76" i="49"/>
  <c r="AX76" i="49"/>
  <c r="AV76" i="49"/>
  <c r="AO76" i="49"/>
  <c r="AT76" i="49"/>
  <c r="AW76" i="49"/>
  <c r="AS76" i="49"/>
  <c r="AM76" i="49"/>
  <c r="AN76" i="49"/>
  <c r="AP76" i="49"/>
  <c r="AR76" i="49"/>
  <c r="AU76" i="49"/>
  <c r="AN108" i="49"/>
  <c r="AV108" i="49"/>
  <c r="AS108" i="49"/>
  <c r="AT108" i="49"/>
  <c r="AQ108" i="49"/>
  <c r="AP108" i="49"/>
  <c r="AW108" i="49"/>
  <c r="AO108" i="49"/>
  <c r="AM108" i="49"/>
  <c r="AX108" i="49"/>
  <c r="AU50" i="49"/>
  <c r="AS50" i="49"/>
  <c r="AX50" i="49"/>
  <c r="AQ50" i="49"/>
  <c r="AN50" i="49"/>
  <c r="AT50" i="49"/>
  <c r="AP50" i="49"/>
  <c r="AO50" i="49"/>
  <c r="AM50" i="49"/>
  <c r="AV50" i="49"/>
  <c r="AW50" i="49"/>
  <c r="AU207" i="49"/>
  <c r="AU162" i="49"/>
  <c r="AU73" i="49"/>
  <c r="AV153" i="49"/>
  <c r="AQ153" i="49"/>
  <c r="AO153" i="49"/>
  <c r="AX153" i="49"/>
  <c r="AW153" i="49"/>
  <c r="AP153" i="49"/>
  <c r="AS153" i="49"/>
  <c r="AT153" i="49"/>
  <c r="AM153" i="49"/>
  <c r="AN153" i="49"/>
  <c r="AP203" i="49"/>
  <c r="AQ203" i="49"/>
  <c r="AS203" i="49"/>
  <c r="AX203" i="49"/>
  <c r="AO203" i="49"/>
  <c r="AW203" i="49"/>
  <c r="AV203" i="49"/>
  <c r="AT203" i="49"/>
  <c r="AM203" i="49"/>
  <c r="AN203" i="49"/>
  <c r="AX121" i="49"/>
  <c r="AT121" i="49"/>
  <c r="AP121" i="49"/>
  <c r="AW121" i="49"/>
  <c r="AQ121" i="49"/>
  <c r="AV121" i="49"/>
  <c r="AN121" i="49"/>
  <c r="AM121" i="49"/>
  <c r="AS121" i="49"/>
  <c r="AO121" i="49"/>
  <c r="AU121" i="49"/>
  <c r="AU120" i="49"/>
  <c r="AU9" i="49"/>
  <c r="AU25" i="49"/>
  <c r="AU47" i="49"/>
  <c r="AU187" i="49"/>
  <c r="AU102" i="49"/>
  <c r="AU44" i="49"/>
  <c r="AU107" i="49"/>
  <c r="AS107" i="49"/>
  <c r="AP107" i="49"/>
  <c r="AQ107" i="49"/>
  <c r="AW107" i="49"/>
  <c r="AN107" i="49"/>
  <c r="AX107" i="49"/>
  <c r="AT107" i="49"/>
  <c r="AV107" i="49"/>
  <c r="AM107" i="49"/>
  <c r="AO107" i="49"/>
  <c r="AU36" i="49"/>
  <c r="AU183" i="49"/>
  <c r="AR149" i="49"/>
  <c r="AU149" i="49"/>
  <c r="AU29" i="49"/>
  <c r="AU210" i="49"/>
  <c r="AU131" i="49"/>
  <c r="AU111" i="49"/>
  <c r="AX18" i="49"/>
  <c r="AW88" i="49"/>
  <c r="AQ221" i="49"/>
  <c r="AR197" i="49"/>
  <c r="AU49" i="49"/>
  <c r="AR104" i="49"/>
  <c r="AU85" i="49"/>
  <c r="AR141" i="49"/>
  <c r="AU139" i="49"/>
  <c r="AR24" i="49"/>
  <c r="AU10" i="49"/>
  <c r="AR133" i="49"/>
  <c r="AR225" i="49"/>
  <c r="AU89" i="49"/>
  <c r="AQ32" i="49"/>
  <c r="AP32" i="49"/>
  <c r="AV32" i="49"/>
  <c r="AX32" i="49"/>
  <c r="AO32" i="49"/>
  <c r="AT32" i="49"/>
  <c r="AS32" i="49"/>
  <c r="AM32" i="49"/>
  <c r="AN32" i="49"/>
  <c r="AW32" i="49"/>
  <c r="AO159" i="49"/>
  <c r="AW159" i="49"/>
  <c r="AS159" i="49"/>
  <c r="AN159" i="49"/>
  <c r="AX159" i="49"/>
  <c r="AQ159" i="49"/>
  <c r="AT159" i="49"/>
  <c r="AP159" i="49"/>
  <c r="AV159" i="49"/>
  <c r="AM159" i="49"/>
  <c r="AU42" i="49"/>
  <c r="AU116" i="49"/>
  <c r="AV123" i="49"/>
  <c r="AT123" i="49"/>
  <c r="AX123" i="49"/>
  <c r="AN123" i="49"/>
  <c r="AQ123" i="49"/>
  <c r="AW123" i="49"/>
  <c r="AP123" i="49"/>
  <c r="AO123" i="49"/>
  <c r="AM123" i="49"/>
  <c r="AS123" i="49"/>
  <c r="AR72" i="49"/>
  <c r="AU55" i="49"/>
  <c r="AW146" i="49"/>
  <c r="AV146" i="49"/>
  <c r="AQ146" i="49"/>
  <c r="AN146" i="49"/>
  <c r="AP146" i="49"/>
  <c r="AX146" i="49"/>
  <c r="AS146" i="49"/>
  <c r="AO146" i="49"/>
  <c r="AM146" i="49"/>
  <c r="AT146" i="49"/>
  <c r="AX26" i="49"/>
  <c r="AN26" i="49"/>
  <c r="AR201" i="49"/>
  <c r="AX93" i="49"/>
  <c r="AS93" i="49"/>
  <c r="AT93" i="49"/>
  <c r="AV93" i="49"/>
  <c r="AW93" i="49"/>
  <c r="AN93" i="49"/>
  <c r="AO93" i="49"/>
  <c r="AP93" i="49"/>
  <c r="AM93" i="49"/>
  <c r="AQ93" i="49"/>
  <c r="AR127" i="49"/>
  <c r="AQ150" i="49"/>
  <c r="AW150" i="49"/>
  <c r="AN150" i="49"/>
  <c r="AX150" i="49"/>
  <c r="AO150" i="49"/>
  <c r="AV150" i="49"/>
  <c r="AS150" i="49"/>
  <c r="AP150" i="49"/>
  <c r="AT150" i="49"/>
  <c r="AM150" i="49"/>
  <c r="AX67" i="49"/>
  <c r="AU27" i="49"/>
  <c r="AR53" i="49"/>
  <c r="AO12" i="49"/>
  <c r="AV12" i="49"/>
  <c r="AP12" i="49"/>
  <c r="AW12" i="49"/>
  <c r="AX12" i="49"/>
  <c r="AN12" i="49"/>
  <c r="AM12" i="49"/>
  <c r="AS12" i="49"/>
  <c r="AQ12" i="49"/>
  <c r="AT12" i="49"/>
  <c r="AR188" i="49"/>
  <c r="AR191" i="49"/>
  <c r="AW222" i="49"/>
  <c r="AP222" i="49"/>
  <c r="AT222" i="49"/>
  <c r="AQ222" i="49"/>
  <c r="AO222" i="49"/>
  <c r="AV222" i="49"/>
  <c r="AX222" i="49"/>
  <c r="AN222" i="49"/>
  <c r="AS222" i="49"/>
  <c r="AM222" i="49"/>
  <c r="AU146" i="49"/>
  <c r="AP139" i="49"/>
  <c r="AO224" i="49"/>
  <c r="AQ224" i="49"/>
  <c r="AT224" i="49"/>
  <c r="AV224" i="49"/>
  <c r="AP224" i="49"/>
  <c r="AN224" i="49"/>
  <c r="AM224" i="49"/>
  <c r="AW224" i="49"/>
  <c r="AX224" i="49"/>
  <c r="AS224" i="49"/>
  <c r="AP155" i="49"/>
  <c r="AO173" i="49"/>
  <c r="AV208" i="49"/>
  <c r="AT67" i="49"/>
  <c r="AP30" i="49"/>
  <c r="AN22" i="49"/>
  <c r="AN68" i="49"/>
  <c r="AS221" i="49"/>
  <c r="AR54" i="49"/>
  <c r="AR122" i="49"/>
  <c r="AU141" i="49"/>
  <c r="AR209" i="49"/>
  <c r="AS62" i="49"/>
  <c r="AR102" i="49"/>
  <c r="AU101" i="49"/>
  <c r="AQ64" i="49"/>
  <c r="AN64" i="49"/>
  <c r="AT64" i="49"/>
  <c r="AP64" i="49"/>
  <c r="AO64" i="49"/>
  <c r="AW64" i="49"/>
  <c r="AV64" i="49"/>
  <c r="AX64" i="49"/>
  <c r="AM64" i="49"/>
  <c r="AS64" i="49"/>
  <c r="AW26" i="49"/>
  <c r="AV26" i="49"/>
  <c r="AU20" i="49"/>
  <c r="AU32" i="49"/>
  <c r="AX208" i="49"/>
  <c r="AR180" i="49"/>
  <c r="AU143" i="49"/>
  <c r="AN90" i="49"/>
  <c r="AP90" i="49"/>
  <c r="AQ90" i="49"/>
  <c r="AS90" i="49"/>
  <c r="AX90" i="49"/>
  <c r="AV90" i="49"/>
  <c r="AT90" i="49"/>
  <c r="AO90" i="49"/>
  <c r="AM90" i="49"/>
  <c r="AW90" i="49"/>
  <c r="AN197" i="49"/>
  <c r="AP197" i="49"/>
  <c r="AX197" i="49"/>
  <c r="AO197" i="49"/>
  <c r="AS197" i="49"/>
  <c r="AV197" i="49"/>
  <c r="AW197" i="49"/>
  <c r="AQ197" i="49"/>
  <c r="AT197" i="49"/>
  <c r="AM197" i="49"/>
  <c r="AW82" i="49"/>
  <c r="AW188" i="49"/>
  <c r="AQ188" i="49"/>
  <c r="AN84" i="49"/>
  <c r="AV84" i="49"/>
  <c r="AR95" i="49"/>
  <c r="AX181" i="49"/>
  <c r="AU110" i="49"/>
  <c r="AU28" i="49"/>
  <c r="AR11" i="49"/>
  <c r="AW125" i="49"/>
  <c r="AV125" i="49"/>
  <c r="AO175" i="49"/>
  <c r="AX175" i="49"/>
  <c r="AV175" i="49"/>
  <c r="AQ175" i="49"/>
  <c r="AT175" i="49"/>
  <c r="AS175" i="49"/>
  <c r="AW175" i="49"/>
  <c r="AN175" i="49"/>
  <c r="AP175" i="49"/>
  <c r="AM175" i="49"/>
  <c r="AP191" i="49"/>
  <c r="AX191" i="49"/>
  <c r="AX104" i="49"/>
  <c r="AU134" i="49"/>
  <c r="AU99" i="49"/>
  <c r="AT204" i="49"/>
  <c r="AP204" i="49"/>
  <c r="AW139" i="49"/>
  <c r="AT139" i="49"/>
  <c r="AQ138" i="49"/>
  <c r="AW138" i="49"/>
  <c r="AX138" i="49"/>
  <c r="AS138" i="49"/>
  <c r="AO138" i="49"/>
  <c r="AP138" i="49"/>
  <c r="AV138" i="49"/>
  <c r="AM138" i="49"/>
  <c r="AT138" i="49"/>
  <c r="AN138" i="49"/>
  <c r="AQ206" i="49"/>
  <c r="AQ85" i="49"/>
  <c r="AN66" i="49"/>
  <c r="AV11" i="49"/>
  <c r="AQ46" i="49"/>
  <c r="AQ55" i="49"/>
  <c r="AP84" i="49"/>
  <c r="AQ75" i="49"/>
  <c r="AR89" i="49"/>
  <c r="AU40" i="49"/>
  <c r="AR75" i="49"/>
  <c r="AU199" i="49"/>
  <c r="AV196" i="49"/>
  <c r="AP196" i="49"/>
  <c r="AQ196" i="49"/>
  <c r="AN196" i="49"/>
  <c r="AT196" i="49"/>
  <c r="AX196" i="49"/>
  <c r="AS196" i="49"/>
  <c r="AO196" i="49"/>
  <c r="AW196" i="49"/>
  <c r="AM196" i="49"/>
  <c r="AO85" i="49"/>
  <c r="AS85" i="49"/>
  <c r="AW58" i="49"/>
  <c r="AS124" i="49"/>
  <c r="AN124" i="49"/>
  <c r="AN199" i="49"/>
  <c r="AO199" i="49"/>
  <c r="AP199" i="49"/>
  <c r="AT199" i="49"/>
  <c r="AV199" i="49"/>
  <c r="AQ199" i="49"/>
  <c r="AX199" i="49"/>
  <c r="AS199" i="49"/>
  <c r="AW199" i="49"/>
  <c r="AM199" i="49"/>
  <c r="AV201" i="49"/>
  <c r="AQ201" i="49"/>
  <c r="AT27" i="49"/>
  <c r="AT101" i="49"/>
  <c r="AX101" i="49"/>
  <c r="AT7" i="49"/>
  <c r="AX7" i="49"/>
  <c r="AS7" i="49"/>
  <c r="AV7" i="49"/>
  <c r="AQ7" i="49"/>
  <c r="AW7" i="49"/>
  <c r="AO7" i="49"/>
  <c r="AP7" i="49"/>
  <c r="AN7" i="49"/>
  <c r="AM7" i="49"/>
  <c r="AR132" i="49"/>
  <c r="AS137" i="49"/>
  <c r="AT137" i="49"/>
  <c r="AQ137" i="49"/>
  <c r="AP137" i="49"/>
  <c r="AO137" i="49"/>
  <c r="AV137" i="49"/>
  <c r="AN137" i="49"/>
  <c r="AM137" i="49"/>
  <c r="AX137" i="49"/>
  <c r="AW137" i="49"/>
  <c r="AW6" i="49"/>
  <c r="AW221" i="49"/>
  <c r="AP49" i="49"/>
  <c r="AO49" i="49"/>
  <c r="AQ49" i="49"/>
  <c r="AN49" i="49"/>
  <c r="AV49" i="49"/>
  <c r="AW49" i="49"/>
  <c r="AS49" i="49"/>
  <c r="AT49" i="49"/>
  <c r="AX49" i="49"/>
  <c r="AM49" i="49"/>
  <c r="AO82" i="49"/>
  <c r="AT211" i="49"/>
  <c r="AX211" i="49"/>
  <c r="AV67" i="49"/>
  <c r="AU61" i="49"/>
  <c r="AU8" i="49"/>
  <c r="AP68" i="49"/>
  <c r="AW68" i="49"/>
  <c r="AV218" i="49"/>
  <c r="AW218" i="49"/>
  <c r="AO218" i="49"/>
  <c r="AQ218" i="49"/>
  <c r="AT218" i="49"/>
  <c r="AP218" i="49"/>
  <c r="AX218" i="49"/>
  <c r="AN218" i="49"/>
  <c r="AS218" i="49"/>
  <c r="AM218" i="49"/>
  <c r="AP89" i="49"/>
  <c r="AX89" i="49"/>
  <c r="AQ89" i="49"/>
  <c r="AV89" i="49"/>
  <c r="AO89" i="49"/>
  <c r="AT89" i="49"/>
  <c r="AW89" i="49"/>
  <c r="AN89" i="49"/>
  <c r="AS89" i="49"/>
  <c r="AM89" i="49"/>
  <c r="AS176" i="49"/>
  <c r="AX176" i="49"/>
  <c r="AV176" i="49"/>
  <c r="AQ176" i="49"/>
  <c r="AW176" i="49"/>
  <c r="AP176" i="49"/>
  <c r="AT176" i="49"/>
  <c r="AN176" i="49"/>
  <c r="AO176" i="49"/>
  <c r="AM176" i="49"/>
  <c r="AS200" i="49"/>
  <c r="AU176" i="49"/>
  <c r="AT55" i="49"/>
  <c r="AW55" i="49"/>
  <c r="AT84" i="49"/>
  <c r="AO18" i="49"/>
  <c r="AR77" i="49"/>
  <c r="AT205" i="49"/>
  <c r="AU93" i="49"/>
  <c r="AS100" i="49"/>
  <c r="AQ100" i="49"/>
  <c r="AW100" i="49"/>
  <c r="AV100" i="49"/>
  <c r="AP100" i="49"/>
  <c r="AO100" i="49"/>
  <c r="AN100" i="49"/>
  <c r="AT100" i="49"/>
  <c r="AX100" i="49"/>
  <c r="AM100" i="49"/>
  <c r="AS206" i="49"/>
  <c r="AR196" i="49"/>
  <c r="AR113" i="49"/>
  <c r="AU163" i="49"/>
  <c r="AV75" i="49"/>
  <c r="AT11" i="49"/>
  <c r="AQ11" i="49"/>
  <c r="AR213" i="49"/>
  <c r="AV22" i="49"/>
  <c r="AR15" i="49"/>
  <c r="AX99" i="49"/>
  <c r="AV99" i="49"/>
  <c r="AU140" i="49"/>
  <c r="AU212" i="49"/>
  <c r="AQ102" i="49"/>
  <c r="AX102" i="49"/>
  <c r="AU185" i="49"/>
  <c r="AQ130" i="49"/>
  <c r="AX130" i="49"/>
  <c r="AV215" i="49"/>
  <c r="AX160" i="49"/>
  <c r="AV54" i="49"/>
  <c r="AQ208" i="49"/>
  <c r="AW45" i="49"/>
  <c r="AR21" i="49"/>
  <c r="AU39" i="49"/>
  <c r="AU177" i="49"/>
  <c r="AO105" i="49"/>
  <c r="AP105" i="49"/>
  <c r="AX134" i="49"/>
  <c r="AO134" i="49"/>
  <c r="AT97" i="49"/>
  <c r="AS97" i="49"/>
  <c r="AP45" i="49"/>
  <c r="AQ88" i="49"/>
  <c r="AT16" i="49"/>
  <c r="AT51" i="49"/>
  <c r="AP51" i="49"/>
  <c r="AV21" i="49"/>
  <c r="AT21" i="49"/>
  <c r="AX21" i="49"/>
  <c r="AP21" i="49"/>
  <c r="AW21" i="49"/>
  <c r="AS21" i="49"/>
  <c r="AM21" i="49"/>
  <c r="AO21" i="49"/>
  <c r="AQ21" i="49"/>
  <c r="AN21" i="49"/>
  <c r="AO66" i="49"/>
  <c r="AX66" i="49"/>
  <c r="AQ184" i="49"/>
  <c r="AO184" i="49"/>
  <c r="AT94" i="49"/>
  <c r="AS94" i="49"/>
  <c r="AQ185" i="49"/>
  <c r="AP185" i="49"/>
  <c r="AV155" i="49"/>
  <c r="AQ167" i="49"/>
  <c r="AU216" i="49"/>
  <c r="AX215" i="49"/>
  <c r="AS215" i="49"/>
  <c r="AQ182" i="49"/>
  <c r="AS182" i="49"/>
  <c r="AW72" i="49"/>
  <c r="AX72" i="49"/>
  <c r="AS95" i="49"/>
  <c r="AO95" i="49"/>
  <c r="AP95" i="49"/>
  <c r="AX95" i="49"/>
  <c r="AQ95" i="49"/>
  <c r="AV95" i="49"/>
  <c r="AT95" i="49"/>
  <c r="AW95" i="49"/>
  <c r="AM95" i="49"/>
  <c r="AN95" i="49"/>
  <c r="AW154" i="49"/>
  <c r="AP154" i="49"/>
  <c r="AN154" i="49"/>
  <c r="AT154" i="49"/>
  <c r="AS154" i="49"/>
  <c r="AQ154" i="49"/>
  <c r="AM154" i="49"/>
  <c r="AV154" i="49"/>
  <c r="AO154" i="49"/>
  <c r="AX154" i="49"/>
  <c r="AV128" i="49"/>
  <c r="AS128" i="49"/>
  <c r="AO46" i="49"/>
  <c r="AR41" i="49"/>
  <c r="AS202" i="49"/>
  <c r="AP202" i="49"/>
  <c r="AQ202" i="49"/>
  <c r="AV202" i="49"/>
  <c r="AT202" i="49"/>
  <c r="AW202" i="49"/>
  <c r="AN202" i="49"/>
  <c r="AO202" i="49"/>
  <c r="AX202" i="49"/>
  <c r="AM202" i="49"/>
  <c r="AR164" i="49"/>
  <c r="AP173" i="49"/>
  <c r="AT173" i="49"/>
  <c r="AR145" i="49"/>
  <c r="AW195" i="49"/>
  <c r="AS195" i="49"/>
  <c r="AQ195" i="49"/>
  <c r="AT195" i="49"/>
  <c r="AN195" i="49"/>
  <c r="AV195" i="49"/>
  <c r="AX195" i="49"/>
  <c r="AO195" i="49"/>
  <c r="AP195" i="49"/>
  <c r="AM195" i="49"/>
  <c r="AU117" i="49"/>
  <c r="AU80" i="49"/>
  <c r="AU171" i="49"/>
  <c r="AP160" i="49"/>
  <c r="AW160" i="49"/>
  <c r="AU48" i="49"/>
  <c r="AR151" i="49"/>
  <c r="AX14" i="49"/>
  <c r="AV14" i="49"/>
  <c r="AP65" i="49"/>
  <c r="AP177" i="49"/>
  <c r="AV177" i="49"/>
  <c r="AS177" i="49"/>
  <c r="AO177" i="49"/>
  <c r="AN177" i="49"/>
  <c r="AQ177" i="49"/>
  <c r="AX177" i="49"/>
  <c r="AW177" i="49"/>
  <c r="AM177" i="49"/>
  <c r="AT177" i="49"/>
  <c r="AR17" i="49"/>
  <c r="AT212" i="49"/>
  <c r="AW212" i="49"/>
  <c r="AP198" i="49"/>
  <c r="AS198" i="49"/>
  <c r="AV198" i="49"/>
  <c r="AX144" i="49"/>
  <c r="AO144" i="49"/>
  <c r="AN144" i="49"/>
  <c r="AV144" i="49"/>
  <c r="AW144" i="49"/>
  <c r="AQ144" i="49"/>
  <c r="AS144" i="49"/>
  <c r="AM144" i="49"/>
  <c r="AP144" i="49"/>
  <c r="AT144" i="49"/>
  <c r="AR103" i="49"/>
  <c r="AR35" i="49"/>
  <c r="AU59" i="49"/>
  <c r="AO169" i="49"/>
  <c r="AW169" i="49"/>
  <c r="AV209" i="49"/>
  <c r="AS208" i="49"/>
  <c r="AU92" i="49"/>
  <c r="AN71" i="49"/>
  <c r="AT71" i="49"/>
  <c r="AQ71" i="49"/>
  <c r="AX71" i="49"/>
  <c r="AW71" i="49"/>
  <c r="AV71" i="49"/>
  <c r="AO71" i="49"/>
  <c r="AP71" i="49"/>
  <c r="AS71" i="49"/>
  <c r="AM71" i="49"/>
  <c r="AR23" i="49"/>
  <c r="AS23" i="49"/>
  <c r="AT23" i="49"/>
  <c r="AP23" i="49"/>
  <c r="AW23" i="49"/>
  <c r="AX23" i="49"/>
  <c r="AN23" i="49"/>
  <c r="AV23" i="49"/>
  <c r="AQ23" i="49"/>
  <c r="AM23" i="49"/>
  <c r="AO23" i="49"/>
  <c r="AP98" i="49"/>
  <c r="AW98" i="49"/>
  <c r="AQ98" i="49"/>
  <c r="AN98" i="49"/>
  <c r="AV98" i="49"/>
  <c r="AO98" i="49"/>
  <c r="AS98" i="49"/>
  <c r="AM98" i="49"/>
  <c r="AX98" i="49"/>
  <c r="AT98" i="49"/>
  <c r="AR74" i="49"/>
  <c r="AR153" i="49"/>
  <c r="AR203" i="49"/>
  <c r="AU119" i="49"/>
  <c r="AR119" i="49"/>
  <c r="AR120" i="49"/>
  <c r="AR25" i="49"/>
  <c r="AU33" i="49"/>
  <c r="AR44" i="49"/>
  <c r="AR107" i="49"/>
  <c r="AT36" i="49"/>
  <c r="AN36" i="49"/>
  <c r="AQ36" i="49"/>
  <c r="AO36" i="49"/>
  <c r="AS36" i="49"/>
  <c r="AX36" i="49"/>
  <c r="AP36" i="49"/>
  <c r="AM36" i="49"/>
  <c r="AV36" i="49"/>
  <c r="AW36" i="49"/>
  <c r="AR34" i="49"/>
  <c r="AN13" i="49"/>
  <c r="AO13" i="49"/>
  <c r="AV13" i="49"/>
  <c r="AT13" i="49"/>
  <c r="AW13" i="49"/>
  <c r="AQ13" i="49"/>
  <c r="AP13" i="49"/>
  <c r="AM13" i="49"/>
  <c r="AX13" i="49"/>
  <c r="AS13" i="49"/>
  <c r="AT183" i="49"/>
  <c r="AQ183" i="49"/>
  <c r="AN183" i="49"/>
  <c r="AS183" i="49"/>
  <c r="AW183" i="49"/>
  <c r="AP183" i="49"/>
  <c r="AM183" i="49"/>
  <c r="AO183" i="49"/>
  <c r="AX183" i="49"/>
  <c r="AV183" i="49"/>
  <c r="AO102" i="49"/>
  <c r="AR29" i="49"/>
  <c r="AX129" i="49"/>
  <c r="AO129" i="49"/>
  <c r="AT129" i="49"/>
  <c r="AV129" i="49"/>
  <c r="AQ129" i="49"/>
  <c r="AN129" i="49"/>
  <c r="AW129" i="49"/>
  <c r="AM129" i="49"/>
  <c r="AS129" i="49"/>
  <c r="AP129" i="49"/>
  <c r="AW210" i="49"/>
  <c r="AV210" i="49"/>
  <c r="AS210" i="49"/>
  <c r="AQ210" i="49"/>
  <c r="AO210" i="49"/>
  <c r="AT210" i="49"/>
  <c r="AX210" i="49"/>
  <c r="AP210" i="49"/>
  <c r="AN210" i="49"/>
  <c r="AM210" i="49"/>
  <c r="AS101" i="49"/>
  <c r="AN94" i="49"/>
  <c r="AS58" i="49"/>
  <c r="AW104" i="49"/>
  <c r="AP46" i="49"/>
  <c r="AT6" i="49"/>
  <c r="AP22" i="49"/>
  <c r="AO68" i="49"/>
  <c r="AR168" i="49"/>
  <c r="AU156" i="49"/>
  <c r="AU64" i="49"/>
  <c r="AU66" i="49"/>
  <c r="AU152" i="49"/>
  <c r="AR161" i="49"/>
  <c r="AU136" i="49"/>
  <c r="AU181" i="49"/>
  <c r="AW158" i="49"/>
  <c r="AQ158" i="49"/>
  <c r="AS158" i="49"/>
  <c r="AV158" i="49"/>
  <c r="AP158" i="49"/>
  <c r="AN158" i="49"/>
  <c r="AT158" i="49"/>
  <c r="AO158" i="49"/>
  <c r="AX158" i="49"/>
  <c r="AM158" i="49"/>
  <c r="AU182" i="49"/>
  <c r="AU173" i="49"/>
  <c r="AN174" i="49"/>
  <c r="AW174" i="49"/>
  <c r="AP174" i="49"/>
  <c r="AT174" i="49"/>
  <c r="AQ174" i="49"/>
  <c r="AO174" i="49"/>
  <c r="AV174" i="49"/>
  <c r="AX174" i="49"/>
  <c r="AS174" i="49"/>
  <c r="AM174" i="49"/>
  <c r="AQ142" i="49"/>
  <c r="AS142" i="49"/>
  <c r="AW142" i="49"/>
  <c r="AT142" i="49"/>
  <c r="AX142" i="49"/>
  <c r="AV142" i="49"/>
  <c r="AN142" i="49"/>
  <c r="AO142" i="49"/>
  <c r="AM142" i="49"/>
  <c r="AP142" i="49"/>
  <c r="AR109" i="49"/>
  <c r="AU209" i="49"/>
  <c r="AU113" i="49"/>
  <c r="AU178" i="49"/>
  <c r="AW31" i="49"/>
  <c r="AX31" i="49"/>
  <c r="AT31" i="49"/>
  <c r="AO31" i="49"/>
  <c r="AS31" i="49"/>
  <c r="AP31" i="49"/>
  <c r="AN31" i="49"/>
  <c r="AM31" i="49"/>
  <c r="AV31" i="49"/>
  <c r="AQ31" i="49"/>
  <c r="AU88" i="49"/>
  <c r="AR174" i="49"/>
  <c r="AU150" i="49"/>
  <c r="AT111" i="49"/>
  <c r="AW111" i="49"/>
  <c r="AP111" i="49"/>
  <c r="AV111" i="49"/>
  <c r="AQ111" i="49"/>
  <c r="AX111" i="49"/>
  <c r="AM111" i="49"/>
  <c r="AS111" i="49"/>
  <c r="AO111" i="49"/>
  <c r="AN111" i="49"/>
  <c r="AN113" i="49"/>
  <c r="AX113" i="49"/>
  <c r="AP113" i="49"/>
  <c r="AO113" i="49"/>
  <c r="AV113" i="49"/>
  <c r="AW113" i="49"/>
  <c r="AM113" i="49"/>
  <c r="AT113" i="49"/>
  <c r="AS113" i="49"/>
  <c r="AQ113" i="49"/>
  <c r="AU65" i="49"/>
  <c r="AX86" i="49"/>
  <c r="AP86" i="49"/>
  <c r="AQ86" i="49"/>
  <c r="AN86" i="49"/>
  <c r="AV86" i="49"/>
  <c r="AO86" i="49"/>
  <c r="AT86" i="49"/>
  <c r="AW86" i="49"/>
  <c r="AM86" i="49"/>
  <c r="AS86" i="49"/>
  <c r="AX53" i="49"/>
  <c r="AW53" i="49"/>
  <c r="AN53" i="49"/>
  <c r="AV53" i="49"/>
  <c r="AO53" i="49"/>
  <c r="AQ53" i="49"/>
  <c r="AS53" i="49"/>
  <c r="AM53" i="49"/>
  <c r="AT53" i="49"/>
  <c r="AP53" i="49"/>
  <c r="AV91" i="49"/>
  <c r="AX91" i="49"/>
  <c r="AS91" i="49"/>
  <c r="AO91" i="49"/>
  <c r="AQ91" i="49"/>
  <c r="AT91" i="49"/>
  <c r="AP91" i="49"/>
  <c r="AW91" i="49"/>
  <c r="AM91" i="49"/>
  <c r="AN91" i="49"/>
  <c r="AU208" i="49"/>
  <c r="AT104" i="49"/>
  <c r="AN151" i="49"/>
  <c r="AT151" i="49"/>
  <c r="AO151" i="49"/>
  <c r="AQ151" i="49"/>
  <c r="AW151" i="49"/>
  <c r="AX151" i="49"/>
  <c r="AP151" i="49"/>
  <c r="AV151" i="49"/>
  <c r="AM151" i="49"/>
  <c r="AS151" i="49"/>
  <c r="AO26" i="49"/>
  <c r="AV45" i="49"/>
  <c r="AO75" i="49"/>
  <c r="AV65" i="49"/>
  <c r="AN82" i="49"/>
  <c r="AP221" i="49"/>
  <c r="AU190" i="49"/>
  <c r="AU160" i="49"/>
  <c r="AU18" i="49"/>
  <c r="AU130" i="49"/>
  <c r="AT8" i="49"/>
  <c r="AP8" i="49"/>
  <c r="AO8" i="49"/>
  <c r="AW8" i="49"/>
  <c r="AM8" i="49"/>
  <c r="AX8" i="49"/>
  <c r="AQ8" i="49"/>
  <c r="AV8" i="49"/>
  <c r="AN8" i="49"/>
  <c r="AS8" i="49"/>
  <c r="AR70" i="49"/>
  <c r="AR114" i="49"/>
  <c r="AP213" i="49"/>
  <c r="AX213" i="49"/>
  <c r="AO213" i="49"/>
  <c r="AS213" i="49"/>
  <c r="AT213" i="49"/>
  <c r="AN213" i="49"/>
  <c r="AV213" i="49"/>
  <c r="AW213" i="49"/>
  <c r="AQ213" i="49"/>
  <c r="AM213" i="49"/>
  <c r="AU78" i="49"/>
  <c r="AR85" i="49"/>
  <c r="AR68" i="49"/>
  <c r="AP136" i="49"/>
  <c r="AS136" i="49"/>
  <c r="AQ136" i="49"/>
  <c r="AX136" i="49"/>
  <c r="AT136" i="49"/>
  <c r="AN136" i="49"/>
  <c r="AV136" i="49"/>
  <c r="AO136" i="49"/>
  <c r="AM136" i="49"/>
  <c r="AW136" i="49"/>
  <c r="AX188" i="49"/>
  <c r="AT140" i="49"/>
  <c r="AX140" i="49"/>
  <c r="AV140" i="49"/>
  <c r="AP140" i="49"/>
  <c r="AN140" i="49"/>
  <c r="AS140" i="49"/>
  <c r="AW140" i="49"/>
  <c r="AQ140" i="49"/>
  <c r="AM140" i="49"/>
  <c r="AO140" i="49"/>
  <c r="AP181" i="49"/>
  <c r="AS181" i="49"/>
  <c r="AW59" i="49"/>
  <c r="AV59" i="49"/>
  <c r="AO59" i="49"/>
  <c r="AX59" i="49"/>
  <c r="AT59" i="49"/>
  <c r="AQ59" i="49"/>
  <c r="AN59" i="49"/>
  <c r="AS59" i="49"/>
  <c r="AM59" i="49"/>
  <c r="AP59" i="49"/>
  <c r="AN180" i="49"/>
  <c r="AO180" i="49"/>
  <c r="AP180" i="49"/>
  <c r="AS180" i="49"/>
  <c r="AW180" i="49"/>
  <c r="AQ180" i="49"/>
  <c r="AX180" i="49"/>
  <c r="AV180" i="49"/>
  <c r="AT180" i="49"/>
  <c r="AM180" i="49"/>
  <c r="AR84" i="49"/>
  <c r="AQ81" i="49"/>
  <c r="AS81" i="49"/>
  <c r="AO81" i="49"/>
  <c r="AV81" i="49"/>
  <c r="AW81" i="49"/>
  <c r="AT81" i="49"/>
  <c r="AP81" i="49"/>
  <c r="AN81" i="49"/>
  <c r="AM81" i="49"/>
  <c r="AX81" i="49"/>
  <c r="AU114" i="49"/>
  <c r="AR185" i="49"/>
  <c r="AS110" i="49"/>
  <c r="AT110" i="49"/>
  <c r="AO110" i="49"/>
  <c r="AW110" i="49"/>
  <c r="AN110" i="49"/>
  <c r="AP110" i="49"/>
  <c r="AV110" i="49"/>
  <c r="AQ110" i="49"/>
  <c r="AX110" i="49"/>
  <c r="AM110" i="49"/>
  <c r="AU206" i="49"/>
  <c r="AX42" i="49"/>
  <c r="AT42" i="49"/>
  <c r="AN42" i="49"/>
  <c r="AW42" i="49"/>
  <c r="AO42" i="49"/>
  <c r="AQ42" i="49"/>
  <c r="AS42" i="49"/>
  <c r="AP42" i="49"/>
  <c r="AM42" i="49"/>
  <c r="AV42" i="49"/>
  <c r="AU11" i="49"/>
  <c r="AQ125" i="49"/>
  <c r="AS125" i="49"/>
  <c r="AS191" i="49"/>
  <c r="AO104" i="49"/>
  <c r="AQ104" i="49"/>
  <c r="AR134" i="49"/>
  <c r="AU166" i="49"/>
  <c r="AW204" i="49"/>
  <c r="AS204" i="49"/>
  <c r="AQ139" i="49"/>
  <c r="AR194" i="49"/>
  <c r="AR193" i="49"/>
  <c r="AW205" i="49"/>
  <c r="AT185" i="49"/>
  <c r="AQ58" i="49"/>
  <c r="AN173" i="49"/>
  <c r="AO72" i="49"/>
  <c r="AQ14" i="49"/>
  <c r="AW51" i="49"/>
  <c r="AT88" i="49"/>
  <c r="AU35" i="49"/>
  <c r="AR37" i="49"/>
  <c r="AR83" i="49"/>
  <c r="AR91" i="49"/>
  <c r="AR43" i="49"/>
  <c r="AN172" i="49"/>
  <c r="AP172" i="49"/>
  <c r="AO172" i="49"/>
  <c r="AS172" i="49"/>
  <c r="AT172" i="49"/>
  <c r="AQ172" i="49"/>
  <c r="AV172" i="49"/>
  <c r="AX172" i="49"/>
  <c r="AW172" i="49"/>
  <c r="AM172" i="49"/>
  <c r="AN135" i="49"/>
  <c r="AO135" i="49"/>
  <c r="AV135" i="49"/>
  <c r="AS135" i="49"/>
  <c r="AT135" i="49"/>
  <c r="AW135" i="49"/>
  <c r="AQ135" i="49"/>
  <c r="AP135" i="49"/>
  <c r="AX135" i="49"/>
  <c r="AM135" i="49"/>
  <c r="AU14" i="49"/>
  <c r="AR219" i="49"/>
  <c r="AW27" i="49"/>
  <c r="AS27" i="49"/>
  <c r="AU128" i="49"/>
  <c r="AN6" i="49"/>
  <c r="AN221" i="49"/>
  <c r="AS82" i="49"/>
  <c r="AW211" i="49"/>
  <c r="AO67" i="49"/>
  <c r="AY67" i="49" s="1"/>
  <c r="Y67" i="49" s="1"/>
  <c r="AU87" i="49"/>
  <c r="AW61" i="49"/>
  <c r="AT61" i="49"/>
  <c r="AP61" i="49"/>
  <c r="AN61" i="49"/>
  <c r="AQ61" i="49"/>
  <c r="AX61" i="49"/>
  <c r="AV61" i="49"/>
  <c r="AO61" i="49"/>
  <c r="AS61" i="49"/>
  <c r="AM61" i="49"/>
  <c r="AV37" i="49"/>
  <c r="AS37" i="49"/>
  <c r="AP37" i="49"/>
  <c r="AN37" i="49"/>
  <c r="AT37" i="49"/>
  <c r="AQ37" i="49"/>
  <c r="AM37" i="49"/>
  <c r="AX37" i="49"/>
  <c r="AW37" i="49"/>
  <c r="AO37" i="49"/>
  <c r="AR8" i="49"/>
  <c r="AQ165" i="49"/>
  <c r="AO165" i="49"/>
  <c r="AT165" i="49"/>
  <c r="AS165" i="49"/>
  <c r="AM165" i="49"/>
  <c r="AV165" i="49"/>
  <c r="AP165" i="49"/>
  <c r="AW165" i="49"/>
  <c r="AX165" i="49"/>
  <c r="AN165" i="49"/>
  <c r="AU157" i="49"/>
  <c r="AX68" i="49"/>
  <c r="AR64" i="49"/>
  <c r="AR135" i="49"/>
  <c r="AQ200" i="49"/>
  <c r="AX55" i="49"/>
  <c r="AS55" i="49"/>
  <c r="AT30" i="49"/>
  <c r="AS84" i="49"/>
  <c r="AW18" i="49"/>
  <c r="AQ18" i="49"/>
  <c r="AU69" i="49"/>
  <c r="AR100" i="49"/>
  <c r="AU77" i="49"/>
  <c r="AV205" i="49"/>
  <c r="AR93" i="49"/>
  <c r="AV70" i="49"/>
  <c r="AP70" i="49"/>
  <c r="AX70" i="49"/>
  <c r="AN70" i="49"/>
  <c r="AT70" i="49"/>
  <c r="AQ70" i="49"/>
  <c r="AO70" i="49"/>
  <c r="AS70" i="49"/>
  <c r="AW70" i="49"/>
  <c r="AM70" i="49"/>
  <c r="AT206" i="49"/>
  <c r="AR7" i="49"/>
  <c r="AU97" i="49"/>
  <c r="AX163" i="49"/>
  <c r="AW163" i="49"/>
  <c r="AS163" i="49"/>
  <c r="AT163" i="49"/>
  <c r="AP163" i="49"/>
  <c r="AO163" i="49"/>
  <c r="AQ163" i="49"/>
  <c r="AV163" i="49"/>
  <c r="AN163" i="49"/>
  <c r="AM163" i="49"/>
  <c r="AP75" i="49"/>
  <c r="AR192" i="49"/>
  <c r="AS22" i="49"/>
  <c r="AR49" i="49"/>
  <c r="AX170" i="49"/>
  <c r="AP170" i="49"/>
  <c r="AW170" i="49"/>
  <c r="AO170" i="49"/>
  <c r="AV170" i="49"/>
  <c r="AS170" i="49"/>
  <c r="AN170" i="49"/>
  <c r="AT170" i="49"/>
  <c r="AQ170" i="49"/>
  <c r="AM170" i="49"/>
  <c r="AT99" i="49"/>
  <c r="AR94" i="49"/>
  <c r="AU198" i="49"/>
  <c r="AR222" i="49"/>
  <c r="AT134" i="49"/>
  <c r="AW46" i="49"/>
  <c r="AU132" i="49"/>
  <c r="AR220" i="49"/>
  <c r="AU137" i="49"/>
  <c r="AR142" i="49"/>
  <c r="AU144" i="49"/>
  <c r="AT105" i="49"/>
  <c r="AP134" i="49"/>
  <c r="AP97" i="49"/>
  <c r="AQ126" i="49"/>
  <c r="AS88" i="49"/>
  <c r="AU43" i="49"/>
  <c r="AV117" i="49"/>
  <c r="AP117" i="49"/>
  <c r="AQ117" i="49"/>
  <c r="AM117" i="49"/>
  <c r="AX117" i="49"/>
  <c r="AT117" i="49"/>
  <c r="AO117" i="49"/>
  <c r="AW117" i="49"/>
  <c r="AN117" i="49"/>
  <c r="AS117" i="49"/>
  <c r="AX51" i="49"/>
  <c r="AU17" i="49"/>
  <c r="AQ133" i="49"/>
  <c r="AP133" i="49"/>
  <c r="AW133" i="49"/>
  <c r="AS133" i="49"/>
  <c r="AT133" i="49"/>
  <c r="AO133" i="49"/>
  <c r="AN133" i="49"/>
  <c r="AV133" i="49"/>
  <c r="AM133" i="49"/>
  <c r="AX133" i="49"/>
  <c r="AS171" i="49"/>
  <c r="AN171" i="49"/>
  <c r="AV171" i="49"/>
  <c r="AW171" i="49"/>
  <c r="AO171" i="49"/>
  <c r="AX171" i="49"/>
  <c r="AP171" i="49"/>
  <c r="AM171" i="49"/>
  <c r="AQ171" i="49"/>
  <c r="AT171" i="49"/>
  <c r="AV184" i="49"/>
  <c r="AO94" i="49"/>
  <c r="AQ155" i="49"/>
  <c r="AX168" i="49"/>
  <c r="AS168" i="49"/>
  <c r="AP168" i="49"/>
  <c r="AW168" i="49"/>
  <c r="AN168" i="49"/>
  <c r="AQ168" i="49"/>
  <c r="AO168" i="49"/>
  <c r="AT168" i="49"/>
  <c r="AM168" i="49"/>
  <c r="AV168" i="49"/>
  <c r="AV167" i="49"/>
  <c r="AP215" i="49"/>
  <c r="AQ215" i="49"/>
  <c r="AP128" i="49"/>
  <c r="AU60" i="49"/>
  <c r="AU164" i="49"/>
  <c r="AV173" i="49"/>
  <c r="AU145" i="49"/>
  <c r="AR117" i="49"/>
  <c r="AR172" i="49"/>
  <c r="AU19" i="49"/>
  <c r="AW14" i="49"/>
  <c r="AR177" i="49"/>
  <c r="AQ106" i="49"/>
  <c r="AW106" i="49"/>
  <c r="AP106" i="49"/>
  <c r="AV106" i="49"/>
  <c r="AO106" i="49"/>
  <c r="AN106" i="49"/>
  <c r="AX106" i="49"/>
  <c r="AM106" i="49"/>
  <c r="AT106" i="49"/>
  <c r="AS106" i="49"/>
  <c r="AV17" i="49"/>
  <c r="AO17" i="49"/>
  <c r="AN17" i="49"/>
  <c r="AP17" i="49"/>
  <c r="AQ17" i="49"/>
  <c r="AT17" i="49"/>
  <c r="AX17" i="49"/>
  <c r="AM17" i="49"/>
  <c r="AW17" i="49"/>
  <c r="AS17" i="49"/>
  <c r="AO212" i="49"/>
  <c r="AN198" i="49"/>
  <c r="AU38" i="49"/>
  <c r="AW103" i="49"/>
  <c r="AO103" i="49"/>
  <c r="AS103" i="49"/>
  <c r="AT103" i="49"/>
  <c r="AV103" i="49"/>
  <c r="AP103" i="49"/>
  <c r="AX103" i="49"/>
  <c r="AN103" i="49"/>
  <c r="AM103" i="49"/>
  <c r="AQ103" i="49"/>
  <c r="AU224" i="49"/>
  <c r="AR59" i="49"/>
  <c r="AV169" i="49"/>
  <c r="AO209" i="49"/>
  <c r="AR50" i="49"/>
  <c r="AR92" i="49"/>
  <c r="AU71" i="49"/>
  <c r="AR207" i="49"/>
  <c r="AU98" i="49"/>
  <c r="AT214" i="49"/>
  <c r="AS214" i="49"/>
  <c r="AX214" i="49"/>
  <c r="AN214" i="49"/>
  <c r="AP214" i="49"/>
  <c r="AQ214" i="49"/>
  <c r="AV214" i="49"/>
  <c r="AM214" i="49"/>
  <c r="AW214" i="49"/>
  <c r="AO214" i="49"/>
  <c r="AT74" i="49"/>
  <c r="AX74" i="49"/>
  <c r="AN74" i="49"/>
  <c r="AV74" i="49"/>
  <c r="AS74" i="49"/>
  <c r="AP74" i="49"/>
  <c r="AO74" i="49"/>
  <c r="AQ74" i="49"/>
  <c r="AM74" i="49"/>
  <c r="AW74" i="49"/>
  <c r="AU74" i="49"/>
  <c r="AN162" i="49"/>
  <c r="AS162" i="49"/>
  <c r="AQ162" i="49"/>
  <c r="AW162" i="49"/>
  <c r="AT162" i="49"/>
  <c r="AO162" i="49"/>
  <c r="AV162" i="49"/>
  <c r="AP162" i="49"/>
  <c r="AX162" i="49"/>
  <c r="AM162" i="49"/>
  <c r="AU147" i="49"/>
  <c r="AR147" i="49"/>
  <c r="AU153" i="49"/>
  <c r="AX119" i="49"/>
  <c r="AT119" i="49"/>
  <c r="AO119" i="49"/>
  <c r="AP119" i="49"/>
  <c r="AS119" i="49"/>
  <c r="AQ119" i="49"/>
  <c r="AN119" i="49"/>
  <c r="AM119" i="49"/>
  <c r="AW119" i="49"/>
  <c r="AV119" i="49"/>
  <c r="AX120" i="49"/>
  <c r="AV120" i="49"/>
  <c r="AT120" i="49"/>
  <c r="AM120" i="49"/>
  <c r="AO120" i="49"/>
  <c r="AS120" i="49"/>
  <c r="AP120" i="49"/>
  <c r="AW120" i="49"/>
  <c r="AN120" i="49"/>
  <c r="AQ120" i="49"/>
  <c r="AQ9" i="49"/>
  <c r="AV9" i="49"/>
  <c r="AP9" i="49"/>
  <c r="AS9" i="49"/>
  <c r="AW9" i="49"/>
  <c r="AN9" i="49"/>
  <c r="AO9" i="49"/>
  <c r="AM9" i="49"/>
  <c r="AX9" i="49"/>
  <c r="AT9" i="49"/>
  <c r="AW25" i="49"/>
  <c r="AX25" i="49"/>
  <c r="AS25" i="49"/>
  <c r="AV25" i="49"/>
  <c r="AQ25" i="49"/>
  <c r="AN25" i="49"/>
  <c r="AT25" i="49"/>
  <c r="AM25" i="49"/>
  <c r="AO25" i="49"/>
  <c r="AP25" i="49"/>
  <c r="AR33" i="49"/>
  <c r="AO47" i="49"/>
  <c r="AV47" i="49"/>
  <c r="AP47" i="49"/>
  <c r="AW47" i="49"/>
  <c r="AS47" i="49"/>
  <c r="AT47" i="49"/>
  <c r="AQ47" i="49"/>
  <c r="AM47" i="49"/>
  <c r="AX47" i="49"/>
  <c r="AN47" i="49"/>
  <c r="AR36" i="49"/>
  <c r="AW34" i="49"/>
  <c r="AX34" i="49"/>
  <c r="AS34" i="49"/>
  <c r="AP34" i="49"/>
  <c r="AT34" i="49"/>
  <c r="AN34" i="49"/>
  <c r="AQ34" i="49"/>
  <c r="AM34" i="49"/>
  <c r="AO34" i="49"/>
  <c r="AV34" i="49"/>
  <c r="AU13" i="49"/>
  <c r="AU63" i="49"/>
  <c r="AR63" i="49"/>
  <c r="AR183" i="49"/>
  <c r="AV149" i="49"/>
  <c r="AX149" i="49"/>
  <c r="AO149" i="49"/>
  <c r="AS149" i="49"/>
  <c r="AW149" i="49"/>
  <c r="AQ149" i="49"/>
  <c r="AT149" i="49"/>
  <c r="AM149" i="49"/>
  <c r="AN149" i="49"/>
  <c r="AP149" i="49"/>
  <c r="AR210" i="49"/>
  <c r="AV217" i="49"/>
  <c r="AP217" i="49"/>
  <c r="AS217" i="49"/>
  <c r="AX217" i="49"/>
  <c r="AT217" i="49"/>
  <c r="AQ217" i="49"/>
  <c r="AW217" i="49"/>
  <c r="AO217" i="49"/>
  <c r="AN217" i="49"/>
  <c r="AM217" i="49"/>
  <c r="AP131" i="49"/>
  <c r="AS131" i="49"/>
  <c r="AW131" i="49"/>
  <c r="AO131" i="49"/>
  <c r="AN131" i="49"/>
  <c r="AM131" i="49"/>
  <c r="AX131" i="49"/>
  <c r="AV131" i="49"/>
  <c r="AT131" i="49"/>
  <c r="AQ131" i="49"/>
  <c r="AR131" i="49"/>
  <c r="AY198" i="49" l="1"/>
  <c r="Y198" i="49" s="1"/>
  <c r="AY6" i="49"/>
  <c r="Y6" i="49" s="1"/>
  <c r="AY209" i="49"/>
  <c r="Y209" i="49" s="1"/>
  <c r="AY160" i="49"/>
  <c r="Y160" i="49" s="1"/>
  <c r="AY124" i="49"/>
  <c r="Y124" i="49" s="1"/>
  <c r="AY188" i="49"/>
  <c r="Y188" i="49" s="1"/>
  <c r="AY215" i="49"/>
  <c r="Y215" i="49" s="1"/>
  <c r="AY94" i="49"/>
  <c r="Y94" i="49" s="1"/>
  <c r="AY102" i="49"/>
  <c r="Y102" i="49" s="1"/>
  <c r="AY167" i="49"/>
  <c r="Y167" i="49" s="1"/>
  <c r="AY88" i="49"/>
  <c r="Y88" i="49" s="1"/>
  <c r="AY45" i="49"/>
  <c r="Y45" i="49" s="1"/>
  <c r="AY201" i="49"/>
  <c r="Y201" i="49" s="1"/>
  <c r="AY138" i="49"/>
  <c r="Y138" i="49" s="1"/>
  <c r="AY99" i="49"/>
  <c r="Y99" i="49" s="1"/>
  <c r="AY62" i="49"/>
  <c r="Y62" i="49" s="1"/>
  <c r="AY66" i="49"/>
  <c r="Y66" i="49" s="1"/>
  <c r="AY54" i="49"/>
  <c r="Y54" i="49" s="1"/>
  <c r="AY15" i="49"/>
  <c r="Y15" i="49" s="1"/>
  <c r="AY68" i="49"/>
  <c r="Y68" i="49" s="1"/>
  <c r="AY130" i="49"/>
  <c r="Y130" i="49" s="1"/>
  <c r="AY211" i="49"/>
  <c r="Y211" i="49" s="1"/>
  <c r="AY126" i="49"/>
  <c r="Y126" i="49" s="1"/>
  <c r="AY61" i="49"/>
  <c r="Y61" i="49" s="1"/>
  <c r="AY137" i="49"/>
  <c r="Y137" i="49" s="1"/>
  <c r="AY182" i="49"/>
  <c r="Y182" i="49" s="1"/>
  <c r="AY179" i="49"/>
  <c r="Y179" i="49" s="1"/>
  <c r="AY178" i="49"/>
  <c r="Y178" i="49" s="1"/>
  <c r="AY155" i="49"/>
  <c r="Y155" i="49" s="1"/>
  <c r="AY133" i="49"/>
  <c r="Y133" i="49" s="1"/>
  <c r="AY97" i="49"/>
  <c r="Y97" i="49" s="1"/>
  <c r="AY46" i="49"/>
  <c r="Y46" i="49" s="1"/>
  <c r="AY16" i="49"/>
  <c r="Y16" i="49" s="1"/>
  <c r="AY105" i="49"/>
  <c r="Y105" i="49" s="1"/>
  <c r="AY100" i="49"/>
  <c r="Y100" i="49" s="1"/>
  <c r="AY82" i="49"/>
  <c r="Y82" i="49" s="1"/>
  <c r="AY27" i="49"/>
  <c r="Y27" i="49" s="1"/>
  <c r="AY26" i="49"/>
  <c r="Y26" i="49" s="1"/>
  <c r="AY108" i="49"/>
  <c r="Y108" i="49" s="1"/>
  <c r="AY19" i="49"/>
  <c r="Y19" i="49" s="1"/>
  <c r="AY101" i="49"/>
  <c r="Y101" i="49" s="1"/>
  <c r="AY58" i="49"/>
  <c r="Y58" i="49" s="1"/>
  <c r="AY200" i="49"/>
  <c r="Y200" i="49" s="1"/>
  <c r="AY181" i="49"/>
  <c r="Y181" i="49" s="1"/>
  <c r="AY33" i="49"/>
  <c r="Y33" i="49" s="1"/>
  <c r="AY206" i="49"/>
  <c r="Y206" i="49" s="1"/>
  <c r="AY157" i="49"/>
  <c r="Y157" i="49" s="1"/>
  <c r="AY10" i="49"/>
  <c r="Y10" i="49" s="1"/>
  <c r="AY212" i="49"/>
  <c r="Y212" i="49" s="1"/>
  <c r="AY192" i="49"/>
  <c r="Y192" i="49" s="1"/>
  <c r="AY96" i="49"/>
  <c r="Y96" i="49" s="1"/>
  <c r="AY127" i="49"/>
  <c r="Y127" i="49" s="1"/>
  <c r="AY51" i="49"/>
  <c r="Y51" i="49" s="1"/>
  <c r="AY169" i="49"/>
  <c r="Y169" i="49" s="1"/>
  <c r="AY163" i="49"/>
  <c r="Y163" i="49" s="1"/>
  <c r="AY205" i="49"/>
  <c r="Y205" i="49" s="1"/>
  <c r="AY14" i="49"/>
  <c r="Y14" i="49" s="1"/>
  <c r="AY75" i="49"/>
  <c r="Y75" i="49" s="1"/>
  <c r="AY199" i="49"/>
  <c r="Y199" i="49" s="1"/>
  <c r="AY139" i="49"/>
  <c r="Y139" i="49" s="1"/>
  <c r="AY164" i="49"/>
  <c r="Y164" i="49" s="1"/>
  <c r="AY128" i="49"/>
  <c r="Y128" i="49" s="1"/>
  <c r="AY34" i="49"/>
  <c r="Y34" i="49" s="1"/>
  <c r="AY9" i="49"/>
  <c r="Y9" i="49" s="1"/>
  <c r="AY119" i="49"/>
  <c r="Y119" i="49" s="1"/>
  <c r="AY103" i="49"/>
  <c r="Y103" i="49" s="1"/>
  <c r="AY106" i="49"/>
  <c r="Y106" i="49" s="1"/>
  <c r="AY173" i="49"/>
  <c r="Y173" i="49" s="1"/>
  <c r="AY104" i="49"/>
  <c r="Y104" i="49" s="1"/>
  <c r="AY110" i="49"/>
  <c r="Y110" i="49" s="1"/>
  <c r="AY113" i="49"/>
  <c r="Y113" i="49" s="1"/>
  <c r="AY142" i="49"/>
  <c r="Y142" i="49" s="1"/>
  <c r="AY98" i="49"/>
  <c r="Y98" i="49" s="1"/>
  <c r="AY144" i="49"/>
  <c r="Y144" i="49" s="1"/>
  <c r="AY65" i="49"/>
  <c r="Y65" i="49" s="1"/>
  <c r="AY202" i="49"/>
  <c r="Y202" i="49" s="1"/>
  <c r="AY185" i="49"/>
  <c r="Y185" i="49" s="1"/>
  <c r="AY184" i="49"/>
  <c r="Y184" i="49" s="1"/>
  <c r="AY134" i="49"/>
  <c r="Y134" i="49" s="1"/>
  <c r="AY208" i="49"/>
  <c r="Y208" i="49" s="1"/>
  <c r="AY84" i="49"/>
  <c r="Y84" i="49" s="1"/>
  <c r="AY222" i="49"/>
  <c r="Y222" i="49" s="1"/>
  <c r="AY72" i="49"/>
  <c r="Y72" i="49" s="1"/>
  <c r="AY125" i="49"/>
  <c r="Y125" i="49" s="1"/>
  <c r="AY55" i="49"/>
  <c r="Y55" i="49" s="1"/>
  <c r="AY36" i="49"/>
  <c r="Y36" i="49" s="1"/>
  <c r="AY153" i="49"/>
  <c r="Y153" i="49" s="1"/>
  <c r="AY77" i="49"/>
  <c r="Y77" i="49" s="1"/>
  <c r="AY38" i="49"/>
  <c r="Y38" i="49" s="1"/>
  <c r="AY112" i="49"/>
  <c r="Y112" i="49" s="1"/>
  <c r="AY193" i="49"/>
  <c r="Y193" i="49" s="1"/>
  <c r="AY42" i="49"/>
  <c r="Y42" i="49" s="1"/>
  <c r="AY59" i="49"/>
  <c r="Y59" i="49" s="1"/>
  <c r="AY140" i="49"/>
  <c r="Y140" i="49" s="1"/>
  <c r="AY53" i="49"/>
  <c r="Y53" i="49" s="1"/>
  <c r="AY111" i="49"/>
  <c r="Y111" i="49" s="1"/>
  <c r="AY195" i="49"/>
  <c r="Y195" i="49" s="1"/>
  <c r="AY21" i="49"/>
  <c r="Y21" i="49" s="1"/>
  <c r="AY49" i="49"/>
  <c r="Y49" i="49" s="1"/>
  <c r="AY90" i="49"/>
  <c r="Y90" i="49" s="1"/>
  <c r="AY224" i="49"/>
  <c r="Y224" i="49" s="1"/>
  <c r="AY146" i="49"/>
  <c r="Y146" i="49" s="1"/>
  <c r="AY123" i="49"/>
  <c r="Y123" i="49" s="1"/>
  <c r="AY203" i="49"/>
  <c r="Y203" i="49" s="1"/>
  <c r="AY50" i="49"/>
  <c r="Y50" i="49" s="1"/>
  <c r="AY216" i="49"/>
  <c r="Y216" i="49" s="1"/>
  <c r="AY79" i="49"/>
  <c r="Y79" i="49" s="1"/>
  <c r="AY220" i="49"/>
  <c r="Y220" i="49" s="1"/>
  <c r="AY69" i="49"/>
  <c r="Y69" i="49" s="1"/>
  <c r="AY191" i="49"/>
  <c r="Y191" i="49" s="1"/>
  <c r="AY28" i="49"/>
  <c r="Y28" i="49" s="1"/>
  <c r="AY60" i="49"/>
  <c r="Y60" i="49" s="1"/>
  <c r="AY44" i="49"/>
  <c r="Y44" i="49" s="1"/>
  <c r="AY187" i="49"/>
  <c r="Y187" i="49" s="1"/>
  <c r="AY85" i="49"/>
  <c r="Y85" i="49" s="1"/>
  <c r="AY118" i="49"/>
  <c r="Y118" i="49" s="1"/>
  <c r="AY143" i="49"/>
  <c r="Y143" i="49" s="1"/>
  <c r="AY115" i="49"/>
  <c r="Y115" i="49" s="1"/>
  <c r="AY223" i="49"/>
  <c r="Y223" i="49" s="1"/>
  <c r="AY109" i="49"/>
  <c r="Y109" i="49" s="1"/>
  <c r="AY219" i="49"/>
  <c r="Y219" i="49" s="1"/>
  <c r="AY40" i="49"/>
  <c r="Y40" i="49" s="1"/>
  <c r="AY165" i="49"/>
  <c r="Y165" i="49" s="1"/>
  <c r="AY8" i="49"/>
  <c r="Y8" i="49" s="1"/>
  <c r="AY183" i="49"/>
  <c r="Y183" i="49" s="1"/>
  <c r="AY48" i="49"/>
  <c r="Y48" i="49" s="1"/>
  <c r="AY141" i="49"/>
  <c r="Y141" i="49" s="1"/>
  <c r="AY57" i="49"/>
  <c r="Y57" i="49" s="1"/>
  <c r="AY18" i="49"/>
  <c r="Y18" i="49" s="1"/>
  <c r="AY217" i="49"/>
  <c r="Y217" i="49" s="1"/>
  <c r="AY117" i="49"/>
  <c r="Y117" i="49" s="1"/>
  <c r="AY170" i="49"/>
  <c r="Y170" i="49" s="1"/>
  <c r="AY70" i="49"/>
  <c r="Y70" i="49" s="1"/>
  <c r="AY37" i="49"/>
  <c r="Y37" i="49" s="1"/>
  <c r="AY172" i="49"/>
  <c r="Y172" i="49" s="1"/>
  <c r="AY81" i="49"/>
  <c r="Y81" i="49" s="1"/>
  <c r="AY136" i="49"/>
  <c r="Y136" i="49" s="1"/>
  <c r="AY174" i="49"/>
  <c r="Y174" i="49" s="1"/>
  <c r="AY158" i="49"/>
  <c r="Y158" i="49" s="1"/>
  <c r="AY13" i="49"/>
  <c r="Y13" i="49" s="1"/>
  <c r="AY23" i="49"/>
  <c r="Y23" i="49" s="1"/>
  <c r="AY154" i="49"/>
  <c r="Y154" i="49" s="1"/>
  <c r="AY95" i="49"/>
  <c r="Y95" i="49" s="1"/>
  <c r="AY89" i="49"/>
  <c r="Y89" i="49" s="1"/>
  <c r="AY7" i="49"/>
  <c r="Y7" i="49" s="1"/>
  <c r="AY175" i="49"/>
  <c r="Y175" i="49" s="1"/>
  <c r="AY22" i="49"/>
  <c r="Y22" i="49" s="1"/>
  <c r="AY12" i="49"/>
  <c r="Y12" i="49" s="1"/>
  <c r="AY150" i="49"/>
  <c r="Y150" i="49" s="1"/>
  <c r="AY93" i="49"/>
  <c r="Y93" i="49" s="1"/>
  <c r="AY159" i="49"/>
  <c r="Y159" i="49" s="1"/>
  <c r="AY32" i="49"/>
  <c r="Y32" i="49" s="1"/>
  <c r="AY107" i="49"/>
  <c r="Y107" i="49" s="1"/>
  <c r="AY121" i="49"/>
  <c r="Y121" i="49" s="1"/>
  <c r="AY76" i="49"/>
  <c r="Y76" i="49" s="1"/>
  <c r="AY41" i="49"/>
  <c r="Y41" i="49" s="1"/>
  <c r="AY148" i="49"/>
  <c r="Y148" i="49" s="1"/>
  <c r="AY29" i="49"/>
  <c r="Y29" i="49" s="1"/>
  <c r="AY63" i="49"/>
  <c r="Y63" i="49" s="1"/>
  <c r="AY147" i="49"/>
  <c r="Y147" i="49" s="1"/>
  <c r="AY73" i="49"/>
  <c r="Y73" i="49" s="1"/>
  <c r="AY161" i="49"/>
  <c r="Y161" i="49" s="1"/>
  <c r="AY78" i="49"/>
  <c r="Y78" i="49" s="1"/>
  <c r="AY132" i="49"/>
  <c r="Y132" i="49" s="1"/>
  <c r="AY194" i="49"/>
  <c r="Y194" i="49" s="1"/>
  <c r="AY204" i="49"/>
  <c r="Y204" i="49" s="1"/>
  <c r="AY166" i="49"/>
  <c r="Y166" i="49" s="1"/>
  <c r="AY114" i="49"/>
  <c r="Y114" i="49" s="1"/>
  <c r="AY186" i="49"/>
  <c r="Y186" i="49" s="1"/>
  <c r="AY149" i="49"/>
  <c r="Y149" i="49" s="1"/>
  <c r="AY25" i="49"/>
  <c r="Y25" i="49" s="1"/>
  <c r="AY120" i="49"/>
  <c r="Y120" i="49" s="1"/>
  <c r="AY214" i="49"/>
  <c r="Y214" i="49" s="1"/>
  <c r="AY17" i="49"/>
  <c r="Y17" i="49" s="1"/>
  <c r="AY131" i="49"/>
  <c r="Y131" i="49" s="1"/>
  <c r="AY47" i="49"/>
  <c r="Y47" i="49" s="1"/>
  <c r="AY162" i="49"/>
  <c r="Y162" i="49" s="1"/>
  <c r="AY74" i="49"/>
  <c r="Y74" i="49" s="1"/>
  <c r="AY168" i="49"/>
  <c r="Y168" i="49" s="1"/>
  <c r="AY171" i="49"/>
  <c r="Y171" i="49" s="1"/>
  <c r="AY221" i="49"/>
  <c r="Y221" i="49" s="1"/>
  <c r="AY135" i="49"/>
  <c r="Y135" i="49" s="1"/>
  <c r="AY180" i="49"/>
  <c r="Y180" i="49" s="1"/>
  <c r="AY213" i="49"/>
  <c r="Y213" i="49" s="1"/>
  <c r="AY151" i="49"/>
  <c r="Y151" i="49" s="1"/>
  <c r="AY91" i="49"/>
  <c r="Y91" i="49" s="1"/>
  <c r="AY86" i="49"/>
  <c r="Y86" i="49" s="1"/>
  <c r="AY31" i="49"/>
  <c r="Y31" i="49" s="1"/>
  <c r="AY210" i="49"/>
  <c r="Y210" i="49" s="1"/>
  <c r="AY129" i="49"/>
  <c r="Y129" i="49" s="1"/>
  <c r="AY71" i="49"/>
  <c r="Y71" i="49" s="1"/>
  <c r="AY177" i="49"/>
  <c r="Y177" i="49" s="1"/>
  <c r="AY176" i="49"/>
  <c r="Y176" i="49" s="1"/>
  <c r="AY218" i="49"/>
  <c r="Y218" i="49" s="1"/>
  <c r="AY196" i="49"/>
  <c r="Y196" i="49" s="1"/>
  <c r="AY197" i="49"/>
  <c r="Y197" i="49" s="1"/>
  <c r="AY64" i="49"/>
  <c r="Y64" i="49" s="1"/>
  <c r="AY122" i="49"/>
  <c r="Y122" i="49" s="1"/>
  <c r="AY87" i="49"/>
  <c r="Y87" i="49" s="1"/>
  <c r="AY83" i="49"/>
  <c r="Y83" i="49" s="1"/>
  <c r="AY190" i="49"/>
  <c r="Y190" i="49" s="1"/>
  <c r="AY152" i="49"/>
  <c r="Y152" i="49" s="1"/>
  <c r="AY24" i="49"/>
  <c r="Y24" i="49" s="1"/>
  <c r="AY145" i="49"/>
  <c r="Y145" i="49" s="1"/>
  <c r="AY11" i="49"/>
  <c r="Y11" i="49" s="1"/>
  <c r="AY35" i="49"/>
  <c r="Y35" i="49" s="1"/>
  <c r="AY116" i="49"/>
  <c r="Y116" i="49" s="1"/>
  <c r="AY43" i="49"/>
  <c r="Y43" i="49" s="1"/>
  <c r="AY56" i="49"/>
  <c r="Y56" i="49" s="1"/>
  <c r="AY225" i="49"/>
  <c r="Y225" i="49" s="1"/>
  <c r="AY20" i="49"/>
  <c r="Y20" i="49" s="1"/>
  <c r="AY207" i="49"/>
  <c r="Y207" i="49" s="1"/>
  <c r="AY92" i="49"/>
  <c r="Y92" i="49" s="1"/>
  <c r="AY80" i="49"/>
  <c r="Y80" i="49" s="1"/>
  <c r="AY156" i="49"/>
  <c r="Y156" i="49" s="1"/>
  <c r="AY30" i="49"/>
  <c r="Y30" i="49" s="1"/>
  <c r="AY52" i="49"/>
  <c r="Y52" i="49" s="1"/>
  <c r="AY39" i="49"/>
  <c r="Y39" i="49" s="1"/>
  <c r="AY189" i="49"/>
  <c r="Y189" i="49" s="1"/>
</calcChain>
</file>

<file path=xl/sharedStrings.xml><?xml version="1.0" encoding="utf-8"?>
<sst xmlns="http://schemas.openxmlformats.org/spreadsheetml/2006/main" count="8505" uniqueCount="1299">
  <si>
    <t>Unit: VND</t>
  </si>
  <si>
    <t>Distributor</t>
  </si>
  <si>
    <t>Target</t>
  </si>
  <si>
    <t>Actual
(+VAT)</t>
  </si>
  <si>
    <t>%</t>
  </si>
  <si>
    <t>Discount</t>
  </si>
  <si>
    <t>HCM</t>
  </si>
  <si>
    <t>MT</t>
  </si>
  <si>
    <t>NATION WIDE</t>
  </si>
  <si>
    <t>Actual 
(-VAT)</t>
  </si>
  <si>
    <t>Type</t>
  </si>
  <si>
    <t>Actual</t>
  </si>
  <si>
    <t>Hoàng Đại Dương</t>
  </si>
  <si>
    <t>HTX Phường 1</t>
  </si>
  <si>
    <t>Hoàng Lan</t>
  </si>
  <si>
    <t>Hoa Sơn</t>
  </si>
  <si>
    <t>Kỳ Tiên</t>
  </si>
  <si>
    <t>Trà Hoàng Gia</t>
  </si>
  <si>
    <t>Đặng Thị Hà</t>
  </si>
  <si>
    <t>Hoàng Huy Phát</t>
  </si>
  <si>
    <t>Tuấn Thành</t>
  </si>
  <si>
    <t>Area</t>
  </si>
  <si>
    <t>Unit: '000 VND</t>
  </si>
  <si>
    <t>Distributor/Agent</t>
  </si>
  <si>
    <t>MT Total</t>
  </si>
  <si>
    <t>NW Total</t>
  </si>
  <si>
    <t>Nguyễn Thị Liêm</t>
  </si>
  <si>
    <t>Hoàng Cường</t>
  </si>
  <si>
    <t>NORTH 2 Total</t>
  </si>
  <si>
    <t>NORTH 1 Total</t>
  </si>
  <si>
    <t>Metro North</t>
  </si>
  <si>
    <t>Metro South</t>
  </si>
  <si>
    <t>Tư Muỗi</t>
  </si>
  <si>
    <t>Nguyễn Văn Công</t>
  </si>
  <si>
    <t>NORTH 1</t>
  </si>
  <si>
    <t>NORTH 2</t>
  </si>
  <si>
    <t>Đinh Thị Thúy</t>
  </si>
  <si>
    <t>NORTH 3</t>
  </si>
  <si>
    <t>Lục Xuân Thành</t>
  </si>
  <si>
    <t>Lotte South</t>
  </si>
  <si>
    <t>Lotte North</t>
  </si>
  <si>
    <t>NORTH 3 Total</t>
  </si>
  <si>
    <t>Vũ Hưng</t>
  </si>
  <si>
    <t>EAST 1</t>
  </si>
  <si>
    <t>EAST 1 Total</t>
  </si>
  <si>
    <t>EAST 2</t>
  </si>
  <si>
    <t>EAST 2 Total</t>
  </si>
  <si>
    <t>MK 1 Total</t>
  </si>
  <si>
    <t>MK 2</t>
  </si>
  <si>
    <t>MK 2 Total</t>
  </si>
  <si>
    <t>CENTRAL 1 Total</t>
  </si>
  <si>
    <t>CENTRAL 2 Total</t>
  </si>
  <si>
    <t>Lâm An Đại Phát</t>
  </si>
  <si>
    <t>Bách Việt</t>
  </si>
  <si>
    <t>Metro Central</t>
  </si>
  <si>
    <t>Big C Central</t>
  </si>
  <si>
    <t>Lotte Central</t>
  </si>
  <si>
    <t>Hoàng Nguyễn</t>
  </si>
  <si>
    <t>Ngô Văn Thành</t>
  </si>
  <si>
    <t>Nguyễn Thị Nhung</t>
  </si>
  <si>
    <t>COOP SE+HCM</t>
  </si>
  <si>
    <t>COOP North+Cen</t>
  </si>
  <si>
    <t>Đức Trung</t>
  </si>
  <si>
    <t>Tâm Tâm MK</t>
  </si>
  <si>
    <t>Lê Thị Hồng Nga</t>
  </si>
  <si>
    <t>Hứa Thị Chính</t>
  </si>
  <si>
    <t>Tân Ngọc Huy</t>
  </si>
  <si>
    <t>CENTRAL 3 Total</t>
  </si>
  <si>
    <t>Accounting Approved</t>
  </si>
  <si>
    <t>Hoàng Anh</t>
  </si>
  <si>
    <t>Lê Thị Thủy</t>
  </si>
  <si>
    <t>Phạm Thị Nhân</t>
  </si>
  <si>
    <t>Hương Anh Phát</t>
  </si>
  <si>
    <t>Nguyễn Thị Cúc</t>
  </si>
  <si>
    <t>Văn Thiệp</t>
  </si>
  <si>
    <t>Đỗ Văn Kiên</t>
  </si>
  <si>
    <t>Dương Thị Lợi</t>
  </si>
  <si>
    <t>Nguyễn Văn Suyến</t>
  </si>
  <si>
    <t>Code NPP</t>
  </si>
  <si>
    <t>Trường Tín</t>
  </si>
  <si>
    <t>Văn Gia Phát</t>
  </si>
  <si>
    <t>Khang An</t>
  </si>
  <si>
    <t>Lâm Thu Loan</t>
  </si>
  <si>
    <t>MK 1</t>
  </si>
  <si>
    <t>CENTRAL 1</t>
  </si>
  <si>
    <t>CENTRAL 2</t>
  </si>
  <si>
    <t>CENTRAL 3</t>
  </si>
  <si>
    <t>Hữu Linh</t>
  </si>
  <si>
    <t>Hiền Hòa</t>
  </si>
  <si>
    <t>Minh Tuyết Nha Trang</t>
  </si>
  <si>
    <t>SG Coop</t>
  </si>
  <si>
    <t>SG Coop Miền Tây</t>
  </si>
  <si>
    <t>COOP Central</t>
  </si>
  <si>
    <t>COOP North</t>
  </si>
  <si>
    <t>Coop North+Cen</t>
  </si>
  <si>
    <t>Lê Oanh</t>
  </si>
  <si>
    <t>Cao Hằng</t>
  </si>
  <si>
    <t>Nga Hiền</t>
  </si>
  <si>
    <t>Nguyễn Thị Thái Trâm</t>
  </si>
  <si>
    <t>Hồ Quốc Việt</t>
  </si>
  <si>
    <t>Huỳnh Thanh Sang</t>
  </si>
  <si>
    <t>Trần Anh Khoa</t>
  </si>
  <si>
    <t>Nguyễn Vũ Linh</t>
  </si>
  <si>
    <t>SS</t>
  </si>
  <si>
    <t>Richeese Wafer 17g</t>
  </si>
  <si>
    <t>Richeese Wafer 24g</t>
  </si>
  <si>
    <t>Richeese Wafer 52g</t>
  </si>
  <si>
    <t>Richoco Wafer 24g</t>
  </si>
  <si>
    <t>Richoco Wafer 52g</t>
  </si>
  <si>
    <t>Vacancy</t>
  </si>
  <si>
    <t>TOTAL HCM</t>
  </si>
  <si>
    <t>Tây Ninh</t>
  </si>
  <si>
    <t>Phùng Nguyễn Phúc Huy</t>
  </si>
  <si>
    <t>Bích Duyên</t>
  </si>
  <si>
    <t>Bến Tre</t>
  </si>
  <si>
    <t>Trà Vinh</t>
  </si>
  <si>
    <t>Vĩnh Long</t>
  </si>
  <si>
    <t>TOTAL MK 1</t>
  </si>
  <si>
    <t>Cà Mau</t>
  </si>
  <si>
    <t>Sóc Trăng</t>
  </si>
  <si>
    <t>Cần Thơ</t>
  </si>
  <si>
    <t>Hậu Giang</t>
  </si>
  <si>
    <t>TOTAL MK 2</t>
  </si>
  <si>
    <t>TOTAL MK</t>
  </si>
  <si>
    <t>Nguyễn Công Thoại</t>
  </si>
  <si>
    <t>Đinh Văn Cương</t>
  </si>
  <si>
    <t>Phạm Đăng Đức</t>
  </si>
  <si>
    <t>Hưng Yên</t>
  </si>
  <si>
    <t>Hải Phòng</t>
  </si>
  <si>
    <t>Bắc Ninh</t>
  </si>
  <si>
    <t>Vũ Thị Thu Hường</t>
  </si>
  <si>
    <t>Lào Cai</t>
  </si>
  <si>
    <t>Minh Vĩnh</t>
  </si>
  <si>
    <t>Bùi Quốc Tuấn</t>
  </si>
  <si>
    <t>Đặng Cương</t>
  </si>
  <si>
    <t>Quảng Nam</t>
  </si>
  <si>
    <t>Hoàng Văn Bình</t>
  </si>
  <si>
    <t>Quảng Bình</t>
  </si>
  <si>
    <t>Quảng Ngãi</t>
  </si>
  <si>
    <t>Nguyễn Thanh Tuấn</t>
  </si>
  <si>
    <t>Kon Tum</t>
  </si>
  <si>
    <t>Gia Lai</t>
  </si>
  <si>
    <t>Phú Yên</t>
  </si>
  <si>
    <t>TOTAL CEN 2</t>
  </si>
  <si>
    <t>Trần Văn Đông</t>
  </si>
  <si>
    <t>Nam Định</t>
  </si>
  <si>
    <t>Hà Tĩnh</t>
  </si>
  <si>
    <t>Hoàng Văn Công</t>
  </si>
  <si>
    <t>Thái Bình</t>
  </si>
  <si>
    <t>Nguyễn Thị Thúy Vân</t>
  </si>
  <si>
    <t>HANOI</t>
  </si>
  <si>
    <t>INDIRECT</t>
  </si>
  <si>
    <t>CEN</t>
  </si>
  <si>
    <t>SE+HCM</t>
  </si>
  <si>
    <t>NOR+CEN</t>
  </si>
  <si>
    <t>DIRECT</t>
  </si>
  <si>
    <t>TOTAL MT</t>
  </si>
  <si>
    <t>TOTAL VIETNAM</t>
  </si>
  <si>
    <t>By SKUs</t>
  </si>
  <si>
    <t>EDD - Kho Bình Chánh</t>
  </si>
  <si>
    <t>EDD - Kho Gò Vấp</t>
  </si>
  <si>
    <t>Lưu Thị Phương Trang</t>
  </si>
  <si>
    <t>Trịnh Nguyễn Huỳnh</t>
  </si>
  <si>
    <t>Trần Đức Tâm</t>
  </si>
  <si>
    <t>Lê Thanh Ngọc</t>
  </si>
  <si>
    <t>Nguyễn Minh Tự</t>
  </si>
  <si>
    <t>Vân Anh</t>
  </si>
  <si>
    <t>Tạ Thanh Tuấn</t>
  </si>
  <si>
    <t>Nguyễn Văn Phương</t>
  </si>
  <si>
    <t>Lê Hoàng Huy</t>
  </si>
  <si>
    <t>Đào Trọng Thu</t>
  </si>
  <si>
    <t>Lê Minh Trọng</t>
  </si>
  <si>
    <t>Phan Thị Trúc Phương</t>
  </si>
  <si>
    <t>MT SOUTH</t>
  </si>
  <si>
    <t>COOP CENTRAL</t>
  </si>
  <si>
    <t>MT NORTH</t>
  </si>
  <si>
    <t>TOTAL EDD 3</t>
  </si>
  <si>
    <t>EDD - Kho Hà Nội</t>
  </si>
  <si>
    <t>TOTAL DEPO 1</t>
  </si>
  <si>
    <t>EDD - DEPO VINH</t>
  </si>
  <si>
    <t>EDD - Kho Quận 7</t>
  </si>
  <si>
    <t>Hương Thủy</t>
  </si>
  <si>
    <t>Nguyễn Thị Nhi Nữ</t>
  </si>
  <si>
    <t>Trường Vân Khánh Hòa</t>
  </si>
  <si>
    <t>Mai Thị Duyên</t>
  </si>
  <si>
    <t>Thái Nguyên</t>
  </si>
  <si>
    <t>Nguyễn Duy Long</t>
  </si>
  <si>
    <t>Tuấn Chúc</t>
  </si>
  <si>
    <t>Hưng Thanh Bình</t>
  </si>
  <si>
    <t>LÊ OANH</t>
  </si>
  <si>
    <t>HƯƠNG ANH PHÁT</t>
  </si>
  <si>
    <t>Nguyễn Cẩm Thạch</t>
  </si>
  <si>
    <t>Trương Hữu Phương</t>
  </si>
  <si>
    <t>Tam Châu</t>
  </si>
  <si>
    <t>Vân Dũng</t>
  </si>
  <si>
    <t>Nguyễn Văn Tam</t>
  </si>
  <si>
    <t>Nguyễn Thị Bích Loan</t>
  </si>
  <si>
    <t>Đăng Minh</t>
  </si>
  <si>
    <t>KHANG AN</t>
  </si>
  <si>
    <t>Đức Thắng</t>
  </si>
  <si>
    <t>TOTAL CEN 1</t>
  </si>
  <si>
    <t>TOTAL CEN 3</t>
  </si>
  <si>
    <t>Incentive Amount</t>
  </si>
  <si>
    <t xml:space="preserve">Total Incentive  
</t>
  </si>
  <si>
    <t>Approved</t>
  </si>
  <si>
    <t>Trần Tiến Lâm</t>
  </si>
  <si>
    <t>Đức Hưng</t>
  </si>
  <si>
    <t>Lê Hải Phương</t>
  </si>
  <si>
    <t>Song Hồ</t>
  </si>
  <si>
    <t>Trương Thành Vũ</t>
  </si>
  <si>
    <t>Hòa Hợp</t>
  </si>
  <si>
    <t>Trần Anh Tuấn</t>
  </si>
  <si>
    <t>Tấn Phát</t>
  </si>
  <si>
    <t>Phạm Thế Cường</t>
  </si>
  <si>
    <t>Xuân Trường</t>
  </si>
  <si>
    <t>Hồ Duy Thảnh</t>
  </si>
  <si>
    <t>Nguyễn Bùi Học</t>
  </si>
  <si>
    <t>Huỳnh Đức An</t>
  </si>
  <si>
    <t>C6703429</t>
  </si>
  <si>
    <t>Lâm Anh Ngọc</t>
  </si>
  <si>
    <t>C6703000</t>
  </si>
  <si>
    <t>C6703003</t>
  </si>
  <si>
    <t>C6703113</t>
  </si>
  <si>
    <t>C6703013</t>
  </si>
  <si>
    <t>C6703010</t>
  </si>
  <si>
    <t>C6703015</t>
  </si>
  <si>
    <t>C6703012</t>
  </si>
  <si>
    <t>C6703016</t>
  </si>
  <si>
    <t>C6703007</t>
  </si>
  <si>
    <t>C6703008</t>
  </si>
  <si>
    <t>C6703017</t>
  </si>
  <si>
    <t>C6703011</t>
  </si>
  <si>
    <t>C6703020</t>
  </si>
  <si>
    <t>C6703023</t>
  </si>
  <si>
    <t>C6703024</t>
  </si>
  <si>
    <t>C6703028</t>
  </si>
  <si>
    <t>C6703025</t>
  </si>
  <si>
    <t>C6703027</t>
  </si>
  <si>
    <t>C6703022</t>
  </si>
  <si>
    <t>C6703021</t>
  </si>
  <si>
    <t>C6703033</t>
  </si>
  <si>
    <t>C6703029</t>
  </si>
  <si>
    <t>C6703032</t>
  </si>
  <si>
    <t>C6703030</t>
  </si>
  <si>
    <t>C6703034</t>
  </si>
  <si>
    <t>C6709006</t>
  </si>
  <si>
    <t>C6709008</t>
  </si>
  <si>
    <t>C6709004</t>
  </si>
  <si>
    <t>C6709002</t>
  </si>
  <si>
    <t>C6709001</t>
  </si>
  <si>
    <t>C6709005</t>
  </si>
  <si>
    <t>C6709007</t>
  </si>
  <si>
    <t>C6709009</t>
  </si>
  <si>
    <t>C6709068</t>
  </si>
  <si>
    <t>C6709011</t>
  </si>
  <si>
    <t>C6709016</t>
  </si>
  <si>
    <t>C6709014</t>
  </si>
  <si>
    <t>C6709012</t>
  </si>
  <si>
    <t>C6709013</t>
  </si>
  <si>
    <t>C6709018</t>
  </si>
  <si>
    <t>C6709022</t>
  </si>
  <si>
    <t>Hà Giang</t>
  </si>
  <si>
    <t>C6709147</t>
  </si>
  <si>
    <t>C6709017</t>
  </si>
  <si>
    <t>C6709025</t>
  </si>
  <si>
    <t>C6709026</t>
  </si>
  <si>
    <t>C6709020</t>
  </si>
  <si>
    <t>C6706000</t>
  </si>
  <si>
    <t>C6706002</t>
  </si>
  <si>
    <t>C6706004</t>
  </si>
  <si>
    <t>C6706003</t>
  </si>
  <si>
    <t>C6706014</t>
  </si>
  <si>
    <t>C6706019</t>
  </si>
  <si>
    <t>C6706006</t>
  </si>
  <si>
    <t>C6706012</t>
  </si>
  <si>
    <t>C6706005</t>
  </si>
  <si>
    <t>C6706007</t>
  </si>
  <si>
    <t>C6706011</t>
  </si>
  <si>
    <t>C6706009</t>
  </si>
  <si>
    <t>C6706010</t>
  </si>
  <si>
    <t>C6706016</t>
  </si>
  <si>
    <t>C6706013</t>
  </si>
  <si>
    <t>C6706018</t>
  </si>
  <si>
    <t>C6706015</t>
  </si>
  <si>
    <t>C6703148</t>
  </si>
  <si>
    <t>C6703165</t>
  </si>
  <si>
    <t>MTS</t>
  </si>
  <si>
    <t>Big C</t>
  </si>
  <si>
    <t>C6703159</t>
  </si>
  <si>
    <t>Saigon Coop</t>
  </si>
  <si>
    <t>MTN</t>
  </si>
  <si>
    <t>C6703431</t>
  </si>
  <si>
    <t>Diệp Khang</t>
  </si>
  <si>
    <t>C6703437</t>
  </si>
  <si>
    <t>Thiên Đăng</t>
  </si>
  <si>
    <t>C6709150</t>
  </si>
  <si>
    <t>Lê Thị Hồng Nhung</t>
  </si>
  <si>
    <t>C6706073</t>
  </si>
  <si>
    <t>Hải Lâm</t>
  </si>
  <si>
    <t>Sông Hồ</t>
  </si>
  <si>
    <t>Lục Xuân Thành</t>
  </si>
  <si>
    <t>C6703443</t>
  </si>
  <si>
    <t>Nguyễn Hoàng Đan Thảo</t>
  </si>
  <si>
    <t>Trương Văn Lương</t>
  </si>
  <si>
    <t>Phạm Đức Thịnh</t>
  </si>
  <si>
    <t>Nguyễn Đăng Đại</t>
  </si>
  <si>
    <t>Lê Văn Thanh Khánh</t>
  </si>
  <si>
    <t>Ngô Duy Phương</t>
  </si>
  <si>
    <t>C6709154</t>
  </si>
  <si>
    <t>C6709153</t>
  </si>
  <si>
    <t>C6709156</t>
  </si>
  <si>
    <t>Hải Anh</t>
  </si>
  <si>
    <t>Bùi Thanh Bình</t>
  </si>
  <si>
    <t>Tiến Thành</t>
  </si>
  <si>
    <t>C6709152</t>
  </si>
  <si>
    <t>Kiều Hưng</t>
  </si>
  <si>
    <t>C6709161</t>
  </si>
  <si>
    <t>C6709159</t>
  </si>
  <si>
    <t>Ninh Bình</t>
  </si>
  <si>
    <t>Đắk Nông</t>
  </si>
  <si>
    <t>Đắk Lắk</t>
  </si>
  <si>
    <t>Tiền Giang</t>
  </si>
  <si>
    <t>C6709169</t>
  </si>
  <si>
    <t>C6709171</t>
  </si>
  <si>
    <t>C6709167</t>
  </si>
  <si>
    <t>Nguyễn Văn Hồng</t>
  </si>
  <si>
    <t>Richeese Wafer 140g</t>
  </si>
  <si>
    <t>C6709166</t>
  </si>
  <si>
    <t>Hùng Hương</t>
  </si>
  <si>
    <t>Đỗ Minh Đức</t>
  </si>
  <si>
    <t>C6709181</t>
  </si>
  <si>
    <t>Green Tea 40g</t>
  </si>
  <si>
    <t>C6703458</t>
  </si>
  <si>
    <t>Trương Hữu Hiệp</t>
  </si>
  <si>
    <t>Dương Nhật Tiến</t>
  </si>
  <si>
    <t>Richeese Ahh 15g</t>
  </si>
  <si>
    <t>Richoco Wafer 16g</t>
  </si>
  <si>
    <t>C6703459</t>
  </si>
  <si>
    <t>Hồng Hạnh</t>
  </si>
  <si>
    <t>C6706076</t>
  </si>
  <si>
    <t>C6709183</t>
  </si>
  <si>
    <t>Hoàng Hải</t>
  </si>
  <si>
    <t>C6709182</t>
  </si>
  <si>
    <t>Hoàng Minh Hùng</t>
  </si>
  <si>
    <t>C6706079</t>
  </si>
  <si>
    <t>Đoàn Vũ Khiêm</t>
  </si>
  <si>
    <t>C6703460</t>
  </si>
  <si>
    <t>Trương Thị Thu Hà</t>
  </si>
  <si>
    <t>C6709193</t>
  </si>
  <si>
    <t>Nguyễn Đức Hiếu</t>
  </si>
  <si>
    <t>C6709196</t>
  </si>
  <si>
    <t>C6709197</t>
  </si>
  <si>
    <t>Nguyễn Hữu Tình</t>
  </si>
  <si>
    <t>Nguyễn Anh Biên</t>
  </si>
  <si>
    <t>C6709200</t>
  </si>
  <si>
    <t>C6709172</t>
  </si>
  <si>
    <t>C6709186</t>
  </si>
  <si>
    <t>Bình Toàn</t>
  </si>
  <si>
    <t>C6709207</t>
  </si>
  <si>
    <t>Nguyễn Khang Ninh</t>
  </si>
  <si>
    <t>C6709194</t>
  </si>
  <si>
    <t>Nguyễn Thương Hiệp</t>
  </si>
  <si>
    <t>C6709163</t>
  </si>
  <si>
    <t>Nguyễn Hữu Hòa</t>
  </si>
  <si>
    <t>C6709202</t>
  </si>
  <si>
    <t>Nguyễn Hoàng Hiệp</t>
  </si>
  <si>
    <t>C6709204</t>
  </si>
  <si>
    <t>C6709189</t>
  </si>
  <si>
    <t>C6706078</t>
  </si>
  <si>
    <t>C6709190</t>
  </si>
  <si>
    <t>C6709187</t>
  </si>
  <si>
    <t>C6709188</t>
  </si>
  <si>
    <t>C6709179</t>
  </si>
  <si>
    <t>C6709177</t>
  </si>
  <si>
    <t>C6703452</t>
  </si>
  <si>
    <t>MINH PHUONG NEW</t>
  </si>
  <si>
    <t>C6703084</t>
  </si>
  <si>
    <t>MINH PHUONG</t>
  </si>
  <si>
    <t>OTHER</t>
  </si>
  <si>
    <t>Sub Distributor</t>
  </si>
  <si>
    <t>Quản Đức Mạnh</t>
  </si>
  <si>
    <t>Thành Nam</t>
  </si>
  <si>
    <t>Lan Hương</t>
  </si>
  <si>
    <t>Vũ Thị Khương</t>
  </si>
  <si>
    <t>C6709209</t>
  </si>
  <si>
    <t>C6709214</t>
  </si>
  <si>
    <t>Phạm Thùy Dung</t>
  </si>
  <si>
    <t>Tuyên Quang</t>
  </si>
  <si>
    <t>C6709210</t>
  </si>
  <si>
    <t>C6709203</t>
  </si>
  <si>
    <t>C6706082</t>
  </si>
  <si>
    <t>C6709212</t>
  </si>
  <si>
    <t>C6709205</t>
  </si>
  <si>
    <t>Đăng Tú</t>
  </si>
  <si>
    <t>C6703449</t>
  </si>
  <si>
    <t>Duy Thuận</t>
  </si>
  <si>
    <t>C6703467</t>
  </si>
  <si>
    <t>C6703464</t>
  </si>
  <si>
    <t>C6703469</t>
  </si>
  <si>
    <t>Kim Thận</t>
  </si>
  <si>
    <t>C6703463</t>
  </si>
  <si>
    <t>Nguyễn Anh Kiệt</t>
  </si>
  <si>
    <t>C6703470</t>
  </si>
  <si>
    <t>C6703466</t>
  </si>
  <si>
    <t>C6709216</t>
  </si>
  <si>
    <t>C6706083</t>
  </si>
  <si>
    <t>Trần Thị Vân Anh</t>
  </si>
  <si>
    <t>Khải Nguyễn</t>
  </si>
  <si>
    <t>Châu Tấn Lộc</t>
  </si>
  <si>
    <t>Từ Công Nông</t>
  </si>
  <si>
    <t>Nguyễn Văn Năm</t>
  </si>
  <si>
    <t>Thặng Tho</t>
  </si>
  <si>
    <t>Sâm Châm</t>
  </si>
  <si>
    <t>Ngô Thị Chiến</t>
  </si>
  <si>
    <t>Luân Chương</t>
  </si>
  <si>
    <t>Gatito Cheese 32g</t>
  </si>
  <si>
    <t>C6703487</t>
  </si>
  <si>
    <t>Nam Long</t>
  </si>
  <si>
    <t>C6703478</t>
  </si>
  <si>
    <t>C6703482</t>
  </si>
  <si>
    <t>C6703485</t>
  </si>
  <si>
    <t>C6703480</t>
  </si>
  <si>
    <t>C6703479</t>
  </si>
  <si>
    <t>C6703474</t>
  </si>
  <si>
    <t>C6703473</t>
  </si>
  <si>
    <t>C6706084</t>
  </si>
  <si>
    <t>C6706085</t>
  </si>
  <si>
    <t>CÔNG TY TNHH NABATI VIỆT NAM</t>
  </si>
  <si>
    <t xml:space="preserve">     Phòng Kinh Doanh MN</t>
  </si>
  <si>
    <t>ĐỀ XUẤT</t>
  </si>
  <si>
    <t>1.Tình trạng/cơ sở:</t>
  </si>
  <si>
    <t>- Hỗ trợ chi phí cho các NPP hợp tác cùng công ty</t>
  </si>
  <si>
    <t>- Tạo điều kiện cho NPP làm việc lâu dài cùng Công ty</t>
  </si>
  <si>
    <t>2.Lý do</t>
  </si>
  <si>
    <t>3.Đề xuất:</t>
  </si>
  <si>
    <t>-Đính kèm bảng tính chi tiết bên dưới</t>
  </si>
  <si>
    <t>STT</t>
  </si>
  <si>
    <t>Tháng</t>
  </si>
  <si>
    <t>Khu vực</t>
  </si>
  <si>
    <t>Tên NPP</t>
  </si>
  <si>
    <t>Chỉ tiêu</t>
  </si>
  <si>
    <t>Doanh số</t>
  </si>
  <si>
    <t>% Đạt</t>
  </si>
  <si>
    <t>Doanh số -VAT</t>
  </si>
  <si>
    <t>Thưởng đạt</t>
  </si>
  <si>
    <t>TOTAL</t>
  </si>
  <si>
    <t>Kính trình Ban Tổng Giám Đốc xét duyệt</t>
  </si>
  <si>
    <t>Người đề xuất</t>
  </si>
  <si>
    <t>Người kiểm tra</t>
  </si>
  <si>
    <t>Duyệt bởi</t>
  </si>
  <si>
    <t>Duyệt</t>
  </si>
  <si>
    <t>Hồ Thị Minh Trang</t>
  </si>
  <si>
    <t>Nguyễn Hoài Ngân Trang</t>
  </si>
  <si>
    <t>Phạm Quốc Minh</t>
  </si>
  <si>
    <t>Nguyễn Thanh Hồ</t>
  </si>
  <si>
    <t>Trần Thị Khuy</t>
  </si>
  <si>
    <t>Từ Thị Yến Oanh</t>
  </si>
  <si>
    <t>Thanh Vi</t>
  </si>
  <si>
    <t>Thanh Thúy</t>
  </si>
  <si>
    <t>Nguyễn Thị Trúc Anh</t>
  </si>
  <si>
    <t>Trần Cầm Oải</t>
  </si>
  <si>
    <t xml:space="preserve">Hoàng Khải </t>
  </si>
  <si>
    <t>Nguyễn Thị Công Đính</t>
  </si>
  <si>
    <t>Hùng Hằng</t>
  </si>
  <si>
    <t>Sơn Đông</t>
  </si>
  <si>
    <t>Nguyễn Hữu Hảo</t>
  </si>
  <si>
    <t>Nguyễn Thị Kim Thoa</t>
  </si>
  <si>
    <t>Oanh Du</t>
  </si>
  <si>
    <t>DISTRIBUTOR INCENTIVE - APR 2020</t>
  </si>
  <si>
    <t>C6703486</t>
  </si>
  <si>
    <t>Tâm Tuyên</t>
  </si>
  <si>
    <t>C6703490</t>
  </si>
  <si>
    <t>Thu Hà</t>
  </si>
  <si>
    <t>C6703491</t>
  </si>
  <si>
    <t>Lê Thị Thu Hoài</t>
  </si>
  <si>
    <t>C6703493</t>
  </si>
  <si>
    <t>C6709220</t>
  </si>
  <si>
    <t xml:space="preserve">Đoàn Thanh Tuấn </t>
  </si>
  <si>
    <t>C6709222</t>
  </si>
  <si>
    <t xml:space="preserve">Nguyễn Thị Vân Linh </t>
  </si>
  <si>
    <t>C6706087</t>
  </si>
  <si>
    <t>C6706086</t>
  </si>
  <si>
    <t>Phan Ngọc Nhị</t>
  </si>
  <si>
    <t>C6709223</t>
  </si>
  <si>
    <t>Công Pháp</t>
  </si>
  <si>
    <t>Thắm Tiến</t>
  </si>
  <si>
    <t>Vũ Tiến Công</t>
  </si>
  <si>
    <t>Đinh Viết Cẩm</t>
  </si>
  <si>
    <t>Bích Vân</t>
  </si>
  <si>
    <t>Trịnh Văn Dũng</t>
  </si>
  <si>
    <t>linh</t>
  </si>
  <si>
    <t>tỷ</t>
  </si>
  <si>
    <t>ngàn</t>
  </si>
  <si>
    <t>lẻ</t>
  </si>
  <si>
    <t>đồng</t>
  </si>
  <si>
    <t xml:space="preserve"> triệu</t>
  </si>
  <si>
    <t>Kết quả</t>
  </si>
  <si>
    <t>SỐ TIỀN BẰNG CHỮ</t>
  </si>
  <si>
    <t>C6703489</t>
  </si>
  <si>
    <t>C6703500</t>
  </si>
  <si>
    <t>C6703503</t>
  </si>
  <si>
    <t>C6709227</t>
  </si>
  <si>
    <t>Tiến Việt</t>
  </si>
  <si>
    <t>C6709230</t>
  </si>
  <si>
    <t>C6709228</t>
  </si>
  <si>
    <t>Tân Phúc Tiến</t>
  </si>
  <si>
    <t>C6709231</t>
  </si>
  <si>
    <t>C6709235</t>
  </si>
  <si>
    <t>C6709224</t>
  </si>
  <si>
    <t>Lâm Phương</t>
  </si>
  <si>
    <t>Tạ Văn Dương</t>
  </si>
  <si>
    <t>Nguyễn Thị Ly</t>
  </si>
  <si>
    <t>Phố Hưng Thịnh</t>
  </si>
  <si>
    <t>Luốt Diễm</t>
  </si>
  <si>
    <t>Nguyễn Văn Mẫn</t>
  </si>
  <si>
    <t>Nguyễn Kiên Quyết</t>
  </si>
  <si>
    <t>Phạm Văn Minh</t>
  </si>
  <si>
    <t>Nguyễn Xuân Thụ</t>
  </si>
  <si>
    <t>Vũ Tuấn Anh</t>
  </si>
  <si>
    <t>Hoa Chiến</t>
  </si>
  <si>
    <t>Hạnh Quế</t>
  </si>
  <si>
    <t>Tạ Văn Của</t>
  </si>
  <si>
    <t>C6703502</t>
  </si>
  <si>
    <t xml:space="preserve">Phạm Thị Thanh </t>
  </si>
  <si>
    <t xml:space="preserve">Nguyễn Văn Năm </t>
  </si>
  <si>
    <t>C6709239</t>
  </si>
  <si>
    <t>Ngô Thị Chiên</t>
  </si>
  <si>
    <t>C6709225</t>
  </si>
  <si>
    <t>C6709232</t>
  </si>
  <si>
    <t>Ngô Hải Yến</t>
  </si>
  <si>
    <t>C6706093</t>
  </si>
  <si>
    <t>C6706092</t>
  </si>
  <si>
    <t>C6706090</t>
  </si>
  <si>
    <t>C6706089</t>
  </si>
  <si>
    <t>C6706091</t>
  </si>
  <si>
    <t>Trần Trung Kiên</t>
  </si>
  <si>
    <t>C6709233</t>
  </si>
  <si>
    <t>C6709238</t>
  </si>
  <si>
    <t>C6703504</t>
  </si>
  <si>
    <t>C6709241</t>
  </si>
  <si>
    <t>C6709242</t>
  </si>
  <si>
    <t>C6709252</t>
  </si>
  <si>
    <t>C6709240</t>
  </si>
  <si>
    <t>Nguyễn Thị Thuy Thủy</t>
  </si>
  <si>
    <t>Lê Thị Thê</t>
  </si>
  <si>
    <t>Lê Thị Hồng Diễn</t>
  </si>
  <si>
    <t>Hoàng Thị Cúc</t>
  </si>
  <si>
    <t>Phạm Văn Cứ</t>
  </si>
  <si>
    <t>Huy Hoàng</t>
  </si>
  <si>
    <t>Nguyễn Thị Xuyến</t>
  </si>
  <si>
    <t>Huy Hạnh</t>
  </si>
  <si>
    <t>Hồ Quang Điệp</t>
  </si>
  <si>
    <t>Nguyễn Mạnh Tân</t>
  </si>
  <si>
    <t>Dương Thị Nguyệt</t>
  </si>
  <si>
    <t>( V/v trả thưởng tháng 06/2020 cho NPP về 100% chỉ tiêu sau 25/06/2020)</t>
  </si>
  <si>
    <t>-Đạt 100% chỉ tiêu sell in sau ngày 25/06/2020</t>
  </si>
  <si>
    <t>-Bổ sung tiền thưởng đat số tháng 06.2020 cho NPP</t>
  </si>
  <si>
    <t>Richoco Pasta 8g</t>
  </si>
  <si>
    <t>C6703507</t>
  </si>
  <si>
    <t>C6703505</t>
  </si>
  <si>
    <t>C6703508</t>
  </si>
  <si>
    <t>C6709260</t>
  </si>
  <si>
    <t>Kinh Bắc</t>
  </si>
  <si>
    <t>C6709264</t>
  </si>
  <si>
    <t xml:space="preserve">Nguyễn Mạnh Tân </t>
  </si>
  <si>
    <t>C6709248</t>
  </si>
  <si>
    <t>C6709246</t>
  </si>
  <si>
    <t>C6709254</t>
  </si>
  <si>
    <t>C6709249</t>
  </si>
  <si>
    <t>C6709247</t>
  </si>
  <si>
    <t>C6709253</t>
  </si>
  <si>
    <t>C6709236</t>
  </si>
  <si>
    <t>C6709237</t>
  </si>
  <si>
    <t>C6709245</t>
  </si>
  <si>
    <t>C6706095</t>
  </si>
  <si>
    <t>C6709244</t>
  </si>
  <si>
    <t>C6709256</t>
  </si>
  <si>
    <t>C6709251</t>
  </si>
  <si>
    <t>Nguyễn Thị Kiều Oanh</t>
  </si>
  <si>
    <t>Thanh Hương</t>
  </si>
  <si>
    <t>Ngọc Tuyền</t>
  </si>
  <si>
    <t>Nguyễn Thị Tâm</t>
  </si>
  <si>
    <t>Hoàng Văn Lập</t>
  </si>
  <si>
    <t>Nguyễn Thị Mai</t>
  </si>
  <si>
    <t>Ngô Thị Ngọc Lan</t>
  </si>
  <si>
    <t>Nguyễn Văn Tuấn</t>
  </si>
  <si>
    <t>Tô Thanh Dương</t>
  </si>
  <si>
    <t>Lê Thu Hà</t>
  </si>
  <si>
    <t>Vũ Văn Hoàng</t>
  </si>
  <si>
    <t>Nguyễn Ngọc Hà</t>
  </si>
  <si>
    <t>Quang Thạch</t>
  </si>
  <si>
    <t>Black Wafer 50g</t>
  </si>
  <si>
    <t xml:space="preserve">Richeese Wafer 16 gr </t>
  </si>
  <si>
    <t xml:space="preserve">Richeese Wafer 16 gr - TET </t>
  </si>
  <si>
    <t>Simba choco chips 30g</t>
  </si>
  <si>
    <t>Simba choco Pilow 34g</t>
  </si>
  <si>
    <t>Simba ngũ cốc 2 in 1 24g</t>
  </si>
  <si>
    <t>C6703514</t>
  </si>
  <si>
    <t>Đặng Minh Sáng SD</t>
  </si>
  <si>
    <t>Đồng Nai</t>
  </si>
  <si>
    <t>La Văn Đức</t>
  </si>
  <si>
    <t>Bình Phước</t>
  </si>
  <si>
    <t>C6703511</t>
  </si>
  <si>
    <t>C6703522</t>
  </si>
  <si>
    <t>Nguyễn Thanh Xa</t>
  </si>
  <si>
    <t>Ninh Thuận</t>
  </si>
  <si>
    <t>C6703512</t>
  </si>
  <si>
    <t>C6703516</t>
  </si>
  <si>
    <t>C6703509</t>
  </si>
  <si>
    <t>C6703510</t>
  </si>
  <si>
    <t>C6703518</t>
  </si>
  <si>
    <t>C6703521</t>
  </si>
  <si>
    <t xml:space="preserve">Nguyễn Văn Trãi </t>
  </si>
  <si>
    <t>C6709270</t>
  </si>
  <si>
    <t>C6709265</t>
  </si>
  <si>
    <t>Yên Bái</t>
  </si>
  <si>
    <t>Hòa Bình</t>
  </si>
  <si>
    <t>Sơn La</t>
  </si>
  <si>
    <t>Nông Văn Diện</t>
  </si>
  <si>
    <t>Cao Bằng</t>
  </si>
  <si>
    <t>Văn Chấn</t>
  </si>
  <si>
    <t>Lục Yên</t>
  </si>
  <si>
    <t>Lai Châu</t>
  </si>
  <si>
    <t>Vĩnh Phúc</t>
  </si>
  <si>
    <t>C6709257</t>
  </si>
  <si>
    <t>C6709255</t>
  </si>
  <si>
    <t>Đà Nẵng</t>
  </si>
  <si>
    <t>Lê Đình Lực</t>
  </si>
  <si>
    <t>Quảng Trị</t>
  </si>
  <si>
    <t>C6709268</t>
  </si>
  <si>
    <t>Phan Trần Vũ</t>
  </si>
  <si>
    <t>C6706096</t>
  </si>
  <si>
    <t>Thu Lệ</t>
  </si>
  <si>
    <t>C6706094</t>
  </si>
  <si>
    <t>C6706098</t>
  </si>
  <si>
    <t>Thanh Hóa</t>
  </si>
  <si>
    <t>C6709234</t>
  </si>
  <si>
    <t>Đỗ Thị Liên</t>
  </si>
  <si>
    <t>C6709261</t>
  </si>
  <si>
    <t>C6709262</t>
  </si>
  <si>
    <t>C6709243</t>
  </si>
  <si>
    <t>C6709267</t>
  </si>
  <si>
    <t xml:space="preserve">Ngọc Hà </t>
  </si>
  <si>
    <t>Ngô Hồng Phương</t>
  </si>
  <si>
    <t>Sales Value (VND) 
Non Simba</t>
  </si>
  <si>
    <t>Đặng Minh Sáng</t>
  </si>
  <si>
    <t>Phạm Văn Trực</t>
  </si>
  <si>
    <t>Quang Lợi</t>
  </si>
  <si>
    <t>Nguyễn Thị Kim Hương</t>
  </si>
  <si>
    <t>Phạm Thị Sáu</t>
  </si>
  <si>
    <t>Đào Thị Ngọc Dung</t>
  </si>
  <si>
    <t>Châu Kim Loan</t>
  </si>
  <si>
    <t>Phạm Văn Toán</t>
  </si>
  <si>
    <t>Ngô Văn Đạt</t>
  </si>
  <si>
    <t>Cảnh Trường</t>
  </si>
  <si>
    <t>Tứ Hưng</t>
  </si>
  <si>
    <t>Hoàng Đức Thứ</t>
  </si>
  <si>
    <t>Đoàn Thị Tuyết Mai</t>
  </si>
  <si>
    <t>Phạm Thái Điệp</t>
  </si>
  <si>
    <t>Trần Nam Sơn</t>
  </si>
  <si>
    <t>Đỗ Huy Hùng</t>
  </si>
  <si>
    <t>Sales Value (VND) 
Only Simba</t>
  </si>
  <si>
    <t>Code</t>
  </si>
  <si>
    <t>Richeese Wafer 130g</t>
  </si>
  <si>
    <t>Richoco Wafer 130g</t>
  </si>
  <si>
    <t>C6703528</t>
  </si>
  <si>
    <t>Thảo Trường SD</t>
  </si>
  <si>
    <t>C6703527</t>
  </si>
  <si>
    <t>Phạm Thị Ngọc Lan SD</t>
  </si>
  <si>
    <t>C6703524</t>
  </si>
  <si>
    <t>Hà Thị Tánh</t>
  </si>
  <si>
    <t>C6703526</t>
  </si>
  <si>
    <t>Xuân Phúc</t>
  </si>
  <si>
    <t>C6709271</t>
  </si>
  <si>
    <t>Nguyễn Thị Nhật SD</t>
  </si>
  <si>
    <t>C6709274</t>
  </si>
  <si>
    <t>C6709276</t>
  </si>
  <si>
    <t>C6709273</t>
  </si>
  <si>
    <t>C6709272</t>
  </si>
  <si>
    <t>Lê Duy Hùng SD</t>
  </si>
  <si>
    <t>Sales Value (VND)
25/09/2020 
Non Simba</t>
  </si>
  <si>
    <t>Thảo Trường</t>
  </si>
  <si>
    <t>Phạm Thị Ngọc Lan</t>
  </si>
  <si>
    <t>Nguyễn Xuân Phúc</t>
  </si>
  <si>
    <t>Nguyễn Văn Phòng</t>
  </si>
  <si>
    <t>Lê Duy Hùng</t>
  </si>
  <si>
    <t>Nguyễn Thị Nhật</t>
  </si>
  <si>
    <t>Ngô Văn Trọng</t>
  </si>
  <si>
    <t>Nguyễn Tài Thu</t>
  </si>
  <si>
    <t>Nông Thị Kiều</t>
  </si>
  <si>
    <t>Richeese Wafer 130 gr - TET</t>
  </si>
  <si>
    <t>C6703529</t>
  </si>
  <si>
    <t>C6703530</t>
  </si>
  <si>
    <t>C6709275</t>
  </si>
  <si>
    <t>Nguyễn Thị Thanh Hải SD</t>
  </si>
  <si>
    <t>C6709277</t>
  </si>
  <si>
    <t>Nguyễn Văn Sĩ SD</t>
  </si>
  <si>
    <t>Nguyễn Thị Hường</t>
  </si>
  <si>
    <t>C6709278</t>
  </si>
  <si>
    <t>Quỳnh Chi</t>
  </si>
  <si>
    <t>Thanh Sơn</t>
  </si>
  <si>
    <t>Nguyễn Văn Sĩ</t>
  </si>
  <si>
    <t>Nguyễn Thị Thanh Hải</t>
  </si>
  <si>
    <t>Đỗ Thị Thanh Ngà</t>
  </si>
  <si>
    <t>Customer Credit Memo</t>
  </si>
  <si>
    <t>ENL - Inv. Take Order</t>
  </si>
  <si>
    <t>Customer Invoice</t>
  </si>
  <si>
    <t>Cancel Invoice</t>
  </si>
  <si>
    <t>ENL - Inv Cr Return</t>
  </si>
  <si>
    <t>Richeese Wafer 7.5g</t>
  </si>
  <si>
    <t>Richeese Wafer 50g</t>
  </si>
  <si>
    <t>Gatito Tin 260g</t>
  </si>
  <si>
    <t>Richoco Wafer 20g</t>
  </si>
  <si>
    <t xml:space="preserve">Nguyễn Văn Đức </t>
  </si>
  <si>
    <t>LotteMTS</t>
  </si>
  <si>
    <t>Big C North + Central</t>
  </si>
  <si>
    <t>LotteMTN</t>
  </si>
  <si>
    <t>Richeese Wafer 20g</t>
  </si>
  <si>
    <t>Richoco Wafer 50g</t>
  </si>
  <si>
    <t>Trần Minh Dũng+Bùi Lương Anh</t>
  </si>
  <si>
    <t>Nguyễn Quốc Việt</t>
  </si>
  <si>
    <t>Nguyễn Tiến Sáng</t>
  </si>
  <si>
    <t>C6709279</t>
  </si>
  <si>
    <t>Hùng Thịnh</t>
  </si>
  <si>
    <t>Đinh Thị Mai</t>
  </si>
  <si>
    <t>Phạm Thị Kim Tuyến</t>
  </si>
  <si>
    <t>Nguyễn Trọng Đồng</t>
  </si>
  <si>
    <t>Sales Value (VND)</t>
  </si>
  <si>
    <t>C6709296</t>
  </si>
  <si>
    <t>C6709285</t>
  </si>
  <si>
    <t>Nghiêm Xuân Hùng SD</t>
  </si>
  <si>
    <t>C6709283</t>
  </si>
  <si>
    <t>Vũ Bá Viển SD</t>
  </si>
  <si>
    <t>C6709291</t>
  </si>
  <si>
    <t>Nguyễn Thị Mến SD</t>
  </si>
  <si>
    <t>C6709295</t>
  </si>
  <si>
    <t>Nguyễn Xuân Đỏ SD</t>
  </si>
  <si>
    <t>C6709281</t>
  </si>
  <si>
    <t>C6709282</t>
  </si>
  <si>
    <t>C6706100</t>
  </si>
  <si>
    <t>C6706099</t>
  </si>
  <si>
    <t>C6709280</t>
  </si>
  <si>
    <t>C6709289</t>
  </si>
  <si>
    <t>C6709287</t>
  </si>
  <si>
    <t>EDD</t>
  </si>
  <si>
    <t>Trần Quang Dũng</t>
  </si>
  <si>
    <t>Minh Nguyệt</t>
  </si>
  <si>
    <t>Tuấn Lan</t>
  </si>
  <si>
    <t>Đỗ Minh Tú</t>
  </si>
  <si>
    <t>Trần Trọng Liêm</t>
  </si>
  <si>
    <t>Vũ Văn Quyết</t>
  </si>
  <si>
    <t>Hòa Phượng</t>
  </si>
  <si>
    <t>Hoàng Văn Dương</t>
  </si>
  <si>
    <t>Nguyễn Thu Thùy</t>
  </si>
  <si>
    <t>Cancel Inv Return</t>
  </si>
  <si>
    <t>C6703534</t>
  </si>
  <si>
    <t>C6703536</t>
  </si>
  <si>
    <t>C6703538</t>
  </si>
  <si>
    <t>C6703541</t>
  </si>
  <si>
    <t>Anh Thư SD</t>
  </si>
  <si>
    <t>C6709301</t>
  </si>
  <si>
    <t>Nguyễn Thùy Dung</t>
  </si>
  <si>
    <t>C6706102</t>
  </si>
  <si>
    <t>Hoàng Xuân Hải</t>
  </si>
  <si>
    <t>C6706105</t>
  </si>
  <si>
    <t>C6706103</t>
  </si>
  <si>
    <t>Lê Thanh Tuấn SD</t>
  </si>
  <si>
    <t>C6709294</t>
  </si>
  <si>
    <t>Bùi Thị Huyền</t>
  </si>
  <si>
    <t>C6709284</t>
  </si>
  <si>
    <t>C6709298</t>
  </si>
  <si>
    <t>C6709297</t>
  </si>
  <si>
    <t>Hồ Sĩ Thư Binh</t>
  </si>
  <si>
    <t>Gia Hân</t>
  </si>
  <si>
    <t>Lý Ngọc Lan</t>
  </si>
  <si>
    <t>Chu Văn Vui</t>
  </si>
  <si>
    <t>Hà Văn Tân</t>
  </si>
  <si>
    <t>Đặng Thị Kim Mỹ</t>
  </si>
  <si>
    <t>Date:</t>
  </si>
  <si>
    <t>Unit : 1000đ</t>
  </si>
  <si>
    <t>Vùng</t>
  </si>
  <si>
    <t>Actual Non Simba</t>
  </si>
  <si>
    <t>Quận 10, 11,5,6 - Huyện Bình Chánh, Quận Bình Tân, Quận Tân Phú</t>
  </si>
  <si>
    <t>Quận Gò Vấp, Phú Nhuận, Quận 3,Bình Thạnh - Hóc Môn, Tân Bình, Quận 12</t>
  </si>
  <si>
    <t>Quận 1,4,7,8, H.Nhà Bè- Quận 2,9, Thủ Đức</t>
  </si>
  <si>
    <t>EDD HCM</t>
  </si>
  <si>
    <t>Củ Chi</t>
  </si>
  <si>
    <t>Cẩn Giờ</t>
  </si>
  <si>
    <t>Total SD HCM</t>
  </si>
  <si>
    <t>SE 1</t>
  </si>
  <si>
    <t>Bình Phước-Đồng Xoài</t>
  </si>
  <si>
    <t>Long Thành</t>
  </si>
  <si>
    <t>Đồng Nai-Biên Hòa 1</t>
  </si>
  <si>
    <t>Vũng Tàu</t>
  </si>
  <si>
    <t>Bình Dương 1</t>
  </si>
  <si>
    <t>Phan Thiết-Bình Thuận</t>
  </si>
  <si>
    <t>Total NPP SE 1</t>
  </si>
  <si>
    <t>Nguyễn Văn Huy</t>
  </si>
  <si>
    <t>Đất Đỏ/Vũng Tàu</t>
  </si>
  <si>
    <t>Dĩ An/Bình Dương</t>
  </si>
  <si>
    <t>Tân Phú/Đồng Nai</t>
  </si>
  <si>
    <t>Tân Châu/Tây Ninh</t>
  </si>
  <si>
    <t>Gò Dầu/Tây Ninh</t>
  </si>
  <si>
    <t>Lagi/Bình Thuận</t>
  </si>
  <si>
    <t>Đức Linh/Bình Thuận</t>
  </si>
  <si>
    <t>Phan Rí/Bình Thuận</t>
  </si>
  <si>
    <t>Bù Đăng/Bình Phước</t>
  </si>
  <si>
    <t>Dầu Tiếng/Bình Dương</t>
  </si>
  <si>
    <t>Nguyễn Thị Thu Thủy</t>
  </si>
  <si>
    <t>Châu Đức/Bà Rịa Vũng Tàu</t>
  </si>
  <si>
    <t>Xuân Lộc/Đồng Nai</t>
  </si>
  <si>
    <t>Trảng Bom/Đồng Nai</t>
  </si>
  <si>
    <t>Lộc Ninh/Bình Phước</t>
  </si>
  <si>
    <t>Vĩnh Cửu/Đồng Nai</t>
  </si>
  <si>
    <t>SD SE 1 4</t>
  </si>
  <si>
    <t>New Subdist SE 1 4</t>
  </si>
  <si>
    <t>Total SD SE 1</t>
  </si>
  <si>
    <t>TOTAL SE 1</t>
  </si>
  <si>
    <t>SE 2</t>
  </si>
  <si>
    <t>Lâm Đồng-Đà Lạt</t>
  </si>
  <si>
    <t>Đắk Lắk-Buôn Hồ</t>
  </si>
  <si>
    <t>Đắk Lắk-Phước An</t>
  </si>
  <si>
    <t>Lâm Đồng-Bảo Lộc</t>
  </si>
  <si>
    <t>Khánh Hòa</t>
  </si>
  <si>
    <t>Total NPP SE 2</t>
  </si>
  <si>
    <t>Cư M'gar/ĐakLak</t>
  </si>
  <si>
    <t>Cam Lâm/Khánh Hòa</t>
  </si>
  <si>
    <t>Eahleo -DakLak</t>
  </si>
  <si>
    <t>Liên Nghĩa-Đức Trọng/ Lâm Đồng</t>
  </si>
  <si>
    <t>Ninh Sơn/Ninh Thuận</t>
  </si>
  <si>
    <t>Quảng Sơn/ Đắk Nông</t>
  </si>
  <si>
    <t>Krông Pắk - Đắk Lắk</t>
  </si>
  <si>
    <t>Ninh Hòa - Khánh Hòa</t>
  </si>
  <si>
    <t>C6703540</t>
  </si>
  <si>
    <t>Trần Thị Thanh Thủy</t>
  </si>
  <si>
    <t>Total SD SE 2</t>
  </si>
  <si>
    <t>TOTAL SE 2</t>
  </si>
  <si>
    <t>SE</t>
  </si>
  <si>
    <t>TOTAL SE</t>
  </si>
  <si>
    <t>Tiền Giang-Mỹ Tho</t>
  </si>
  <si>
    <t>Cái Bè - Tiền Giang</t>
  </si>
  <si>
    <t>Đồng Tháp-Cao Lãnh</t>
  </si>
  <si>
    <t>Đồng Tháp-Sa Đéc</t>
  </si>
  <si>
    <t>Long An-Đức Hoà</t>
  </si>
  <si>
    <t>Total NPP MK 1</t>
  </si>
  <si>
    <t>Phan Nhật Tài</t>
  </si>
  <si>
    <t>Mỏ Cày/Bến Tre</t>
  </si>
  <si>
    <t>Mộc Hóa/Long An</t>
  </si>
  <si>
    <t>Hồng Ngự/Đồng Tháp</t>
  </si>
  <si>
    <t>Tam Nông/Đồng Tháp</t>
  </si>
  <si>
    <t>Bình Minh/Vĩnh Long</t>
  </si>
  <si>
    <t>Đức Hòa/Long An</t>
  </si>
  <si>
    <t>Duyên Hải/Trà Vinh</t>
  </si>
  <si>
    <t>Long Hồ/Vĩnh Long</t>
  </si>
  <si>
    <t>Gò Công Tây/Tiền Giang</t>
  </si>
  <si>
    <t>SD MK 1 2</t>
  </si>
  <si>
    <t>New Subdist MK 1 2</t>
  </si>
  <si>
    <t>Total SD MK 1</t>
  </si>
  <si>
    <t>An Giang-Châu Đốc</t>
  </si>
  <si>
    <t>An Giang-Long Xuyên</t>
  </si>
  <si>
    <t>Kiên Giang-Rạch Giá</t>
  </si>
  <si>
    <t>Bạc Liêu</t>
  </si>
  <si>
    <t>Total NPP MK 2</t>
  </si>
  <si>
    <t>Phú Quốc/Kiên Giang</t>
  </si>
  <si>
    <t>Q.Thốt Nốt/Cần Thơ</t>
  </si>
  <si>
    <t>TX.Hà Tiên/Kiên Giang</t>
  </si>
  <si>
    <t>Tân Long - Sóc Trăng</t>
  </si>
  <si>
    <t>C6703545</t>
  </si>
  <si>
    <t>Phan Hồng Nga</t>
  </si>
  <si>
    <t>SD MK 2 3</t>
  </si>
  <si>
    <t>New Subdist MK 2 3</t>
  </si>
  <si>
    <t>SD MK 2 4</t>
  </si>
  <si>
    <t>New Subdist MK 2 4</t>
  </si>
  <si>
    <t>SD MK 2 5</t>
  </si>
  <si>
    <t>New Subdist MK 2 5</t>
  </si>
  <si>
    <t>SD MK 2 6</t>
  </si>
  <si>
    <t>New Subdist MK 2 6</t>
  </si>
  <si>
    <t>Total SD MK 2</t>
  </si>
  <si>
    <t>MK</t>
  </si>
  <si>
    <t>CEN 1</t>
  </si>
  <si>
    <t>TT Huế</t>
  </si>
  <si>
    <t>Total NPP CEN 1</t>
  </si>
  <si>
    <t>Lê Thị Hồng Diện</t>
  </si>
  <si>
    <t>Tuyên Hóa/Quảng Bình</t>
  </si>
  <si>
    <t>Hướng Hóa/Quảng Trị</t>
  </si>
  <si>
    <t>Đức Thọ/Hà Tĩnh</t>
  </si>
  <si>
    <t>Hướng Hóa - Quảng Trị</t>
  </si>
  <si>
    <t>Minh Hóa - Quảng Bình</t>
  </si>
  <si>
    <t>Phan Văn Đính</t>
  </si>
  <si>
    <t>Can Lộc - Hà Tĩnh</t>
  </si>
  <si>
    <t>C6706106</t>
  </si>
  <si>
    <t>Nguyễn Thị Thùy Linh</t>
  </si>
  <si>
    <t>Total SD CEN 1</t>
  </si>
  <si>
    <t>CEN 2</t>
  </si>
  <si>
    <t>Bình Định-Tây Sơn</t>
  </si>
  <si>
    <t>Bỉm Sơn-Quảng Ngãi</t>
  </si>
  <si>
    <t>Total NPP CEN 2</t>
  </si>
  <si>
    <t>Phước Sơn/Quảng Nam</t>
  </si>
  <si>
    <t>Ba Tơ/ Quăng Ngãi</t>
  </si>
  <si>
    <t>Cảnh Đính</t>
  </si>
  <si>
    <t>Đăk Pơ-Gia Lai</t>
  </si>
  <si>
    <t>Tu Mơ Rông/ Kon Tum</t>
  </si>
  <si>
    <t>Chupuh-Gia Lai</t>
  </si>
  <si>
    <t>Phan Ngọc Nhi</t>
  </si>
  <si>
    <t>Sơn Tây-Quảng Ngãi</t>
  </si>
  <si>
    <t>Phú Ninh-Quảng Nam</t>
  </si>
  <si>
    <t>Chư Sê, Gia Lai</t>
  </si>
  <si>
    <t>Tô Thị Thu Lệ</t>
  </si>
  <si>
    <t>Đông Giang/Quảng Nam</t>
  </si>
  <si>
    <t>Sơn Hòa/Phú Yên</t>
  </si>
  <si>
    <t>Đắc Dục/Kon Tum</t>
  </si>
  <si>
    <t>C6706104</t>
  </si>
  <si>
    <t>Nguyễn Thị Cúc (Thu Bé)</t>
  </si>
  <si>
    <t>An Lão - Bình Định</t>
  </si>
  <si>
    <t>Tây Hòa - Phú Yên</t>
  </si>
  <si>
    <t>C6706107</t>
  </si>
  <si>
    <t>Phan Minh Tuấn</t>
  </si>
  <si>
    <t>Total SD CEN 2</t>
  </si>
  <si>
    <t>CEN 3</t>
  </si>
  <si>
    <t>Nghệ An-Đô Lương</t>
  </si>
  <si>
    <t>Nghĩa Đàn, Nghệ An</t>
  </si>
  <si>
    <t>Bỉm Sơn, Thanh Hóa</t>
  </si>
  <si>
    <t>Total NPP CEN 3</t>
  </si>
  <si>
    <t>Bá Thước</t>
  </si>
  <si>
    <t>Quế Phong</t>
  </si>
  <si>
    <t>Tương Dương</t>
  </si>
  <si>
    <t>TP.Phủ Lý/ Hà Nam</t>
  </si>
  <si>
    <t>Kim Bảng/ Hà Nam</t>
  </si>
  <si>
    <t>Lý Nhân/Hà Nam</t>
  </si>
  <si>
    <t>Duy Tiên/Hà Nam</t>
  </si>
  <si>
    <t>Bá Thước/Thanh Hóa</t>
  </si>
  <si>
    <t>Tân Kỳ/Nghệ An</t>
  </si>
  <si>
    <t>Quang Sơn/Thanh Hóa</t>
  </si>
  <si>
    <t>Hưng Hà</t>
  </si>
  <si>
    <t>Quỳnh Phụ</t>
  </si>
  <si>
    <t>Nghĩa Đàn</t>
  </si>
  <si>
    <t>Bình Lục/ Hà Nam</t>
  </si>
  <si>
    <t>Nho Quan/Ninh Bình</t>
  </si>
  <si>
    <t>Huy Hạnh (Nguyễn Xuân Huy)</t>
  </si>
  <si>
    <t>Thanh Liêm/ Hà Nam</t>
  </si>
  <si>
    <t>Cẩm Thủy/Thanh Hóa</t>
  </si>
  <si>
    <t>Thập Thành/Thanh Hóa</t>
  </si>
  <si>
    <t>Kim Sơn/Ninh Bình</t>
  </si>
  <si>
    <t>Cửa khẩu Nậm Cắn Kỳ Sơn Nghệ An</t>
  </si>
  <si>
    <t>Mường lát/Thanh Hóa</t>
  </si>
  <si>
    <t>Hải Tiến, Hải Thượng Tĩnh Gia/ Thanh Hóa</t>
  </si>
  <si>
    <t>Quỳ Châu-Nghệ An</t>
  </si>
  <si>
    <t>Vũ Thư/Thái Bình</t>
  </si>
  <si>
    <t>Mỹ Lộc/ Nam Định</t>
  </si>
  <si>
    <t>Quế Phong /Nghệ An</t>
  </si>
  <si>
    <t>Phủ Lý/Hà Nam</t>
  </si>
  <si>
    <t>Total SD CEN 3</t>
  </si>
  <si>
    <t>TOTAL CEN</t>
  </si>
  <si>
    <t>NOR 1</t>
  </si>
  <si>
    <t>Sơn Tây</t>
  </si>
  <si>
    <t>Đống Đa - Thanh Xuân - Hà Đông</t>
  </si>
  <si>
    <t>Ứng Hòa Mỹ Đức</t>
  </si>
  <si>
    <t>Hoàng Mai- Thanh Trì</t>
  </si>
  <si>
    <t>Ba Đình, Hai Bà Trưng Hoàn Kiếm</t>
  </si>
  <si>
    <t>Hoài Đức-Quốc Oai</t>
  </si>
  <si>
    <t>Hải Dương</t>
  </si>
  <si>
    <t>Total NPP NOR 1</t>
  </si>
  <si>
    <t>Xuân Mai/Chương Mỹ</t>
  </si>
  <si>
    <t>Phạm Văn Toản</t>
  </si>
  <si>
    <t>Phả Lại/Hải Dương</t>
  </si>
  <si>
    <t>Phú Xuyên/Hà Nội</t>
  </si>
  <si>
    <t>Thường Tìn/Hà Nội</t>
  </si>
  <si>
    <t>TX Chí Linh - P.Hoàng Tân /Hải Dương</t>
  </si>
  <si>
    <t>Xã Đông Mỹ, Yên Mỹ, Thanh Trì, Hà Nội</t>
  </si>
  <si>
    <t>Bình Giang, Hải Dương</t>
  </si>
  <si>
    <t>Total SD NOR 1</t>
  </si>
  <si>
    <t>TOTAL NOR 1</t>
  </si>
  <si>
    <t>NOR 2</t>
  </si>
  <si>
    <t>Bắc Giang</t>
  </si>
  <si>
    <t>Hải Phòng-Thủy Nguyên</t>
  </si>
  <si>
    <t>Dương Thị Lợi</t>
  </si>
  <si>
    <t>Quảng Ninh-Uông Bí</t>
  </si>
  <si>
    <t>Nguyễn Văn Thiệp</t>
  </si>
  <si>
    <t>Quảng Ninh-Hạ Long</t>
  </si>
  <si>
    <t>Quảng Ninh-Cẩm Phả</t>
  </si>
  <si>
    <t>Vĩnh Bảo</t>
  </si>
  <si>
    <t>Total NPP NOR 2</t>
  </si>
  <si>
    <t>Lục Ngạn</t>
  </si>
  <si>
    <t>Sơn Đông/Lạng Sơn</t>
  </si>
  <si>
    <t>HĐ Cát Hải</t>
  </si>
  <si>
    <t>Ba Chẻ/Quảng Ninh</t>
  </si>
  <si>
    <t>Đình Lập/Lạng Sơn</t>
  </si>
  <si>
    <t>Yên Thế</t>
  </si>
  <si>
    <t>Thuận Thành/Bắc Ninh</t>
  </si>
  <si>
    <t>Gia Bình</t>
  </si>
  <si>
    <t>Hải Hà/Quảng Ninh</t>
  </si>
  <si>
    <t>Tiên Yên/Quảng Ninh</t>
  </si>
  <si>
    <t>Cao Lộc/Lạng Sơn</t>
  </si>
  <si>
    <t>Lục Nam/Bắc Giang</t>
  </si>
  <si>
    <t>Hữu Lũng/Lạng Sơn</t>
  </si>
  <si>
    <t>1/2 Thuận Thành/Bắc Ninh</t>
  </si>
  <si>
    <t>Hà Cối/Quảng Ninh</t>
  </si>
  <si>
    <t>C6709303</t>
  </si>
  <si>
    <t>Trần Văn Thịnh</t>
  </si>
  <si>
    <t>C6709300</t>
  </si>
  <si>
    <t>Nguyễn Đức Nhung</t>
  </si>
  <si>
    <t>SD NOR 2 5</t>
  </si>
  <si>
    <t>Total SD NOR 2</t>
  </si>
  <si>
    <t>TOTAL NOR 2</t>
  </si>
  <si>
    <t>NOR 3</t>
  </si>
  <si>
    <t>Long Biên Gia Lâm</t>
  </si>
  <si>
    <t>Việt Trì- Phú Thọ</t>
  </si>
  <si>
    <t>Total NPP NOR 3</t>
  </si>
  <si>
    <t>Tam Nông</t>
  </si>
  <si>
    <t>Hạ Hòa</t>
  </si>
  <si>
    <t>Mường Khương</t>
  </si>
  <si>
    <t>Văn Bàn, Than Uyên</t>
  </si>
  <si>
    <t>Văn Yên</t>
  </si>
  <si>
    <t>Thuận Châu</t>
  </si>
  <si>
    <t>Văn Chấn/Yên Bái</t>
  </si>
  <si>
    <t>Mai Sơn/Sơn La</t>
  </si>
  <si>
    <t>Thanh Sơn/Phú Thọ</t>
  </si>
  <si>
    <t>H.Điện Biên/ Tỉnh Điện Biên</t>
  </si>
  <si>
    <t>Mù Cang Chải/Yên Bái</t>
  </si>
  <si>
    <t>Đoan Hùng/ Phú Thọ</t>
  </si>
  <si>
    <t>Thuận Châu - Sơn La</t>
  </si>
  <si>
    <t>Si Ma Cai/ Lào Cai</t>
  </si>
  <si>
    <t>Phạm Thị Lâm</t>
  </si>
  <si>
    <t>Mai Sơn /Sơn La</t>
  </si>
  <si>
    <t>Huyện Tân Sơn, Huyện Yên Lập (xã Ngọc Lập, xã Phúc Khánh) - Phú Thọ</t>
  </si>
  <si>
    <t>Tp Lai Châu/Lai Châu</t>
  </si>
  <si>
    <t>Đinh Khắc Giang</t>
  </si>
  <si>
    <t>Đồng Văn/Hà Giang</t>
  </si>
  <si>
    <t>Thanh Ba/Phú Thọ</t>
  </si>
  <si>
    <t>Tuần Giáo/ Điện Biên</t>
  </si>
  <si>
    <t>Phù Yên/Sơn La</t>
  </si>
  <si>
    <t>Lạc Sơn, Hòa Bình</t>
  </si>
  <si>
    <t>C6709304</t>
  </si>
  <si>
    <t>Lê Văn Tuyến</t>
  </si>
  <si>
    <t>C6709305</t>
  </si>
  <si>
    <t>Nguyễn Thị Kim Tuyến</t>
  </si>
  <si>
    <t>Total SD NOR 3</t>
  </si>
  <si>
    <t>TOTAL NOR 3</t>
  </si>
  <si>
    <t>NOR 4</t>
  </si>
  <si>
    <t>Đông Anh Sóc Sơn</t>
  </si>
  <si>
    <t>Total NPP NOR 4</t>
  </si>
  <si>
    <t>Phú Yên/Thái Nguyên</t>
  </si>
  <si>
    <t>C6709307</t>
  </si>
  <si>
    <t>Lưu Văn Lộc</t>
  </si>
  <si>
    <t>Chiêm Hóa</t>
  </si>
  <si>
    <t>C6709308</t>
  </si>
  <si>
    <t>Ngô Thị Thu Hà</t>
  </si>
  <si>
    <t>Hàm Yên/Tuyên Quang</t>
  </si>
  <si>
    <t>Đồng Hỷ/Thái Nguyên</t>
  </si>
  <si>
    <t>Bạch Thông/ Bắc Kạn</t>
  </si>
  <si>
    <t>Na Hang/Tuyên Quang</t>
  </si>
  <si>
    <t>TP.Bắc Kạn/ Bắc Kạn</t>
  </si>
  <si>
    <t>Huyện Bảo Lạc/Cao Bằng</t>
  </si>
  <si>
    <t>Định Hóa/Thái Nguyên</t>
  </si>
  <si>
    <t>Hoàng Sù Phì/ Hà Giang</t>
  </si>
  <si>
    <t>Phạm Thị Thanh Trà</t>
  </si>
  <si>
    <t>Vị Xuyên/Hà Giang</t>
  </si>
  <si>
    <t>Nguyễn Trọng Dũng</t>
  </si>
  <si>
    <t>Xí Mần/Hà Giang</t>
  </si>
  <si>
    <t>C6709302</t>
  </si>
  <si>
    <t>Trần Thị Hương</t>
  </si>
  <si>
    <t>Total SD NOR 4</t>
  </si>
  <si>
    <t>TOTAL NOR 4</t>
  </si>
  <si>
    <t>NOR</t>
  </si>
  <si>
    <t>TOTAL NOR</t>
  </si>
  <si>
    <t>Unit : case</t>
  </si>
  <si>
    <t>C6703547</t>
  </si>
  <si>
    <t>Trần Thị Dịu Tuyết</t>
  </si>
  <si>
    <t>Target Full Simba</t>
  </si>
  <si>
    <t>Actual Full Simba</t>
  </si>
  <si>
    <t>Target Non Simba</t>
  </si>
  <si>
    <t xml:space="preserve"> Total Full Simba</t>
  </si>
  <si>
    <t>Balance Full Simba</t>
  </si>
  <si>
    <t>% Full Simba</t>
  </si>
  <si>
    <t xml:space="preserve"> Total Non Simba</t>
  </si>
  <si>
    <t>Balance Non Simba</t>
  </si>
  <si>
    <t>% Non Simba</t>
  </si>
  <si>
    <t>SD SE 1 5</t>
  </si>
  <si>
    <t>New Subdist SE 1 5</t>
  </si>
  <si>
    <t>C6703548</t>
  </si>
  <si>
    <t>Minh Quân - DL</t>
  </si>
  <si>
    <t>C6703550</t>
  </si>
  <si>
    <t>Trịnh Quang Huy</t>
  </si>
  <si>
    <t>C6703555</t>
  </si>
  <si>
    <t>Nguyên Bình</t>
  </si>
  <si>
    <t>SD MK 1 3</t>
  </si>
  <si>
    <t>New Subdist MK 1 3</t>
  </si>
  <si>
    <t>SD MK 1 4</t>
  </si>
  <si>
    <t>New Subdist MK 1 4</t>
  </si>
  <si>
    <t>SD MK 2 7</t>
  </si>
  <si>
    <t>New Subdist MK 2 7</t>
  </si>
  <si>
    <t>SD MK 2 8</t>
  </si>
  <si>
    <t>New Subdist MK 2 8</t>
  </si>
  <si>
    <t>C6709310</t>
  </si>
  <si>
    <t>Nguyễn Thị Phương</t>
  </si>
  <si>
    <t>C6709309</t>
  </si>
  <si>
    <t>Hà Thị Mai</t>
  </si>
  <si>
    <t>C6709314</t>
  </si>
  <si>
    <t>Lã Văn Quyền</t>
  </si>
  <si>
    <t>New Subdist NOR 2 5</t>
  </si>
  <si>
    <t>SD NOR 2 6</t>
  </si>
  <si>
    <t>New Subdist NOR 2 6</t>
  </si>
  <si>
    <t>SD NOR 2 7</t>
  </si>
  <si>
    <t>New Subdist NOR 2 7</t>
  </si>
  <si>
    <t>SD NOR 2 8</t>
  </si>
  <si>
    <t>New Subdist NOR 2 8</t>
  </si>
  <si>
    <t>C6709317</t>
  </si>
  <si>
    <t>Hà Thị Thanh Thủy</t>
  </si>
  <si>
    <t>C6709315</t>
  </si>
  <si>
    <t>Vũ Văn Quân</t>
  </si>
  <si>
    <t>C6709311</t>
  </si>
  <si>
    <t>Sales Value (VND) 
Only SIMBA</t>
  </si>
  <si>
    <t>SD MK 1 5</t>
  </si>
  <si>
    <t>New Subdist MK 1 5</t>
  </si>
  <si>
    <t>C6706109</t>
  </si>
  <si>
    <t>Trương Quang Ngọc</t>
  </si>
  <si>
    <t>C6709320</t>
  </si>
  <si>
    <t>Phùng Bá Hoàn</t>
  </si>
  <si>
    <t>C6709319</t>
  </si>
  <si>
    <t>Nguyễn Thị Khuy</t>
  </si>
  <si>
    <t>C6709322</t>
  </si>
  <si>
    <t>Đường Tôn (Lê Văn Thỏa)</t>
  </si>
  <si>
    <t>C6709323</t>
  </si>
  <si>
    <t>Hùng Lan</t>
  </si>
  <si>
    <t>Discount Full Simba</t>
  </si>
  <si>
    <t>Discount Non Simba</t>
  </si>
  <si>
    <t>SiiP RCE 40g</t>
  </si>
  <si>
    <t>SiiP RCO 40g</t>
  </si>
  <si>
    <t>SiiP RCN 40g</t>
  </si>
  <si>
    <t>RCE Crackers 240gr</t>
  </si>
  <si>
    <t>RCO Crackers 240gr</t>
  </si>
  <si>
    <t>Mai Công Việt</t>
  </si>
  <si>
    <t>Nguyễn Viết Thắng</t>
  </si>
  <si>
    <t>C6703558</t>
  </si>
  <si>
    <t>Sơn Hải</t>
  </si>
  <si>
    <t>Nguyễn Trường Anh</t>
  </si>
  <si>
    <t>C6706113</t>
  </si>
  <si>
    <t>Hồ Thị Cúc</t>
  </si>
  <si>
    <t>Đoàn Hải Quan</t>
  </si>
  <si>
    <t>Võ Hồng Bun</t>
  </si>
  <si>
    <t>C6709325</t>
  </si>
  <si>
    <t>Nguyễn Thành Long</t>
  </si>
  <si>
    <t>Ngô Tiến Đức</t>
  </si>
  <si>
    <t>C6709318</t>
  </si>
  <si>
    <t>Lê Tôn Quyền</t>
  </si>
  <si>
    <t>KHACH LE</t>
  </si>
  <si>
    <t>Richberry Wafers 50g</t>
  </si>
  <si>
    <t>Lê Khả Long</t>
  </si>
  <si>
    <t>C6703561</t>
  </si>
  <si>
    <t>TLC</t>
  </si>
  <si>
    <t>SD MK 1 6</t>
  </si>
  <si>
    <t>New Subdist MK 1 6</t>
  </si>
  <si>
    <t>Sub Dis CEN 1 4</t>
  </si>
  <si>
    <t>C6709327</t>
  </si>
  <si>
    <t>Đinh Văn Việt</t>
  </si>
  <si>
    <t>C6709326</t>
  </si>
  <si>
    <t>Hiền Thịnh</t>
  </si>
  <si>
    <t>C6709328</t>
  </si>
  <si>
    <t>Chiến Huệ</t>
  </si>
  <si>
    <t>C6709324</t>
  </si>
  <si>
    <t>Hoàng Thị Mai</t>
  </si>
  <si>
    <t>C6709321</t>
  </si>
  <si>
    <t>Hoàng Văn Hưng</t>
  </si>
  <si>
    <t>Sub Dis NOR 4 15</t>
  </si>
  <si>
    <t>C6706111</t>
  </si>
  <si>
    <t>Phạm Quốc Nghĩa</t>
  </si>
  <si>
    <t>C6709329</t>
  </si>
  <si>
    <t>Hòa Hợp (code mới)</t>
  </si>
  <si>
    <t>C6709330</t>
  </si>
  <si>
    <t>Nguyễn Thị Nga</t>
  </si>
  <si>
    <t>Richeese Wafer 50 gr - TET</t>
  </si>
  <si>
    <t>Richoco Roll's 130g</t>
  </si>
  <si>
    <t>C6703556</t>
  </si>
  <si>
    <t>Đặng Thị Hồng Nhung</t>
  </si>
  <si>
    <t>C6706114</t>
  </si>
  <si>
    <t>Trường Hải</t>
  </si>
  <si>
    <t>C6709332</t>
  </si>
  <si>
    <t>Nguyễn Xuân Tá</t>
  </si>
  <si>
    <t>NBT Richeese Bite 300g</t>
  </si>
  <si>
    <t>C6703559</t>
  </si>
  <si>
    <t>Hùng Ngoan</t>
  </si>
  <si>
    <t>C6709338</t>
  </si>
  <si>
    <t>Phan Văn Hùng</t>
  </si>
  <si>
    <t>C6709337</t>
  </si>
  <si>
    <t>Phạm Văn Linh</t>
  </si>
  <si>
    <t>C6709336</t>
  </si>
  <si>
    <t>Nhật Quân</t>
  </si>
  <si>
    <t>C6709334</t>
  </si>
  <si>
    <t>Nguyễn Thị Hoa</t>
  </si>
  <si>
    <t>C6709333</t>
  </si>
  <si>
    <t>Hoàng Thị Hương</t>
  </si>
  <si>
    <t>Actual MTD</t>
  </si>
  <si>
    <t>Vũ Thanh Quyền</t>
  </si>
  <si>
    <t>Hồng Văn Nhân</t>
  </si>
  <si>
    <t>C6706116</t>
  </si>
  <si>
    <t>Tân Hiếu</t>
  </si>
  <si>
    <t>C6709339</t>
  </si>
  <si>
    <t>Chu Thị Tuất</t>
  </si>
  <si>
    <t>C6709340</t>
  </si>
  <si>
    <t>Hoàng Thị Huỳnh</t>
  </si>
  <si>
    <t>Sub Dis NOR 4 8</t>
  </si>
  <si>
    <t>Sub Dis NOR 4 9</t>
  </si>
  <si>
    <t>Sub Dis NOR 4 10</t>
  </si>
  <si>
    <t>Sub Dis NOR 4 11</t>
  </si>
  <si>
    <t>C6709341</t>
  </si>
  <si>
    <t>Trần Hồng Giang</t>
  </si>
  <si>
    <t>C6709344</t>
  </si>
  <si>
    <t>Lê Trọng Quân</t>
  </si>
  <si>
    <t>C6709343</t>
  </si>
  <si>
    <t>Nguyễn Ngọc Hoàng</t>
  </si>
  <si>
    <t>Vani Cookies 133g</t>
  </si>
  <si>
    <t>RCO Cookies 133g</t>
  </si>
  <si>
    <t>C6703552</t>
  </si>
  <si>
    <t>Phạm Thị Hạnh</t>
  </si>
  <si>
    <t>Nha Trang</t>
  </si>
  <si>
    <t>C6703565</t>
  </si>
  <si>
    <t>Nguyên Đăng</t>
  </si>
  <si>
    <t>Lâm Đồng-Đức Trọng</t>
  </si>
  <si>
    <t>C6703568</t>
  </si>
  <si>
    <t>Nguyễn Thị Xuân Trang</t>
  </si>
  <si>
    <t>C6703566</t>
  </si>
  <si>
    <t>Lê Thị Thu Thanh</t>
  </si>
  <si>
    <t>C6703569</t>
  </si>
  <si>
    <t>C6703564</t>
  </si>
  <si>
    <t>Mai Thiên</t>
  </si>
  <si>
    <t>C6709347</t>
  </si>
  <si>
    <t>Nguyễn Thị Diệu Thúy</t>
  </si>
  <si>
    <t>Sub Dis 1</t>
  </si>
  <si>
    <t>Phan Quang Hà</t>
  </si>
  <si>
    <t>Nguyễn Thanh Tân</t>
  </si>
  <si>
    <t>Huỳnh Dương Tuấn</t>
  </si>
  <si>
    <t>C6706118</t>
  </si>
  <si>
    <t>Lâm Thị Vân</t>
  </si>
  <si>
    <t>Sub Dis 2</t>
  </si>
  <si>
    <t>C6706119</t>
  </si>
  <si>
    <t>Lê Văn Bảy</t>
  </si>
  <si>
    <t>Nguyễn Văn Hóa</t>
  </si>
  <si>
    <t>Sub Dis 3</t>
  </si>
  <si>
    <t>Lương Minh Toàn</t>
  </si>
  <si>
    <t>Nguyễn Văn Thuỷ</t>
  </si>
  <si>
    <t>C6709342</t>
  </si>
  <si>
    <t>Bích Diệp</t>
  </si>
  <si>
    <t>Phùng Xuân Lượng</t>
  </si>
  <si>
    <t>Đinh Thanh Tùng</t>
  </si>
  <si>
    <t>C6709348</t>
  </si>
  <si>
    <t>Phạm Thúy Hương</t>
  </si>
  <si>
    <t>C6709345</t>
  </si>
  <si>
    <t>Hà Thương Thương</t>
  </si>
  <si>
    <t>C6709346</t>
  </si>
  <si>
    <t>Trần Thị Thanh Hoa</t>
  </si>
  <si>
    <t>% Incerease 2022 vs 2021</t>
  </si>
  <si>
    <t>C6703570</t>
  </si>
  <si>
    <t>Phú Thoa</t>
  </si>
  <si>
    <t>C6709351</t>
  </si>
  <si>
    <t>Lê Thị Lộc</t>
  </si>
  <si>
    <t>C6709350</t>
  </si>
  <si>
    <t>Đinh Thị Hồng Vân</t>
  </si>
  <si>
    <t>C6709331</t>
  </si>
  <si>
    <t>Tống Thị Trưởng</t>
  </si>
  <si>
    <t>C6709349</t>
  </si>
  <si>
    <t>Đỗ Thị Thu</t>
  </si>
  <si>
    <t>DAILY SELL IN 02/2022</t>
  </si>
  <si>
    <t>C6703571</t>
  </si>
  <si>
    <t>Hoàng Thị Liên</t>
  </si>
  <si>
    <t>C6703572</t>
  </si>
  <si>
    <t>Minh Chi</t>
  </si>
  <si>
    <t>C6706120</t>
  </si>
  <si>
    <t>Đoàn Thanh Nguyên</t>
  </si>
  <si>
    <t>DISTRIBUTOR INCENTIVE - MAR 2022</t>
  </si>
  <si>
    <t>Sales Value (VND)
25/03/2022</t>
  </si>
  <si>
    <t>25/03/2022</t>
  </si>
  <si>
    <t>MTD (25/03/2022 )</t>
  </si>
  <si>
    <t>MTD of Feb/2022</t>
  </si>
  <si>
    <t>Mar 2021</t>
  </si>
  <si>
    <t>RichBerry Raspberry 16g</t>
  </si>
  <si>
    <t>RichBerry Raspberry 20g</t>
  </si>
  <si>
    <t>RichBerry Raspberry 130g</t>
  </si>
  <si>
    <t>Cookies &amp; Cream Wafer 50g</t>
  </si>
  <si>
    <t>Cookies &amp; Cream Rolls 130g</t>
  </si>
  <si>
    <t>% Incerease 03/2022 vs 02/2022</t>
  </si>
  <si>
    <t>SD SE 2 1</t>
  </si>
  <si>
    <t>New Subdist SE 2 1</t>
  </si>
  <si>
    <t>C6703575</t>
  </si>
  <si>
    <t>Hải Nam</t>
  </si>
  <si>
    <t>C6706121</t>
  </si>
  <si>
    <t>Phạm Kiên</t>
  </si>
  <si>
    <t>C6709356</t>
  </si>
  <si>
    <t>31/03/2022</t>
  </si>
  <si>
    <t>MTD (31/03/2022 )</t>
  </si>
  <si>
    <t>C6706122</t>
  </si>
  <si>
    <t>Nguyễn Văn Lệ</t>
  </si>
  <si>
    <t>C6706124</t>
  </si>
  <si>
    <t>Đỗ Thị Minh Thuận</t>
  </si>
  <si>
    <t>C6709358</t>
  </si>
  <si>
    <t>Lương Thị Dậu</t>
  </si>
  <si>
    <t>C6709355</t>
  </si>
  <si>
    <t>Vũ Thị Ngọc</t>
  </si>
  <si>
    <t>C6709354</t>
  </si>
  <si>
    <t>Nguyễn Thị Hoàn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</si>
</sst>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-* #,##0.00\ _₫_-;\-* #,##0.00\ _₫_-;_-* &quot;-&quot;??\ _₫_-;_-@_-"/>
    <numFmt numFmtId="169" formatCode="_(* #,##0_);_(* \(#,##0\);_(* &quot;-&quot;??_);_(@_)"/>
    <numFmt numFmtId="170" formatCode="0.0%"/>
    <numFmt numFmtId="171" formatCode="_-* #,##0\ _₫_-;\-* #,##0\ _₫_-;_-* &quot;-&quot;??\ _₫_-;_-@_-"/>
    <numFmt numFmtId="172" formatCode="\$#,##0\ ;\(\$#,##0\)"/>
    <numFmt numFmtId="173" formatCode="&quot;\&quot;#,##0;[Red]&quot;\&quot;&quot;\&quot;\-#,##0"/>
    <numFmt numFmtId="174" formatCode="&quot;\&quot;#,##0.00;[Red]&quot;\&quot;&quot;\&quot;&quot;\&quot;&quot;\&quot;&quot;\&quot;&quot;\&quot;\-#,##0.00"/>
    <numFmt numFmtId="175" formatCode="&quot;\&quot;#,##0.00;[Red]&quot;\&quot;\-#,##0.00"/>
    <numFmt numFmtId="176" formatCode="&quot;\&quot;#,##0;[Red]&quot;\&quot;\-#,##0"/>
    <numFmt numFmtId="177" formatCode="_ &quot;\&quot;* #,##0_ ;_ &quot;\&quot;* \-#,##0_ ;_ &quot;\&quot;* &quot;-&quot;_ ;_ @_ "/>
    <numFmt numFmtId="178" formatCode="_ &quot;\&quot;* #,##0.00_ ;_ &quot;\&quot;* \-#,##0.00_ ;_ &quot;\&quot;* &quot;-&quot;??_ ;_ @_ "/>
    <numFmt numFmtId="179" formatCode="_ * #,##0_ ;_ * \-#,##0_ ;_ * &quot;-&quot;_ ;_ @_ "/>
    <numFmt numFmtId="180" formatCode="_ * #,##0.00_ ;_ * \-#,##0.00_ ;_ * &quot;-&quot;??_ ;_ @_ "/>
    <numFmt numFmtId="181" formatCode="0.0000&quot;  &quot;"/>
    <numFmt numFmtId="182" formatCode="#,##0.0_);\(#,##0.0\)"/>
    <numFmt numFmtId="183" formatCode="_(* #,##0.0000_);_(* \(#,##0.0000\);_(* &quot;-&quot;??_);_(@_)"/>
    <numFmt numFmtId="184" formatCode="_-* #,##0\ &quot;BF&quot;_-;\-* #,##0\ &quot;BF&quot;_-;_-* &quot;-&quot;\ &quot;BF&quot;_-;_-@_-"/>
    <numFmt numFmtId="185" formatCode="_-* #,##0\ _B_F_-;\-* #,##0\ _B_F_-;_-* &quot;-&quot;\ _B_F_-;_-@_-"/>
    <numFmt numFmtId="186" formatCode="_-* #,##0.00\ &quot;BF&quot;_-;\-* #,##0.00\ &quot;BF&quot;_-;_-* &quot;-&quot;??\ &quot;BF&quot;_-;_-@_-"/>
    <numFmt numFmtId="187" formatCode="_(* #,##0.0_);_(* \(#,##0.0\);_(* &quot;-&quot;??_);_(@_)"/>
    <numFmt numFmtId="188" formatCode="_-* #,##0.0\ _₫_-;\-* #,##0.0\ _₫_-;_-* &quot;-&quot;??\ _₫_-;_-@_-"/>
    <numFmt numFmtId="189" formatCode="#,##0;\(#,##0\)"/>
    <numFmt numFmtId="190" formatCode="\t0.00%"/>
    <numFmt numFmtId="191" formatCode="\U\S&quot;$&quot;#,##0.00;\(\U\S&quot;$&quot;#,##0.00\)"/>
    <numFmt numFmtId="192" formatCode="_-* #,##0\ _D_M_-;\-* #,##0\ _D_M_-;_-* &quot;-&quot;\ _D_M_-;_-@_-"/>
    <numFmt numFmtId="193" formatCode="_-* #,##0.00\ _D_M_-;\-* #,##0.00\ _D_M_-;_-* &quot;-&quot;??\ _D_M_-;_-@_-"/>
    <numFmt numFmtId="194" formatCode="\t#\ ??/??"/>
    <numFmt numFmtId="195" formatCode="_-[$€]* #,##0.00_-;\-[$€]* #,##0.00_-;_-[$€]* &quot;-&quot;??_-;_-@_-"/>
    <numFmt numFmtId="196" formatCode="#."/>
    <numFmt numFmtId="197" formatCode="#,###"/>
    <numFmt numFmtId="198" formatCode="m/d"/>
    <numFmt numFmtId="199" formatCode="&quot;ß&quot;#,##0;\-&quot;&quot;&quot;ß&quot;&quot;&quot;#,##0"/>
    <numFmt numFmtId="200" formatCode="0.00_)"/>
    <numFmt numFmtId="201" formatCode="#,##0.000_);[Red]\(#,##0.000\)"/>
    <numFmt numFmtId="202" formatCode="#,##0.00\ &quot;F&quot;;[Red]\-#,##0.00\ &quot;F&quot;"/>
    <numFmt numFmtId="203" formatCode="&quot;\&quot;#,##0;[Red]\-&quot;\&quot;#,##0"/>
    <numFmt numFmtId="204" formatCode="_-* #,##0.00\ _B_F_-;\-* #,##0.00\ _B_F_-;_-* &quot;-&quot;??\ _B_F_-;_-@_-"/>
    <numFmt numFmtId="205" formatCode="General_)"/>
    <numFmt numFmtId="206" formatCode="_-* #,##0\ &quot;F&quot;_-;\-* #,##0\ &quot;F&quot;_-;_-* &quot;-&quot;\ &quot;F&quot;_-;_-@_-"/>
    <numFmt numFmtId="207" formatCode="#,##0\ &quot;F&quot;;[Red]\-#,##0\ &quot;F&quot;"/>
    <numFmt numFmtId="208" formatCode="#,##0.00\ &quot;F&quot;;\-#,##0.00\ &quot;F&quot;"/>
    <numFmt numFmtId="209" formatCode="_-* #,##0\ &quot;DM&quot;_-;\-* #,##0\ &quot;DM&quot;_-;_-* &quot;-&quot;\ &quot;DM&quot;_-;_-@_-"/>
    <numFmt numFmtId="210" formatCode="_-* #,##0.00\ &quot;DM&quot;_-;\-* #,##0.00\ &quot;DM&quot;_-;_-* &quot;-&quot;??\ &quot;DM&quot;_-;_-@_-"/>
    <numFmt numFmtId="211" formatCode="_-&quot;£&quot;* #,##0_-;\-&quot;£&quot;* #,##0_-;_-&quot;£&quot;* &quot;-&quot;_-;_-@_-"/>
    <numFmt numFmtId="212" formatCode="&quot;$&quot;#&quot;,&quot;##0_);[Red]\(&quot;$&quot;#&quot;,&quot;##0\)"/>
    <numFmt numFmtId="213" formatCode="_-&quot;£&quot;* #,##0.00_-;\-&quot;£&quot;* #,##0.00_-;_-&quot;£&quot;* &quot;-&quot;??_-;_-@_-"/>
    <numFmt numFmtId="214" formatCode="000000000000"/>
    <numFmt numFmtId="215" formatCode="_-* #,##0_-;\-* #,##0_-;_-* &quot;-&quot;??_-;_-@_-"/>
  </numFmts>
  <fonts count="1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Tahoma"/>
      <family val="2"/>
    </font>
    <font>
      <b/>
      <sz val="11"/>
      <name val="Tahoma"/>
      <family val="2"/>
    </font>
    <font>
      <sz val="10"/>
      <name val="Arial"/>
      <family val="2"/>
    </font>
    <font>
      <b/>
      <sz val="12"/>
      <name val="Tahoma"/>
      <family val="2"/>
    </font>
    <font>
      <sz val="12"/>
      <name val="Tahoma"/>
      <family val="2"/>
    </font>
    <font>
      <b/>
      <sz val="14"/>
      <color indexed="12"/>
      <name val="Tahoma"/>
      <family val="2"/>
    </font>
    <font>
      <b/>
      <sz val="11"/>
      <color indexed="12"/>
      <name val="Tahoma"/>
      <family val="2"/>
    </font>
    <font>
      <sz val="11"/>
      <color indexed="12"/>
      <name val="Tahoma"/>
      <family val="2"/>
    </font>
    <font>
      <sz val="10"/>
      <name val="VNI-Times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24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8"/>
      <color indexed="12"/>
      <name val="Tahoma"/>
      <family val="2"/>
    </font>
    <font>
      <b/>
      <sz val="9"/>
      <color indexed="12"/>
      <name val="Tahoma"/>
      <family val="2"/>
    </font>
    <font>
      <b/>
      <sz val="20"/>
      <color indexed="12"/>
      <name val="Tahoma"/>
      <family val="2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1"/>
      <color indexed="52"/>
      <name val="Calibri"/>
      <family val="2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b/>
      <sz val="11"/>
      <color indexed="9"/>
      <name val="Calibri"/>
      <family val="2"/>
    </font>
    <font>
      <sz val="10"/>
      <name val="VNI-Aptima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11"/>
      <color indexed="17"/>
      <name val="Calibri"/>
      <family val="2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i/>
      <sz val="10"/>
      <name val="Arial"/>
      <family val="2"/>
    </font>
    <font>
      <b/>
      <sz val="10"/>
      <name val=".VnTime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52"/>
      <name val="Calibri"/>
      <family val="2"/>
    </font>
    <font>
      <b/>
      <sz val="11"/>
      <name val="Helv"/>
    </font>
    <font>
      <sz val="10"/>
      <name val=".VnAvant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1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Arial"/>
      <family val="2"/>
    </font>
    <font>
      <b/>
      <sz val="11"/>
      <color indexed="63"/>
      <name val="Calibri"/>
      <family val="2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b/>
      <sz val="11"/>
      <name val="Times New Roman"/>
      <family val="1"/>
    </font>
    <font>
      <b/>
      <sz val="18"/>
      <color indexed="56"/>
      <name val="Cambria"/>
      <family val="1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1"/>
      <color theme="0"/>
      <name val="Calibri"/>
      <family val="2"/>
      <charset val="163"/>
      <scheme val="minor"/>
    </font>
    <font>
      <sz val="11"/>
      <color theme="0" tint="-0.14999847407452621"/>
      <name val="Calibri"/>
      <family val="2"/>
      <charset val="163"/>
      <scheme val="minor"/>
    </font>
    <font>
      <b/>
      <sz val="13"/>
      <name val="Times New Roman"/>
      <family val="1"/>
    </font>
    <font>
      <sz val="13"/>
      <name val="Times New Roman"/>
      <family val="1"/>
    </font>
    <font>
      <b/>
      <u val="double"/>
      <sz val="13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Tahoma"/>
      <family val="2"/>
    </font>
    <font>
      <b/>
      <sz val="11"/>
      <color rgb="FFFF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A1B8E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80">
    <xf numFmtId="0" fontId="0" fillId="0" borderId="0"/>
    <xf numFmtId="43" fontId="15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Protection="0"/>
    <xf numFmtId="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4" fillId="0" borderId="0"/>
    <xf numFmtId="0" fontId="10" fillId="0" borderId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0" borderId="0"/>
    <xf numFmtId="0" fontId="13" fillId="0" borderId="0"/>
    <xf numFmtId="0" fontId="4" fillId="0" borderId="0"/>
    <xf numFmtId="168" fontId="4" fillId="0" borderId="0" applyFont="0" applyFill="0" applyBorder="0" applyAlignment="0" applyProtection="0"/>
    <xf numFmtId="0" fontId="1" fillId="0" borderId="0"/>
    <xf numFmtId="0" fontId="4" fillId="0" borderId="0">
      <alignment vertical="top"/>
    </xf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4" fillId="0" borderId="0" applyProtection="0"/>
    <xf numFmtId="174" fontId="4" fillId="0" borderId="0" applyProtection="0"/>
    <xf numFmtId="0" fontId="4" fillId="0" borderId="0" applyProtection="0"/>
    <xf numFmtId="173" fontId="4" fillId="0" borderId="0" applyProtection="0"/>
    <xf numFmtId="40" fontId="4" fillId="0" borderId="0" applyProtection="0"/>
    <xf numFmtId="38" fontId="4" fillId="0" borderId="0" applyProtection="0"/>
    <xf numFmtId="165" fontId="4" fillId="0" borderId="0" applyProtection="0"/>
    <xf numFmtId="167" fontId="4" fillId="0" borderId="0" applyProtection="0"/>
    <xf numFmtId="6" fontId="4" fillId="0" borderId="0" applyProtection="0"/>
    <xf numFmtId="0" fontId="22" fillId="0" borderId="0" applyProtection="0">
      <alignment vertical="center"/>
    </xf>
    <xf numFmtId="0" fontId="4" fillId="0" borderId="0" applyProtection="0"/>
    <xf numFmtId="0" fontId="4" fillId="0" borderId="0" applyProtection="0"/>
    <xf numFmtId="0" fontId="23" fillId="0" borderId="0" applyProtection="0"/>
    <xf numFmtId="0" fontId="4" fillId="8" borderId="0" applyNumberFormat="0" applyFont="0" applyBorder="0" applyAlignment="0" applyProtection="0"/>
    <xf numFmtId="0" fontId="24" fillId="0" borderId="0" applyProtection="0"/>
    <xf numFmtId="0" fontId="25" fillId="0" borderId="0" applyProtection="0"/>
    <xf numFmtId="0" fontId="4" fillId="0" borderId="0" applyProtection="0"/>
    <xf numFmtId="173" fontId="4" fillId="0" borderId="0" applyProtection="0"/>
    <xf numFmtId="175" fontId="4" fillId="0" borderId="0" applyProtection="0"/>
    <xf numFmtId="164" fontId="4" fillId="0" borderId="0" applyProtection="0"/>
    <xf numFmtId="0" fontId="26" fillId="0" borderId="0" applyProtection="0"/>
    <xf numFmtId="165" fontId="4" fillId="0" borderId="0" applyProtection="0"/>
    <xf numFmtId="40" fontId="4" fillId="0" borderId="0" applyProtection="0"/>
    <xf numFmtId="38" fontId="4" fillId="0" borderId="0" applyProtection="0"/>
    <xf numFmtId="9" fontId="4" fillId="0" borderId="0" applyProtection="0"/>
    <xf numFmtId="167" fontId="4" fillId="0" borderId="0" applyProtection="0"/>
    <xf numFmtId="174" fontId="4" fillId="0" borderId="0" applyProtection="0"/>
    <xf numFmtId="176" fontId="4" fillId="0" borderId="0" applyProtection="0"/>
    <xf numFmtId="176" fontId="4" fillId="0" borderId="0" applyProtection="0"/>
    <xf numFmtId="0" fontId="27" fillId="0" borderId="0" applyProtection="0"/>
    <xf numFmtId="166" fontId="4" fillId="0" borderId="0" applyProtection="0"/>
    <xf numFmtId="0" fontId="4" fillId="0" borderId="0" applyProtection="0"/>
    <xf numFmtId="0" fontId="4" fillId="0" borderId="0" applyProtection="0"/>
    <xf numFmtId="42" fontId="4" fillId="0" borderId="0" applyProtection="0"/>
    <xf numFmtId="164" fontId="4" fillId="0" borderId="0" applyProtection="0"/>
    <xf numFmtId="167" fontId="4" fillId="0" borderId="0" applyProtection="0"/>
    <xf numFmtId="43" fontId="4" fillId="0" borderId="0" applyProtection="0"/>
    <xf numFmtId="165" fontId="4" fillId="0" borderId="0" applyProtection="0"/>
    <xf numFmtId="42" fontId="4" fillId="0" borderId="0" applyProtection="0"/>
    <xf numFmtId="43" fontId="4" fillId="0" borderId="0" applyProtection="0"/>
    <xf numFmtId="167" fontId="4" fillId="0" borderId="0" applyProtection="0"/>
    <xf numFmtId="41" fontId="4" fillId="0" borderId="0" applyProtection="0"/>
    <xf numFmtId="165" fontId="4" fillId="0" borderId="0" applyProtection="0"/>
    <xf numFmtId="167" fontId="4" fillId="0" borderId="0" applyProtection="0"/>
    <xf numFmtId="41" fontId="4" fillId="0" borderId="0" applyProtection="0"/>
    <xf numFmtId="43" fontId="4" fillId="0" borderId="0" applyProtection="0"/>
    <xf numFmtId="165" fontId="4" fillId="0" borderId="0" applyProtection="0"/>
    <xf numFmtId="164" fontId="4" fillId="0" borderId="0" applyProtection="0"/>
    <xf numFmtId="165" fontId="4" fillId="0" borderId="0" applyProtection="0"/>
    <xf numFmtId="41" fontId="4" fillId="0" borderId="0" applyProtection="0"/>
    <xf numFmtId="43" fontId="4" fillId="0" borderId="0" applyProtection="0"/>
    <xf numFmtId="164" fontId="4" fillId="0" borderId="0" applyProtection="0"/>
    <xf numFmtId="167" fontId="4" fillId="0" borderId="0" applyProtection="0"/>
    <xf numFmtId="164" fontId="4" fillId="0" borderId="0" applyProtection="0"/>
    <xf numFmtId="0" fontId="28" fillId="9" borderId="0" applyProtection="0"/>
    <xf numFmtId="0" fontId="4" fillId="0" borderId="0" applyProtection="0"/>
    <xf numFmtId="0" fontId="29" fillId="0" borderId="0" applyProtection="0"/>
    <xf numFmtId="9" fontId="4" fillId="0" borderId="0" applyProtection="0"/>
    <xf numFmtId="0" fontId="30" fillId="9" borderId="0" applyProtection="0"/>
    <xf numFmtId="0" fontId="31" fillId="10" borderId="0" applyProtection="0"/>
    <xf numFmtId="0" fontId="31" fillId="11" borderId="0" applyProtection="0"/>
    <xf numFmtId="0" fontId="31" fillId="12" borderId="0" applyProtection="0"/>
    <xf numFmtId="0" fontId="31" fillId="13" borderId="0" applyProtection="0"/>
    <xf numFmtId="0" fontId="31" fillId="14" borderId="0" applyProtection="0"/>
    <xf numFmtId="0" fontId="31" fillId="4" borderId="0" applyProtection="0"/>
    <xf numFmtId="0" fontId="32" fillId="9" borderId="0" applyProtection="0"/>
    <xf numFmtId="0" fontId="33" fillId="0" borderId="0" applyProtection="0">
      <alignment wrapText="1"/>
    </xf>
    <xf numFmtId="0" fontId="31" fillId="15" borderId="0" applyProtection="0"/>
    <xf numFmtId="0" fontId="31" fillId="16" borderId="0" applyProtection="0"/>
    <xf numFmtId="0" fontId="31" fillId="17" borderId="0" applyProtection="0"/>
    <xf numFmtId="0" fontId="31" fillId="13" borderId="0" applyProtection="0"/>
    <xf numFmtId="0" fontId="31" fillId="15" borderId="0" applyProtection="0"/>
    <xf numFmtId="0" fontId="31" fillId="18" borderId="0" applyProtection="0"/>
    <xf numFmtId="0" fontId="34" fillId="19" borderId="0" applyProtection="0"/>
    <xf numFmtId="0" fontId="34" fillId="16" borderId="0" applyProtection="0"/>
    <xf numFmtId="0" fontId="34" fillId="17" borderId="0" applyProtection="0"/>
    <xf numFmtId="0" fontId="34" fillId="20" borderId="0" applyProtection="0"/>
    <xf numFmtId="0" fontId="34" fillId="21" borderId="0" applyProtection="0"/>
    <xf numFmtId="0" fontId="34" fillId="22" borderId="0" applyProtection="0"/>
    <xf numFmtId="0" fontId="34" fillId="23" borderId="0" applyProtection="0"/>
    <xf numFmtId="0" fontId="34" fillId="8" borderId="0" applyProtection="0"/>
    <xf numFmtId="0" fontId="34" fillId="24" borderId="0" applyProtection="0"/>
    <xf numFmtId="0" fontId="34" fillId="20" borderId="0" applyProtection="0"/>
    <xf numFmtId="0" fontId="34" fillId="21" borderId="0" applyProtection="0"/>
    <xf numFmtId="0" fontId="34" fillId="25" borderId="0" applyProtection="0"/>
    <xf numFmtId="177" fontId="4" fillId="0" borderId="0" applyProtection="0"/>
    <xf numFmtId="0" fontId="4" fillId="0" borderId="0" applyProtection="0"/>
    <xf numFmtId="178" fontId="4" fillId="0" borderId="0" applyProtection="0"/>
    <xf numFmtId="0" fontId="4" fillId="0" borderId="0" applyProtection="0"/>
    <xf numFmtId="0" fontId="35" fillId="0" borderId="0">
      <alignment horizontal="center" wrapText="1"/>
      <protection locked="0"/>
    </xf>
    <xf numFmtId="179" fontId="4" fillId="0" borderId="0" applyProtection="0"/>
    <xf numFmtId="0" fontId="4" fillId="0" borderId="0" applyProtection="0"/>
    <xf numFmtId="180" fontId="4" fillId="0" borderId="0" applyProtection="0"/>
    <xf numFmtId="0" fontId="4" fillId="0" borderId="0" applyProtection="0"/>
    <xf numFmtId="180" fontId="4" fillId="0" borderId="0" applyProtection="0"/>
    <xf numFmtId="164" fontId="4" fillId="0" borderId="0" applyProtection="0"/>
    <xf numFmtId="0" fontId="36" fillId="11" borderId="0" applyProtection="0"/>
    <xf numFmtId="0" fontId="37" fillId="0" borderId="0" applyProtection="0"/>
    <xf numFmtId="0" fontId="38" fillId="0" borderId="0" applyProtection="0"/>
    <xf numFmtId="0" fontId="37" fillId="0" borderId="0" applyProtection="0"/>
    <xf numFmtId="181" fontId="39" fillId="0" borderId="0" applyProtection="0"/>
    <xf numFmtId="182" fontId="40" fillId="0" borderId="0" applyProtection="0"/>
    <xf numFmtId="183" fontId="40" fillId="0" borderId="0" applyProtection="0"/>
    <xf numFmtId="184" fontId="41" fillId="0" borderId="0" applyProtection="0"/>
    <xf numFmtId="185" fontId="41" fillId="0" borderId="0" applyProtection="0"/>
    <xf numFmtId="44" fontId="40" fillId="0" borderId="0" applyProtection="0"/>
    <xf numFmtId="186" fontId="41" fillId="0" borderId="0" applyProtection="0"/>
    <xf numFmtId="182" fontId="40" fillId="0" borderId="0" applyProtection="0"/>
    <xf numFmtId="0" fontId="42" fillId="9" borderId="12" applyProtection="0"/>
    <xf numFmtId="0" fontId="42" fillId="9" borderId="12" applyProtection="0"/>
    <xf numFmtId="0" fontId="43" fillId="0" borderId="0" applyProtection="0"/>
    <xf numFmtId="44" fontId="4" fillId="0" borderId="0" applyProtection="0"/>
    <xf numFmtId="43" fontId="4" fillId="0" borderId="0" applyProtection="0"/>
    <xf numFmtId="187" fontId="4" fillId="0" borderId="0" applyProtection="0"/>
    <xf numFmtId="187" fontId="4" fillId="0" borderId="0" applyProtection="0"/>
    <xf numFmtId="43" fontId="4" fillId="0" borderId="0" applyProtection="0"/>
    <xf numFmtId="43" fontId="4" fillId="0" borderId="0" applyFont="0" applyFill="0" applyBorder="0" applyAlignment="0" applyProtection="0"/>
    <xf numFmtId="169" fontId="4" fillId="0" borderId="0" applyProtection="0"/>
    <xf numFmtId="43" fontId="4" fillId="0" borderId="0" applyProtection="0"/>
    <xf numFmtId="43" fontId="4" fillId="0" borderId="0" applyProtection="0"/>
    <xf numFmtId="43" fontId="4" fillId="0" borderId="0" applyProtection="0"/>
    <xf numFmtId="188" fontId="4" fillId="0" borderId="0" applyProtection="0"/>
    <xf numFmtId="188" fontId="4" fillId="0" borderId="0" applyProtection="0"/>
    <xf numFmtId="188" fontId="4" fillId="0" borderId="0" applyProtection="0"/>
    <xf numFmtId="43" fontId="15" fillId="0" borderId="0" applyFont="0" applyFill="0" applyBorder="0" applyAlignment="0" applyProtection="0"/>
    <xf numFmtId="43" fontId="4" fillId="0" borderId="0" applyProtection="0"/>
    <xf numFmtId="170" fontId="4" fillId="0" borderId="0" applyProtection="0"/>
    <xf numFmtId="169" fontId="4" fillId="0" borderId="0" applyProtection="0"/>
    <xf numFmtId="43" fontId="4" fillId="0" borderId="0" applyProtection="0"/>
    <xf numFmtId="169" fontId="4" fillId="0" borderId="0" applyProtection="0"/>
    <xf numFmtId="189" fontId="44" fillId="0" borderId="0" applyProtection="0"/>
    <xf numFmtId="3" fontId="4" fillId="0" borderId="0" applyFont="0" applyFill="0" applyBorder="0" applyAlignment="0" applyProtection="0"/>
    <xf numFmtId="0" fontId="45" fillId="0" borderId="0" applyProtection="0"/>
    <xf numFmtId="0" fontId="46" fillId="0" borderId="0" applyProtection="0"/>
    <xf numFmtId="182" fontId="4" fillId="0" borderId="0" applyProtection="0"/>
    <xf numFmtId="44" fontId="4" fillId="0" borderId="0" applyProtection="0"/>
    <xf numFmtId="172" fontId="4" fillId="0" borderId="0" applyFont="0" applyFill="0" applyBorder="0" applyAlignment="0" applyProtection="0"/>
    <xf numFmtId="190" fontId="4" fillId="0" borderId="0" applyProtection="0"/>
    <xf numFmtId="0" fontId="47" fillId="26" borderId="13" applyProtection="0"/>
    <xf numFmtId="1" fontId="48" fillId="0" borderId="0" applyProtection="0"/>
    <xf numFmtId="0" fontId="4" fillId="0" borderId="0" applyFont="0" applyFill="0" applyBorder="0" applyAlignment="0" applyProtection="0"/>
    <xf numFmtId="14" fontId="49" fillId="0" borderId="0" applyProtection="0"/>
    <xf numFmtId="0" fontId="4" fillId="0" borderId="0" applyProtection="0"/>
    <xf numFmtId="191" fontId="4" fillId="0" borderId="14" applyProtection="0">
      <alignment vertical="center"/>
    </xf>
    <xf numFmtId="192" fontId="4" fillId="0" borderId="0" applyProtection="0"/>
    <xf numFmtId="193" fontId="4" fillId="0" borderId="0" applyProtection="0"/>
    <xf numFmtId="194" fontId="4" fillId="0" borderId="0" applyProtection="0"/>
    <xf numFmtId="0" fontId="10" fillId="0" borderId="0" applyProtection="0"/>
    <xf numFmtId="44" fontId="40" fillId="0" borderId="0" applyProtection="0"/>
    <xf numFmtId="182" fontId="40" fillId="0" borderId="0" applyProtection="0"/>
    <xf numFmtId="44" fontId="40" fillId="0" borderId="0" applyProtection="0"/>
    <xf numFmtId="186" fontId="41" fillId="0" borderId="0" applyProtection="0"/>
    <xf numFmtId="182" fontId="40" fillId="0" borderId="0" applyProtection="0"/>
    <xf numFmtId="0" fontId="50" fillId="0" borderId="0" applyProtection="0"/>
    <xf numFmtId="195" fontId="4" fillId="0" borderId="0" applyProtection="0"/>
    <xf numFmtId="0" fontId="51" fillId="0" borderId="0" applyProtection="0"/>
    <xf numFmtId="2" fontId="4" fillId="0" borderId="0" applyFont="0" applyFill="0" applyBorder="0" applyAlignment="0" applyProtection="0"/>
    <xf numFmtId="0" fontId="52" fillId="0" borderId="0" applyProtection="0"/>
    <xf numFmtId="0" fontId="53" fillId="0" borderId="0" applyProtection="0">
      <alignment vertical="center"/>
    </xf>
    <xf numFmtId="0" fontId="54" fillId="0" borderId="0" applyProtection="0"/>
    <xf numFmtId="0" fontId="55" fillId="0" borderId="0" applyProtection="0">
      <alignment vertical="center"/>
    </xf>
    <xf numFmtId="0" fontId="56" fillId="0" borderId="0" applyProtection="0"/>
    <xf numFmtId="0" fontId="54" fillId="0" borderId="0" applyProtection="0"/>
    <xf numFmtId="0" fontId="57" fillId="0" borderId="0" applyProtection="0"/>
    <xf numFmtId="0" fontId="58" fillId="0" borderId="0" applyProtection="0"/>
    <xf numFmtId="0" fontId="59" fillId="12" borderId="0" applyProtection="0"/>
    <xf numFmtId="0" fontId="60" fillId="9" borderId="0" applyProtection="0"/>
    <xf numFmtId="0" fontId="4" fillId="0" borderId="0" applyProtection="0"/>
    <xf numFmtId="0" fontId="61" fillId="0" borderId="0" applyProtection="0"/>
    <xf numFmtId="0" fontId="62" fillId="0" borderId="15" applyProtection="0"/>
    <xf numFmtId="0" fontId="62" fillId="0" borderId="8" applyProtection="0">
      <alignment horizontal="left" vertical="center"/>
    </xf>
    <xf numFmtId="0" fontId="62" fillId="0" borderId="8" applyProtection="0">
      <alignment horizontal="left" vertical="center"/>
    </xf>
    <xf numFmtId="0" fontId="63" fillId="0" borderId="0" applyProtection="0"/>
    <xf numFmtId="0" fontId="64" fillId="0" borderId="0" applyProtection="0"/>
    <xf numFmtId="0" fontId="65" fillId="0" borderId="16" applyProtection="0"/>
    <xf numFmtId="0" fontId="65" fillId="0" borderId="0" applyProtection="0"/>
    <xf numFmtId="196" fontId="66" fillId="0" borderId="0">
      <protection locked="0"/>
    </xf>
    <xf numFmtId="196" fontId="66" fillId="0" borderId="0">
      <protection locked="0"/>
    </xf>
    <xf numFmtId="0" fontId="67" fillId="0" borderId="3" applyProtection="0"/>
    <xf numFmtId="0" fontId="68" fillId="27" borderId="1" applyProtection="0"/>
    <xf numFmtId="0" fontId="68" fillId="27" borderId="1" applyProtection="0"/>
    <xf numFmtId="41" fontId="4" fillId="0" borderId="0" applyProtection="0"/>
    <xf numFmtId="0" fontId="60" fillId="28" borderId="0" applyProtection="0"/>
    <xf numFmtId="0" fontId="69" fillId="4" borderId="12" applyProtection="0"/>
    <xf numFmtId="0" fontId="69" fillId="4" borderId="12" applyProtection="0"/>
    <xf numFmtId="0" fontId="4" fillId="29" borderId="0" applyProtection="0"/>
    <xf numFmtId="0" fontId="4" fillId="0" borderId="0" applyProtection="0"/>
    <xf numFmtId="0" fontId="70" fillId="0" borderId="0" applyProtection="0"/>
    <xf numFmtId="44" fontId="40" fillId="0" borderId="0" applyProtection="0"/>
    <xf numFmtId="182" fontId="40" fillId="0" borderId="0" applyProtection="0"/>
    <xf numFmtId="44" fontId="40" fillId="0" borderId="0" applyProtection="0"/>
    <xf numFmtId="186" fontId="41" fillId="0" borderId="0" applyProtection="0"/>
    <xf numFmtId="182" fontId="40" fillId="0" borderId="0" applyProtection="0"/>
    <xf numFmtId="0" fontId="71" fillId="0" borderId="17" applyProtection="0"/>
    <xf numFmtId="0" fontId="4" fillId="30" borderId="0" applyProtection="0"/>
    <xf numFmtId="165" fontId="4" fillId="0" borderId="0" applyProtection="0"/>
    <xf numFmtId="167" fontId="4" fillId="0" borderId="0" applyProtection="0"/>
    <xf numFmtId="0" fontId="72" fillId="0" borderId="18" applyProtection="0"/>
    <xf numFmtId="197" fontId="73" fillId="0" borderId="19" applyProtection="0"/>
    <xf numFmtId="164" fontId="4" fillId="0" borderId="0" applyProtection="0"/>
    <xf numFmtId="166" fontId="4" fillId="0" borderId="0" applyProtection="0"/>
    <xf numFmtId="198" fontId="4" fillId="0" borderId="0" applyProtection="0"/>
    <xf numFmtId="199" fontId="4" fillId="0" borderId="0" applyProtection="0"/>
    <xf numFmtId="0" fontId="4" fillId="0" borderId="0" applyProtection="0"/>
    <xf numFmtId="0" fontId="74" fillId="5" borderId="0" applyProtection="0"/>
    <xf numFmtId="0" fontId="44" fillId="0" borderId="0" applyProtection="0"/>
    <xf numFmtId="37" fontId="75" fillId="0" borderId="0" applyProtection="0"/>
    <xf numFmtId="0" fontId="4" fillId="0" borderId="0" applyProtection="0"/>
    <xf numFmtId="200" fontId="76" fillId="0" borderId="0" applyProtection="0"/>
    <xf numFmtId="0" fontId="77" fillId="0" borderId="0" applyProtection="0"/>
    <xf numFmtId="0" fontId="31" fillId="0" borderId="0" applyProtection="0"/>
    <xf numFmtId="0" fontId="31" fillId="0" borderId="0" applyProtection="0"/>
    <xf numFmtId="0" fontId="4" fillId="0" borderId="0" applyProtection="0"/>
    <xf numFmtId="0" fontId="31" fillId="0" borderId="0" applyProtection="0"/>
    <xf numFmtId="0" fontId="78" fillId="0" borderId="0"/>
    <xf numFmtId="0" fontId="4" fillId="0" borderId="0" applyProtection="0"/>
    <xf numFmtId="0" fontId="4" fillId="0" borderId="0" applyProtection="0"/>
    <xf numFmtId="0" fontId="4" fillId="0" borderId="0" applyProtection="0">
      <alignment vertical="top"/>
    </xf>
    <xf numFmtId="0" fontId="79" fillId="0" borderId="0" applyProtection="0"/>
    <xf numFmtId="0" fontId="31" fillId="0" borderId="0" applyProtection="0"/>
    <xf numFmtId="0" fontId="4" fillId="0" borderId="0" applyProtection="0"/>
    <xf numFmtId="0" fontId="4" fillId="0" borderId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31" fillId="0" borderId="0" applyProtection="0"/>
    <xf numFmtId="0" fontId="31" fillId="0" borderId="0" applyProtection="0"/>
    <xf numFmtId="0" fontId="31" fillId="0" borderId="0" applyProtection="0"/>
    <xf numFmtId="0" fontId="15" fillId="0" borderId="0"/>
    <xf numFmtId="0" fontId="80" fillId="0" borderId="0" applyProtection="0"/>
    <xf numFmtId="0" fontId="31" fillId="0" borderId="0" applyProtection="0"/>
    <xf numFmtId="0" fontId="31" fillId="0" borderId="0" applyProtection="0"/>
    <xf numFmtId="0" fontId="79" fillId="0" borderId="0" applyProtection="0"/>
    <xf numFmtId="0" fontId="31" fillId="0" borderId="0" applyProtection="0"/>
    <xf numFmtId="0" fontId="31" fillId="0" borderId="0" applyProtection="0"/>
    <xf numFmtId="0" fontId="4" fillId="28" borderId="20" applyProtection="0"/>
    <xf numFmtId="0" fontId="4" fillId="28" borderId="20" applyProtection="0"/>
    <xf numFmtId="3" fontId="4" fillId="0" borderId="0" applyProtection="0"/>
    <xf numFmtId="0" fontId="4" fillId="0" borderId="0" applyProtection="0"/>
    <xf numFmtId="0" fontId="44" fillId="0" borderId="0" applyProtection="0"/>
    <xf numFmtId="0" fontId="81" fillId="9" borderId="21" applyProtection="0"/>
    <xf numFmtId="0" fontId="81" fillId="9" borderId="21" applyProtection="0"/>
    <xf numFmtId="0" fontId="82" fillId="2" borderId="0" applyProtection="0"/>
    <xf numFmtId="14" fontId="35" fillId="0" borderId="0">
      <alignment horizontal="center" wrapText="1"/>
      <protection locked="0"/>
    </xf>
    <xf numFmtId="185" fontId="4" fillId="0" borderId="0" applyProtection="0"/>
    <xf numFmtId="201" fontId="4" fillId="0" borderId="0" applyProtection="0"/>
    <xf numFmtId="10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Font="0" applyFill="0" applyBorder="0" applyAlignment="0" applyProtection="0"/>
    <xf numFmtId="0" fontId="70" fillId="0" borderId="0" applyProtection="0"/>
    <xf numFmtId="44" fontId="40" fillId="0" borderId="0" applyProtection="0"/>
    <xf numFmtId="182" fontId="40" fillId="0" borderId="0" applyProtection="0"/>
    <xf numFmtId="44" fontId="40" fillId="0" borderId="0" applyProtection="0"/>
    <xf numFmtId="186" fontId="41" fillId="0" borderId="0" applyProtection="0"/>
    <xf numFmtId="182" fontId="40" fillId="0" borderId="0" applyProtection="0"/>
    <xf numFmtId="5" fontId="83" fillId="0" borderId="0" applyProtection="0"/>
    <xf numFmtId="0" fontId="4" fillId="0" borderId="0" applyProtection="0"/>
    <xf numFmtId="0" fontId="84" fillId="0" borderId="18" applyProtection="0">
      <alignment horizontal="center"/>
    </xf>
    <xf numFmtId="3" fontId="85" fillId="0" borderId="22" applyProtection="0">
      <alignment horizontal="center" vertical="top" wrapText="1"/>
    </xf>
    <xf numFmtId="0" fontId="4" fillId="0" borderId="0" applyProtection="0"/>
    <xf numFmtId="41" fontId="4" fillId="0" borderId="0" applyProtection="0"/>
    <xf numFmtId="42" fontId="4" fillId="0" borderId="0" applyProtection="0"/>
    <xf numFmtId="41" fontId="4" fillId="0" borderId="0" applyProtection="0"/>
    <xf numFmtId="41" fontId="4" fillId="0" borderId="0" applyProtection="0"/>
    <xf numFmtId="42" fontId="4" fillId="0" borderId="0" applyProtection="0"/>
    <xf numFmtId="0" fontId="72" fillId="0" borderId="0" applyProtection="0"/>
    <xf numFmtId="40" fontId="86" fillId="0" borderId="0" applyProtection="0">
      <alignment horizontal="right"/>
    </xf>
    <xf numFmtId="202" fontId="87" fillId="0" borderId="7" applyProtection="0">
      <alignment horizontal="right" vertical="center"/>
    </xf>
    <xf numFmtId="202" fontId="87" fillId="0" borderId="7" applyProtection="0">
      <alignment horizontal="right" vertical="center"/>
    </xf>
    <xf numFmtId="202" fontId="87" fillId="0" borderId="7" applyProtection="0">
      <alignment horizontal="right" vertical="center"/>
    </xf>
    <xf numFmtId="202" fontId="87" fillId="0" borderId="7" applyProtection="0">
      <alignment horizontal="right" vertical="center"/>
    </xf>
    <xf numFmtId="203" fontId="88" fillId="0" borderId="7" applyProtection="0">
      <alignment horizontal="right" vertical="center"/>
    </xf>
    <xf numFmtId="203" fontId="88" fillId="0" borderId="7" applyProtection="0">
      <alignment horizontal="right" vertical="center"/>
    </xf>
    <xf numFmtId="49" fontId="49" fillId="0" borderId="0" applyProtection="0"/>
    <xf numFmtId="204" fontId="41" fillId="0" borderId="0" applyProtection="0"/>
    <xf numFmtId="205" fontId="70" fillId="0" borderId="0" applyProtection="0"/>
    <xf numFmtId="40" fontId="89" fillId="0" borderId="0" applyProtection="0"/>
    <xf numFmtId="0" fontId="90" fillId="0" borderId="0" applyProtection="0"/>
    <xf numFmtId="0" fontId="4" fillId="0" borderId="23" applyProtection="0"/>
    <xf numFmtId="165" fontId="4" fillId="0" borderId="0" applyProtection="0"/>
    <xf numFmtId="167" fontId="4" fillId="0" borderId="0" applyProtection="0"/>
    <xf numFmtId="206" fontId="87" fillId="0" borderId="7" applyProtection="0">
      <alignment horizontal="center"/>
    </xf>
    <xf numFmtId="206" fontId="87" fillId="0" borderId="7" applyProtection="0">
      <alignment horizontal="center"/>
    </xf>
    <xf numFmtId="0" fontId="91" fillId="0" borderId="24" applyProtection="0"/>
    <xf numFmtId="0" fontId="92" fillId="0" borderId="0" applyProtection="0"/>
    <xf numFmtId="164" fontId="4" fillId="0" borderId="0" applyProtection="0"/>
    <xf numFmtId="166" fontId="4" fillId="0" borderId="0" applyProtection="0"/>
    <xf numFmtId="207" fontId="87" fillId="0" borderId="0" applyProtection="0"/>
    <xf numFmtId="208" fontId="87" fillId="0" borderId="1" applyProtection="0"/>
    <xf numFmtId="208" fontId="87" fillId="0" borderId="1" applyProtection="0"/>
    <xf numFmtId="0" fontId="93" fillId="0" borderId="0" applyProtection="0"/>
    <xf numFmtId="0" fontId="93" fillId="0" borderId="0" applyProtection="0"/>
    <xf numFmtId="5" fontId="94" fillId="29" borderId="9" applyProtection="0">
      <alignment vertical="top"/>
    </xf>
    <xf numFmtId="5" fontId="94" fillId="29" borderId="9" applyProtection="0">
      <alignment vertical="top"/>
    </xf>
    <xf numFmtId="5" fontId="95" fillId="0" borderId="3" applyProtection="0">
      <alignment horizontal="left" vertical="top"/>
    </xf>
    <xf numFmtId="0" fontId="96" fillId="0" borderId="3" applyProtection="0">
      <alignment horizontal="left" vertical="center"/>
    </xf>
    <xf numFmtId="0" fontId="97" fillId="31" borderId="1" applyProtection="0">
      <alignment horizontal="left" vertical="center"/>
    </xf>
    <xf numFmtId="0" fontId="97" fillId="31" borderId="1" applyProtection="0">
      <alignment horizontal="left" vertical="center"/>
    </xf>
    <xf numFmtId="6" fontId="98" fillId="28" borderId="9" applyProtection="0"/>
    <xf numFmtId="6" fontId="98" fillId="28" borderId="9" applyProtection="0"/>
    <xf numFmtId="5" fontId="68" fillId="0" borderId="9" applyProtection="0">
      <alignment horizontal="left" vertical="top"/>
    </xf>
    <xf numFmtId="5" fontId="68" fillId="0" borderId="9" applyProtection="0">
      <alignment horizontal="left" vertical="top"/>
    </xf>
    <xf numFmtId="0" fontId="99" fillId="2" borderId="0" applyProtection="0">
      <alignment horizontal="left" vertical="center"/>
    </xf>
    <xf numFmtId="209" fontId="4" fillId="0" borderId="0" applyProtection="0"/>
    <xf numFmtId="210" fontId="4" fillId="0" borderId="0" applyProtection="0"/>
    <xf numFmtId="0" fontId="100" fillId="0" borderId="0" applyProtection="0"/>
    <xf numFmtId="0" fontId="101" fillId="0" borderId="0" applyProtection="0"/>
    <xf numFmtId="0" fontId="102" fillId="0" borderId="0" applyProtection="0">
      <alignment vertical="center"/>
    </xf>
    <xf numFmtId="42" fontId="4" fillId="0" borderId="0" applyProtection="0"/>
    <xf numFmtId="44" fontId="4" fillId="0" borderId="0" applyProtection="0"/>
    <xf numFmtId="0" fontId="103" fillId="0" borderId="0" applyProtection="0"/>
    <xf numFmtId="0" fontId="4" fillId="0" borderId="0" applyProtection="0"/>
    <xf numFmtId="0" fontId="4" fillId="0" borderId="0" applyProtection="0"/>
    <xf numFmtId="0" fontId="22" fillId="0" borderId="0" applyProtection="0">
      <alignment vertical="center"/>
    </xf>
    <xf numFmtId="9" fontId="4" fillId="0" borderId="0" applyProtection="0"/>
    <xf numFmtId="0" fontId="40" fillId="0" borderId="0" applyProtection="0"/>
    <xf numFmtId="0" fontId="40" fillId="0" borderId="0" applyProtection="0"/>
    <xf numFmtId="0" fontId="40" fillId="0" borderId="0" applyProtection="0"/>
    <xf numFmtId="0" fontId="40" fillId="0" borderId="0" applyProtection="0"/>
    <xf numFmtId="0" fontId="40" fillId="0" borderId="0" applyProtection="0"/>
    <xf numFmtId="0" fontId="40" fillId="0" borderId="0" applyProtection="0"/>
    <xf numFmtId="0" fontId="40" fillId="0" borderId="0" applyProtection="0"/>
    <xf numFmtId="0" fontId="40" fillId="0" borderId="0" applyProtection="0"/>
    <xf numFmtId="0" fontId="4" fillId="0" borderId="0" applyProtection="0"/>
    <xf numFmtId="0" fontId="4" fillId="0" borderId="0" applyProtection="0"/>
    <xf numFmtId="177" fontId="4" fillId="0" borderId="0" applyProtection="0"/>
    <xf numFmtId="178" fontId="4" fillId="0" borderId="0" applyProtection="0"/>
    <xf numFmtId="0" fontId="39" fillId="0" borderId="0" applyProtection="0"/>
    <xf numFmtId="165" fontId="4" fillId="0" borderId="0" applyProtection="0"/>
    <xf numFmtId="167" fontId="4" fillId="0" borderId="0" applyProtection="0"/>
    <xf numFmtId="0" fontId="4" fillId="0" borderId="0" applyProtection="0"/>
    <xf numFmtId="180" fontId="4" fillId="0" borderId="0" applyProtection="0"/>
    <xf numFmtId="179" fontId="4" fillId="0" borderId="0" applyProtection="0"/>
    <xf numFmtId="0" fontId="104" fillId="0" borderId="0" applyProtection="0"/>
    <xf numFmtId="211" fontId="4" fillId="0" borderId="0" applyProtection="0"/>
    <xf numFmtId="212" fontId="4" fillId="0" borderId="0" applyProtection="0"/>
    <xf numFmtId="213" fontId="4" fillId="0" borderId="0" applyProtection="0"/>
    <xf numFmtId="44" fontId="4" fillId="0" borderId="0" applyProtection="0"/>
    <xf numFmtId="42" fontId="4" fillId="0" borderId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</cellStyleXfs>
  <cellXfs count="232">
    <xf numFmtId="0" fontId="0" fillId="0" borderId="0" xfId="0"/>
    <xf numFmtId="169" fontId="5" fillId="6" borderId="1" xfId="1" applyNumberFormat="1" applyFont="1" applyFill="1" applyBorder="1" applyAlignment="1">
      <alignment horizontal="center" vertical="center" wrapText="1"/>
    </xf>
    <xf numFmtId="170" fontId="5" fillId="6" borderId="1" xfId="15" quotePrefix="1" applyNumberFormat="1" applyFont="1" applyFill="1" applyBorder="1" applyAlignment="1">
      <alignment horizontal="center" vertical="center" wrapText="1"/>
    </xf>
    <xf numFmtId="169" fontId="6" fillId="0" borderId="1" xfId="1" applyNumberFormat="1" applyFont="1" applyFill="1" applyBorder="1" applyAlignment="1"/>
    <xf numFmtId="0" fontId="6" fillId="0" borderId="0" xfId="0" applyFont="1" applyFill="1"/>
    <xf numFmtId="0" fontId="6" fillId="0" borderId="4" xfId="0" applyFont="1" applyFill="1" applyBorder="1"/>
    <xf numFmtId="0" fontId="6" fillId="0" borderId="1" xfId="0" applyFont="1" applyFill="1" applyBorder="1"/>
    <xf numFmtId="169" fontId="6" fillId="0" borderId="1" xfId="1" applyNumberFormat="1" applyFont="1" applyFill="1" applyBorder="1"/>
    <xf numFmtId="9" fontId="6" fillId="0" borderId="1" xfId="15" applyFont="1" applyFill="1" applyBorder="1"/>
    <xf numFmtId="0" fontId="5" fillId="6" borderId="1" xfId="0" applyFont="1" applyFill="1" applyBorder="1" applyAlignment="1">
      <alignment vertical="center" wrapText="1"/>
    </xf>
    <xf numFmtId="169" fontId="5" fillId="0" borderId="1" xfId="0" applyNumberFormat="1" applyFont="1" applyFill="1" applyBorder="1"/>
    <xf numFmtId="0" fontId="6" fillId="6" borderId="1" xfId="0" applyFont="1" applyFill="1" applyBorder="1"/>
    <xf numFmtId="0" fontId="5" fillId="6" borderId="1" xfId="0" applyNumberFormat="1" applyFont="1" applyFill="1" applyBorder="1"/>
    <xf numFmtId="169" fontId="5" fillId="6" borderId="1" xfId="0" applyNumberFormat="1" applyFont="1" applyFill="1" applyBorder="1"/>
    <xf numFmtId="0" fontId="5" fillId="6" borderId="1" xfId="0" applyFont="1" applyFill="1" applyBorder="1"/>
    <xf numFmtId="169" fontId="5" fillId="6" borderId="1" xfId="1" applyNumberFormat="1" applyFont="1" applyFill="1" applyBorder="1" applyAlignment="1"/>
    <xf numFmtId="170" fontId="5" fillId="6" borderId="1" xfId="15" applyNumberFormat="1" applyFont="1" applyFill="1" applyBorder="1"/>
    <xf numFmtId="9" fontId="5" fillId="6" borderId="1" xfId="15" applyFont="1" applyFill="1" applyBorder="1"/>
    <xf numFmtId="169" fontId="6" fillId="0" borderId="5" xfId="0" applyNumberFormat="1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6" fillId="0" borderId="0" xfId="0" applyFont="1"/>
    <xf numFmtId="169" fontId="6" fillId="0" borderId="0" xfId="1" applyNumberFormat="1" applyFont="1"/>
    <xf numFmtId="0" fontId="16" fillId="0" borderId="0" xfId="0" applyFont="1" applyAlignment="1">
      <alignment horizontal="left" vertical="center"/>
    </xf>
    <xf numFmtId="0" fontId="5" fillId="0" borderId="0" xfId="0" applyFont="1" applyAlignment="1"/>
    <xf numFmtId="169" fontId="5" fillId="0" borderId="0" xfId="1" applyNumberFormat="1" applyFont="1" applyAlignment="1"/>
    <xf numFmtId="170" fontId="5" fillId="0" borderId="0" xfId="15" applyNumberFormat="1" applyFont="1" applyAlignment="1"/>
    <xf numFmtId="169" fontId="5" fillId="0" borderId="0" xfId="0" applyNumberFormat="1" applyFont="1" applyAlignment="1"/>
    <xf numFmtId="0" fontId="5" fillId="0" borderId="0" xfId="0" applyFont="1"/>
    <xf numFmtId="170" fontId="6" fillId="0" borderId="0" xfId="15" applyNumberFormat="1" applyFont="1"/>
    <xf numFmtId="9" fontId="6" fillId="0" borderId="0" xfId="15" applyFont="1"/>
    <xf numFmtId="169" fontId="6" fillId="0" borderId="0" xfId="0" applyNumberFormat="1" applyFont="1"/>
    <xf numFmtId="169" fontId="6" fillId="0" borderId="0" xfId="1" applyNumberFormat="1" applyFont="1" applyAlignment="1">
      <alignment horizontal="center" vertical="center"/>
    </xf>
    <xf numFmtId="37" fontId="4" fillId="0" borderId="0" xfId="23" applyNumberFormat="1" applyAlignment="1">
      <alignment horizontal="left"/>
    </xf>
    <xf numFmtId="37" fontId="7" fillId="2" borderId="0" xfId="23" quotePrefix="1" applyNumberFormat="1" applyFont="1" applyFill="1" applyBorder="1" applyAlignment="1"/>
    <xf numFmtId="37" fontId="14" fillId="0" borderId="0" xfId="23" applyNumberFormat="1" applyFont="1"/>
    <xf numFmtId="171" fontId="8" fillId="3" borderId="1" xfId="24" applyNumberFormat="1" applyFont="1" applyFill="1" applyBorder="1" applyAlignment="1">
      <alignment horizontal="center" vertical="center" wrapText="1"/>
    </xf>
    <xf numFmtId="10" fontId="6" fillId="0" borderId="1" xfId="15" applyNumberFormat="1" applyFont="1" applyFill="1" applyBorder="1"/>
    <xf numFmtId="37" fontId="21" fillId="2" borderId="0" xfId="26" applyNumberFormat="1" applyFont="1" applyFill="1" applyBorder="1" applyAlignment="1"/>
    <xf numFmtId="37" fontId="7" fillId="2" borderId="0" xfId="23" applyNumberFormat="1" applyFont="1" applyFill="1" applyBorder="1" applyAlignment="1"/>
    <xf numFmtId="171" fontId="8" fillId="3" borderId="7" xfId="24" applyNumberFormat="1" applyFont="1" applyFill="1" applyBorder="1" applyAlignment="1">
      <alignment vertical="center"/>
    </xf>
    <xf numFmtId="171" fontId="8" fillId="3" borderId="8" xfId="24" applyNumberFormat="1" applyFont="1" applyFill="1" applyBorder="1" applyAlignment="1">
      <alignment vertical="center"/>
    </xf>
    <xf numFmtId="171" fontId="8" fillId="3" borderId="5" xfId="24" applyNumberFormat="1" applyFont="1" applyFill="1" applyBorder="1" applyAlignment="1">
      <alignment vertical="center"/>
    </xf>
    <xf numFmtId="37" fontId="5" fillId="0" borderId="0" xfId="1" applyNumberFormat="1" applyFont="1" applyAlignment="1"/>
    <xf numFmtId="37" fontId="6" fillId="0" borderId="0" xfId="0" applyNumberFormat="1" applyFont="1"/>
    <xf numFmtId="37" fontId="6" fillId="0" borderId="0" xfId="1" applyNumberFormat="1" applyFont="1"/>
    <xf numFmtId="37" fontId="5" fillId="6" borderId="1" xfId="1" applyNumberFormat="1" applyFont="1" applyFill="1" applyBorder="1" applyAlignment="1">
      <alignment horizontal="center" vertical="center" wrapText="1"/>
    </xf>
    <xf numFmtId="37" fontId="3" fillId="0" borderId="3" xfId="24" applyNumberFormat="1" applyFont="1" applyFill="1" applyBorder="1" applyAlignment="1">
      <alignment vertical="center"/>
    </xf>
    <xf numFmtId="9" fontId="5" fillId="0" borderId="0" xfId="15" applyFont="1" applyAlignment="1"/>
    <xf numFmtId="9" fontId="5" fillId="6" borderId="1" xfId="15" quotePrefix="1" applyFont="1" applyFill="1" applyBorder="1" applyAlignment="1">
      <alignment horizontal="center" vertical="center" wrapText="1"/>
    </xf>
    <xf numFmtId="171" fontId="2" fillId="0" borderId="3" xfId="24" applyNumberFormat="1" applyFont="1" applyFill="1" applyBorder="1" applyAlignment="1">
      <alignment vertical="center"/>
    </xf>
    <xf numFmtId="171" fontId="18" fillId="0" borderId="3" xfId="24" applyNumberFormat="1" applyFont="1" applyFill="1" applyBorder="1" applyAlignment="1">
      <alignment horizontal="center" vertical="center"/>
    </xf>
    <xf numFmtId="169" fontId="5" fillId="6" borderId="1" xfId="1" applyNumberFormat="1" applyFont="1" applyFill="1" applyBorder="1" applyAlignment="1">
      <alignment horizontal="center"/>
    </xf>
    <xf numFmtId="9" fontId="5" fillId="6" borderId="1" xfId="15" applyFont="1" applyFill="1" applyBorder="1" applyAlignment="1">
      <alignment horizontal="center"/>
    </xf>
    <xf numFmtId="0" fontId="4" fillId="0" borderId="0" xfId="23" applyAlignment="1">
      <alignment wrapText="1"/>
    </xf>
    <xf numFmtId="0" fontId="4" fillId="0" borderId="0" xfId="23" quotePrefix="1" applyAlignment="1">
      <alignment wrapText="1"/>
    </xf>
    <xf numFmtId="171" fontId="18" fillId="0" borderId="3" xfId="24" applyNumberFormat="1" applyFont="1" applyFill="1" applyBorder="1" applyAlignment="1">
      <alignment vertical="center"/>
    </xf>
    <xf numFmtId="37" fontId="3" fillId="0" borderId="9" xfId="24" applyNumberFormat="1" applyFont="1" applyFill="1" applyBorder="1" applyAlignment="1">
      <alignment vertical="center"/>
    </xf>
    <xf numFmtId="49" fontId="5" fillId="0" borderId="0" xfId="1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0" xfId="15" applyNumberFormat="1" applyFont="1" applyAlignment="1">
      <alignment horizontal="center"/>
    </xf>
    <xf numFmtId="49" fontId="5" fillId="6" borderId="1" xfId="15" applyNumberFormat="1" applyFont="1" applyFill="1" applyBorder="1" applyAlignment="1">
      <alignment horizontal="center" vertical="center" wrapText="1"/>
    </xf>
    <xf numFmtId="43" fontId="6" fillId="0" borderId="1" xfId="1" applyFont="1" applyFill="1" applyBorder="1" applyAlignment="1">
      <alignment horizontal="center"/>
    </xf>
    <xf numFmtId="0" fontId="6" fillId="32" borderId="1" xfId="0" applyFont="1" applyFill="1" applyBorder="1"/>
    <xf numFmtId="169" fontId="107" fillId="0" borderId="0" xfId="1" applyNumberFormat="1" applyFont="1" applyFill="1" applyBorder="1"/>
    <xf numFmtId="0" fontId="107" fillId="0" borderId="0" xfId="0" applyFont="1" applyFill="1" applyBorder="1"/>
    <xf numFmtId="169" fontId="107" fillId="0" borderId="0" xfId="1" applyNumberFormat="1" applyFont="1" applyFill="1" applyBorder="1" applyAlignment="1">
      <alignment horizontal="center"/>
    </xf>
    <xf numFmtId="0" fontId="107" fillId="0" borderId="0" xfId="0" applyFont="1" applyFill="1" applyBorder="1" applyAlignment="1">
      <alignment horizontal="center"/>
    </xf>
    <xf numFmtId="0" fontId="107" fillId="0" borderId="0" xfId="0" applyFont="1" applyFill="1" applyBorder="1" applyAlignment="1"/>
    <xf numFmtId="0" fontId="108" fillId="0" borderId="0" xfId="0" applyFont="1" applyFill="1" applyBorder="1"/>
    <xf numFmtId="0" fontId="108" fillId="0" borderId="0" xfId="0" applyFont="1" applyFill="1" applyBorder="1" applyAlignment="1">
      <alignment horizontal="center"/>
    </xf>
    <xf numFmtId="169" fontId="108" fillId="0" borderId="0" xfId="1" applyNumberFormat="1" applyFont="1" applyFill="1" applyBorder="1" applyAlignment="1">
      <alignment horizontal="center"/>
    </xf>
    <xf numFmtId="169" fontId="109" fillId="0" borderId="0" xfId="1" applyNumberFormat="1" applyFont="1" applyFill="1" applyBorder="1"/>
    <xf numFmtId="0" fontId="109" fillId="0" borderId="0" xfId="0" applyFont="1" applyFill="1" applyBorder="1"/>
    <xf numFmtId="169" fontId="108" fillId="0" borderId="0" xfId="1" applyNumberFormat="1" applyFont="1" applyFill="1" applyBorder="1"/>
    <xf numFmtId="0" fontId="108" fillId="0" borderId="0" xfId="0" quotePrefix="1" applyFont="1" applyFill="1" applyBorder="1"/>
    <xf numFmtId="169" fontId="110" fillId="0" borderId="1" xfId="1" applyNumberFormat="1" applyFont="1" applyBorder="1" applyAlignment="1">
      <alignment horizontal="center" vertical="center"/>
    </xf>
    <xf numFmtId="0" fontId="110" fillId="0" borderId="1" xfId="376" applyFont="1" applyBorder="1" applyAlignment="1">
      <alignment horizontal="center" vertical="center"/>
    </xf>
    <xf numFmtId="0" fontId="110" fillId="0" borderId="1" xfId="376" applyFont="1" applyBorder="1" applyAlignment="1">
      <alignment horizontal="center" vertical="center" wrapText="1"/>
    </xf>
    <xf numFmtId="169" fontId="111" fillId="0" borderId="19" xfId="1" applyNumberFormat="1" applyFont="1" applyBorder="1" applyAlignment="1">
      <alignment horizontal="center" vertical="center"/>
    </xf>
    <xf numFmtId="17" fontId="111" fillId="0" borderId="19" xfId="376" applyNumberFormat="1" applyFont="1" applyBorder="1" applyAlignment="1">
      <alignment horizontal="center" vertical="center"/>
    </xf>
    <xf numFmtId="171" fontId="111" fillId="0" borderId="19" xfId="377" applyNumberFormat="1" applyFont="1" applyBorder="1" applyAlignment="1">
      <alignment horizontal="left"/>
    </xf>
    <xf numFmtId="171" fontId="111" fillId="0" borderId="19" xfId="377" applyNumberFormat="1" applyFont="1" applyBorder="1" applyAlignment="1">
      <alignment horizontal="center"/>
    </xf>
    <xf numFmtId="9" fontId="111" fillId="0" borderId="19" xfId="378" applyFont="1" applyBorder="1" applyAlignment="1">
      <alignment horizontal="center" vertical="center"/>
    </xf>
    <xf numFmtId="169" fontId="111" fillId="0" borderId="22" xfId="1" applyNumberFormat="1" applyFont="1" applyBorder="1" applyAlignment="1">
      <alignment horizontal="center" vertical="center"/>
    </xf>
    <xf numFmtId="17" fontId="111" fillId="0" borderId="22" xfId="376" applyNumberFormat="1" applyFont="1" applyBorder="1" applyAlignment="1">
      <alignment horizontal="center" vertical="center"/>
    </xf>
    <xf numFmtId="0" fontId="111" fillId="0" borderId="22" xfId="376" applyFont="1" applyBorder="1" applyAlignment="1">
      <alignment horizontal="left" vertical="center"/>
    </xf>
    <xf numFmtId="171" fontId="111" fillId="0" borderId="22" xfId="377" applyNumberFormat="1" applyFont="1" applyBorder="1" applyAlignment="1">
      <alignment horizontal="left"/>
    </xf>
    <xf numFmtId="171" fontId="111" fillId="0" borderId="22" xfId="377" applyNumberFormat="1" applyFont="1" applyBorder="1" applyAlignment="1">
      <alignment horizontal="center"/>
    </xf>
    <xf numFmtId="9" fontId="111" fillId="0" borderId="22" xfId="378" applyFont="1" applyBorder="1" applyAlignment="1">
      <alignment horizontal="center" vertical="center"/>
    </xf>
    <xf numFmtId="169" fontId="111" fillId="0" borderId="19" xfId="377" applyNumberFormat="1" applyFont="1" applyBorder="1"/>
    <xf numFmtId="169" fontId="111" fillId="0" borderId="25" xfId="1" applyNumberFormat="1" applyFont="1" applyBorder="1" applyAlignment="1">
      <alignment horizontal="center" vertical="center"/>
    </xf>
    <xf numFmtId="17" fontId="111" fillId="0" borderId="25" xfId="376" applyNumberFormat="1" applyFont="1" applyBorder="1" applyAlignment="1">
      <alignment horizontal="center" vertical="center"/>
    </xf>
    <xf numFmtId="0" fontId="111" fillId="0" borderId="25" xfId="376" applyFont="1" applyBorder="1" applyAlignment="1">
      <alignment horizontal="left" vertical="center"/>
    </xf>
    <xf numFmtId="171" fontId="111" fillId="0" borderId="25" xfId="377" applyNumberFormat="1" applyFont="1" applyBorder="1" applyAlignment="1">
      <alignment horizontal="left"/>
    </xf>
    <xf numFmtId="171" fontId="111" fillId="0" borderId="25" xfId="377" applyNumberFormat="1" applyFont="1" applyBorder="1" applyAlignment="1">
      <alignment horizontal="center"/>
    </xf>
    <xf numFmtId="9" fontId="111" fillId="0" borderId="25" xfId="378" applyFont="1" applyBorder="1" applyAlignment="1">
      <alignment horizontal="center" vertical="center"/>
    </xf>
    <xf numFmtId="17" fontId="111" fillId="0" borderId="3" xfId="376" applyNumberFormat="1" applyFont="1" applyBorder="1" applyAlignment="1">
      <alignment horizontal="center" vertical="center"/>
    </xf>
    <xf numFmtId="0" fontId="111" fillId="0" borderId="3" xfId="376" applyFont="1" applyBorder="1" applyAlignment="1">
      <alignment horizontal="left" vertical="center"/>
    </xf>
    <xf numFmtId="171" fontId="111" fillId="0" borderId="3" xfId="377" applyNumberFormat="1" applyFont="1" applyBorder="1" applyAlignment="1">
      <alignment horizontal="left"/>
    </xf>
    <xf numFmtId="171" fontId="111" fillId="0" borderId="3" xfId="377" applyNumberFormat="1" applyFont="1" applyBorder="1" applyAlignment="1">
      <alignment horizontal="center"/>
    </xf>
    <xf numFmtId="9" fontId="111" fillId="0" borderId="26" xfId="378" applyFont="1" applyBorder="1" applyAlignment="1">
      <alignment horizontal="center" vertical="center"/>
    </xf>
    <xf numFmtId="171" fontId="111" fillId="0" borderId="26" xfId="377" applyNumberFormat="1" applyFont="1" applyBorder="1" applyAlignment="1">
      <alignment horizontal="center"/>
    </xf>
    <xf numFmtId="17" fontId="111" fillId="0" borderId="27" xfId="376" applyNumberFormat="1" applyFont="1" applyBorder="1" applyAlignment="1">
      <alignment horizontal="center" vertical="center"/>
    </xf>
    <xf numFmtId="0" fontId="111" fillId="0" borderId="27" xfId="376" applyFont="1" applyBorder="1" applyAlignment="1">
      <alignment horizontal="left" vertical="center"/>
    </xf>
    <xf numFmtId="171" fontId="111" fillId="0" borderId="27" xfId="377" applyNumberFormat="1" applyFont="1" applyBorder="1" applyAlignment="1">
      <alignment horizontal="left"/>
    </xf>
    <xf numFmtId="171" fontId="111" fillId="0" borderId="27" xfId="377" applyNumberFormat="1" applyFont="1" applyBorder="1" applyAlignment="1">
      <alignment horizontal="center"/>
    </xf>
    <xf numFmtId="9" fontId="111" fillId="0" borderId="28" xfId="378" applyFont="1" applyBorder="1" applyAlignment="1">
      <alignment horizontal="center" vertical="center"/>
    </xf>
    <xf numFmtId="171" fontId="111" fillId="0" borderId="28" xfId="377" applyNumberFormat="1" applyFont="1" applyBorder="1" applyAlignment="1">
      <alignment horizontal="center"/>
    </xf>
    <xf numFmtId="0" fontId="111" fillId="0" borderId="27" xfId="376" applyFont="1" applyBorder="1" applyAlignment="1">
      <alignment horizontal="left"/>
    </xf>
    <xf numFmtId="0" fontId="110" fillId="33" borderId="1" xfId="376" applyFont="1" applyFill="1" applyBorder="1" applyAlignment="1">
      <alignment horizontal="center" vertical="center"/>
    </xf>
    <xf numFmtId="171" fontId="110" fillId="33" borderId="1" xfId="376" applyNumberFormat="1" applyFont="1" applyFill="1" applyBorder="1" applyAlignment="1">
      <alignment horizontal="right" vertical="center"/>
    </xf>
    <xf numFmtId="0" fontId="107" fillId="0" borderId="0" xfId="0" applyFont="1" applyFill="1" applyBorder="1" applyAlignment="1">
      <alignment horizontal="left"/>
    </xf>
    <xf numFmtId="37" fontId="107" fillId="0" borderId="0" xfId="1" applyNumberFormat="1" applyFont="1" applyFill="1" applyBorder="1" applyAlignment="1">
      <alignment horizontal="center" vertical="center"/>
    </xf>
    <xf numFmtId="0" fontId="108" fillId="0" borderId="0" xfId="0" applyFont="1" applyFill="1" applyBorder="1" applyAlignment="1"/>
    <xf numFmtId="214" fontId="113" fillId="0" borderId="30" xfId="0" applyNumberFormat="1" applyFont="1" applyBorder="1" applyAlignment="1">
      <alignment horizontal="right" vertical="center"/>
    </xf>
    <xf numFmtId="0" fontId="112" fillId="34" borderId="0" xfId="0" applyFont="1" applyFill="1" applyBorder="1" applyAlignment="1">
      <alignment horizontal="center" vertical="center"/>
    </xf>
    <xf numFmtId="0" fontId="114" fillId="35" borderId="29" xfId="0" applyFont="1" applyFill="1" applyBorder="1" applyAlignment="1">
      <alignment horizontal="right"/>
    </xf>
    <xf numFmtId="169" fontId="6" fillId="0" borderId="0" xfId="0" applyNumberFormat="1" applyFont="1" applyFill="1"/>
    <xf numFmtId="17" fontId="111" fillId="0" borderId="19" xfId="376" applyNumberFormat="1" applyFont="1" applyBorder="1" applyAlignment="1">
      <alignment vertical="center"/>
    </xf>
    <xf numFmtId="17" fontId="111" fillId="0" borderId="22" xfId="376" applyNumberFormat="1" applyFont="1" applyBorder="1" applyAlignment="1">
      <alignment vertical="center"/>
    </xf>
    <xf numFmtId="0" fontId="111" fillId="0" borderId="22" xfId="376" applyFont="1" applyBorder="1" applyAlignment="1">
      <alignment vertical="center"/>
    </xf>
    <xf numFmtId="0" fontId="111" fillId="0" borderId="22" xfId="376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69" fontId="18" fillId="0" borderId="3" xfId="24" applyNumberFormat="1" applyFont="1" applyFill="1" applyBorder="1" applyAlignment="1">
      <alignment vertical="center"/>
    </xf>
    <xf numFmtId="171" fontId="2" fillId="0" borderId="9" xfId="24" applyNumberFormat="1" applyFont="1" applyFill="1" applyBorder="1" applyAlignment="1">
      <alignment vertical="center"/>
    </xf>
    <xf numFmtId="0" fontId="115" fillId="0" borderId="0" xfId="0" applyFont="1"/>
    <xf numFmtId="0" fontId="105" fillId="0" borderId="0" xfId="0" applyFont="1" applyFill="1"/>
    <xf numFmtId="9" fontId="0" fillId="0" borderId="0" xfId="15" applyFont="1"/>
    <xf numFmtId="171" fontId="0" fillId="0" borderId="0" xfId="379" applyNumberFormat="1" applyFont="1"/>
    <xf numFmtId="171" fontId="0" fillId="0" borderId="0" xfId="379" applyNumberFormat="1" applyFont="1" applyAlignment="1">
      <alignment horizontal="right"/>
    </xf>
    <xf numFmtId="171" fontId="115" fillId="0" borderId="0" xfId="379" applyNumberFormat="1" applyFont="1"/>
    <xf numFmtId="171" fontId="115" fillId="0" borderId="0" xfId="0" applyNumberFormat="1" applyFont="1"/>
    <xf numFmtId="0" fontId="115" fillId="0" borderId="0" xfId="0" applyFont="1" applyAlignment="1">
      <alignment wrapText="1"/>
    </xf>
    <xf numFmtId="0" fontId="105" fillId="0" borderId="0" xfId="0" applyFont="1" applyFill="1" applyAlignment="1">
      <alignment wrapText="1"/>
    </xf>
    <xf numFmtId="0" fontId="0" fillId="0" borderId="0" xfId="0" applyAlignment="1">
      <alignment wrapText="1"/>
    </xf>
    <xf numFmtId="9" fontId="0" fillId="0" borderId="0" xfId="15" applyFont="1" applyAlignment="1">
      <alignment wrapText="1"/>
    </xf>
    <xf numFmtId="171" fontId="0" fillId="0" borderId="0" xfId="379" applyNumberFormat="1" applyFont="1" applyAlignment="1">
      <alignment wrapText="1"/>
    </xf>
    <xf numFmtId="171" fontId="0" fillId="0" borderId="0" xfId="379" applyNumberFormat="1" applyFont="1" applyAlignment="1">
      <alignment horizontal="right" wrapText="1"/>
    </xf>
    <xf numFmtId="0" fontId="115" fillId="0" borderId="0" xfId="0" applyFont="1" applyFill="1"/>
    <xf numFmtId="0" fontId="117" fillId="36" borderId="0" xfId="0" applyFont="1" applyFill="1"/>
    <xf numFmtId="0" fontId="106" fillId="0" borderId="0" xfId="0" applyFont="1"/>
    <xf numFmtId="171" fontId="19" fillId="3" borderId="1" xfId="379" applyNumberFormat="1" applyFont="1" applyFill="1" applyBorder="1" applyAlignment="1">
      <alignment horizontal="center" vertical="center"/>
    </xf>
    <xf numFmtId="0" fontId="19" fillId="3" borderId="1" xfId="379" applyNumberFormat="1" applyFont="1" applyFill="1" applyBorder="1" applyAlignment="1">
      <alignment horizontal="center" vertical="center"/>
    </xf>
    <xf numFmtId="9" fontId="8" fillId="3" borderId="1" xfId="15" applyFont="1" applyFill="1" applyBorder="1" applyAlignment="1">
      <alignment horizontal="center" vertical="center" wrapText="1"/>
    </xf>
    <xf numFmtId="171" fontId="20" fillId="3" borderId="1" xfId="379" applyNumberFormat="1" applyFont="1" applyFill="1" applyBorder="1" applyAlignment="1">
      <alignment horizontal="center" vertical="center" wrapText="1"/>
    </xf>
    <xf numFmtId="171" fontId="20" fillId="3" borderId="1" xfId="379" applyNumberFormat="1" applyFont="1" applyFill="1" applyBorder="1" applyAlignment="1">
      <alignment horizontal="center" wrapText="1"/>
    </xf>
    <xf numFmtId="37" fontId="118" fillId="0" borderId="9" xfId="24" applyNumberFormat="1" applyFont="1" applyFill="1" applyBorder="1" applyAlignment="1">
      <alignment vertical="center"/>
    </xf>
    <xf numFmtId="37" fontId="3" fillId="0" borderId="9" xfId="0" applyNumberFormat="1" applyFont="1" applyFill="1" applyBorder="1" applyAlignment="1">
      <alignment vertical="center"/>
    </xf>
    <xf numFmtId="9" fontId="2" fillId="0" borderId="9" xfId="15" applyFont="1" applyFill="1" applyBorder="1" applyAlignment="1">
      <alignment vertical="center"/>
    </xf>
    <xf numFmtId="171" fontId="0" fillId="0" borderId="0" xfId="0" applyNumberFormat="1"/>
    <xf numFmtId="37" fontId="118" fillId="0" borderId="3" xfId="24" applyNumberFormat="1" applyFont="1" applyFill="1" applyBorder="1" applyAlignment="1">
      <alignment vertical="center"/>
    </xf>
    <xf numFmtId="37" fontId="3" fillId="0" borderId="3" xfId="0" applyNumberFormat="1" applyFont="1" applyFill="1" applyBorder="1" applyAlignment="1">
      <alignment vertical="center"/>
    </xf>
    <xf numFmtId="9" fontId="2" fillId="0" borderId="3" xfId="15" applyFont="1" applyFill="1" applyBorder="1" applyAlignment="1">
      <alignment vertical="center"/>
    </xf>
    <xf numFmtId="37" fontId="9" fillId="37" borderId="1" xfId="0" applyNumberFormat="1" applyFont="1" applyFill="1" applyBorder="1" applyAlignment="1">
      <alignment vertical="center"/>
    </xf>
    <xf numFmtId="171" fontId="18" fillId="37" borderId="1" xfId="24" applyNumberFormat="1" applyFont="1" applyFill="1" applyBorder="1" applyAlignment="1">
      <alignment vertical="center"/>
    </xf>
    <xf numFmtId="215" fontId="18" fillId="37" borderId="1" xfId="24" applyNumberFormat="1" applyFont="1" applyFill="1" applyBorder="1" applyAlignment="1">
      <alignment vertical="center"/>
    </xf>
    <xf numFmtId="9" fontId="18" fillId="37" borderId="1" xfId="15" applyFont="1" applyFill="1" applyBorder="1" applyAlignment="1">
      <alignment vertical="center"/>
    </xf>
    <xf numFmtId="37" fontId="118" fillId="0" borderId="3" xfId="0" applyNumberFormat="1" applyFont="1" applyFill="1" applyBorder="1" applyAlignment="1">
      <alignment vertical="center"/>
    </xf>
    <xf numFmtId="37" fontId="9" fillId="7" borderId="1" xfId="0" applyNumberFormat="1" applyFont="1" applyFill="1" applyBorder="1" applyAlignment="1">
      <alignment horizontal="left" vertical="center"/>
    </xf>
    <xf numFmtId="37" fontId="9" fillId="7" borderId="1" xfId="0" applyNumberFormat="1" applyFont="1" applyFill="1" applyBorder="1" applyAlignment="1">
      <alignment vertical="center"/>
    </xf>
    <xf numFmtId="171" fontId="18" fillId="7" borderId="1" xfId="24" applyNumberFormat="1" applyFont="1" applyFill="1" applyBorder="1" applyAlignment="1">
      <alignment vertical="center"/>
    </xf>
    <xf numFmtId="9" fontId="18" fillId="7" borderId="1" xfId="15" applyFont="1" applyFill="1" applyBorder="1" applyAlignment="1">
      <alignment vertical="center"/>
    </xf>
    <xf numFmtId="37" fontId="8" fillId="5" borderId="1" xfId="0" applyNumberFormat="1" applyFont="1" applyFill="1" applyBorder="1" applyAlignment="1">
      <alignment vertical="center"/>
    </xf>
    <xf numFmtId="215" fontId="8" fillId="5" borderId="1" xfId="379" applyNumberFormat="1" applyFont="1" applyFill="1" applyBorder="1" applyAlignment="1">
      <alignment vertical="center"/>
    </xf>
    <xf numFmtId="9" fontId="8" fillId="5" borderId="1" xfId="15" applyFont="1" applyFill="1" applyBorder="1" applyAlignment="1">
      <alignment vertical="center"/>
    </xf>
    <xf numFmtId="215" fontId="2" fillId="0" borderId="3" xfId="24" applyNumberFormat="1" applyFont="1" applyFill="1" applyBorder="1" applyAlignment="1">
      <alignment vertical="center"/>
    </xf>
    <xf numFmtId="0" fontId="0" fillId="0" borderId="3" xfId="0" applyBorder="1"/>
    <xf numFmtId="0" fontId="116" fillId="0" borderId="3" xfId="0" applyFont="1" applyBorder="1"/>
    <xf numFmtId="215" fontId="18" fillId="7" borderId="1" xfId="24" applyNumberFormat="1" applyFont="1" applyFill="1" applyBorder="1" applyAlignment="1">
      <alignment vertical="center"/>
    </xf>
    <xf numFmtId="171" fontId="8" fillId="5" borderId="1" xfId="379" applyNumberFormat="1" applyFont="1" applyFill="1" applyBorder="1" applyAlignment="1">
      <alignment vertical="center"/>
    </xf>
    <xf numFmtId="37" fontId="118" fillId="0" borderId="9" xfId="0" applyNumberFormat="1" applyFont="1" applyFill="1" applyBorder="1" applyAlignment="1">
      <alignment vertical="center"/>
    </xf>
    <xf numFmtId="37" fontId="119" fillId="0" borderId="3" xfId="24" applyNumberFormat="1" applyFont="1" applyFill="1" applyBorder="1" applyAlignment="1">
      <alignment vertical="center"/>
    </xf>
    <xf numFmtId="215" fontId="9" fillId="37" borderId="1" xfId="0" applyNumberFormat="1" applyFont="1" applyFill="1" applyBorder="1" applyAlignment="1">
      <alignment vertical="center"/>
    </xf>
    <xf numFmtId="9" fontId="9" fillId="37" borderId="1" xfId="15" applyFont="1" applyFill="1" applyBorder="1" applyAlignment="1">
      <alignment vertical="center"/>
    </xf>
    <xf numFmtId="171" fontId="9" fillId="37" borderId="1" xfId="0" applyNumberFormat="1" applyFont="1" applyFill="1" applyBorder="1" applyAlignment="1">
      <alignment vertical="center"/>
    </xf>
    <xf numFmtId="37" fontId="8" fillId="7" borderId="1" xfId="0" applyNumberFormat="1" applyFont="1" applyFill="1" applyBorder="1" applyAlignment="1">
      <alignment vertical="center"/>
    </xf>
    <xf numFmtId="37" fontId="8" fillId="37" borderId="1" xfId="0" applyNumberFormat="1" applyFont="1" applyFill="1" applyBorder="1" applyAlignment="1">
      <alignment vertical="center"/>
    </xf>
    <xf numFmtId="9" fontId="3" fillId="0" borderId="3" xfId="15" applyFont="1" applyFill="1" applyBorder="1" applyAlignment="1">
      <alignment vertical="center"/>
    </xf>
    <xf numFmtId="171" fontId="3" fillId="0" borderId="3" xfId="0" applyNumberFormat="1" applyFont="1" applyFill="1" applyBorder="1" applyAlignment="1">
      <alignment vertical="center"/>
    </xf>
    <xf numFmtId="9" fontId="0" fillId="0" borderId="9" xfId="15" applyFont="1" applyBorder="1"/>
    <xf numFmtId="9" fontId="0" fillId="0" borderId="3" xfId="15" applyFont="1" applyBorder="1"/>
    <xf numFmtId="9" fontId="0" fillId="0" borderId="2" xfId="15" applyFont="1" applyBorder="1"/>
    <xf numFmtId="167" fontId="8" fillId="5" borderId="1" xfId="379" applyFont="1" applyFill="1" applyBorder="1" applyAlignment="1">
      <alignment vertical="center"/>
    </xf>
    <xf numFmtId="37" fontId="8" fillId="3" borderId="1" xfId="0" applyNumberFormat="1" applyFont="1" applyFill="1" applyBorder="1" applyAlignment="1">
      <alignment vertical="center"/>
    </xf>
    <xf numFmtId="9" fontId="8" fillId="3" borderId="1" xfId="15" applyFont="1" applyFill="1" applyBorder="1" applyAlignment="1">
      <alignment vertical="center"/>
    </xf>
    <xf numFmtId="171" fontId="8" fillId="3" borderId="1" xfId="0" applyNumberFormat="1" applyFont="1" applyFill="1" applyBorder="1" applyAlignment="1">
      <alignment vertical="center"/>
    </xf>
    <xf numFmtId="215" fontId="0" fillId="0" borderId="0" xfId="379" applyNumberFormat="1" applyFont="1"/>
    <xf numFmtId="37" fontId="0" fillId="0" borderId="0" xfId="0" applyNumberFormat="1"/>
    <xf numFmtId="37" fontId="8" fillId="4" borderId="0" xfId="0" applyNumberFormat="1" applyFont="1" applyFill="1" applyAlignment="1"/>
    <xf numFmtId="171" fontId="17" fillId="37" borderId="1" xfId="24" applyNumberFormat="1" applyFont="1" applyFill="1" applyBorder="1" applyAlignment="1">
      <alignment vertical="center"/>
    </xf>
    <xf numFmtId="9" fontId="17" fillId="37" borderId="1" xfId="15" applyFont="1" applyFill="1" applyBorder="1" applyAlignment="1">
      <alignment vertical="center"/>
    </xf>
    <xf numFmtId="171" fontId="18" fillId="0" borderId="3" xfId="379" applyNumberFormat="1" applyFont="1" applyFill="1" applyBorder="1" applyAlignment="1">
      <alignment vertical="center"/>
    </xf>
    <xf numFmtId="215" fontId="9" fillId="37" borderId="1" xfId="379" applyNumberFormat="1" applyFont="1" applyFill="1" applyBorder="1" applyAlignment="1">
      <alignment vertical="center"/>
    </xf>
    <xf numFmtId="215" fontId="18" fillId="0" borderId="3" xfId="379" applyNumberFormat="1" applyFont="1" applyFill="1" applyBorder="1" applyAlignment="1">
      <alignment vertical="center"/>
    </xf>
    <xf numFmtId="215" fontId="18" fillId="7" borderId="1" xfId="379" applyNumberFormat="1" applyFont="1" applyFill="1" applyBorder="1" applyAlignment="1">
      <alignment vertical="center"/>
    </xf>
    <xf numFmtId="215" fontId="2" fillId="0" borderId="3" xfId="379" applyNumberFormat="1" applyFont="1" applyFill="1" applyBorder="1" applyAlignment="1">
      <alignment vertical="center"/>
    </xf>
    <xf numFmtId="0" fontId="0" fillId="0" borderId="9" xfId="0" applyBorder="1"/>
    <xf numFmtId="0" fontId="0" fillId="0" borderId="2" xfId="0" applyBorder="1"/>
    <xf numFmtId="0" fontId="5" fillId="6" borderId="1" xfId="0" applyFont="1" applyFill="1" applyBorder="1" applyAlignment="1">
      <alignment horizontal="center" vertical="center" wrapText="1"/>
    </xf>
    <xf numFmtId="0" fontId="105" fillId="0" borderId="0" xfId="0" applyFont="1"/>
    <xf numFmtId="169" fontId="6" fillId="0" borderId="1" xfId="0" applyNumberFormat="1" applyFont="1" applyFill="1" applyBorder="1"/>
    <xf numFmtId="0" fontId="105" fillId="0" borderId="0" xfId="0" applyFont="1" applyAlignment="1">
      <alignment wrapText="1"/>
    </xf>
    <xf numFmtId="171" fontId="17" fillId="3" borderId="7" xfId="379" applyNumberFormat="1" applyFont="1" applyFill="1" applyBorder="1" applyAlignment="1">
      <alignment horizontal="center" vertical="center" wrapText="1"/>
    </xf>
    <xf numFmtId="171" fontId="17" fillId="3" borderId="7" xfId="379" applyNumberFormat="1" applyFont="1" applyFill="1" applyBorder="1" applyAlignment="1">
      <alignment horizontal="center" vertical="center" wrapText="1"/>
    </xf>
    <xf numFmtId="9" fontId="115" fillId="0" borderId="0" xfId="15" applyFont="1"/>
    <xf numFmtId="9" fontId="115" fillId="0" borderId="0" xfId="15" applyFont="1" applyAlignment="1">
      <alignment wrapText="1"/>
    </xf>
    <xf numFmtId="43" fontId="115" fillId="0" borderId="0" xfId="0" applyNumberFormat="1" applyFont="1" applyFill="1"/>
    <xf numFmtId="43" fontId="115" fillId="0" borderId="0" xfId="0" applyNumberFormat="1" applyFont="1" applyAlignment="1">
      <alignment wrapText="1"/>
    </xf>
    <xf numFmtId="43" fontId="115" fillId="0" borderId="0" xfId="0" applyNumberFormat="1" applyFont="1"/>
    <xf numFmtId="0" fontId="5" fillId="6" borderId="32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14" fontId="5" fillId="6" borderId="6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169" fontId="5" fillId="6" borderId="10" xfId="1" applyNumberFormat="1" applyFont="1" applyFill="1" applyBorder="1" applyAlignment="1">
      <alignment horizontal="center" vertical="center" wrapText="1"/>
    </xf>
    <xf numFmtId="49" fontId="5" fillId="6" borderId="10" xfId="1" applyNumberFormat="1" applyFont="1" applyFill="1" applyBorder="1" applyAlignment="1">
      <alignment horizontal="center" vertical="center" wrapText="1"/>
    </xf>
    <xf numFmtId="9" fontId="5" fillId="6" borderId="10" xfId="15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171" fontId="17" fillId="3" borderId="7" xfId="379" applyNumberFormat="1" applyFont="1" applyFill="1" applyBorder="1" applyAlignment="1">
      <alignment horizontal="center" vertical="center" wrapText="1"/>
    </xf>
    <xf numFmtId="171" fontId="17" fillId="3" borderId="5" xfId="379" applyNumberFormat="1" applyFont="1" applyFill="1" applyBorder="1" applyAlignment="1">
      <alignment horizontal="center" vertical="center" wrapText="1"/>
    </xf>
    <xf numFmtId="171" fontId="17" fillId="3" borderId="7" xfId="379" quotePrefix="1" applyNumberFormat="1" applyFont="1" applyFill="1" applyBorder="1" applyAlignment="1">
      <alignment horizontal="center" vertical="center"/>
    </xf>
    <xf numFmtId="171" fontId="17" fillId="3" borderId="5" xfId="379" applyNumberFormat="1" applyFont="1" applyFill="1" applyBorder="1" applyAlignment="1">
      <alignment horizontal="center" vertical="center"/>
    </xf>
    <xf numFmtId="171" fontId="8" fillId="3" borderId="1" xfId="379" applyNumberFormat="1" applyFont="1" applyFill="1" applyBorder="1" applyAlignment="1">
      <alignment horizontal="center" vertical="center"/>
    </xf>
    <xf numFmtId="171" fontId="8" fillId="3" borderId="1" xfId="24" applyNumberFormat="1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107" fillId="0" borderId="0" xfId="0" applyFont="1" applyFill="1" applyBorder="1" applyAlignment="1">
      <alignment horizontal="center"/>
    </xf>
    <xf numFmtId="0" fontId="108" fillId="0" borderId="0" xfId="0" applyFont="1" applyFill="1" applyBorder="1" applyAlignment="1">
      <alignment horizontal="center"/>
    </xf>
    <xf numFmtId="0" fontId="110" fillId="33" borderId="1" xfId="376" applyFont="1" applyFill="1" applyBorder="1" applyAlignment="1">
      <alignment horizontal="center" vertical="center"/>
    </xf>
  </cellXfs>
  <cellStyles count="380">
    <cellStyle name="." xfId="29"/>
    <cellStyle name="??" xfId="30"/>
    <cellStyle name="?? [0.00]_ Att. 1- Cover" xfId="31"/>
    <cellStyle name="?? [0]" xfId="32"/>
    <cellStyle name="???? [0.00]_PRODUCT DETAIL Q1" xfId="33"/>
    <cellStyle name="????_PRODUCT DETAIL Q1" xfId="34"/>
    <cellStyle name="???[0]_00Q3902REV.1" xfId="35"/>
    <cellStyle name="???_00Q3902REV.1" xfId="36"/>
    <cellStyle name="??[0]_BRE" xfId="37"/>
    <cellStyle name="??_ Att. 1- Cover" xfId="38"/>
    <cellStyle name="??A? [0]_ÿÿÿÿÿÿ_1_¢¬???¢â? " xfId="39"/>
    <cellStyle name="??A?_ÿÿÿÿÿÿ_1_¢¬???¢â? " xfId="40"/>
    <cellStyle name="?¡±¢¥?_?¨ù??¢´¢¥_¢¬???¢â? " xfId="41"/>
    <cellStyle name="@ET_Style?{1AC50C27-0B97-41FC-83DD-F49C92BB0C87}" xfId="42"/>
    <cellStyle name="]" xfId="43"/>
    <cellStyle name="_?_BOOKSHIP" xfId="44"/>
    <cellStyle name="__ [0.00]_PRODUCT DETAIL Q1" xfId="45"/>
    <cellStyle name="__ [0]_1202" xfId="46"/>
    <cellStyle name="__ [0]_1202_Result Red Store Jun" xfId="47"/>
    <cellStyle name="__ [0]_Book1" xfId="48"/>
    <cellStyle name="___(____)______" xfId="49"/>
    <cellStyle name="___[0]_Book1" xfId="50"/>
    <cellStyle name="____ [0.00]_PRODUCT DETAIL Q1" xfId="51"/>
    <cellStyle name="_____PRODUCT DETAIL Q1" xfId="52"/>
    <cellStyle name="____95" xfId="53"/>
    <cellStyle name="____Book1" xfId="54"/>
    <cellStyle name="___1202" xfId="55"/>
    <cellStyle name="___1202_Result Red Store Jun" xfId="56"/>
    <cellStyle name="___1202_Result Red Store Jun_1" xfId="57"/>
    <cellStyle name="___Book1" xfId="58"/>
    <cellStyle name="___Book1_Result Red Store Jun" xfId="59"/>
    <cellStyle name="___kc-elec system check list" xfId="60"/>
    <cellStyle name="___PRODUCT DETAIL Q1" xfId="61"/>
    <cellStyle name="_KT (2)" xfId="62"/>
    <cellStyle name="_KT (2)_1" xfId="63"/>
    <cellStyle name="_KT (2)_2" xfId="64"/>
    <cellStyle name="_KT (2)_2_TG-TH" xfId="65"/>
    <cellStyle name="_KT (2)_3" xfId="66"/>
    <cellStyle name="_KT (2)_3_TG-TH" xfId="67"/>
    <cellStyle name="_KT (2)_4" xfId="68"/>
    <cellStyle name="_KT (2)_4_TG-TH" xfId="69"/>
    <cellStyle name="_KT (2)_5" xfId="70"/>
    <cellStyle name="_KT (2)_TG-TH" xfId="71"/>
    <cellStyle name="_KT_TG" xfId="72"/>
    <cellStyle name="_KT_TG_1" xfId="73"/>
    <cellStyle name="_KT_TG_2" xfId="74"/>
    <cellStyle name="_KT_TG_3" xfId="75"/>
    <cellStyle name="_KT_TG_4" xfId="76"/>
    <cellStyle name="_TG-TH" xfId="77"/>
    <cellStyle name="_TG-TH_1" xfId="78"/>
    <cellStyle name="_TG-TH_2" xfId="79"/>
    <cellStyle name="_TG-TH_3" xfId="80"/>
    <cellStyle name="_TG-TH_4" xfId="81"/>
    <cellStyle name="_x005f_x0001_" xfId="82"/>
    <cellStyle name="1" xfId="83"/>
    <cellStyle name="123" xfId="84"/>
    <cellStyle name="15" xfId="85"/>
    <cellStyle name="¹éºÐÀ²_±âÅ¸" xfId="86"/>
    <cellStyle name="2" xfId="87"/>
    <cellStyle name="20% - Accent1 2" xfId="88"/>
    <cellStyle name="20% - Accent2 2" xfId="89"/>
    <cellStyle name="20% - Accent3 2" xfId="90"/>
    <cellStyle name="20% - Accent4 2" xfId="91"/>
    <cellStyle name="20% - Accent5 2" xfId="92"/>
    <cellStyle name="20% - Accent6 2" xfId="93"/>
    <cellStyle name="3" xfId="94"/>
    <cellStyle name="4" xfId="95"/>
    <cellStyle name="40% - Accent1 2" xfId="96"/>
    <cellStyle name="40% - Accent2 2" xfId="97"/>
    <cellStyle name="40% - Accent3 2" xfId="98"/>
    <cellStyle name="40% - Accent4 2" xfId="99"/>
    <cellStyle name="40% - Accent5 2" xfId="100"/>
    <cellStyle name="40% - Accent6 2" xfId="101"/>
    <cellStyle name="60% - Accent1 2" xfId="102"/>
    <cellStyle name="60% - Accent2 2" xfId="103"/>
    <cellStyle name="60% - Accent3 2" xfId="104"/>
    <cellStyle name="60% - Accent4 2" xfId="105"/>
    <cellStyle name="60% - Accent5 2" xfId="106"/>
    <cellStyle name="60% - Accent6 2" xfId="107"/>
    <cellStyle name="Accent1 2" xfId="108"/>
    <cellStyle name="Accent2 2" xfId="109"/>
    <cellStyle name="Accent3 2" xfId="110"/>
    <cellStyle name="Accent4 2" xfId="111"/>
    <cellStyle name="Accent5 2" xfId="112"/>
    <cellStyle name="Accent6 2" xfId="113"/>
    <cellStyle name="ÅëÈ­ [0]_¿ì¹°Åë" xfId="114"/>
    <cellStyle name="AeE­ [0]_INQUIRY ¿µ¾÷AßAø " xfId="115"/>
    <cellStyle name="ÅëÈ­_¿ì¹°Åë" xfId="116"/>
    <cellStyle name="AeE­_INQUIRY ¿µ¾÷AßAø " xfId="117"/>
    <cellStyle name="args.style" xfId="118"/>
    <cellStyle name="ÄÞ¸¶ [0]_¿ì¹°Åë" xfId="119"/>
    <cellStyle name="AÞ¸¶ [0]_INQUIRY ¿?¾÷AßAø " xfId="120"/>
    <cellStyle name="ÄÞ¸¶_¿ì¹°Åë" xfId="121"/>
    <cellStyle name="AÞ¸¶_INQUIRY ¿?¾÷AßAø " xfId="122"/>
    <cellStyle name="ÄÞ¸¶_L601CPT" xfId="123"/>
    <cellStyle name="AutoFormat Options" xfId="124"/>
    <cellStyle name="Bad 2" xfId="125"/>
    <cellStyle name="C?AØ_¿?¾÷CoE² " xfId="126"/>
    <cellStyle name="Ç¥ÁØ_#2(M17)_1" xfId="127"/>
    <cellStyle name="C￥AØ_¿μ¾÷CoE² " xfId="128"/>
    <cellStyle name="Calc Currency (0)" xfId="129"/>
    <cellStyle name="Calc Currency (2)" xfId="130"/>
    <cellStyle name="Calc Percent (0)" xfId="131"/>
    <cellStyle name="Calc Percent (1)" xfId="132"/>
    <cellStyle name="Calc Percent (2)" xfId="133"/>
    <cellStyle name="Calc Units (0)" xfId="134"/>
    <cellStyle name="Calc Units (1)" xfId="135"/>
    <cellStyle name="Calc Units (2)" xfId="136"/>
    <cellStyle name="Calculation 2" xfId="137"/>
    <cellStyle name="Calculation 2 2" xfId="138"/>
    <cellStyle name="category" xfId="139"/>
    <cellStyle name="Check Cell 2" xfId="167"/>
    <cellStyle name="CHUONG" xfId="168"/>
    <cellStyle name="Comma" xfId="1" builtinId="3"/>
    <cellStyle name="Comma [00]" xfId="140"/>
    <cellStyle name="Comma 10" xfId="141"/>
    <cellStyle name="Comma 11" xfId="142"/>
    <cellStyle name="Comma 12" xfId="143"/>
    <cellStyle name="Comma 13" xfId="144"/>
    <cellStyle name="Comma 14" xfId="145"/>
    <cellStyle name="Comma 15" xfId="24"/>
    <cellStyle name="Comma 16" xfId="379"/>
    <cellStyle name="Comma 2" xfId="2"/>
    <cellStyle name="Comma 2 2" xfId="3"/>
    <cellStyle name="Comma 2 2 2" xfId="146"/>
    <cellStyle name="Comma 2 3" xfId="4"/>
    <cellStyle name="Comma 2 4" xfId="147"/>
    <cellStyle name="Comma 2 5" xfId="148"/>
    <cellStyle name="Comma 3" xfId="5"/>
    <cellStyle name="Comma 3 2" xfId="149"/>
    <cellStyle name="Comma 3 3" xfId="150"/>
    <cellStyle name="Comma 3 4" xfId="151"/>
    <cellStyle name="Comma 3 5" xfId="152"/>
    <cellStyle name="Comma 3 6" xfId="377"/>
    <cellStyle name="Comma 4" xfId="6"/>
    <cellStyle name="Comma 5" xfId="28"/>
    <cellStyle name="Comma 5 2" xfId="7"/>
    <cellStyle name="Comma 5 2 2" xfId="8"/>
    <cellStyle name="Comma 5 3" xfId="153"/>
    <cellStyle name="Comma 6" xfId="154"/>
    <cellStyle name="Comma 7" xfId="155"/>
    <cellStyle name="Comma 7 2" xfId="156"/>
    <cellStyle name="Comma 8" xfId="157"/>
    <cellStyle name="Comma 9" xfId="158"/>
    <cellStyle name="comma zerodec" xfId="159"/>
    <cellStyle name="Comma0" xfId="9"/>
    <cellStyle name="Comma0 2" xfId="160"/>
    <cellStyle name="Copied" xfId="161"/>
    <cellStyle name="COST1" xfId="162"/>
    <cellStyle name="Currency [00]" xfId="163"/>
    <cellStyle name="Currency 2" xfId="164"/>
    <cellStyle name="Currency0" xfId="10"/>
    <cellStyle name="Currency0 2" xfId="165"/>
    <cellStyle name="Currency1" xfId="166"/>
    <cellStyle name="Date" xfId="11"/>
    <cellStyle name="Date 2" xfId="169"/>
    <cellStyle name="Date Short" xfId="170"/>
    <cellStyle name="Date_DANH SACH TRAINING" xfId="171"/>
    <cellStyle name="DELTA" xfId="172"/>
    <cellStyle name="Dezimal [0]_68574_Materialbedarfsliste" xfId="173"/>
    <cellStyle name="Dezimal_68574_Materialbedarfsliste" xfId="174"/>
    <cellStyle name="Dollar (zero dec)" xfId="175"/>
    <cellStyle name="EN CO.," xfId="176"/>
    <cellStyle name="Enter Currency (0)" xfId="177"/>
    <cellStyle name="Enter Currency (2)" xfId="178"/>
    <cellStyle name="Enter Units (0)" xfId="179"/>
    <cellStyle name="Enter Units (1)" xfId="180"/>
    <cellStyle name="Enter Units (2)" xfId="181"/>
    <cellStyle name="Entered" xfId="182"/>
    <cellStyle name="Euro" xfId="183"/>
    <cellStyle name="Explanatory Text 2" xfId="184"/>
    <cellStyle name="Fixed" xfId="12"/>
    <cellStyle name="Fixed 2" xfId="185"/>
    <cellStyle name="Font Britannic16" xfId="186"/>
    <cellStyle name="Font Britannic18" xfId="187"/>
    <cellStyle name="Font CenturyCond 18" xfId="188"/>
    <cellStyle name="Font Cond20" xfId="189"/>
    <cellStyle name="Font LucidaSans16" xfId="190"/>
    <cellStyle name="Font NewCenturyCond18" xfId="191"/>
    <cellStyle name="Font Ottawa14" xfId="192"/>
    <cellStyle name="Font Ottawa16" xfId="193"/>
    <cellStyle name="Good 2" xfId="194"/>
    <cellStyle name="Grey" xfId="195"/>
    <cellStyle name="ha" xfId="196"/>
    <cellStyle name="header" xfId="197"/>
    <cellStyle name="Header1" xfId="198"/>
    <cellStyle name="Header2" xfId="199"/>
    <cellStyle name="Header2 2" xfId="200"/>
    <cellStyle name="Heading 1 2" xfId="201"/>
    <cellStyle name="Heading 2 2" xfId="202"/>
    <cellStyle name="Heading 3 2" xfId="203"/>
    <cellStyle name="Heading 4 2" xfId="204"/>
    <cellStyle name="Heading1" xfId="205"/>
    <cellStyle name="Heading2" xfId="206"/>
    <cellStyle name="Heading3" xfId="207"/>
    <cellStyle name="headoption" xfId="208"/>
    <cellStyle name="headoption 2" xfId="209"/>
    <cellStyle name="i·0" xfId="210"/>
    <cellStyle name="Input [yellow]" xfId="211"/>
    <cellStyle name="Input 2" xfId="212"/>
    <cellStyle name="Input 2 2" xfId="213"/>
    <cellStyle name="Input Cells" xfId="214"/>
    <cellStyle name="Ledger 17 x 11 in" xfId="215"/>
    <cellStyle name="Line" xfId="216"/>
    <cellStyle name="Link Currency (0)" xfId="217"/>
    <cellStyle name="Link Currency (2)" xfId="218"/>
    <cellStyle name="Link Units (0)" xfId="219"/>
    <cellStyle name="Link Units (1)" xfId="220"/>
    <cellStyle name="Link Units (2)" xfId="221"/>
    <cellStyle name="Linked Cell 2" xfId="222"/>
    <cellStyle name="Linked Cells" xfId="223"/>
    <cellStyle name="Milliers [0]_      " xfId="224"/>
    <cellStyle name="Milliers_      " xfId="225"/>
    <cellStyle name="Model" xfId="226"/>
    <cellStyle name="moi" xfId="227"/>
    <cellStyle name="Mon?aire [0]_      " xfId="228"/>
    <cellStyle name="Mon?aire_      " xfId="229"/>
    <cellStyle name="Monétaire [0]_TARIFFS DB" xfId="230"/>
    <cellStyle name="Monétaire_TARIFFS DB" xfId="231"/>
    <cellStyle name="n" xfId="232"/>
    <cellStyle name="Neutral 2" xfId="233"/>
    <cellStyle name="New Times Roman" xfId="234"/>
    <cellStyle name="no dec" xfId="235"/>
    <cellStyle name="ÑONVÒ" xfId="236"/>
    <cellStyle name="Normal" xfId="0" builtinId="0"/>
    <cellStyle name="Normal - Style1" xfId="237"/>
    <cellStyle name="Normal - 유형1" xfId="238"/>
    <cellStyle name="Normal 10" xfId="239"/>
    <cellStyle name="Normal 11" xfId="240"/>
    <cellStyle name="Normal 12" xfId="241"/>
    <cellStyle name="Normal 13" xfId="242"/>
    <cellStyle name="Normal 14" xfId="243"/>
    <cellStyle name="Normal 15" xfId="23"/>
    <cellStyle name="Normal 19" xfId="244"/>
    <cellStyle name="Normal 2" xfId="13"/>
    <cellStyle name="Normal 2 2" xfId="245"/>
    <cellStyle name="Normal 2 3" xfId="246"/>
    <cellStyle name="Normal 2 4" xfId="247"/>
    <cellStyle name="Normal 2 5" xfId="376"/>
    <cellStyle name="Normal 2_NBT_HCM_Target 05.2011" xfId="248"/>
    <cellStyle name="Normal 20" xfId="249"/>
    <cellStyle name="Normal 3" xfId="14"/>
    <cellStyle name="Normal 3 2" xfId="250"/>
    <cellStyle name="Normal 3 2 2" xfId="251"/>
    <cellStyle name="Normal 3 3" xfId="252"/>
    <cellStyle name="Normal 3 3 2" xfId="253"/>
    <cellStyle name="Normal 3 4" xfId="254"/>
    <cellStyle name="Normal 3 4 2" xfId="255"/>
    <cellStyle name="Normal 3 5" xfId="256"/>
    <cellStyle name="Normal 3 6" xfId="257"/>
    <cellStyle name="Normal 4" xfId="25"/>
    <cellStyle name="Normal 4 2" xfId="258"/>
    <cellStyle name="Normal 4 3" xfId="259"/>
    <cellStyle name="Normal 5" xfId="260"/>
    <cellStyle name="Normal 5 3 2" xfId="261"/>
    <cellStyle name="Normal 6" xfId="262"/>
    <cellStyle name="Normal 7" xfId="263"/>
    <cellStyle name="Normal 8" xfId="264"/>
    <cellStyle name="Normal 9" xfId="265"/>
    <cellStyle name="Normal_TOTAL REGION" xfId="26"/>
    <cellStyle name="Note 2" xfId="266"/>
    <cellStyle name="Note 2 2" xfId="267"/>
    <cellStyle name="Œ…‹æ_Ø‚è [0.00]_ÆÂ__" xfId="268"/>
    <cellStyle name="omma [0]_Mktg Prog" xfId="269"/>
    <cellStyle name="ormal_Sheet1_1" xfId="270"/>
    <cellStyle name="Output 2" xfId="271"/>
    <cellStyle name="Output 2 2" xfId="272"/>
    <cellStyle name="paint" xfId="273"/>
    <cellStyle name="per.style" xfId="274"/>
    <cellStyle name="Percent" xfId="15" builtinId="5"/>
    <cellStyle name="Percent [0]" xfId="275"/>
    <cellStyle name="Percent [00]" xfId="276"/>
    <cellStyle name="Percent [2]" xfId="277"/>
    <cellStyle name="Percent 2" xfId="16"/>
    <cellStyle name="Percent 2 2" xfId="278"/>
    <cellStyle name="Percent 2 3" xfId="378"/>
    <cellStyle name="Percent 3" xfId="27"/>
    <cellStyle name="Percent 3 2" xfId="279"/>
    <cellStyle name="Percent 3 3" xfId="280"/>
    <cellStyle name="Percent 4" xfId="281"/>
    <cellStyle name="Percent 5" xfId="282"/>
    <cellStyle name="Percent 6" xfId="283"/>
    <cellStyle name="Percent 7" xfId="284"/>
    <cellStyle name="Percent 8" xfId="285"/>
    <cellStyle name="PERCENTAGE" xfId="286"/>
    <cellStyle name="PHANG" xfId="295"/>
    <cellStyle name="PrePop Currency (0)" xfId="287"/>
    <cellStyle name="PrePop Currency (2)" xfId="288"/>
    <cellStyle name="PrePop Units (0)" xfId="289"/>
    <cellStyle name="PrePop Units (1)" xfId="290"/>
    <cellStyle name="PrePop Units (2)" xfId="291"/>
    <cellStyle name="pricing" xfId="292"/>
    <cellStyle name="PSChar" xfId="293"/>
    <cellStyle name="PSHeading" xfId="294"/>
    <cellStyle name="RevList" xfId="296"/>
    <cellStyle name="S—_x005f_x0008_" xfId="297"/>
    <cellStyle name="Style 1" xfId="298"/>
    <cellStyle name="Style 2" xfId="299"/>
    <cellStyle name="Style 3" xfId="300"/>
    <cellStyle name="Style 4" xfId="301"/>
    <cellStyle name="subhead" xfId="302"/>
    <cellStyle name="Subtotal" xfId="303"/>
    <cellStyle name="T" xfId="304"/>
    <cellStyle name="T 2" xfId="305"/>
    <cellStyle name="T_Secondary June July Aug - incentive" xfId="306"/>
    <cellStyle name="T_Secondary June July Aug - incentive 2" xfId="307"/>
    <cellStyle name="T_Tay Bac 1" xfId="308"/>
    <cellStyle name="T_Tay Bac 1 2" xfId="309"/>
    <cellStyle name="Text Indent A" xfId="310"/>
    <cellStyle name="Text Indent B" xfId="311"/>
    <cellStyle name="Text Indent C" xfId="312"/>
    <cellStyle name="th" xfId="318"/>
    <cellStyle name="th 2" xfId="319"/>
    <cellStyle name="þ_x005f_x001d_ð¤_x005f_x000c_¯þ_x005f_x0014__x005f_x000d_¨þU_x005f_x0001_À_x005f_x0004_ _x005f_x0015__x005f_x000f__x005f_x0001__x005f_x0001_" xfId="320"/>
    <cellStyle name="þ_x005f_x001d_ðK_x005f_x000c_Fý_x005f_x001b__x005f_x000d_9ýU_x005f_x0001_Ð_x005f_x0008_¦)_x005f_x0007__x005f_x0001__x005f_x0001_" xfId="321"/>
    <cellStyle name="Times New Roman" xfId="313"/>
    <cellStyle name="Title 2" xfId="314"/>
    <cellStyle name="Total 2" xfId="315"/>
    <cellStyle name="Tusental (0)_pldt" xfId="316"/>
    <cellStyle name="Tusental_pldt" xfId="317"/>
    <cellStyle name="Valuta (0)_pldt" xfId="322"/>
    <cellStyle name="Valuta_pldt" xfId="323"/>
    <cellStyle name="viet" xfId="324"/>
    <cellStyle name="viet2" xfId="325"/>
    <cellStyle name="viet2 2" xfId="326"/>
    <cellStyle name="VN new romanNormal" xfId="327"/>
    <cellStyle name="VN time new roman" xfId="328"/>
    <cellStyle name="vnbo" xfId="329"/>
    <cellStyle name="vnbo 2" xfId="330"/>
    <cellStyle name="vnhead1" xfId="333"/>
    <cellStyle name="vnhead1 2" xfId="334"/>
    <cellStyle name="vnhead2" xfId="335"/>
    <cellStyle name="vnhead2 2" xfId="336"/>
    <cellStyle name="vnhead3" xfId="337"/>
    <cellStyle name="vnhead3 2" xfId="338"/>
    <cellStyle name="vnhead4" xfId="339"/>
    <cellStyle name="vntxt1" xfId="331"/>
    <cellStyle name="vntxt2" xfId="332"/>
    <cellStyle name="Währung [0]_68574_Materialbedarfsliste" xfId="340"/>
    <cellStyle name="Währung_68574_Materialbedarfsliste" xfId="341"/>
    <cellStyle name="Warning Text 2" xfId="342"/>
    <cellStyle name="xuan" xfId="343"/>
    <cellStyle name="センター" xfId="344"/>
    <cellStyle name="เครื่องหมายสกุลเงิน [0]_FTC_OFFER" xfId="345"/>
    <cellStyle name="เครื่องหมายสกุลเงิน_FTC_OFFER" xfId="346"/>
    <cellStyle name="ปกติ_FTC_OFFER" xfId="347"/>
    <cellStyle name=" [0.00]_ Att. 1- Cover" xfId="348"/>
    <cellStyle name="_ Att. 1- Cover" xfId="349"/>
    <cellStyle name="?_ Att. 1- Cover" xfId="350"/>
    <cellStyle name="똿뗦먛귟 [0.00]_PRODUCT DETAIL Q1" xfId="17"/>
    <cellStyle name="똿뗦먛귟_PRODUCT DETAIL Q1" xfId="18"/>
    <cellStyle name="믅됞 [0.00]_PRODUCT DETAIL Q1" xfId="19"/>
    <cellStyle name="믅됞_PRODUCT DETAIL Q1" xfId="20"/>
    <cellStyle name="백분율_95" xfId="351"/>
    <cellStyle name="뷭?_BOOKSHIP" xfId="21"/>
    <cellStyle name="콤마 [ - 유형1" xfId="352"/>
    <cellStyle name="콤마 [ - 유형2" xfId="353"/>
    <cellStyle name="콤마 [ - 유형3" xfId="354"/>
    <cellStyle name="콤마 [ - 유형4" xfId="355"/>
    <cellStyle name="콤마 [ - 유형5" xfId="356"/>
    <cellStyle name="콤마 [ - 유형6" xfId="357"/>
    <cellStyle name="콤마 [ - 유형7" xfId="358"/>
    <cellStyle name="콤마 [ - 유형8" xfId="359"/>
    <cellStyle name="콤마 [0]_ 비목별 월별기술 " xfId="360"/>
    <cellStyle name="콤마_ 비목별 월별기술 " xfId="361"/>
    <cellStyle name="통화 [0]_00ss ordersheet" xfId="362"/>
    <cellStyle name="통화_00ss ordersheet" xfId="363"/>
    <cellStyle name="표준_(정보부문)월별인원계획" xfId="22"/>
    <cellStyle name="一般_00Q3902REV.1" xfId="364"/>
    <cellStyle name="千分位[0]_00Q3902REV.1" xfId="365"/>
    <cellStyle name="千分位_00Q3902REV.1" xfId="366"/>
    <cellStyle name="常规_FY 0102 A&amp;P" xfId="367"/>
    <cellStyle name="桁区切り [0.00]_††††† " xfId="368"/>
    <cellStyle name="桁区切り_††††† " xfId="369"/>
    <cellStyle name="標準_List-dwgis" xfId="370"/>
    <cellStyle name="貨幣 [0]_00Q3902REV.1" xfId="371"/>
    <cellStyle name="貨幣[0]_BRE" xfId="372"/>
    <cellStyle name="貨幣_00Q3902REV.1" xfId="373"/>
    <cellStyle name="通貨 [0.00]_††††† " xfId="374"/>
    <cellStyle name="通貨_††††† " xfId="375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11"/>
  <sheetViews>
    <sheetView showGridLines="0" tabSelected="1" zoomScaleNormal="100" zoomScaleSheetLayoutView="55" workbookViewId="0">
      <pane xSplit="5" ySplit="5" topLeftCell="F6" activePane="bottomRight" state="frozen"/>
      <selection pane="topRight" activeCell="G1" sqref="G1"/>
      <selection pane="bottomLeft" activeCell="A6" sqref="A6"/>
      <selection pane="bottomRight" activeCell="C7" sqref="C7"/>
    </sheetView>
  </sheetViews>
  <sheetFormatPr defaultColWidth="9.140625" defaultRowHeight="15" outlineLevelRow="1"/>
  <cols>
    <col min="1" max="1" width="5" style="20" customWidth="1"/>
    <col min="2" max="2" width="16" style="20" customWidth="1"/>
    <col min="3" max="3" width="12.28515625" style="20" customWidth="1"/>
    <col min="4" max="4" width="22.140625" style="20" customWidth="1"/>
    <col min="5" max="5" width="12.140625" style="20" bestFit="1" customWidth="1"/>
    <col min="6" max="6" width="24.85546875" style="21" customWidth="1"/>
    <col min="7" max="7" width="26.5703125" style="44" customWidth="1"/>
    <col min="8" max="8" width="11.42578125" style="28" customWidth="1"/>
    <col min="9" max="9" width="25.42578125" style="21" customWidth="1"/>
    <col min="10" max="10" width="16.5703125" style="58" customWidth="1"/>
    <col min="11" max="12" width="24.5703125" style="21" hidden="1" customWidth="1"/>
    <col min="13" max="13" width="12.42578125" style="29" hidden="1" customWidth="1"/>
    <col min="14" max="14" width="7.42578125" style="20" hidden="1" customWidth="1"/>
    <col min="15" max="15" width="21.85546875" style="20" hidden="1" customWidth="1"/>
    <col min="16" max="17" width="24.5703125" style="21" hidden="1" customWidth="1"/>
    <col min="18" max="18" width="12.42578125" style="29" hidden="1" customWidth="1"/>
    <col min="19" max="19" width="19.85546875" style="29" hidden="1" customWidth="1"/>
    <col min="20" max="20" width="7.42578125" style="20" hidden="1" customWidth="1"/>
    <col min="21" max="21" width="21.85546875" style="20" hidden="1" customWidth="1"/>
    <col min="22" max="22" width="23.28515625" style="20" customWidth="1"/>
    <col min="23" max="24" width="18.140625" style="20" customWidth="1"/>
    <col min="25" max="25" width="16.5703125" style="20" bestFit="1" customWidth="1"/>
    <col min="26" max="26" width="14.5703125" style="20" bestFit="1" customWidth="1"/>
    <col min="27" max="27" width="16.5703125" style="20" bestFit="1" customWidth="1"/>
    <col min="28" max="16384" width="9.140625" style="20"/>
  </cols>
  <sheetData>
    <row r="1" spans="1:24" ht="30">
      <c r="B1" s="22" t="s">
        <v>1268</v>
      </c>
      <c r="C1" s="22"/>
      <c r="E1" s="23"/>
      <c r="F1" s="24"/>
      <c r="G1" s="42"/>
      <c r="H1" s="25"/>
      <c r="I1" s="24"/>
      <c r="J1" s="57"/>
      <c r="K1" s="24"/>
      <c r="L1" s="24"/>
      <c r="M1" s="47"/>
      <c r="N1" s="23"/>
      <c r="O1" s="23"/>
      <c r="P1" s="24"/>
      <c r="Q1" s="24"/>
      <c r="R1" s="47"/>
      <c r="S1" s="47"/>
      <c r="T1" s="23"/>
      <c r="U1" s="23"/>
    </row>
    <row r="2" spans="1:24" ht="22.5" customHeight="1">
      <c r="B2" s="27" t="s">
        <v>8</v>
      </c>
      <c r="C2" s="27"/>
      <c r="F2" s="30">
        <v>1000</v>
      </c>
      <c r="G2" s="43"/>
      <c r="H2" s="20"/>
      <c r="I2" s="20"/>
      <c r="K2" s="20"/>
      <c r="L2" s="20"/>
      <c r="P2" s="20"/>
      <c r="Q2" s="20"/>
    </row>
    <row r="3" spans="1:24" ht="15.75" thickBot="1">
      <c r="D3" s="27"/>
      <c r="J3" s="59"/>
      <c r="V3" s="27"/>
    </row>
    <row r="4" spans="1:24" s="4" customFormat="1" ht="65.45" customHeight="1">
      <c r="A4" s="213" t="s">
        <v>436</v>
      </c>
      <c r="B4" s="221" t="s">
        <v>7</v>
      </c>
      <c r="C4" s="209" t="s">
        <v>662</v>
      </c>
      <c r="D4" s="215" t="s">
        <v>1</v>
      </c>
      <c r="E4" s="217" t="s">
        <v>10</v>
      </c>
      <c r="F4" s="218" t="s">
        <v>727</v>
      </c>
      <c r="G4" s="218"/>
      <c r="H4" s="218"/>
      <c r="I4" s="218"/>
      <c r="J4" s="219"/>
      <c r="K4" s="218" t="s">
        <v>1269</v>
      </c>
      <c r="L4" s="218"/>
      <c r="M4" s="220"/>
      <c r="N4" s="218"/>
      <c r="O4" s="218"/>
      <c r="P4" s="218" t="s">
        <v>1111</v>
      </c>
      <c r="Q4" s="218"/>
      <c r="R4" s="220"/>
      <c r="S4" s="220"/>
      <c r="T4" s="218"/>
      <c r="U4" s="218"/>
      <c r="V4" s="211" t="s">
        <v>68</v>
      </c>
    </row>
    <row r="5" spans="1:24" s="4" customFormat="1" ht="36" customHeight="1">
      <c r="A5" s="214"/>
      <c r="B5" s="214"/>
      <c r="C5" s="210"/>
      <c r="D5" s="216"/>
      <c r="E5" s="212"/>
      <c r="F5" s="1" t="s">
        <v>727</v>
      </c>
      <c r="G5" s="45" t="s">
        <v>3</v>
      </c>
      <c r="H5" s="2" t="s">
        <v>4</v>
      </c>
      <c r="I5" s="1" t="s">
        <v>9</v>
      </c>
      <c r="J5" s="60" t="s">
        <v>204</v>
      </c>
      <c r="K5" s="1" t="s">
        <v>2</v>
      </c>
      <c r="L5" s="1" t="s">
        <v>11</v>
      </c>
      <c r="M5" s="48" t="s">
        <v>4</v>
      </c>
      <c r="N5" s="9" t="s">
        <v>5</v>
      </c>
      <c r="O5" s="19" t="s">
        <v>202</v>
      </c>
      <c r="P5" s="1" t="s">
        <v>2</v>
      </c>
      <c r="Q5" s="45" t="s">
        <v>3</v>
      </c>
      <c r="R5" s="2" t="s">
        <v>4</v>
      </c>
      <c r="S5" s="1" t="s">
        <v>9</v>
      </c>
      <c r="T5" s="9" t="s">
        <v>5</v>
      </c>
      <c r="U5" s="198" t="s">
        <v>202</v>
      </c>
      <c r="V5" s="212"/>
    </row>
    <row r="6" spans="1:24" s="4" customFormat="1" ht="27" customHeight="1" outlineLevel="1">
      <c r="A6" s="5">
        <v>1</v>
      </c>
      <c r="B6" s="6" t="s">
        <v>7</v>
      </c>
      <c r="C6" s="6" t="s">
        <v>284</v>
      </c>
      <c r="D6" s="6" t="s">
        <v>181</v>
      </c>
      <c r="E6" s="6" t="s">
        <v>7</v>
      </c>
      <c r="F6" s="3">
        <f>VLOOKUP($C6,'31.03'!$D:$M,10,0)*1000</f>
        <v>4310278000</v>
      </c>
      <c r="G6" s="3">
        <f>VLOOKUP($C6,'31.03'!$D:$P,13,0)*1000</f>
        <v>3459161712.0000005</v>
      </c>
      <c r="H6" s="36">
        <f t="shared" ref="H6:H8" si="0">IFERROR((G6)/F6,0)</f>
        <v>0.80253795973252784</v>
      </c>
      <c r="I6" s="7">
        <f t="shared" ref="I6:I7" si="1">IFERROR(G6/1.08,0)</f>
        <v>3202927511.1111112</v>
      </c>
      <c r="J6" s="61">
        <f t="shared" ref="J6:J7" si="2">IF(E6="Sub Distributor",0,IF(AND(H6&gt;=100%,M6&lt;=100%),"Approved",0))</f>
        <v>0</v>
      </c>
      <c r="K6" s="7">
        <f t="shared" ref="K6:K7" si="3">F6</f>
        <v>4310278000</v>
      </c>
      <c r="L6" s="3">
        <f>IFERROR(VLOOKUP($C6,'25.03'!$D:$P,13,0)*1000,0)</f>
        <v>1773220724.9999998</v>
      </c>
      <c r="M6" s="36">
        <f t="shared" ref="M6:M8" si="4">IFERROR((L6)/K6,0)</f>
        <v>0.41139358644616419</v>
      </c>
      <c r="N6" s="8">
        <f t="shared" ref="N6:N7" si="5">IF(AND(E6="Sub Distributor",H6&gt;=100%),2%,IF(OR(J6="Approved",AND(H6&gt;=100%,M6&gt;=100%)),IF(E6="distributor",2%,1%),0))</f>
        <v>0</v>
      </c>
      <c r="O6" s="7">
        <f t="shared" ref="O6:O7" si="6">+IF(I6=0,0,N6*I6)</f>
        <v>0</v>
      </c>
      <c r="P6" s="3">
        <f>IF($E6="Sub Distributor",0,IFERROR((VLOOKUP($C6,'31.03'!$D:$P,4,0)*1000-VLOOKUP($C6,'31.03'!$D:$P,10,0)*1000),0))</f>
        <v>0</v>
      </c>
      <c r="Q6" s="3">
        <f t="shared" ref="Q6:Q7" si="7">AA6</f>
        <v>0</v>
      </c>
      <c r="R6" s="36">
        <f t="shared" ref="R6:R8" si="8">IFERROR((Q6)/P6,0)</f>
        <v>0</v>
      </c>
      <c r="S6" s="3">
        <f t="shared" ref="S6:S7" si="9">AB6</f>
        <v>0</v>
      </c>
      <c r="T6" s="8">
        <f t="shared" ref="T6:T7" si="10">IFERROR(IF(R6&gt;=100%,2%,0),0)</f>
        <v>0</v>
      </c>
      <c r="U6" s="7">
        <f t="shared" ref="U6:U7" si="11">+IF(P6=0,0,S6*T6)</f>
        <v>0</v>
      </c>
      <c r="V6" s="200">
        <f t="shared" ref="V6:V7" si="12">ROUND(O6+U6,0)</f>
        <v>0</v>
      </c>
      <c r="W6" s="117"/>
      <c r="X6" s="117"/>
    </row>
    <row r="7" spans="1:24" s="4" customFormat="1" ht="27" customHeight="1" outlineLevel="1">
      <c r="A7" s="5">
        <f t="shared" ref="A7" si="13">1+A6</f>
        <v>2</v>
      </c>
      <c r="B7" s="6" t="s">
        <v>7</v>
      </c>
      <c r="C7" s="6" t="s">
        <v>641</v>
      </c>
      <c r="D7" s="6" t="s">
        <v>642</v>
      </c>
      <c r="E7" s="6" t="s">
        <v>7</v>
      </c>
      <c r="F7" s="3">
        <f>VLOOKUP($C7,'31.03'!$D:$M,10,0)*1000</f>
        <v>2014071000</v>
      </c>
      <c r="G7" s="3">
        <f>VLOOKUP($C7,'31.03'!$D:$P,13,0)*1000</f>
        <v>710800332</v>
      </c>
      <c r="H7" s="36">
        <f t="shared" si="0"/>
        <v>0.35291721692035682</v>
      </c>
      <c r="I7" s="7">
        <f t="shared" si="1"/>
        <v>658148455.55555546</v>
      </c>
      <c r="J7" s="61">
        <f t="shared" si="2"/>
        <v>0</v>
      </c>
      <c r="K7" s="7">
        <f t="shared" si="3"/>
        <v>2014071000</v>
      </c>
      <c r="L7" s="3">
        <f>IFERROR(VLOOKUP($C7,'25.03'!$D:$P,13,0)*1000,0)</f>
        <v>505984812</v>
      </c>
      <c r="M7" s="36">
        <f t="shared" si="4"/>
        <v>0.25122491312371809</v>
      </c>
      <c r="N7" s="8">
        <f t="shared" si="5"/>
        <v>0</v>
      </c>
      <c r="O7" s="7">
        <f t="shared" si="6"/>
        <v>0</v>
      </c>
      <c r="P7" s="3">
        <f>IF($E7="Sub Distributor",0,IFERROR((VLOOKUP($C7,'31.03'!$D:$P,4,0)*1000-VLOOKUP($C7,'31.03'!$D:$P,10,0)*1000),0))</f>
        <v>0</v>
      </c>
      <c r="Q7" s="3">
        <f t="shared" si="7"/>
        <v>0</v>
      </c>
      <c r="R7" s="36">
        <f t="shared" si="8"/>
        <v>0</v>
      </c>
      <c r="S7" s="3">
        <f t="shared" si="9"/>
        <v>0</v>
      </c>
      <c r="T7" s="8">
        <f t="shared" si="10"/>
        <v>0</v>
      </c>
      <c r="U7" s="7">
        <f t="shared" si="11"/>
        <v>0</v>
      </c>
      <c r="V7" s="200">
        <f t="shared" si="12"/>
        <v>0</v>
      </c>
      <c r="W7" s="117"/>
      <c r="X7" s="117"/>
    </row>
    <row r="8" spans="1:24" s="4" customFormat="1" ht="27" customHeight="1">
      <c r="A8" s="11"/>
      <c r="B8" s="14" t="s">
        <v>24</v>
      </c>
      <c r="C8" s="14"/>
      <c r="D8" s="14"/>
      <c r="E8" s="14"/>
      <c r="F8" s="13">
        <f>SUM(F6:F7)</f>
        <v>6324349000</v>
      </c>
      <c r="G8" s="13">
        <f>SUM(G6:G7)</f>
        <v>4169962044.0000005</v>
      </c>
      <c r="H8" s="16">
        <f t="shared" si="0"/>
        <v>0.65935040017557545</v>
      </c>
      <c r="I8" s="13">
        <f>SUM(I6:I7)</f>
        <v>3861075966.6666665</v>
      </c>
      <c r="J8" s="51"/>
      <c r="K8" s="13">
        <f>SUM(K6:K7)</f>
        <v>6324349000</v>
      </c>
      <c r="L8" s="13">
        <f>SUM(L6:L7)</f>
        <v>2279205537</v>
      </c>
      <c r="M8" s="16">
        <f t="shared" si="4"/>
        <v>0.36038579417423044</v>
      </c>
      <c r="N8" s="17"/>
      <c r="O8" s="13">
        <f>SUM(O6:O7)</f>
        <v>0</v>
      </c>
      <c r="P8" s="13">
        <f>SUM(P6:P7)</f>
        <v>0</v>
      </c>
      <c r="Q8" s="13">
        <f>SUM(Q6:Q7)</f>
        <v>0</v>
      </c>
      <c r="R8" s="16">
        <f t="shared" si="8"/>
        <v>0</v>
      </c>
      <c r="S8" s="13">
        <f>SUM(S6:S7)</f>
        <v>0</v>
      </c>
      <c r="T8" s="17"/>
      <c r="U8" s="13">
        <f>SUM(U6:U7)</f>
        <v>0</v>
      </c>
      <c r="V8" s="13">
        <f>SUM(V6:V7)</f>
        <v>0</v>
      </c>
      <c r="X8" s="117"/>
    </row>
    <row r="9" spans="1:24">
      <c r="F9" s="31"/>
      <c r="K9" s="31"/>
      <c r="P9" s="31"/>
    </row>
    <row r="10" spans="1:24">
      <c r="K10" s="31"/>
      <c r="P10" s="31"/>
    </row>
    <row r="11" spans="1:24">
      <c r="K11" s="31"/>
      <c r="P11" s="31"/>
    </row>
  </sheetData>
  <autoFilter ref="A5:X8"/>
  <mergeCells count="9">
    <mergeCell ref="C4:C5"/>
    <mergeCell ref="V4:V5"/>
    <mergeCell ref="A4:A5"/>
    <mergeCell ref="D4:D5"/>
    <mergeCell ref="E4:E5"/>
    <mergeCell ref="F4:J4"/>
    <mergeCell ref="K4:O4"/>
    <mergeCell ref="B4:B5"/>
    <mergeCell ref="P4:U4"/>
  </mergeCells>
  <conditionalFormatting sqref="C6:C1048576 C1:C4">
    <cfRule type="duplicateValues" dxfId="4" priority="420"/>
  </conditionalFormatting>
  <conditionalFormatting sqref="C1:C1048576">
    <cfRule type="duplicateValues" dxfId="3" priority="423"/>
  </conditionalFormatting>
  <conditionalFormatting sqref="C1:C1048576">
    <cfRule type="duplicateValues" dxfId="2" priority="426"/>
  </conditionalFormatting>
  <conditionalFormatting sqref="C1:C1048576">
    <cfRule type="duplicateValues" dxfId="1" priority="429"/>
    <cfRule type="duplicateValues" dxfId="0" priority="430"/>
  </conditionalFormatting>
  <printOptions horizontalCentered="1"/>
  <pageMargins left="0" right="0" top="0.23622047244094491" bottom="0" header="0" footer="0"/>
  <pageSetup paperSize="9" scale="35" fitToWidth="3" fitToHeight="6" orientation="landscape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BM833"/>
  <sheetViews>
    <sheetView showGridLines="0" zoomScale="55" zoomScaleNormal="55" workbookViewId="0">
      <pane xSplit="5" ySplit="7" topLeftCell="G255" activePane="bottomRight" state="frozen"/>
      <selection pane="topRight" activeCell="E1" sqref="E1"/>
      <selection pane="bottomLeft" activeCell="A8" sqref="A8"/>
      <selection pane="bottomRight" activeCell="O4" sqref="O4"/>
    </sheetView>
  </sheetViews>
  <sheetFormatPr defaultRowHeight="15" outlineLevelRow="3" outlineLevelCol="2"/>
  <cols>
    <col min="1" max="1" width="2.85546875" customWidth="1"/>
    <col min="2" max="2" width="9" customWidth="1"/>
    <col min="3" max="3" width="23.140625" customWidth="1" outlineLevel="1"/>
    <col min="4" max="4" width="18.42578125" bestFit="1" customWidth="1"/>
    <col min="5" max="5" width="27.42578125" customWidth="1" outlineLevel="1"/>
    <col min="6" max="6" width="16.28515625" customWidth="1" outlineLevel="1"/>
    <col min="7" max="7" width="21.140625" customWidth="1"/>
    <col min="8" max="8" width="19.5703125" bestFit="1" customWidth="1"/>
    <col min="9" max="9" width="17.42578125" customWidth="1"/>
    <col min="10" max="10" width="18.28515625" bestFit="1" customWidth="1"/>
    <col min="11" max="11" width="21.140625" bestFit="1" customWidth="1"/>
    <col min="12" max="12" width="8.85546875" customWidth="1"/>
    <col min="13" max="14" width="19.5703125" customWidth="1"/>
    <col min="15" max="15" width="16.28515625" customWidth="1"/>
    <col min="16" max="16" width="18.28515625" bestFit="1" customWidth="1"/>
    <col min="17" max="17" width="21.140625" bestFit="1" customWidth="1"/>
    <col min="18" max="18" width="8.85546875" customWidth="1"/>
    <col min="19" max="19" width="11.7109375" customWidth="1" outlineLevel="1"/>
    <col min="20" max="20" width="11.140625" customWidth="1" outlineLevel="2"/>
    <col min="21" max="22" width="11.5703125" customWidth="1" outlineLevel="2"/>
    <col min="23" max="24" width="11.42578125" customWidth="1" outlineLevel="2"/>
    <col min="25" max="25" width="12.42578125" customWidth="1" outlineLevel="2"/>
    <col min="26" max="26" width="11.7109375" customWidth="1" outlineLevel="2"/>
    <col min="27" max="27" width="13" customWidth="1" outlineLevel="2"/>
    <col min="28" max="28" width="12.5703125" customWidth="1" outlineLevel="2"/>
    <col min="29" max="29" width="11.140625" customWidth="1" outlineLevel="2"/>
    <col min="30" max="30" width="11.42578125" customWidth="1" outlineLevel="2"/>
    <col min="31" max="31" width="12.42578125" customWidth="1" outlineLevel="2"/>
    <col min="32" max="34" width="11.140625" customWidth="1" outlineLevel="2"/>
    <col min="35" max="35" width="11.7109375" customWidth="1" outlineLevel="2"/>
    <col min="36" max="36" width="12.5703125" customWidth="1" outlineLevel="2"/>
    <col min="37" max="37" width="12.42578125" customWidth="1" outlineLevel="2"/>
    <col min="38" max="40" width="11.5703125" customWidth="1" outlineLevel="2"/>
    <col min="41" max="42" width="11.42578125" customWidth="1" outlineLevel="2"/>
    <col min="43" max="44" width="12.42578125" customWidth="1" outlineLevel="2"/>
    <col min="45" max="45" width="13.140625" customWidth="1" outlineLevel="2"/>
    <col min="46" max="46" width="12.85546875" customWidth="1" outlineLevel="2"/>
    <col min="47" max="48" width="11.140625" customWidth="1" outlineLevel="2"/>
    <col min="49" max="49" width="11.7109375" customWidth="1" outlineLevel="2"/>
    <col min="50" max="50" width="12.140625" customWidth="1" outlineLevel="2"/>
    <col min="51" max="51" width="11.7109375" customWidth="1" outlineLevel="2"/>
    <col min="52" max="52" width="12.140625" customWidth="1" outlineLevel="2"/>
    <col min="53" max="53" width="13" customWidth="1" outlineLevel="2"/>
    <col min="54" max="55" width="11.140625" customWidth="1" outlineLevel="2"/>
    <col min="56" max="56" width="11" customWidth="1" outlineLevel="2"/>
    <col min="57" max="57" width="11.7109375" customWidth="1" outlineLevel="1"/>
    <col min="58" max="58" width="12.85546875" customWidth="1" outlineLevel="1"/>
    <col min="59" max="59" width="13" customWidth="1" outlineLevel="1"/>
    <col min="60" max="60" width="12.5703125" customWidth="1" outlineLevel="1"/>
    <col min="61" max="61" width="18" customWidth="1"/>
    <col min="62" max="62" width="13.85546875" customWidth="1"/>
    <col min="63" max="63" width="20.28515625" customWidth="1"/>
    <col min="64" max="64" width="12.85546875" bestFit="1" customWidth="1"/>
    <col min="65" max="65" width="16.28515625" bestFit="1" customWidth="1"/>
  </cols>
  <sheetData>
    <row r="1" spans="2:65" ht="25.5">
      <c r="B1" s="37" t="s">
        <v>1261</v>
      </c>
      <c r="C1" s="32"/>
      <c r="E1" s="125"/>
      <c r="F1" s="199"/>
      <c r="G1" s="126" t="s">
        <v>754</v>
      </c>
      <c r="H1" s="138"/>
      <c r="I1" s="138"/>
      <c r="J1" s="125"/>
      <c r="K1" s="125"/>
      <c r="L1" s="204"/>
      <c r="M1" s="138"/>
      <c r="N1" s="125"/>
      <c r="O1" s="125"/>
      <c r="P1" s="125"/>
      <c r="R1" s="127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K1" s="129"/>
    </row>
    <row r="2" spans="2:65" ht="18">
      <c r="B2" s="38" t="s">
        <v>778</v>
      </c>
      <c r="D2" s="33" t="s">
        <v>1287</v>
      </c>
      <c r="E2" s="125"/>
      <c r="F2" s="199"/>
      <c r="G2" s="126" t="s">
        <v>704</v>
      </c>
      <c r="H2" s="138" t="s">
        <v>705</v>
      </c>
      <c r="I2" s="138"/>
      <c r="J2" s="131"/>
      <c r="K2" s="125"/>
      <c r="L2" s="204"/>
      <c r="M2" s="138"/>
      <c r="N2" s="125"/>
      <c r="O2" s="130"/>
      <c r="P2" s="131"/>
      <c r="R2" s="127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K2" s="129"/>
    </row>
    <row r="3" spans="2:65">
      <c r="B3" s="53"/>
      <c r="C3" s="53"/>
      <c r="D3" s="54"/>
      <c r="E3" s="132"/>
      <c r="F3" s="201"/>
      <c r="G3" s="133" t="s">
        <v>706</v>
      </c>
      <c r="H3" s="138" t="s">
        <v>707</v>
      </c>
      <c r="I3" s="138"/>
      <c r="J3" s="207">
        <f>J418-J242-J191-J11</f>
        <v>89638660.715680003</v>
      </c>
      <c r="K3" s="132"/>
      <c r="L3" s="205"/>
      <c r="M3" s="138"/>
      <c r="N3" s="208">
        <f>J3-P3</f>
        <v>253546.70100000501</v>
      </c>
      <c r="O3" s="132"/>
      <c r="P3" s="207">
        <f>P418-P242-P191-P11</f>
        <v>89385114.014679998</v>
      </c>
      <c r="Q3" s="134"/>
      <c r="R3" s="135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4"/>
      <c r="BJ3" s="134"/>
      <c r="BK3" s="137"/>
      <c r="BL3" s="134"/>
    </row>
    <row r="4" spans="2:65">
      <c r="D4" s="34"/>
      <c r="E4" s="125"/>
      <c r="F4" s="199"/>
      <c r="G4" s="133" t="s">
        <v>708</v>
      </c>
      <c r="H4" s="138"/>
      <c r="I4" s="138"/>
      <c r="J4" s="206">
        <f>SUMIF($E$7:$E$418,"Total NPP*",$J$7:$J$418)</f>
        <v>77102409.059080005</v>
      </c>
      <c r="K4" s="125"/>
      <c r="L4" s="204"/>
      <c r="M4" s="206">
        <f>SUMIF($E$7:$E$418,"Total SD*",$M$7:$M$418)+45000</f>
        <v>6999317.6379999993</v>
      </c>
      <c r="N4" s="138"/>
      <c r="O4" s="208">
        <f>J4-P4</f>
        <v>252449.81100000441</v>
      </c>
      <c r="P4" s="206">
        <f>SUMIF($E$7:$E$418,"Total NPP*",$P$7:$P$418)</f>
        <v>76849959.24808</v>
      </c>
      <c r="R4" s="127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K4" s="129"/>
    </row>
    <row r="5" spans="2:65">
      <c r="D5" s="139" t="s">
        <v>779</v>
      </c>
      <c r="E5" s="125"/>
      <c r="F5" s="125"/>
      <c r="G5" s="125"/>
      <c r="H5" s="125"/>
      <c r="I5" s="125"/>
      <c r="J5" s="125"/>
      <c r="K5" s="125"/>
      <c r="L5" s="204"/>
      <c r="M5" s="125"/>
      <c r="N5" s="125"/>
      <c r="O5" s="125"/>
      <c r="R5" s="127"/>
      <c r="S5" s="226" t="s">
        <v>158</v>
      </c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U5" s="226"/>
      <c r="AV5" s="226"/>
      <c r="AW5" s="226"/>
      <c r="AX5" s="226"/>
      <c r="AY5" s="226"/>
      <c r="AZ5" s="226"/>
      <c r="BA5" s="226"/>
      <c r="BB5" s="226"/>
      <c r="BC5" s="226"/>
      <c r="BD5" s="226"/>
      <c r="BE5" s="226"/>
      <c r="BF5" s="226"/>
      <c r="BG5" s="226"/>
      <c r="BH5" s="226"/>
      <c r="BK5" s="129"/>
    </row>
    <row r="6" spans="2:65">
      <c r="B6" s="227" t="s">
        <v>780</v>
      </c>
      <c r="C6" s="227" t="s">
        <v>103</v>
      </c>
      <c r="D6" s="227" t="s">
        <v>78</v>
      </c>
      <c r="E6" s="227" t="s">
        <v>23</v>
      </c>
      <c r="F6" s="227" t="s">
        <v>10</v>
      </c>
      <c r="G6" s="39" t="s">
        <v>1288</v>
      </c>
      <c r="H6" s="40"/>
      <c r="I6" s="40"/>
      <c r="J6" s="40"/>
      <c r="K6" s="40"/>
      <c r="L6" s="41"/>
      <c r="M6" s="40"/>
      <c r="N6" s="40"/>
      <c r="O6" s="40"/>
      <c r="P6" s="40"/>
      <c r="Q6" s="40"/>
      <c r="R6" s="41"/>
      <c r="S6" s="141">
        <v>320013</v>
      </c>
      <c r="T6" s="141">
        <v>323555</v>
      </c>
      <c r="U6" s="141">
        <v>342146</v>
      </c>
      <c r="V6" s="141">
        <v>320014</v>
      </c>
      <c r="W6" s="141">
        <v>323510</v>
      </c>
      <c r="X6" s="141">
        <v>320015</v>
      </c>
      <c r="Y6" s="141">
        <v>320012</v>
      </c>
      <c r="Z6" s="141">
        <v>323100</v>
      </c>
      <c r="AA6" s="141">
        <v>320020</v>
      </c>
      <c r="AB6" s="141">
        <v>323001</v>
      </c>
      <c r="AC6" s="141">
        <v>325000</v>
      </c>
      <c r="AD6" s="141">
        <v>320011</v>
      </c>
      <c r="AE6" s="141">
        <v>320917</v>
      </c>
      <c r="AF6" s="141">
        <v>320918</v>
      </c>
      <c r="AG6" s="141">
        <v>320007</v>
      </c>
      <c r="AH6" s="141">
        <v>320920</v>
      </c>
      <c r="AI6" s="141">
        <v>320919</v>
      </c>
      <c r="AJ6" s="141">
        <v>320000</v>
      </c>
      <c r="AK6" s="141">
        <v>320002</v>
      </c>
      <c r="AL6" s="141">
        <v>320006</v>
      </c>
      <c r="AM6" s="141">
        <v>320106</v>
      </c>
      <c r="AN6" s="141">
        <v>331021</v>
      </c>
      <c r="AO6" s="141">
        <v>321245</v>
      </c>
      <c r="AP6" s="141">
        <v>320107</v>
      </c>
      <c r="AQ6" s="141">
        <v>320105</v>
      </c>
      <c r="AR6" s="141">
        <v>320921</v>
      </c>
      <c r="AS6" s="141">
        <v>320001</v>
      </c>
      <c r="AT6" s="141">
        <v>320016</v>
      </c>
      <c r="AU6" s="141">
        <v>320017</v>
      </c>
      <c r="AV6" s="141">
        <v>320009</v>
      </c>
      <c r="AW6" s="141">
        <v>324001</v>
      </c>
      <c r="AX6" s="141">
        <v>324143</v>
      </c>
      <c r="AY6" s="141">
        <v>324901</v>
      </c>
      <c r="AZ6" s="141">
        <v>323003</v>
      </c>
      <c r="BA6" s="141">
        <v>323102</v>
      </c>
      <c r="BB6" s="141">
        <v>320018</v>
      </c>
      <c r="BC6" s="141">
        <v>320019</v>
      </c>
      <c r="BD6" s="141">
        <v>322900</v>
      </c>
      <c r="BE6" s="142">
        <v>322109</v>
      </c>
      <c r="BF6" s="141">
        <v>327100</v>
      </c>
      <c r="BG6" s="141">
        <v>327102</v>
      </c>
      <c r="BH6" s="142">
        <v>327103</v>
      </c>
      <c r="BI6" s="222" t="s">
        <v>1272</v>
      </c>
      <c r="BJ6" s="223"/>
      <c r="BK6" s="224" t="s">
        <v>1273</v>
      </c>
      <c r="BL6" s="225"/>
    </row>
    <row r="7" spans="2:65" ht="47.25" customHeight="1">
      <c r="B7" s="227"/>
      <c r="C7" s="227"/>
      <c r="D7" s="227"/>
      <c r="E7" s="227"/>
      <c r="F7" s="227"/>
      <c r="G7" s="35" t="s">
        <v>1068</v>
      </c>
      <c r="H7" s="35" t="s">
        <v>1069</v>
      </c>
      <c r="I7" s="35" t="s">
        <v>1124</v>
      </c>
      <c r="J7" s="35" t="s">
        <v>1071</v>
      </c>
      <c r="K7" s="35" t="s">
        <v>1072</v>
      </c>
      <c r="L7" s="143" t="s">
        <v>1073</v>
      </c>
      <c r="M7" s="35" t="s">
        <v>1070</v>
      </c>
      <c r="N7" s="35" t="s">
        <v>781</v>
      </c>
      <c r="O7" s="35" t="s">
        <v>1125</v>
      </c>
      <c r="P7" s="35" t="s">
        <v>1074</v>
      </c>
      <c r="Q7" s="35" t="s">
        <v>1075</v>
      </c>
      <c r="R7" s="143" t="s">
        <v>1076</v>
      </c>
      <c r="S7" s="144" t="s">
        <v>709</v>
      </c>
      <c r="T7" s="144" t="s">
        <v>104</v>
      </c>
      <c r="U7" s="144" t="s">
        <v>105</v>
      </c>
      <c r="V7" s="144" t="s">
        <v>717</v>
      </c>
      <c r="W7" s="144" t="s">
        <v>106</v>
      </c>
      <c r="X7" s="144" t="s">
        <v>710</v>
      </c>
      <c r="Y7" s="144" t="s">
        <v>663</v>
      </c>
      <c r="Z7" s="144" t="s">
        <v>711</v>
      </c>
      <c r="AA7" s="144" t="s">
        <v>1178</v>
      </c>
      <c r="AB7" s="144" t="s">
        <v>415</v>
      </c>
      <c r="AC7" s="144" t="s">
        <v>557</v>
      </c>
      <c r="AD7" s="144" t="s">
        <v>591</v>
      </c>
      <c r="AE7" s="144" t="s">
        <v>1146</v>
      </c>
      <c r="AF7" s="144" t="s">
        <v>1274</v>
      </c>
      <c r="AG7" s="144" t="s">
        <v>335</v>
      </c>
      <c r="AH7" s="144" t="s">
        <v>1275</v>
      </c>
      <c r="AI7" s="144" t="s">
        <v>1276</v>
      </c>
      <c r="AJ7" s="144" t="s">
        <v>592</v>
      </c>
      <c r="AK7" s="144" t="s">
        <v>326</v>
      </c>
      <c r="AL7" s="144" t="s">
        <v>331</v>
      </c>
      <c r="AM7" s="144" t="s">
        <v>712</v>
      </c>
      <c r="AN7" s="144" t="s">
        <v>107</v>
      </c>
      <c r="AO7" s="144" t="s">
        <v>108</v>
      </c>
      <c r="AP7" s="144" t="s">
        <v>718</v>
      </c>
      <c r="AQ7" s="144" t="s">
        <v>664</v>
      </c>
      <c r="AR7" s="144" t="s">
        <v>1277</v>
      </c>
      <c r="AS7" s="144" t="s">
        <v>593</v>
      </c>
      <c r="AT7" s="144" t="s">
        <v>1170</v>
      </c>
      <c r="AU7" s="144" t="s">
        <v>690</v>
      </c>
      <c r="AV7" s="144" t="s">
        <v>336</v>
      </c>
      <c r="AW7" s="144" t="s">
        <v>1126</v>
      </c>
      <c r="AX7" s="144" t="s">
        <v>1127</v>
      </c>
      <c r="AY7" s="144" t="s">
        <v>1128</v>
      </c>
      <c r="AZ7" s="144" t="s">
        <v>1129</v>
      </c>
      <c r="BA7" s="144" t="s">
        <v>1130</v>
      </c>
      <c r="BB7" s="144" t="s">
        <v>1210</v>
      </c>
      <c r="BC7" s="144" t="s">
        <v>1211</v>
      </c>
      <c r="BD7" s="144" t="s">
        <v>1278</v>
      </c>
      <c r="BE7" s="144" t="s">
        <v>1171</v>
      </c>
      <c r="BF7" s="144" t="s">
        <v>594</v>
      </c>
      <c r="BG7" s="144" t="s">
        <v>595</v>
      </c>
      <c r="BH7" s="144" t="s">
        <v>596</v>
      </c>
      <c r="BI7" s="203" t="s">
        <v>1191</v>
      </c>
      <c r="BJ7" s="144" t="s">
        <v>1279</v>
      </c>
      <c r="BK7" s="144" t="s">
        <v>11</v>
      </c>
      <c r="BL7" s="145" t="s">
        <v>1250</v>
      </c>
    </row>
    <row r="8" spans="2:65" ht="18" hidden="1" customHeight="1" outlineLevel="3">
      <c r="B8" s="146" t="s">
        <v>744</v>
      </c>
      <c r="C8" s="146"/>
      <c r="D8" s="146">
        <v>2118</v>
      </c>
      <c r="E8" s="147" t="s">
        <v>159</v>
      </c>
      <c r="F8" s="146" t="s">
        <v>782</v>
      </c>
      <c r="G8" s="124">
        <v>4619427.44959349</v>
      </c>
      <c r="H8" s="49">
        <v>4596646.3909999998</v>
      </c>
      <c r="I8" s="49">
        <v>-178.691</v>
      </c>
      <c r="J8" s="124">
        <v>4596467.7</v>
      </c>
      <c r="K8" s="124">
        <v>-22959.749593489803</v>
      </c>
      <c r="L8" s="148">
        <v>0.99502974127334542</v>
      </c>
      <c r="M8" s="124">
        <v>4516827.44959349</v>
      </c>
      <c r="N8" s="49">
        <v>4559170.0199999996</v>
      </c>
      <c r="O8" s="49">
        <v>-178.691</v>
      </c>
      <c r="P8" s="124">
        <v>4558991.3289999999</v>
      </c>
      <c r="Q8" s="124">
        <v>42163.879406509921</v>
      </c>
      <c r="R8" s="148">
        <v>1.0093348439534269</v>
      </c>
      <c r="S8" s="49">
        <v>165844.44099999999</v>
      </c>
      <c r="T8" s="49">
        <v>0</v>
      </c>
      <c r="U8" s="49">
        <v>0</v>
      </c>
      <c r="V8" s="49">
        <v>0</v>
      </c>
      <c r="W8" s="49">
        <v>0</v>
      </c>
      <c r="X8" s="49">
        <v>1163560.716</v>
      </c>
      <c r="Y8" s="49">
        <v>0</v>
      </c>
      <c r="Z8" s="49">
        <v>0</v>
      </c>
      <c r="AA8" s="49">
        <v>0</v>
      </c>
      <c r="AB8" s="49">
        <v>0</v>
      </c>
      <c r="AC8" s="49">
        <v>36217.052000000003</v>
      </c>
      <c r="AD8" s="49">
        <v>13968.325000000001</v>
      </c>
      <c r="AE8" s="49">
        <v>43312.201999999997</v>
      </c>
      <c r="AF8" s="49">
        <v>104086.891</v>
      </c>
      <c r="AG8" s="49">
        <v>112766.167</v>
      </c>
      <c r="AH8" s="49">
        <v>0</v>
      </c>
      <c r="AI8" s="49">
        <v>0</v>
      </c>
      <c r="AJ8" s="49">
        <v>1932784.4739999999</v>
      </c>
      <c r="AK8" s="49">
        <v>0</v>
      </c>
      <c r="AL8" s="49">
        <v>0</v>
      </c>
      <c r="AM8" s="49">
        <v>0</v>
      </c>
      <c r="AN8" s="49">
        <v>0</v>
      </c>
      <c r="AO8" s="49">
        <v>0</v>
      </c>
      <c r="AP8" s="49">
        <v>502985.07199999999</v>
      </c>
      <c r="AQ8" s="49">
        <v>0</v>
      </c>
      <c r="AR8" s="49">
        <v>62846.955999999998</v>
      </c>
      <c r="AS8" s="49">
        <v>0</v>
      </c>
      <c r="AT8" s="49">
        <v>0</v>
      </c>
      <c r="AU8" s="49">
        <v>0</v>
      </c>
      <c r="AV8" s="49">
        <v>160300.897</v>
      </c>
      <c r="AW8" s="49">
        <v>23551.168000000001</v>
      </c>
      <c r="AX8" s="49">
        <v>43298.713000000003</v>
      </c>
      <c r="AY8" s="49">
        <v>57.682000000000002</v>
      </c>
      <c r="AZ8" s="49">
        <v>26391.677</v>
      </c>
      <c r="BA8" s="49">
        <v>34635.22</v>
      </c>
      <c r="BB8" s="49">
        <v>54204.891000000003</v>
      </c>
      <c r="BC8" s="49">
        <v>44500.082999999999</v>
      </c>
      <c r="BD8" s="49">
        <v>0</v>
      </c>
      <c r="BE8" s="49">
        <v>33857.392999999996</v>
      </c>
      <c r="BF8" s="49">
        <v>29594.557000000001</v>
      </c>
      <c r="BG8" s="49">
        <v>0</v>
      </c>
      <c r="BH8" s="49">
        <v>7881.8140000000003</v>
      </c>
      <c r="BI8" s="124"/>
      <c r="BJ8" s="148"/>
      <c r="BK8" s="124"/>
      <c r="BL8" s="148"/>
      <c r="BM8" s="149">
        <v>-3.5763036976277363E-10</v>
      </c>
    </row>
    <row r="9" spans="2:65" ht="18" hidden="1" customHeight="1" outlineLevel="3">
      <c r="B9" s="150" t="s">
        <v>744</v>
      </c>
      <c r="C9" s="150"/>
      <c r="D9" s="150">
        <v>2112</v>
      </c>
      <c r="E9" s="151" t="s">
        <v>160</v>
      </c>
      <c r="F9" s="150" t="s">
        <v>783</v>
      </c>
      <c r="G9" s="49">
        <v>4464503.7411130648</v>
      </c>
      <c r="H9" s="49">
        <v>4608665.3420000002</v>
      </c>
      <c r="I9" s="49">
        <v>-1520.838</v>
      </c>
      <c r="J9" s="49">
        <v>4607144.5039999997</v>
      </c>
      <c r="K9" s="49">
        <v>142640.76288693491</v>
      </c>
      <c r="L9" s="152">
        <v>1.0319499705137154</v>
      </c>
      <c r="M9" s="49">
        <v>4366463.7411130648</v>
      </c>
      <c r="N9" s="49">
        <v>4558541.5750000002</v>
      </c>
      <c r="O9" s="49">
        <v>-1520.838</v>
      </c>
      <c r="P9" s="49">
        <v>4557020.7369999997</v>
      </c>
      <c r="Q9" s="49">
        <v>190556.99588693492</v>
      </c>
      <c r="R9" s="152">
        <v>1.0436410347560472</v>
      </c>
      <c r="S9" s="49">
        <v>210271.448</v>
      </c>
      <c r="T9" s="49">
        <v>0</v>
      </c>
      <c r="U9" s="49">
        <v>0</v>
      </c>
      <c r="V9" s="49">
        <v>0</v>
      </c>
      <c r="W9" s="49">
        <v>0</v>
      </c>
      <c r="X9" s="49">
        <v>1235218.19</v>
      </c>
      <c r="Y9" s="49">
        <v>0</v>
      </c>
      <c r="Z9" s="49">
        <v>0</v>
      </c>
      <c r="AA9" s="49">
        <v>0</v>
      </c>
      <c r="AB9" s="49">
        <v>0</v>
      </c>
      <c r="AC9" s="49">
        <v>42210.381000000001</v>
      </c>
      <c r="AD9" s="49">
        <v>15295.540999999999</v>
      </c>
      <c r="AE9" s="49">
        <v>2619.12</v>
      </c>
      <c r="AF9" s="49">
        <v>113079.277</v>
      </c>
      <c r="AG9" s="49">
        <v>81233.187999999995</v>
      </c>
      <c r="AH9" s="49">
        <v>0</v>
      </c>
      <c r="AI9" s="49">
        <v>0</v>
      </c>
      <c r="AJ9" s="49">
        <v>1716513.1569999999</v>
      </c>
      <c r="AK9" s="49">
        <v>0</v>
      </c>
      <c r="AL9" s="49">
        <v>0</v>
      </c>
      <c r="AM9" s="49">
        <v>0</v>
      </c>
      <c r="AN9" s="49">
        <v>0</v>
      </c>
      <c r="AO9" s="49">
        <v>0</v>
      </c>
      <c r="AP9" s="49">
        <v>467532.19300000003</v>
      </c>
      <c r="AQ9" s="49">
        <v>0</v>
      </c>
      <c r="AR9" s="49">
        <v>110463.264</v>
      </c>
      <c r="AS9" s="49">
        <v>0</v>
      </c>
      <c r="AT9" s="49">
        <v>0</v>
      </c>
      <c r="AU9" s="49">
        <v>0</v>
      </c>
      <c r="AV9" s="49">
        <v>180430.073</v>
      </c>
      <c r="AW9" s="49">
        <v>10964.843999999999</v>
      </c>
      <c r="AX9" s="49">
        <v>45688.167000000001</v>
      </c>
      <c r="AY9" s="49">
        <v>48.646000000000001</v>
      </c>
      <c r="AZ9" s="49">
        <v>95170.888000000006</v>
      </c>
      <c r="BA9" s="49">
        <v>76335.7</v>
      </c>
      <c r="BB9" s="49">
        <v>26708.67</v>
      </c>
      <c r="BC9" s="49">
        <v>1234.18</v>
      </c>
      <c r="BD9" s="49">
        <v>0</v>
      </c>
      <c r="BE9" s="49">
        <v>127524.648</v>
      </c>
      <c r="BF9" s="49">
        <v>29505.313999999998</v>
      </c>
      <c r="BG9" s="49">
        <v>0</v>
      </c>
      <c r="BH9" s="49">
        <v>20618.453000000001</v>
      </c>
      <c r="BI9" s="49"/>
      <c r="BJ9" s="152"/>
      <c r="BK9" s="49"/>
      <c r="BL9" s="152"/>
      <c r="BM9" s="149">
        <v>4.5451997721102089E-10</v>
      </c>
    </row>
    <row r="10" spans="2:65" ht="18" hidden="1" customHeight="1" outlineLevel="3">
      <c r="B10" s="150" t="s">
        <v>744</v>
      </c>
      <c r="C10" s="150"/>
      <c r="D10" s="150">
        <v>2117</v>
      </c>
      <c r="E10" s="151" t="s">
        <v>180</v>
      </c>
      <c r="F10" s="150" t="s">
        <v>784</v>
      </c>
      <c r="G10" s="49">
        <v>4281946.0933366232</v>
      </c>
      <c r="H10" s="49">
        <v>4174950.7889999999</v>
      </c>
      <c r="I10" s="49">
        <v>0</v>
      </c>
      <c r="J10" s="49">
        <v>4174950.7889999999</v>
      </c>
      <c r="K10" s="49">
        <v>-106995.30433662329</v>
      </c>
      <c r="L10" s="152">
        <v>0.97501245882027221</v>
      </c>
      <c r="M10" s="49">
        <v>4183906.0933366236</v>
      </c>
      <c r="N10" s="49">
        <v>4147092.585</v>
      </c>
      <c r="O10" s="49">
        <v>0</v>
      </c>
      <c r="P10" s="49">
        <v>4147092.585</v>
      </c>
      <c r="Q10" s="49">
        <v>-36813.508336623665</v>
      </c>
      <c r="R10" s="152">
        <v>0.99120116285705995</v>
      </c>
      <c r="S10" s="49">
        <v>141657.76500000001</v>
      </c>
      <c r="T10" s="49">
        <v>0</v>
      </c>
      <c r="U10" s="49">
        <v>0</v>
      </c>
      <c r="V10" s="49">
        <v>0</v>
      </c>
      <c r="W10" s="49">
        <v>0</v>
      </c>
      <c r="X10" s="49">
        <v>949687.03099999996</v>
      </c>
      <c r="Y10" s="49">
        <v>0</v>
      </c>
      <c r="Z10" s="49">
        <v>0</v>
      </c>
      <c r="AA10" s="49">
        <v>0</v>
      </c>
      <c r="AB10" s="49">
        <v>0</v>
      </c>
      <c r="AC10" s="49">
        <v>227804.25700000001</v>
      </c>
      <c r="AD10" s="49">
        <v>19519.651000000002</v>
      </c>
      <c r="AE10" s="49">
        <v>20859.803</v>
      </c>
      <c r="AF10" s="49">
        <v>57768.661</v>
      </c>
      <c r="AG10" s="49">
        <v>80890.201000000001</v>
      </c>
      <c r="AH10" s="49">
        <v>0</v>
      </c>
      <c r="AI10" s="49">
        <v>0</v>
      </c>
      <c r="AJ10" s="49">
        <v>1776080.108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509871.23599999998</v>
      </c>
      <c r="AQ10" s="49">
        <v>0</v>
      </c>
      <c r="AR10" s="49">
        <v>52446.760999999999</v>
      </c>
      <c r="AS10" s="49">
        <v>0</v>
      </c>
      <c r="AT10" s="49">
        <v>0</v>
      </c>
      <c r="AU10" s="49">
        <v>0</v>
      </c>
      <c r="AV10" s="49">
        <v>185036.554</v>
      </c>
      <c r="AW10" s="49">
        <v>13149.087</v>
      </c>
      <c r="AX10" s="49">
        <v>33302.228000000003</v>
      </c>
      <c r="AY10" s="49">
        <v>0</v>
      </c>
      <c r="AZ10" s="49">
        <v>6469.4120000000003</v>
      </c>
      <c r="BA10" s="49">
        <v>4663.6390000000001</v>
      </c>
      <c r="BB10" s="49">
        <v>21204.069</v>
      </c>
      <c r="BC10" s="49">
        <v>17609.668000000001</v>
      </c>
      <c r="BD10" s="49">
        <v>0</v>
      </c>
      <c r="BE10" s="49">
        <v>29072.454000000002</v>
      </c>
      <c r="BF10" s="49">
        <v>26153.885999999999</v>
      </c>
      <c r="BG10" s="49">
        <v>0</v>
      </c>
      <c r="BH10" s="49">
        <v>1704.318</v>
      </c>
      <c r="BI10" s="49"/>
      <c r="BJ10" s="152"/>
      <c r="BK10" s="49"/>
      <c r="BL10" s="152"/>
      <c r="BM10" s="149">
        <v>4.6566128730773926E-10</v>
      </c>
    </row>
    <row r="11" spans="2:65" ht="18" customHeight="1" outlineLevel="1" collapsed="1">
      <c r="B11" s="153" t="s">
        <v>744</v>
      </c>
      <c r="C11" s="153"/>
      <c r="D11" s="153" t="s">
        <v>785</v>
      </c>
      <c r="E11" s="153"/>
      <c r="F11" s="153"/>
      <c r="G11" s="154">
        <v>13365877.284043178</v>
      </c>
      <c r="H11" s="154">
        <v>13380262.522</v>
      </c>
      <c r="I11" s="154">
        <v>-1699.529</v>
      </c>
      <c r="J11" s="154">
        <v>13378562.993000001</v>
      </c>
      <c r="K11" s="155">
        <v>12685.708956821822</v>
      </c>
      <c r="L11" s="156">
        <v>1.0009491115837168</v>
      </c>
      <c r="M11" s="154">
        <v>13067197.284043178</v>
      </c>
      <c r="N11" s="154">
        <v>13264804.18</v>
      </c>
      <c r="O11" s="154">
        <v>-1699.529</v>
      </c>
      <c r="P11" s="154">
        <v>13263104.651000001</v>
      </c>
      <c r="Q11" s="155">
        <v>195907.36695682118</v>
      </c>
      <c r="R11" s="156">
        <v>1.0149923019220084</v>
      </c>
      <c r="S11" s="154">
        <v>517773.65399999998</v>
      </c>
      <c r="T11" s="154">
        <v>0</v>
      </c>
      <c r="U11" s="154">
        <v>0</v>
      </c>
      <c r="V11" s="154">
        <v>0</v>
      </c>
      <c r="W11" s="154">
        <v>0</v>
      </c>
      <c r="X11" s="154">
        <v>3348465.9369999999</v>
      </c>
      <c r="Y11" s="154">
        <v>0</v>
      </c>
      <c r="Z11" s="154">
        <v>0</v>
      </c>
      <c r="AA11" s="154">
        <v>0</v>
      </c>
      <c r="AB11" s="154">
        <v>0</v>
      </c>
      <c r="AC11" s="154">
        <v>306231.69</v>
      </c>
      <c r="AD11" s="154">
        <v>48783.517000000007</v>
      </c>
      <c r="AE11" s="154">
        <v>66791.125</v>
      </c>
      <c r="AF11" s="154">
        <v>274934.82900000003</v>
      </c>
      <c r="AG11" s="154">
        <v>274889.55599999998</v>
      </c>
      <c r="AH11" s="154">
        <v>0</v>
      </c>
      <c r="AI11" s="154">
        <v>0</v>
      </c>
      <c r="AJ11" s="154">
        <v>5425377.7390000001</v>
      </c>
      <c r="AK11" s="154">
        <v>0</v>
      </c>
      <c r="AL11" s="154">
        <v>0</v>
      </c>
      <c r="AM11" s="154">
        <v>0</v>
      </c>
      <c r="AN11" s="154">
        <v>0</v>
      </c>
      <c r="AO11" s="154">
        <v>0</v>
      </c>
      <c r="AP11" s="154">
        <v>1480388.5009999999</v>
      </c>
      <c r="AQ11" s="154">
        <v>0</v>
      </c>
      <c r="AR11" s="154">
        <v>225756.981</v>
      </c>
      <c r="AS11" s="154">
        <v>0</v>
      </c>
      <c r="AT11" s="154">
        <v>0</v>
      </c>
      <c r="AU11" s="154">
        <v>0</v>
      </c>
      <c r="AV11" s="154">
        <v>525767.52399999998</v>
      </c>
      <c r="AW11" s="154">
        <v>47665.099000000002</v>
      </c>
      <c r="AX11" s="154">
        <v>122289.10800000001</v>
      </c>
      <c r="AY11" s="154">
        <v>106.328</v>
      </c>
      <c r="AZ11" s="154">
        <v>128031.977</v>
      </c>
      <c r="BA11" s="154">
        <v>115634.55899999999</v>
      </c>
      <c r="BB11" s="154">
        <v>102117.63</v>
      </c>
      <c r="BC11" s="154">
        <v>63343.930999999997</v>
      </c>
      <c r="BD11" s="154">
        <v>0</v>
      </c>
      <c r="BE11" s="154">
        <v>190454.495</v>
      </c>
      <c r="BF11" s="154">
        <v>85253.756999999998</v>
      </c>
      <c r="BG11" s="154">
        <v>0</v>
      </c>
      <c r="BH11" s="154">
        <v>30204.584999999999</v>
      </c>
      <c r="BI11" s="154"/>
      <c r="BJ11" s="156">
        <v>0</v>
      </c>
      <c r="BK11" s="154"/>
      <c r="BL11" s="156"/>
      <c r="BM11" s="149">
        <v>1.0281837603542954E-9</v>
      </c>
    </row>
    <row r="12" spans="2:65" ht="18" hidden="1" customHeight="1" outlineLevel="3">
      <c r="B12" s="150" t="s">
        <v>6</v>
      </c>
      <c r="C12" s="150"/>
      <c r="D12" s="150" t="s">
        <v>597</v>
      </c>
      <c r="E12" s="151" t="s">
        <v>598</v>
      </c>
      <c r="F12" s="150" t="s">
        <v>786</v>
      </c>
      <c r="G12" s="49">
        <v>40000</v>
      </c>
      <c r="H12" s="49">
        <v>60010.697999999997</v>
      </c>
      <c r="I12" s="49">
        <v>0</v>
      </c>
      <c r="J12" s="49">
        <v>60010.697999999997</v>
      </c>
      <c r="K12" s="49">
        <v>20010.697999999997</v>
      </c>
      <c r="L12" s="152">
        <v>1.5002674499999999</v>
      </c>
      <c r="M12" s="49">
        <v>40000</v>
      </c>
      <c r="N12" s="49">
        <v>59571.942999999999</v>
      </c>
      <c r="O12" s="49">
        <v>0</v>
      </c>
      <c r="P12" s="49">
        <v>59571.942999999999</v>
      </c>
      <c r="Q12" s="49">
        <v>19571.942999999999</v>
      </c>
      <c r="R12" s="152">
        <v>1.4892985750000001</v>
      </c>
      <c r="S12" s="49">
        <v>438.75299999999999</v>
      </c>
      <c r="T12" s="49">
        <v>0</v>
      </c>
      <c r="U12" s="49">
        <v>0</v>
      </c>
      <c r="V12" s="49">
        <v>0</v>
      </c>
      <c r="W12" s="49">
        <v>0</v>
      </c>
      <c r="X12" s="49">
        <v>822.66600000000005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932.35299999999995</v>
      </c>
      <c r="AH12" s="49">
        <v>0</v>
      </c>
      <c r="AI12" s="49">
        <v>0</v>
      </c>
      <c r="AJ12" s="49">
        <v>15093.152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41133.288999999997</v>
      </c>
      <c r="AQ12" s="49">
        <v>0</v>
      </c>
      <c r="AR12" s="49">
        <v>0</v>
      </c>
      <c r="AS12" s="49">
        <v>0</v>
      </c>
      <c r="AT12" s="49">
        <v>0</v>
      </c>
      <c r="AU12" s="49">
        <v>0</v>
      </c>
      <c r="AV12" s="49">
        <v>526.505</v>
      </c>
      <c r="AW12" s="49">
        <v>0</v>
      </c>
      <c r="AX12" s="49">
        <v>0</v>
      </c>
      <c r="AY12" s="49">
        <v>0</v>
      </c>
      <c r="AZ12" s="49">
        <v>0</v>
      </c>
      <c r="BA12" s="49">
        <v>0</v>
      </c>
      <c r="BB12" s="49">
        <v>625.22500000000002</v>
      </c>
      <c r="BC12" s="49">
        <v>0</v>
      </c>
      <c r="BD12" s="49">
        <v>0</v>
      </c>
      <c r="BE12" s="49">
        <v>0</v>
      </c>
      <c r="BF12" s="49">
        <v>438.755</v>
      </c>
      <c r="BG12" s="49">
        <v>0</v>
      </c>
      <c r="BH12" s="49">
        <v>0</v>
      </c>
      <c r="BI12" s="49"/>
      <c r="BJ12" s="152"/>
      <c r="BK12" s="49"/>
      <c r="BL12" s="152"/>
      <c r="BM12" s="149">
        <v>-7.2759576141834259E-12</v>
      </c>
    </row>
    <row r="13" spans="2:65" ht="18" hidden="1" customHeight="1" outlineLevel="3">
      <c r="B13" s="150" t="s">
        <v>6</v>
      </c>
      <c r="C13" s="150"/>
      <c r="D13" s="157" t="s">
        <v>665</v>
      </c>
      <c r="E13" s="151" t="s">
        <v>666</v>
      </c>
      <c r="F13" s="150" t="s">
        <v>787</v>
      </c>
      <c r="G13" s="49">
        <v>19921.841</v>
      </c>
      <c r="H13" s="49">
        <v>20021.841</v>
      </c>
      <c r="I13" s="49">
        <v>0</v>
      </c>
      <c r="J13" s="49">
        <v>20021.841</v>
      </c>
      <c r="K13" s="49">
        <v>100</v>
      </c>
      <c r="L13" s="152">
        <v>1.0050196164099492</v>
      </c>
      <c r="M13" s="49">
        <v>19921.841</v>
      </c>
      <c r="N13" s="49">
        <v>20021.841</v>
      </c>
      <c r="O13" s="49">
        <v>0</v>
      </c>
      <c r="P13" s="49">
        <v>20021.841</v>
      </c>
      <c r="Q13" s="49">
        <v>100</v>
      </c>
      <c r="R13" s="152">
        <v>1.0050196164099492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8226.6550000000007</v>
      </c>
      <c r="Y13" s="49">
        <v>0</v>
      </c>
      <c r="Z13" s="49">
        <v>0</v>
      </c>
      <c r="AA13" s="49">
        <v>0</v>
      </c>
      <c r="AB13" s="49">
        <v>0</v>
      </c>
      <c r="AC13" s="49">
        <v>164.53399999999999</v>
      </c>
      <c r="AD13" s="49">
        <v>0</v>
      </c>
      <c r="AE13" s="49">
        <v>0</v>
      </c>
      <c r="AF13" s="49">
        <v>0</v>
      </c>
      <c r="AG13" s="49">
        <v>3107.8440000000001</v>
      </c>
      <c r="AH13" s="49">
        <v>0</v>
      </c>
      <c r="AI13" s="49">
        <v>0</v>
      </c>
      <c r="AJ13" s="49">
        <v>5791.558</v>
      </c>
      <c r="AK13" s="49">
        <v>0</v>
      </c>
      <c r="AL13" s="49">
        <v>0</v>
      </c>
      <c r="AM13" s="49">
        <v>0</v>
      </c>
      <c r="AN13" s="49">
        <v>0</v>
      </c>
      <c r="AO13" s="49">
        <v>0</v>
      </c>
      <c r="AP13" s="49">
        <v>1371.11</v>
      </c>
      <c r="AQ13" s="49">
        <v>0</v>
      </c>
      <c r="AR13" s="49">
        <v>274.22199999999998</v>
      </c>
      <c r="AS13" s="49">
        <v>0</v>
      </c>
      <c r="AT13" s="49">
        <v>0</v>
      </c>
      <c r="AU13" s="49">
        <v>0</v>
      </c>
      <c r="AV13" s="49">
        <v>877.50900000000001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208.40899999999999</v>
      </c>
      <c r="BC13" s="49">
        <v>0</v>
      </c>
      <c r="BD13" s="49">
        <v>0</v>
      </c>
      <c r="BE13" s="49">
        <v>0</v>
      </c>
      <c r="BF13" s="49">
        <v>0</v>
      </c>
      <c r="BG13" s="49">
        <v>0</v>
      </c>
      <c r="BH13" s="49">
        <v>0</v>
      </c>
      <c r="BI13" s="49"/>
      <c r="BJ13" s="152"/>
      <c r="BK13" s="49"/>
      <c r="BL13" s="152"/>
      <c r="BM13" s="149">
        <v>0</v>
      </c>
    </row>
    <row r="14" spans="2:65" ht="18" customHeight="1" outlineLevel="2" collapsed="1">
      <c r="B14" s="158" t="s">
        <v>6</v>
      </c>
      <c r="C14" s="158"/>
      <c r="D14" s="158"/>
      <c r="E14" s="159" t="s">
        <v>788</v>
      </c>
      <c r="F14" s="158"/>
      <c r="G14" s="160">
        <v>59921.841</v>
      </c>
      <c r="H14" s="160">
        <v>80032.53899999999</v>
      </c>
      <c r="I14" s="160">
        <v>0</v>
      </c>
      <c r="J14" s="160">
        <v>80032.53899999999</v>
      </c>
      <c r="K14" s="160">
        <v>20110.697999999997</v>
      </c>
      <c r="L14" s="161">
        <v>1.3356154895174197</v>
      </c>
      <c r="M14" s="160">
        <v>59921.841</v>
      </c>
      <c r="N14" s="160">
        <v>79593.783999999985</v>
      </c>
      <c r="O14" s="160">
        <v>0</v>
      </c>
      <c r="P14" s="160">
        <v>79593.783999999985</v>
      </c>
      <c r="Q14" s="160">
        <v>19671.942999999999</v>
      </c>
      <c r="R14" s="161">
        <v>1.3282933680225208</v>
      </c>
      <c r="S14" s="160">
        <v>438.75299999999999</v>
      </c>
      <c r="T14" s="160">
        <v>0</v>
      </c>
      <c r="U14" s="160">
        <v>0</v>
      </c>
      <c r="V14" s="160">
        <v>0</v>
      </c>
      <c r="W14" s="160">
        <v>0</v>
      </c>
      <c r="X14" s="160">
        <v>9049.3209999999999</v>
      </c>
      <c r="Y14" s="160">
        <v>0</v>
      </c>
      <c r="Z14" s="160">
        <v>0</v>
      </c>
      <c r="AA14" s="160">
        <v>0</v>
      </c>
      <c r="AB14" s="160">
        <v>0</v>
      </c>
      <c r="AC14" s="160">
        <v>164.53399999999999</v>
      </c>
      <c r="AD14" s="160">
        <v>0</v>
      </c>
      <c r="AE14" s="160">
        <v>0</v>
      </c>
      <c r="AF14" s="160">
        <v>0</v>
      </c>
      <c r="AG14" s="160">
        <v>4040.1970000000001</v>
      </c>
      <c r="AH14" s="160">
        <v>0</v>
      </c>
      <c r="AI14" s="160">
        <v>0</v>
      </c>
      <c r="AJ14" s="160">
        <v>20884.71</v>
      </c>
      <c r="AK14" s="160">
        <v>0</v>
      </c>
      <c r="AL14" s="160">
        <v>0</v>
      </c>
      <c r="AM14" s="160">
        <v>0</v>
      </c>
      <c r="AN14" s="160">
        <v>0</v>
      </c>
      <c r="AO14" s="160">
        <v>0</v>
      </c>
      <c r="AP14" s="160">
        <v>42504.398999999998</v>
      </c>
      <c r="AQ14" s="160">
        <v>0</v>
      </c>
      <c r="AR14" s="160">
        <v>274.22199999999998</v>
      </c>
      <c r="AS14" s="160">
        <v>0</v>
      </c>
      <c r="AT14" s="160">
        <v>0</v>
      </c>
      <c r="AU14" s="160">
        <v>0</v>
      </c>
      <c r="AV14" s="160">
        <v>1404.0140000000001</v>
      </c>
      <c r="AW14" s="160">
        <v>0</v>
      </c>
      <c r="AX14" s="160">
        <v>0</v>
      </c>
      <c r="AY14" s="160">
        <v>0</v>
      </c>
      <c r="AZ14" s="160">
        <v>0</v>
      </c>
      <c r="BA14" s="160">
        <v>0</v>
      </c>
      <c r="BB14" s="160">
        <v>833.63400000000001</v>
      </c>
      <c r="BC14" s="160">
        <v>0</v>
      </c>
      <c r="BD14" s="160">
        <v>0</v>
      </c>
      <c r="BE14" s="160">
        <v>0</v>
      </c>
      <c r="BF14" s="160">
        <v>438.755</v>
      </c>
      <c r="BG14" s="160">
        <v>0</v>
      </c>
      <c r="BH14" s="160">
        <v>0</v>
      </c>
      <c r="BI14" s="160"/>
      <c r="BJ14" s="161"/>
      <c r="BK14" s="160"/>
      <c r="BL14" s="161"/>
      <c r="BM14" s="149">
        <v>0</v>
      </c>
    </row>
    <row r="15" spans="2:65" ht="18" customHeight="1">
      <c r="B15" s="162" t="s">
        <v>6</v>
      </c>
      <c r="C15" s="162"/>
      <c r="D15" s="162" t="s">
        <v>110</v>
      </c>
      <c r="E15" s="162"/>
      <c r="F15" s="162"/>
      <c r="G15" s="163">
        <v>13425799.125043178</v>
      </c>
      <c r="H15" s="163">
        <v>13460295.061000001</v>
      </c>
      <c r="I15" s="163">
        <v>-1699.529</v>
      </c>
      <c r="J15" s="163">
        <v>13458595.532000002</v>
      </c>
      <c r="K15" s="163">
        <v>32796.406956821818</v>
      </c>
      <c r="L15" s="164">
        <v>1.0024427899338706</v>
      </c>
      <c r="M15" s="163">
        <v>13127119.125043178</v>
      </c>
      <c r="N15" s="163">
        <v>13344397.964000002</v>
      </c>
      <c r="O15" s="163">
        <v>-1699.529</v>
      </c>
      <c r="P15" s="163">
        <v>13342698.435000002</v>
      </c>
      <c r="Q15" s="163">
        <v>215579.30995682118</v>
      </c>
      <c r="R15" s="164">
        <v>1.0164224387623293</v>
      </c>
      <c r="S15" s="163">
        <v>518212.40700000001</v>
      </c>
      <c r="T15" s="163">
        <v>0</v>
      </c>
      <c r="U15" s="163">
        <v>0</v>
      </c>
      <c r="V15" s="163">
        <v>0</v>
      </c>
      <c r="W15" s="163">
        <v>0</v>
      </c>
      <c r="X15" s="163">
        <v>3357515.2579999999</v>
      </c>
      <c r="Y15" s="163">
        <v>0</v>
      </c>
      <c r="Z15" s="163">
        <v>0</v>
      </c>
      <c r="AA15" s="163">
        <v>0</v>
      </c>
      <c r="AB15" s="163">
        <v>0</v>
      </c>
      <c r="AC15" s="163">
        <v>306396.22399999999</v>
      </c>
      <c r="AD15" s="163">
        <v>48783.517000000007</v>
      </c>
      <c r="AE15" s="163">
        <v>66791.125</v>
      </c>
      <c r="AF15" s="163">
        <v>274934.82900000003</v>
      </c>
      <c r="AG15" s="163">
        <v>278929.75299999997</v>
      </c>
      <c r="AH15" s="163">
        <v>0</v>
      </c>
      <c r="AI15" s="163">
        <v>0</v>
      </c>
      <c r="AJ15" s="163">
        <v>5446262.449</v>
      </c>
      <c r="AK15" s="163">
        <v>0</v>
      </c>
      <c r="AL15" s="163">
        <v>0</v>
      </c>
      <c r="AM15" s="163">
        <v>0</v>
      </c>
      <c r="AN15" s="163">
        <v>0</v>
      </c>
      <c r="AO15" s="163">
        <v>0</v>
      </c>
      <c r="AP15" s="163">
        <v>1522892.9</v>
      </c>
      <c r="AQ15" s="163">
        <v>0</v>
      </c>
      <c r="AR15" s="163">
        <v>226031.20300000001</v>
      </c>
      <c r="AS15" s="163">
        <v>0</v>
      </c>
      <c r="AT15" s="163">
        <v>0</v>
      </c>
      <c r="AU15" s="163">
        <v>0</v>
      </c>
      <c r="AV15" s="163">
        <v>527171.53799999994</v>
      </c>
      <c r="AW15" s="163">
        <v>47665.099000000002</v>
      </c>
      <c r="AX15" s="163">
        <v>122289.10800000001</v>
      </c>
      <c r="AY15" s="163">
        <v>106.328</v>
      </c>
      <c r="AZ15" s="163">
        <v>128031.977</v>
      </c>
      <c r="BA15" s="163">
        <v>115634.55899999999</v>
      </c>
      <c r="BB15" s="163">
        <v>102951.26400000001</v>
      </c>
      <c r="BC15" s="163">
        <v>63343.930999999997</v>
      </c>
      <c r="BD15" s="163">
        <v>0</v>
      </c>
      <c r="BE15" s="163">
        <v>190454.495</v>
      </c>
      <c r="BF15" s="163">
        <v>85692.512000000002</v>
      </c>
      <c r="BG15" s="163">
        <v>0</v>
      </c>
      <c r="BH15" s="163">
        <v>30204.584999999999</v>
      </c>
      <c r="BI15" s="163">
        <v>9946308.3935599998</v>
      </c>
      <c r="BJ15" s="164">
        <v>0.35312469706993244</v>
      </c>
      <c r="BK15" s="163">
        <v>11696157.2798</v>
      </c>
      <c r="BL15" s="164">
        <v>0.15068523875305995</v>
      </c>
      <c r="BM15" s="149">
        <v>-8.3446138887666166E-10</v>
      </c>
    </row>
    <row r="16" spans="2:65" ht="18" hidden="1" customHeight="1" outlineLevel="3">
      <c r="B16" s="150" t="s">
        <v>789</v>
      </c>
      <c r="C16" s="150" t="s">
        <v>162</v>
      </c>
      <c r="D16" s="150" t="s">
        <v>221</v>
      </c>
      <c r="E16" s="151" t="s">
        <v>98</v>
      </c>
      <c r="F16" s="150" t="s">
        <v>599</v>
      </c>
      <c r="G16" s="49">
        <v>873852.25445945817</v>
      </c>
      <c r="H16" s="49">
        <v>966695.18900000001</v>
      </c>
      <c r="I16" s="49">
        <v>-28458.26024</v>
      </c>
      <c r="J16" s="49">
        <v>938236.92876000004</v>
      </c>
      <c r="K16" s="165">
        <v>64384.674300541868</v>
      </c>
      <c r="L16" s="152">
        <v>1.0736791305074431</v>
      </c>
      <c r="M16" s="49">
        <v>846492.25445945817</v>
      </c>
      <c r="N16" s="49">
        <v>958039.46400000004</v>
      </c>
      <c r="O16" s="49">
        <v>-28458.26024</v>
      </c>
      <c r="P16" s="49">
        <v>929581.20376000006</v>
      </c>
      <c r="Q16" s="165">
        <v>83088.949300541892</v>
      </c>
      <c r="R16" s="152">
        <v>1.0981567744569616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391745.592</v>
      </c>
      <c r="Y16" s="49">
        <v>0</v>
      </c>
      <c r="Z16" s="49">
        <v>0</v>
      </c>
      <c r="AA16" s="49">
        <v>0</v>
      </c>
      <c r="AB16" s="49">
        <v>0</v>
      </c>
      <c r="AC16" s="49">
        <v>6715.6559999999999</v>
      </c>
      <c r="AD16" s="49">
        <v>0</v>
      </c>
      <c r="AE16" s="49">
        <v>11192.731</v>
      </c>
      <c r="AF16" s="49">
        <v>29369.684000000001</v>
      </c>
      <c r="AG16" s="49">
        <v>6025.4110000000001</v>
      </c>
      <c r="AH16" s="49">
        <v>0</v>
      </c>
      <c r="AI16" s="49">
        <v>0</v>
      </c>
      <c r="AJ16" s="49">
        <v>259670.98699999999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49">
        <v>131514.592</v>
      </c>
      <c r="AQ16" s="49">
        <v>0</v>
      </c>
      <c r="AR16" s="49">
        <v>28541.465</v>
      </c>
      <c r="AS16" s="49">
        <v>0</v>
      </c>
      <c r="AT16" s="49">
        <v>0</v>
      </c>
      <c r="AU16" s="49">
        <v>0</v>
      </c>
      <c r="AV16" s="49">
        <v>41189.190999999999</v>
      </c>
      <c r="AW16" s="49">
        <v>0</v>
      </c>
      <c r="AX16" s="49">
        <v>2686.2620000000002</v>
      </c>
      <c r="AY16" s="49">
        <v>0</v>
      </c>
      <c r="AZ16" s="49">
        <v>8954.1939999999995</v>
      </c>
      <c r="BA16" s="49">
        <v>11192.742</v>
      </c>
      <c r="BB16" s="49">
        <v>0</v>
      </c>
      <c r="BC16" s="49">
        <v>0</v>
      </c>
      <c r="BD16" s="49">
        <v>0</v>
      </c>
      <c r="BE16" s="49">
        <v>29240.956999999999</v>
      </c>
      <c r="BF16" s="49">
        <v>5969.4629999999997</v>
      </c>
      <c r="BG16" s="49">
        <v>0</v>
      </c>
      <c r="BH16" s="49">
        <v>2686.2620000000002</v>
      </c>
      <c r="BI16" s="49"/>
      <c r="BJ16" s="152"/>
      <c r="BK16" s="49"/>
      <c r="BL16" s="152"/>
      <c r="BM16" s="149">
        <v>9.0949470177292824E-11</v>
      </c>
    </row>
    <row r="17" spans="2:65" ht="18" hidden="1" customHeight="1" outlineLevel="3">
      <c r="B17" s="166" t="s">
        <v>789</v>
      </c>
      <c r="C17" s="166" t="s">
        <v>112</v>
      </c>
      <c r="D17" s="166" t="s">
        <v>291</v>
      </c>
      <c r="E17" s="167" t="s">
        <v>292</v>
      </c>
      <c r="F17" s="166" t="s">
        <v>790</v>
      </c>
      <c r="G17" s="49">
        <v>595440.61075999995</v>
      </c>
      <c r="H17" s="49">
        <v>605354.91799999995</v>
      </c>
      <c r="I17" s="49">
        <v>-21607.680240000002</v>
      </c>
      <c r="J17" s="49">
        <v>583747.23775999993</v>
      </c>
      <c r="K17" s="165">
        <v>-11693.373000000021</v>
      </c>
      <c r="L17" s="152">
        <v>0.98036181478271189</v>
      </c>
      <c r="M17" s="49">
        <v>577200.61075999995</v>
      </c>
      <c r="N17" s="49">
        <v>598191.55899999989</v>
      </c>
      <c r="O17" s="49">
        <v>-19990.948240000002</v>
      </c>
      <c r="P17" s="49">
        <v>578200.61075999984</v>
      </c>
      <c r="Q17" s="165">
        <v>999.99999999988358</v>
      </c>
      <c r="R17" s="152">
        <v>1.0017324998992694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246240.08600000001</v>
      </c>
      <c r="Y17" s="49">
        <v>0</v>
      </c>
      <c r="Z17" s="49">
        <v>0</v>
      </c>
      <c r="AA17" s="49">
        <v>0</v>
      </c>
      <c r="AB17" s="49">
        <v>0</v>
      </c>
      <c r="AC17" s="49">
        <v>1678.914</v>
      </c>
      <c r="AD17" s="49">
        <v>5596.366</v>
      </c>
      <c r="AE17" s="49">
        <v>8394.5480000000007</v>
      </c>
      <c r="AF17" s="49">
        <v>18445.594000000001</v>
      </c>
      <c r="AG17" s="49">
        <v>15856.343999999999</v>
      </c>
      <c r="AH17" s="49">
        <v>0</v>
      </c>
      <c r="AI17" s="49">
        <v>0</v>
      </c>
      <c r="AJ17" s="49">
        <v>116404.236</v>
      </c>
      <c r="AK17" s="49">
        <v>0</v>
      </c>
      <c r="AL17" s="49">
        <v>0</v>
      </c>
      <c r="AM17" s="49">
        <v>0</v>
      </c>
      <c r="AN17" s="49">
        <v>0</v>
      </c>
      <c r="AO17" s="49">
        <v>0</v>
      </c>
      <c r="AP17" s="49">
        <v>139909.14000000001</v>
      </c>
      <c r="AQ17" s="49">
        <v>0</v>
      </c>
      <c r="AR17" s="49">
        <v>17908.37</v>
      </c>
      <c r="AS17" s="49">
        <v>0</v>
      </c>
      <c r="AT17" s="49">
        <v>0</v>
      </c>
      <c r="AU17" s="49">
        <v>0</v>
      </c>
      <c r="AV17" s="49">
        <v>17908.344000000001</v>
      </c>
      <c r="AW17" s="49">
        <v>0</v>
      </c>
      <c r="AX17" s="49">
        <v>2014.6969999999999</v>
      </c>
      <c r="AY17" s="49">
        <v>0</v>
      </c>
      <c r="AZ17" s="49">
        <v>4477.0969999999998</v>
      </c>
      <c r="BA17" s="49">
        <v>3357.8229999999999</v>
      </c>
      <c r="BB17" s="49">
        <v>0</v>
      </c>
      <c r="BC17" s="49">
        <v>0</v>
      </c>
      <c r="BD17" s="49">
        <v>0</v>
      </c>
      <c r="BE17" s="49">
        <v>0</v>
      </c>
      <c r="BF17" s="49">
        <v>4477.0969999999998</v>
      </c>
      <c r="BG17" s="49">
        <v>0</v>
      </c>
      <c r="BH17" s="49">
        <v>2686.2620000000002</v>
      </c>
      <c r="BI17" s="49"/>
      <c r="BJ17" s="166"/>
      <c r="BK17" s="166"/>
      <c r="BL17" s="166"/>
      <c r="BM17" s="149">
        <v>0</v>
      </c>
    </row>
    <row r="18" spans="2:65" ht="18" hidden="1" customHeight="1" outlineLevel="3">
      <c r="B18" s="166" t="s">
        <v>789</v>
      </c>
      <c r="C18" s="166" t="s">
        <v>112</v>
      </c>
      <c r="D18" s="166" t="s">
        <v>222</v>
      </c>
      <c r="E18" s="167" t="s">
        <v>212</v>
      </c>
      <c r="F18" s="166" t="s">
        <v>601</v>
      </c>
      <c r="G18" s="49">
        <v>297919.51020000002</v>
      </c>
      <c r="H18" s="49">
        <v>301905.09000000003</v>
      </c>
      <c r="I18" s="49">
        <v>-9270.0828000000001</v>
      </c>
      <c r="J18" s="49">
        <v>292635.00720000005</v>
      </c>
      <c r="K18" s="165">
        <v>-5284.5029999999679</v>
      </c>
      <c r="L18" s="152">
        <v>0.98226197741647614</v>
      </c>
      <c r="M18" s="49">
        <v>288799.51020000002</v>
      </c>
      <c r="N18" s="49">
        <v>299069.59300000005</v>
      </c>
      <c r="O18" s="49">
        <v>-9270.0828000000001</v>
      </c>
      <c r="P18" s="49">
        <v>289799.51020000008</v>
      </c>
      <c r="Q18" s="165">
        <v>1000.0000000000582</v>
      </c>
      <c r="R18" s="152">
        <v>1.0034626097506452</v>
      </c>
      <c r="S18" s="49">
        <v>11192.688</v>
      </c>
      <c r="T18" s="49">
        <v>0</v>
      </c>
      <c r="U18" s="49">
        <v>0</v>
      </c>
      <c r="V18" s="49">
        <v>0</v>
      </c>
      <c r="W18" s="49">
        <v>0</v>
      </c>
      <c r="X18" s="49">
        <v>169849.69699999999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0</v>
      </c>
      <c r="AE18" s="49">
        <v>0</v>
      </c>
      <c r="AF18" s="49">
        <v>8058.7550000000001</v>
      </c>
      <c r="AG18" s="49">
        <v>0</v>
      </c>
      <c r="AH18" s="49">
        <v>0</v>
      </c>
      <c r="AI18" s="49">
        <v>0</v>
      </c>
      <c r="AJ18" s="49">
        <v>80587.547000000006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49">
        <v>13990.914000000001</v>
      </c>
      <c r="AQ18" s="49">
        <v>0</v>
      </c>
      <c r="AR18" s="49">
        <v>6435.82</v>
      </c>
      <c r="AS18" s="49">
        <v>0</v>
      </c>
      <c r="AT18" s="49">
        <v>0</v>
      </c>
      <c r="AU18" s="49">
        <v>0</v>
      </c>
      <c r="AV18" s="49">
        <v>8954.1720000000005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0</v>
      </c>
      <c r="BE18" s="49">
        <v>0</v>
      </c>
      <c r="BF18" s="49">
        <v>1492.366</v>
      </c>
      <c r="BG18" s="49">
        <v>0</v>
      </c>
      <c r="BH18" s="49">
        <v>1343.1310000000001</v>
      </c>
      <c r="BI18" s="49"/>
      <c r="BJ18" s="166"/>
      <c r="BK18" s="166"/>
      <c r="BL18" s="166"/>
      <c r="BM18" s="149">
        <v>-8.3673512563109398E-11</v>
      </c>
    </row>
    <row r="19" spans="2:65" ht="18" hidden="1" customHeight="1" outlineLevel="3">
      <c r="B19" s="166" t="s">
        <v>789</v>
      </c>
      <c r="C19" s="166" t="s">
        <v>1147</v>
      </c>
      <c r="D19" s="166" t="s">
        <v>1148</v>
      </c>
      <c r="E19" s="167" t="s">
        <v>1149</v>
      </c>
      <c r="F19" s="166" t="s">
        <v>791</v>
      </c>
      <c r="G19" s="49">
        <v>728210.21204954851</v>
      </c>
      <c r="H19" s="49">
        <v>768975.804</v>
      </c>
      <c r="I19" s="49">
        <v>-20046.121920000001</v>
      </c>
      <c r="J19" s="49">
        <v>748929.68208000006</v>
      </c>
      <c r="K19" s="165">
        <v>20719.470030451543</v>
      </c>
      <c r="L19" s="152">
        <v>1.0284525947145626</v>
      </c>
      <c r="M19" s="49">
        <v>705410.21204954851</v>
      </c>
      <c r="N19" s="49">
        <v>760320.08</v>
      </c>
      <c r="O19" s="49">
        <v>-20046.121920000001</v>
      </c>
      <c r="P19" s="49">
        <v>740273.95808000001</v>
      </c>
      <c r="Q19" s="165">
        <v>34863.746030451497</v>
      </c>
      <c r="R19" s="152">
        <v>1.0494233644975963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344176.484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6995.4570000000003</v>
      </c>
      <c r="AE19" s="49">
        <v>0</v>
      </c>
      <c r="AF19" s="49">
        <v>25788.016</v>
      </c>
      <c r="AG19" s="49">
        <v>3171.2689999999998</v>
      </c>
      <c r="AH19" s="49">
        <v>0</v>
      </c>
      <c r="AI19" s="49">
        <v>0</v>
      </c>
      <c r="AJ19" s="49">
        <v>179083.44</v>
      </c>
      <c r="AK19" s="49">
        <v>0</v>
      </c>
      <c r="AL19" s="49">
        <v>0</v>
      </c>
      <c r="AM19" s="49">
        <v>0</v>
      </c>
      <c r="AN19" s="49">
        <v>0</v>
      </c>
      <c r="AO19" s="49">
        <v>0</v>
      </c>
      <c r="AP19" s="49">
        <v>128716.409</v>
      </c>
      <c r="AQ19" s="49">
        <v>0</v>
      </c>
      <c r="AR19" s="49">
        <v>21266.188999999998</v>
      </c>
      <c r="AS19" s="49">
        <v>0</v>
      </c>
      <c r="AT19" s="49">
        <v>0</v>
      </c>
      <c r="AU19" s="49">
        <v>0</v>
      </c>
      <c r="AV19" s="49">
        <v>0</v>
      </c>
      <c r="AW19" s="49">
        <v>0</v>
      </c>
      <c r="AX19" s="49">
        <v>2014.6969999999999</v>
      </c>
      <c r="AY19" s="49">
        <v>0</v>
      </c>
      <c r="AZ19" s="49">
        <v>17908.387999999999</v>
      </c>
      <c r="BA19" s="49">
        <v>17908.386999999999</v>
      </c>
      <c r="BB19" s="49">
        <v>0</v>
      </c>
      <c r="BC19" s="49">
        <v>0</v>
      </c>
      <c r="BD19" s="49">
        <v>0</v>
      </c>
      <c r="BE19" s="49">
        <v>13291.343999999999</v>
      </c>
      <c r="BF19" s="49">
        <v>5969.4620000000004</v>
      </c>
      <c r="BG19" s="49">
        <v>0</v>
      </c>
      <c r="BH19" s="49">
        <v>2686.2620000000002</v>
      </c>
      <c r="BI19" s="49"/>
      <c r="BJ19" s="166"/>
      <c r="BK19" s="166"/>
      <c r="BL19" s="166"/>
      <c r="BM19" s="149">
        <v>6.184563972055912E-11</v>
      </c>
    </row>
    <row r="20" spans="2:65" ht="18" hidden="1" customHeight="1" outlineLevel="3">
      <c r="B20" s="166" t="s">
        <v>789</v>
      </c>
      <c r="C20" s="166" t="s">
        <v>600</v>
      </c>
      <c r="D20" s="166" t="s">
        <v>218</v>
      </c>
      <c r="E20" s="167" t="s">
        <v>219</v>
      </c>
      <c r="F20" s="166" t="s">
        <v>792</v>
      </c>
      <c r="G20" s="49">
        <v>1308498.3816891867</v>
      </c>
      <c r="H20" s="49">
        <v>1360781.952</v>
      </c>
      <c r="I20" s="49">
        <v>-43981.084719999999</v>
      </c>
      <c r="J20" s="49">
        <v>1316800.8672800001</v>
      </c>
      <c r="K20" s="165">
        <v>8302.4855908134487</v>
      </c>
      <c r="L20" s="152">
        <v>1.0063450484211494</v>
      </c>
      <c r="M20" s="49">
        <v>1269738.3816891867</v>
      </c>
      <c r="N20" s="49">
        <v>1346455.233</v>
      </c>
      <c r="O20" s="49">
        <v>-43981.084719999999</v>
      </c>
      <c r="P20" s="49">
        <v>1302474.1482800001</v>
      </c>
      <c r="Q20" s="165">
        <v>32735.766590813408</v>
      </c>
      <c r="R20" s="152">
        <v>1.0257815051217587</v>
      </c>
      <c r="S20" s="49">
        <v>5596.3440000000001</v>
      </c>
      <c r="T20" s="49">
        <v>0</v>
      </c>
      <c r="U20" s="49">
        <v>0</v>
      </c>
      <c r="V20" s="49">
        <v>0</v>
      </c>
      <c r="W20" s="49">
        <v>0</v>
      </c>
      <c r="X20" s="49">
        <v>707380.61199999996</v>
      </c>
      <c r="Y20" s="49">
        <v>0</v>
      </c>
      <c r="Z20" s="49">
        <v>0</v>
      </c>
      <c r="AA20" s="49">
        <v>0</v>
      </c>
      <c r="AB20" s="49">
        <v>0</v>
      </c>
      <c r="AC20" s="49">
        <v>0</v>
      </c>
      <c r="AD20" s="49">
        <v>12591.823</v>
      </c>
      <c r="AE20" s="49">
        <v>0</v>
      </c>
      <c r="AF20" s="49">
        <v>40114.690999999999</v>
      </c>
      <c r="AG20" s="49">
        <v>3171.2689999999998</v>
      </c>
      <c r="AH20" s="49">
        <v>0</v>
      </c>
      <c r="AI20" s="49">
        <v>0</v>
      </c>
      <c r="AJ20" s="49">
        <v>268625.15999999997</v>
      </c>
      <c r="AK20" s="49">
        <v>0</v>
      </c>
      <c r="AL20" s="49">
        <v>0</v>
      </c>
      <c r="AM20" s="49">
        <v>0</v>
      </c>
      <c r="AN20" s="49">
        <v>0</v>
      </c>
      <c r="AO20" s="49">
        <v>0</v>
      </c>
      <c r="AP20" s="49">
        <v>225533.533</v>
      </c>
      <c r="AQ20" s="49">
        <v>0</v>
      </c>
      <c r="AR20" s="49">
        <v>41413.105000000003</v>
      </c>
      <c r="AS20" s="49">
        <v>0</v>
      </c>
      <c r="AT20" s="49">
        <v>0</v>
      </c>
      <c r="AU20" s="49">
        <v>0</v>
      </c>
      <c r="AV20" s="49">
        <v>17908.344000000001</v>
      </c>
      <c r="AW20" s="49">
        <v>0</v>
      </c>
      <c r="AX20" s="49">
        <v>5372.5240000000003</v>
      </c>
      <c r="AY20" s="49">
        <v>0</v>
      </c>
      <c r="AZ20" s="49">
        <v>6715.6450000000004</v>
      </c>
      <c r="BA20" s="49">
        <v>6715.6450000000004</v>
      </c>
      <c r="BB20" s="49">
        <v>0</v>
      </c>
      <c r="BC20" s="49">
        <v>0</v>
      </c>
      <c r="BD20" s="49">
        <v>0</v>
      </c>
      <c r="BE20" s="49">
        <v>5316.5379999999996</v>
      </c>
      <c r="BF20" s="49">
        <v>8954.1939999999995</v>
      </c>
      <c r="BG20" s="49">
        <v>0</v>
      </c>
      <c r="BH20" s="49">
        <v>5372.5249999999996</v>
      </c>
      <c r="BI20" s="49"/>
      <c r="BJ20" s="166"/>
      <c r="BK20" s="166"/>
      <c r="BL20" s="166"/>
      <c r="BM20" s="149">
        <v>-3.0559021979570389E-10</v>
      </c>
    </row>
    <row r="21" spans="2:65" ht="18" hidden="1" customHeight="1" outlineLevel="3">
      <c r="B21" s="166" t="s">
        <v>789</v>
      </c>
      <c r="C21" s="166" t="s">
        <v>161</v>
      </c>
      <c r="D21" s="166" t="s">
        <v>332</v>
      </c>
      <c r="E21" s="167" t="s">
        <v>95</v>
      </c>
      <c r="F21" s="166" t="s">
        <v>111</v>
      </c>
      <c r="G21" s="49">
        <v>1023606.2220800001</v>
      </c>
      <c r="H21" s="49">
        <v>1044021.731</v>
      </c>
      <c r="I21" s="49">
        <v>-43575.20192</v>
      </c>
      <c r="J21" s="49">
        <v>1000446.52908</v>
      </c>
      <c r="K21" s="165">
        <v>-23159.693000000087</v>
      </c>
      <c r="L21" s="152">
        <v>0.97737441166297445</v>
      </c>
      <c r="M21" s="49">
        <v>991686.22208000009</v>
      </c>
      <c r="N21" s="49">
        <v>1034022.876</v>
      </c>
      <c r="O21" s="49">
        <v>-41336.653920000004</v>
      </c>
      <c r="P21" s="49">
        <v>992686.22208000009</v>
      </c>
      <c r="Q21" s="165">
        <v>1000</v>
      </c>
      <c r="R21" s="152">
        <v>1.00100838347628</v>
      </c>
      <c r="S21" s="49">
        <v>41412.946000000004</v>
      </c>
      <c r="T21" s="49">
        <v>0</v>
      </c>
      <c r="U21" s="49">
        <v>0</v>
      </c>
      <c r="V21" s="49">
        <v>0</v>
      </c>
      <c r="W21" s="49">
        <v>0</v>
      </c>
      <c r="X21" s="49">
        <v>324589.20500000002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9793.64</v>
      </c>
      <c r="AE21" s="49">
        <v>13990.914000000001</v>
      </c>
      <c r="AF21" s="49">
        <v>35637.605000000003</v>
      </c>
      <c r="AG21" s="49">
        <v>9513.8070000000007</v>
      </c>
      <c r="AH21" s="49">
        <v>0</v>
      </c>
      <c r="AI21" s="49">
        <v>0</v>
      </c>
      <c r="AJ21" s="49">
        <v>336676.86599999998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139909.14000000001</v>
      </c>
      <c r="AQ21" s="49">
        <v>0</v>
      </c>
      <c r="AR21" s="49">
        <v>19587.28</v>
      </c>
      <c r="AS21" s="49">
        <v>0</v>
      </c>
      <c r="AT21" s="49">
        <v>0</v>
      </c>
      <c r="AU21" s="49">
        <v>0</v>
      </c>
      <c r="AV21" s="49">
        <v>69305.290999999997</v>
      </c>
      <c r="AW21" s="49">
        <v>0</v>
      </c>
      <c r="AX21" s="49">
        <v>0</v>
      </c>
      <c r="AY21" s="49">
        <v>0</v>
      </c>
      <c r="AZ21" s="49">
        <v>13431.290999999999</v>
      </c>
      <c r="BA21" s="49">
        <v>10073.468000000001</v>
      </c>
      <c r="BB21" s="49">
        <v>2126.6170000000002</v>
      </c>
      <c r="BC21" s="49">
        <v>0</v>
      </c>
      <c r="BD21" s="49">
        <v>0</v>
      </c>
      <c r="BE21" s="49">
        <v>7974.8059999999996</v>
      </c>
      <c r="BF21" s="49">
        <v>5969.4620000000004</v>
      </c>
      <c r="BG21" s="49">
        <v>0</v>
      </c>
      <c r="BH21" s="49">
        <v>4029.393</v>
      </c>
      <c r="BI21" s="49"/>
      <c r="BJ21" s="166"/>
      <c r="BK21" s="166"/>
      <c r="BL21" s="166"/>
      <c r="BM21" s="149">
        <v>0</v>
      </c>
    </row>
    <row r="22" spans="2:65" ht="18" hidden="1" customHeight="1" outlineLevel="3">
      <c r="B22" s="166" t="s">
        <v>789</v>
      </c>
      <c r="C22" s="166" t="s">
        <v>1192</v>
      </c>
      <c r="D22" s="166" t="s">
        <v>220</v>
      </c>
      <c r="E22" s="167" t="s">
        <v>87</v>
      </c>
      <c r="F22" s="166" t="s">
        <v>793</v>
      </c>
      <c r="G22" s="49">
        <v>1165136.3392792777</v>
      </c>
      <c r="H22" s="49">
        <v>1198530.085</v>
      </c>
      <c r="I22" s="49">
        <v>-32240.16</v>
      </c>
      <c r="J22" s="49">
        <v>1166289.925</v>
      </c>
      <c r="K22" s="165">
        <v>1153.5857207223307</v>
      </c>
      <c r="L22" s="152">
        <v>1.000990086466135</v>
      </c>
      <c r="M22" s="49">
        <v>1128656.3392792777</v>
      </c>
      <c r="N22" s="49">
        <v>1187785.0459999999</v>
      </c>
      <c r="O22" s="49">
        <v>-32240.16</v>
      </c>
      <c r="P22" s="49">
        <v>1155544.8859999999</v>
      </c>
      <c r="Q22" s="165">
        <v>26888.546720722225</v>
      </c>
      <c r="R22" s="152">
        <v>1.023823502145828</v>
      </c>
      <c r="S22" s="49">
        <v>29996.403999999999</v>
      </c>
      <c r="T22" s="49">
        <v>0</v>
      </c>
      <c r="U22" s="49">
        <v>0</v>
      </c>
      <c r="V22" s="49">
        <v>0</v>
      </c>
      <c r="W22" s="49">
        <v>0</v>
      </c>
      <c r="X22" s="49">
        <v>550962.19200000004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8394.5480000000007</v>
      </c>
      <c r="AE22" s="49">
        <v>11192.731</v>
      </c>
      <c r="AF22" s="49">
        <v>39040.19</v>
      </c>
      <c r="AG22" s="49">
        <v>6342.5379999999996</v>
      </c>
      <c r="AH22" s="49">
        <v>0</v>
      </c>
      <c r="AI22" s="49">
        <v>0</v>
      </c>
      <c r="AJ22" s="49">
        <v>260387.32199999999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189716.79399999999</v>
      </c>
      <c r="AQ22" s="49">
        <v>0</v>
      </c>
      <c r="AR22" s="49">
        <v>19027.643</v>
      </c>
      <c r="AS22" s="49">
        <v>0</v>
      </c>
      <c r="AT22" s="49">
        <v>0</v>
      </c>
      <c r="AU22" s="49">
        <v>0</v>
      </c>
      <c r="AV22" s="49">
        <v>62679.203999999998</v>
      </c>
      <c r="AW22" s="49">
        <v>0</v>
      </c>
      <c r="AX22" s="49">
        <v>671.56600000000003</v>
      </c>
      <c r="AY22" s="49">
        <v>0</v>
      </c>
      <c r="AZ22" s="49">
        <v>2238.5479999999998</v>
      </c>
      <c r="BA22" s="49">
        <v>4477.0969999999998</v>
      </c>
      <c r="BB22" s="49">
        <v>0</v>
      </c>
      <c r="BC22" s="49">
        <v>0</v>
      </c>
      <c r="BD22" s="49">
        <v>0</v>
      </c>
      <c r="BE22" s="49">
        <v>2658.2689999999998</v>
      </c>
      <c r="BF22" s="49">
        <v>6715.6450000000004</v>
      </c>
      <c r="BG22" s="49">
        <v>0</v>
      </c>
      <c r="BH22" s="49">
        <v>4029.3939999999998</v>
      </c>
      <c r="BI22" s="49"/>
      <c r="BJ22" s="166"/>
      <c r="BK22" s="166"/>
      <c r="BL22" s="166"/>
      <c r="BM22" s="149">
        <v>-8.3673512563109398E-11</v>
      </c>
    </row>
    <row r="23" spans="2:65" ht="18" hidden="1" customHeight="1" outlineLevel="3">
      <c r="B23" s="166" t="s">
        <v>789</v>
      </c>
      <c r="C23" s="166" t="s">
        <v>719</v>
      </c>
      <c r="D23" s="166" t="s">
        <v>416</v>
      </c>
      <c r="E23" s="167" t="s">
        <v>417</v>
      </c>
      <c r="F23" s="166" t="s">
        <v>794</v>
      </c>
      <c r="G23" s="49">
        <v>1597502.4665090065</v>
      </c>
      <c r="H23" s="49">
        <v>1680365.703</v>
      </c>
      <c r="I23" s="49">
        <v>-46951.658640000001</v>
      </c>
      <c r="J23" s="49">
        <v>1633414.0443599999</v>
      </c>
      <c r="K23" s="165">
        <v>35911.57785099349</v>
      </c>
      <c r="L23" s="152">
        <v>1.0224798262311734</v>
      </c>
      <c r="M23" s="49">
        <v>1551902.4665090065</v>
      </c>
      <c r="N23" s="49">
        <v>1667531.35</v>
      </c>
      <c r="O23" s="49">
        <v>-46951.658640000001</v>
      </c>
      <c r="P23" s="49">
        <v>1620579.6913600001</v>
      </c>
      <c r="Q23" s="165">
        <v>68677.224850993603</v>
      </c>
      <c r="R23" s="152">
        <v>1.0442535702681641</v>
      </c>
      <c r="S23" s="49">
        <v>22385.376</v>
      </c>
      <c r="T23" s="49">
        <v>0</v>
      </c>
      <c r="U23" s="49">
        <v>0</v>
      </c>
      <c r="V23" s="49">
        <v>0</v>
      </c>
      <c r="W23" s="49">
        <v>0</v>
      </c>
      <c r="X23" s="49">
        <v>763903.90500000003</v>
      </c>
      <c r="Y23" s="49">
        <v>0</v>
      </c>
      <c r="Z23" s="49">
        <v>0</v>
      </c>
      <c r="AA23" s="49">
        <v>0</v>
      </c>
      <c r="AB23" s="49">
        <v>0</v>
      </c>
      <c r="AC23" s="49">
        <v>839.45699999999999</v>
      </c>
      <c r="AD23" s="49">
        <v>11192.731</v>
      </c>
      <c r="AE23" s="49">
        <v>25183.645</v>
      </c>
      <c r="AF23" s="49">
        <v>52471.447</v>
      </c>
      <c r="AG23" s="49">
        <v>9513.8060000000005</v>
      </c>
      <c r="AH23" s="49">
        <v>0</v>
      </c>
      <c r="AI23" s="49">
        <v>0</v>
      </c>
      <c r="AJ23" s="49">
        <v>484957.95600000001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170968.96900000001</v>
      </c>
      <c r="AQ23" s="49">
        <v>0</v>
      </c>
      <c r="AR23" s="49">
        <v>60160.93</v>
      </c>
      <c r="AS23" s="49">
        <v>0</v>
      </c>
      <c r="AT23" s="49">
        <v>0</v>
      </c>
      <c r="AU23" s="49">
        <v>0</v>
      </c>
      <c r="AV23" s="49">
        <v>40293.773999999998</v>
      </c>
      <c r="AW23" s="49">
        <v>0</v>
      </c>
      <c r="AX23" s="49">
        <v>671.56600000000003</v>
      </c>
      <c r="AY23" s="49">
        <v>0</v>
      </c>
      <c r="AZ23" s="49">
        <v>12312.017</v>
      </c>
      <c r="BA23" s="49">
        <v>8954.1929999999993</v>
      </c>
      <c r="BB23" s="49">
        <v>1063.309</v>
      </c>
      <c r="BC23" s="49">
        <v>0</v>
      </c>
      <c r="BD23" s="49">
        <v>0</v>
      </c>
      <c r="BE23" s="49">
        <v>2658.2689999999998</v>
      </c>
      <c r="BF23" s="49">
        <v>7461.8280000000004</v>
      </c>
      <c r="BG23" s="49">
        <v>0</v>
      </c>
      <c r="BH23" s="49">
        <v>5372.5249999999996</v>
      </c>
      <c r="BI23" s="49"/>
      <c r="BJ23" s="166"/>
      <c r="BK23" s="166"/>
      <c r="BL23" s="166"/>
      <c r="BM23" s="149">
        <v>2.6921043172478676E-10</v>
      </c>
    </row>
    <row r="24" spans="2:65" ht="18" hidden="1" customHeight="1" outlineLevel="3">
      <c r="B24" s="166" t="s">
        <v>789</v>
      </c>
      <c r="C24" s="166" t="s">
        <v>205</v>
      </c>
      <c r="D24" s="166" t="s">
        <v>301</v>
      </c>
      <c r="E24" s="167" t="s">
        <v>88</v>
      </c>
      <c r="F24" s="166" t="s">
        <v>795</v>
      </c>
      <c r="G24" s="49">
        <v>1165136.3392792777</v>
      </c>
      <c r="H24" s="49">
        <v>1228173.827</v>
      </c>
      <c r="I24" s="49">
        <v>-27773.098559999999</v>
      </c>
      <c r="J24" s="49">
        <v>1200400.72844</v>
      </c>
      <c r="K24" s="165">
        <v>35264.389160722261</v>
      </c>
      <c r="L24" s="152">
        <v>1.0302663198905424</v>
      </c>
      <c r="M24" s="49">
        <v>1128656.3392792777</v>
      </c>
      <c r="N24" s="49">
        <v>1216682.605</v>
      </c>
      <c r="O24" s="49">
        <v>-27773.098559999999</v>
      </c>
      <c r="P24" s="49">
        <v>1188909.5064399999</v>
      </c>
      <c r="Q24" s="165">
        <v>60253.167160722194</v>
      </c>
      <c r="R24" s="152">
        <v>1.0533848657592246</v>
      </c>
      <c r="S24" s="49">
        <v>29100.989000000001</v>
      </c>
      <c r="T24" s="49">
        <v>0</v>
      </c>
      <c r="U24" s="49">
        <v>0</v>
      </c>
      <c r="V24" s="49">
        <v>0</v>
      </c>
      <c r="W24" s="49">
        <v>0</v>
      </c>
      <c r="X24" s="49">
        <v>436516.51699999999</v>
      </c>
      <c r="Y24" s="49">
        <v>0</v>
      </c>
      <c r="Z24" s="49">
        <v>0</v>
      </c>
      <c r="AA24" s="49">
        <v>0</v>
      </c>
      <c r="AB24" s="49">
        <v>0</v>
      </c>
      <c r="AC24" s="49">
        <v>1678.914</v>
      </c>
      <c r="AD24" s="49">
        <v>16789.097000000002</v>
      </c>
      <c r="AE24" s="49">
        <v>27981.828000000001</v>
      </c>
      <c r="AF24" s="49">
        <v>39040.19</v>
      </c>
      <c r="AG24" s="49">
        <v>33298.322</v>
      </c>
      <c r="AH24" s="49">
        <v>0</v>
      </c>
      <c r="AI24" s="49">
        <v>0</v>
      </c>
      <c r="AJ24" s="49">
        <v>374284.39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124239.31600000001</v>
      </c>
      <c r="AQ24" s="49">
        <v>0</v>
      </c>
      <c r="AR24" s="49">
        <v>58761.838000000003</v>
      </c>
      <c r="AS24" s="49">
        <v>0</v>
      </c>
      <c r="AT24" s="49">
        <v>0</v>
      </c>
      <c r="AU24" s="49">
        <v>0</v>
      </c>
      <c r="AV24" s="49">
        <v>71633.376000000004</v>
      </c>
      <c r="AW24" s="49">
        <v>0</v>
      </c>
      <c r="AX24" s="49">
        <v>3357.828</v>
      </c>
      <c r="AY24" s="49">
        <v>0</v>
      </c>
      <c r="AZ24" s="49">
        <v>0</v>
      </c>
      <c r="BA24" s="49">
        <v>0</v>
      </c>
      <c r="BB24" s="49">
        <v>0</v>
      </c>
      <c r="BC24" s="49">
        <v>0</v>
      </c>
      <c r="BD24" s="49">
        <v>0</v>
      </c>
      <c r="BE24" s="49">
        <v>0</v>
      </c>
      <c r="BF24" s="49">
        <v>7461.8280000000004</v>
      </c>
      <c r="BG24" s="49">
        <v>0</v>
      </c>
      <c r="BH24" s="49">
        <v>4029.3939999999998</v>
      </c>
      <c r="BI24" s="49"/>
      <c r="BJ24" s="166"/>
      <c r="BK24" s="166"/>
      <c r="BL24" s="166"/>
      <c r="BM24" s="149">
        <v>7.2759576141834259E-11</v>
      </c>
    </row>
    <row r="25" spans="2:65" ht="18" customHeight="1" outlineLevel="2" collapsed="1">
      <c r="B25" s="158" t="s">
        <v>789</v>
      </c>
      <c r="C25" s="158"/>
      <c r="D25" s="158"/>
      <c r="E25" s="159" t="s">
        <v>796</v>
      </c>
      <c r="F25" s="158"/>
      <c r="G25" s="160">
        <v>8755302.3363057543</v>
      </c>
      <c r="H25" s="160">
        <v>9154804.2990000006</v>
      </c>
      <c r="I25" s="160">
        <v>-273903.34904</v>
      </c>
      <c r="J25" s="160">
        <v>8880900.949959999</v>
      </c>
      <c r="K25" s="168">
        <v>125598.61365424487</v>
      </c>
      <c r="L25" s="161">
        <v>1.0143454342100127</v>
      </c>
      <c r="M25" s="160">
        <v>8488542.3363057543</v>
      </c>
      <c r="N25" s="160">
        <v>9068097.8059999999</v>
      </c>
      <c r="O25" s="160">
        <v>-270048.06904000003</v>
      </c>
      <c r="P25" s="160">
        <v>8798049.7369599994</v>
      </c>
      <c r="Q25" s="168">
        <v>309507.40065424476</v>
      </c>
      <c r="R25" s="161">
        <v>1.0364617844138531</v>
      </c>
      <c r="S25" s="160">
        <v>139684.747</v>
      </c>
      <c r="T25" s="160">
        <v>0</v>
      </c>
      <c r="U25" s="160">
        <v>0</v>
      </c>
      <c r="V25" s="160">
        <v>0</v>
      </c>
      <c r="W25" s="160">
        <v>0</v>
      </c>
      <c r="X25" s="160">
        <v>3935364.29</v>
      </c>
      <c r="Y25" s="160">
        <v>0</v>
      </c>
      <c r="Z25" s="160">
        <v>0</v>
      </c>
      <c r="AA25" s="160">
        <v>0</v>
      </c>
      <c r="AB25" s="160">
        <v>0</v>
      </c>
      <c r="AC25" s="160">
        <v>10912.941000000001</v>
      </c>
      <c r="AD25" s="160">
        <v>71353.662000000011</v>
      </c>
      <c r="AE25" s="160">
        <v>97936.396999999997</v>
      </c>
      <c r="AF25" s="160">
        <v>287966.17200000002</v>
      </c>
      <c r="AG25" s="160">
        <v>86892.766000000003</v>
      </c>
      <c r="AH25" s="160">
        <v>0</v>
      </c>
      <c r="AI25" s="160">
        <v>0</v>
      </c>
      <c r="AJ25" s="160">
        <v>2360677.9039999996</v>
      </c>
      <c r="AK25" s="160">
        <v>0</v>
      </c>
      <c r="AL25" s="160">
        <v>0</v>
      </c>
      <c r="AM25" s="160">
        <v>0</v>
      </c>
      <c r="AN25" s="160">
        <v>0</v>
      </c>
      <c r="AO25" s="160">
        <v>0</v>
      </c>
      <c r="AP25" s="160">
        <v>1264498.807</v>
      </c>
      <c r="AQ25" s="160">
        <v>0</v>
      </c>
      <c r="AR25" s="160">
        <v>273102.64</v>
      </c>
      <c r="AS25" s="160">
        <v>0</v>
      </c>
      <c r="AT25" s="160">
        <v>0</v>
      </c>
      <c r="AU25" s="160">
        <v>0</v>
      </c>
      <c r="AV25" s="160">
        <v>329871.696</v>
      </c>
      <c r="AW25" s="160">
        <v>0</v>
      </c>
      <c r="AX25" s="160">
        <v>16789.140000000003</v>
      </c>
      <c r="AY25" s="160">
        <v>0</v>
      </c>
      <c r="AZ25" s="160">
        <v>66037.179999999993</v>
      </c>
      <c r="BA25" s="160">
        <v>62679.354999999996</v>
      </c>
      <c r="BB25" s="160">
        <v>3189.9260000000004</v>
      </c>
      <c r="BC25" s="160">
        <v>0</v>
      </c>
      <c r="BD25" s="160">
        <v>0</v>
      </c>
      <c r="BE25" s="160">
        <v>61140.182999999997</v>
      </c>
      <c r="BF25" s="160">
        <v>54471.345000000001</v>
      </c>
      <c r="BG25" s="160">
        <v>0</v>
      </c>
      <c r="BH25" s="160">
        <v>32235.148000000001</v>
      </c>
      <c r="BI25" s="160"/>
      <c r="BJ25" s="161"/>
      <c r="BK25" s="160"/>
      <c r="BL25" s="161"/>
      <c r="BM25" s="149">
        <v>5.3551048040390015E-9</v>
      </c>
    </row>
    <row r="26" spans="2:65" ht="18" hidden="1" customHeight="1" outlineLevel="3">
      <c r="B26" s="166" t="s">
        <v>789</v>
      </c>
      <c r="C26" s="166" t="s">
        <v>797</v>
      </c>
      <c r="D26" s="166" t="s">
        <v>396</v>
      </c>
      <c r="E26" s="167" t="s">
        <v>510</v>
      </c>
      <c r="F26" s="166" t="s">
        <v>798</v>
      </c>
      <c r="G26" s="49">
        <v>40000</v>
      </c>
      <c r="H26" s="49">
        <v>0</v>
      </c>
      <c r="I26" s="49">
        <v>0</v>
      </c>
      <c r="J26" s="49">
        <v>0</v>
      </c>
      <c r="K26" s="165">
        <v>-40000</v>
      </c>
      <c r="L26" s="152">
        <v>0</v>
      </c>
      <c r="M26" s="49">
        <v>40000</v>
      </c>
      <c r="N26" s="49">
        <v>0</v>
      </c>
      <c r="O26" s="49">
        <v>0</v>
      </c>
      <c r="P26" s="49">
        <v>0</v>
      </c>
      <c r="Q26" s="165">
        <v>-40000</v>
      </c>
      <c r="R26" s="152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0</v>
      </c>
      <c r="AA26" s="49">
        <v>0</v>
      </c>
      <c r="AB26" s="49">
        <v>0</v>
      </c>
      <c r="AC26" s="49">
        <v>0</v>
      </c>
      <c r="AD26" s="49">
        <v>0</v>
      </c>
      <c r="AE26" s="49">
        <v>0</v>
      </c>
      <c r="AF26" s="49">
        <v>0</v>
      </c>
      <c r="AG26" s="49">
        <v>0</v>
      </c>
      <c r="AH26" s="49">
        <v>0</v>
      </c>
      <c r="AI26" s="49">
        <v>0</v>
      </c>
      <c r="AJ26" s="49">
        <v>0</v>
      </c>
      <c r="AK26" s="49">
        <v>0</v>
      </c>
      <c r="AL26" s="49">
        <v>0</v>
      </c>
      <c r="AM26" s="49">
        <v>0</v>
      </c>
      <c r="AN26" s="49">
        <v>0</v>
      </c>
      <c r="AO26" s="49">
        <v>0</v>
      </c>
      <c r="AP26" s="49">
        <v>0</v>
      </c>
      <c r="AQ26" s="49">
        <v>0</v>
      </c>
      <c r="AR26" s="49">
        <v>0</v>
      </c>
      <c r="AS26" s="49">
        <v>0</v>
      </c>
      <c r="AT26" s="49">
        <v>0</v>
      </c>
      <c r="AU26" s="49">
        <v>0</v>
      </c>
      <c r="AV26" s="49">
        <v>0</v>
      </c>
      <c r="AW26" s="49">
        <v>0</v>
      </c>
      <c r="AX26" s="49">
        <v>0</v>
      </c>
      <c r="AY26" s="49">
        <v>0</v>
      </c>
      <c r="AZ26" s="49">
        <v>0</v>
      </c>
      <c r="BA26" s="49">
        <v>0</v>
      </c>
      <c r="BB26" s="49">
        <v>0</v>
      </c>
      <c r="BC26" s="49">
        <v>0</v>
      </c>
      <c r="BD26" s="49">
        <v>0</v>
      </c>
      <c r="BE26" s="49">
        <v>0</v>
      </c>
      <c r="BF26" s="49">
        <v>0</v>
      </c>
      <c r="BG26" s="49">
        <v>0</v>
      </c>
      <c r="BH26" s="49">
        <v>0</v>
      </c>
      <c r="BI26" s="49"/>
      <c r="BJ26" s="166"/>
      <c r="BK26" s="166"/>
      <c r="BL26" s="166"/>
      <c r="BM26" s="149">
        <v>0</v>
      </c>
    </row>
    <row r="27" spans="2:65" ht="18" hidden="1" customHeight="1" outlineLevel="3">
      <c r="B27" s="166" t="s">
        <v>789</v>
      </c>
      <c r="C27" s="166" t="s">
        <v>797</v>
      </c>
      <c r="D27" s="166" t="s">
        <v>499</v>
      </c>
      <c r="E27" s="167" t="s">
        <v>512</v>
      </c>
      <c r="F27" s="166" t="s">
        <v>799</v>
      </c>
      <c r="G27" s="49">
        <v>30000</v>
      </c>
      <c r="H27" s="49">
        <v>0</v>
      </c>
      <c r="I27" s="49">
        <v>0</v>
      </c>
      <c r="J27" s="49">
        <v>0</v>
      </c>
      <c r="K27" s="165">
        <v>-30000</v>
      </c>
      <c r="L27" s="152">
        <v>0</v>
      </c>
      <c r="M27" s="49">
        <v>30000</v>
      </c>
      <c r="N27" s="49">
        <v>0</v>
      </c>
      <c r="O27" s="49">
        <v>0</v>
      </c>
      <c r="P27" s="49">
        <v>0</v>
      </c>
      <c r="Q27" s="165">
        <v>-30000</v>
      </c>
      <c r="R27" s="152">
        <v>0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9">
        <v>0</v>
      </c>
      <c r="AD27" s="49">
        <v>0</v>
      </c>
      <c r="AE27" s="49">
        <v>0</v>
      </c>
      <c r="AF27" s="49">
        <v>0</v>
      </c>
      <c r="AG27" s="49">
        <v>0</v>
      </c>
      <c r="AH27" s="49">
        <v>0</v>
      </c>
      <c r="AI27" s="49">
        <v>0</v>
      </c>
      <c r="AJ27" s="49">
        <v>0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0</v>
      </c>
      <c r="AQ27" s="49">
        <v>0</v>
      </c>
      <c r="AR27" s="49">
        <v>0</v>
      </c>
      <c r="AS27" s="49">
        <v>0</v>
      </c>
      <c r="AT27" s="49">
        <v>0</v>
      </c>
      <c r="AU27" s="49">
        <v>0</v>
      </c>
      <c r="AV27" s="49">
        <v>0</v>
      </c>
      <c r="AW27" s="49">
        <v>0</v>
      </c>
      <c r="AX27" s="49">
        <v>0</v>
      </c>
      <c r="AY27" s="49">
        <v>0</v>
      </c>
      <c r="AZ27" s="49">
        <v>0</v>
      </c>
      <c r="BA27" s="49">
        <v>0</v>
      </c>
      <c r="BB27" s="49">
        <v>0</v>
      </c>
      <c r="BC27" s="49">
        <v>0</v>
      </c>
      <c r="BD27" s="49">
        <v>0</v>
      </c>
      <c r="BE27" s="49">
        <v>0</v>
      </c>
      <c r="BF27" s="49">
        <v>0</v>
      </c>
      <c r="BG27" s="49">
        <v>0</v>
      </c>
      <c r="BH27" s="49">
        <v>0</v>
      </c>
      <c r="BI27" s="49"/>
      <c r="BJ27" s="166"/>
      <c r="BK27" s="166"/>
      <c r="BL27" s="166"/>
      <c r="BM27" s="149">
        <v>0</v>
      </c>
    </row>
    <row r="28" spans="2:65" ht="18" hidden="1" customHeight="1" outlineLevel="3">
      <c r="B28" s="166" t="s">
        <v>789</v>
      </c>
      <c r="C28" s="166" t="s">
        <v>797</v>
      </c>
      <c r="D28" s="166" t="s">
        <v>397</v>
      </c>
      <c r="E28" s="167" t="s">
        <v>407</v>
      </c>
      <c r="F28" s="166" t="s">
        <v>800</v>
      </c>
      <c r="G28" s="49">
        <v>40000</v>
      </c>
      <c r="H28" s="49">
        <v>0</v>
      </c>
      <c r="I28" s="49">
        <v>0</v>
      </c>
      <c r="J28" s="49">
        <v>0</v>
      </c>
      <c r="K28" s="165">
        <v>-40000</v>
      </c>
      <c r="L28" s="152">
        <v>0</v>
      </c>
      <c r="M28" s="49">
        <v>40000</v>
      </c>
      <c r="N28" s="49">
        <v>0</v>
      </c>
      <c r="O28" s="49">
        <v>0</v>
      </c>
      <c r="P28" s="49">
        <v>0</v>
      </c>
      <c r="Q28" s="165">
        <v>-40000</v>
      </c>
      <c r="R28" s="152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49">
        <v>0</v>
      </c>
      <c r="AA28" s="49">
        <v>0</v>
      </c>
      <c r="AB28" s="49">
        <v>0</v>
      </c>
      <c r="AC28" s="49">
        <v>0</v>
      </c>
      <c r="AD28" s="49">
        <v>0</v>
      </c>
      <c r="AE28" s="49">
        <v>0</v>
      </c>
      <c r="AF28" s="49">
        <v>0</v>
      </c>
      <c r="AG28" s="49">
        <v>0</v>
      </c>
      <c r="AH28" s="49">
        <v>0</v>
      </c>
      <c r="AI28" s="49">
        <v>0</v>
      </c>
      <c r="AJ28" s="49">
        <v>0</v>
      </c>
      <c r="AK28" s="49">
        <v>0</v>
      </c>
      <c r="AL28" s="49">
        <v>0</v>
      </c>
      <c r="AM28" s="49">
        <v>0</v>
      </c>
      <c r="AN28" s="49">
        <v>0</v>
      </c>
      <c r="AO28" s="49">
        <v>0</v>
      </c>
      <c r="AP28" s="49">
        <v>0</v>
      </c>
      <c r="AQ28" s="49">
        <v>0</v>
      </c>
      <c r="AR28" s="49">
        <v>0</v>
      </c>
      <c r="AS28" s="49">
        <v>0</v>
      </c>
      <c r="AT28" s="49">
        <v>0</v>
      </c>
      <c r="AU28" s="49">
        <v>0</v>
      </c>
      <c r="AV28" s="49">
        <v>0</v>
      </c>
      <c r="AW28" s="49">
        <v>0</v>
      </c>
      <c r="AX28" s="49">
        <v>0</v>
      </c>
      <c r="AY28" s="49">
        <v>0</v>
      </c>
      <c r="AZ28" s="49">
        <v>0</v>
      </c>
      <c r="BA28" s="49">
        <v>0</v>
      </c>
      <c r="BB28" s="49">
        <v>0</v>
      </c>
      <c r="BC28" s="49">
        <v>0</v>
      </c>
      <c r="BD28" s="49">
        <v>0</v>
      </c>
      <c r="BE28" s="49">
        <v>0</v>
      </c>
      <c r="BF28" s="49">
        <v>0</v>
      </c>
      <c r="BG28" s="49">
        <v>0</v>
      </c>
      <c r="BH28" s="49">
        <v>0</v>
      </c>
      <c r="BI28" s="49"/>
      <c r="BJ28" s="166"/>
      <c r="BK28" s="166"/>
      <c r="BL28" s="166"/>
      <c r="BM28" s="149">
        <v>0</v>
      </c>
    </row>
    <row r="29" spans="2:65" ht="18" hidden="1" customHeight="1" outlineLevel="3">
      <c r="B29" s="166" t="s">
        <v>789</v>
      </c>
      <c r="C29" s="166" t="s">
        <v>797</v>
      </c>
      <c r="D29" s="166" t="s">
        <v>421</v>
      </c>
      <c r="E29" s="167" t="s">
        <v>455</v>
      </c>
      <c r="F29" s="166" t="s">
        <v>801</v>
      </c>
      <c r="G29" s="49">
        <v>40000</v>
      </c>
      <c r="H29" s="49">
        <v>0</v>
      </c>
      <c r="I29" s="49">
        <v>0</v>
      </c>
      <c r="J29" s="49">
        <v>0</v>
      </c>
      <c r="K29" s="165">
        <v>-40000</v>
      </c>
      <c r="L29" s="152">
        <v>0</v>
      </c>
      <c r="M29" s="49">
        <v>40000</v>
      </c>
      <c r="N29" s="49">
        <v>0</v>
      </c>
      <c r="O29" s="49">
        <v>0</v>
      </c>
      <c r="P29" s="49">
        <v>0</v>
      </c>
      <c r="Q29" s="165">
        <v>-40000</v>
      </c>
      <c r="R29" s="152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49">
        <v>0</v>
      </c>
      <c r="AA29" s="49">
        <v>0</v>
      </c>
      <c r="AB29" s="49">
        <v>0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  <c r="AH29" s="49">
        <v>0</v>
      </c>
      <c r="AI29" s="49">
        <v>0</v>
      </c>
      <c r="AJ29" s="49">
        <v>0</v>
      </c>
      <c r="AK29" s="49">
        <v>0</v>
      </c>
      <c r="AL29" s="49">
        <v>0</v>
      </c>
      <c r="AM29" s="49">
        <v>0</v>
      </c>
      <c r="AN29" s="49">
        <v>0</v>
      </c>
      <c r="AO29" s="49">
        <v>0</v>
      </c>
      <c r="AP29" s="49">
        <v>0</v>
      </c>
      <c r="AQ29" s="49">
        <v>0</v>
      </c>
      <c r="AR29" s="49">
        <v>0</v>
      </c>
      <c r="AS29" s="49">
        <v>0</v>
      </c>
      <c r="AT29" s="49">
        <v>0</v>
      </c>
      <c r="AU29" s="49">
        <v>0</v>
      </c>
      <c r="AV29" s="49">
        <v>0</v>
      </c>
      <c r="AW29" s="49">
        <v>0</v>
      </c>
      <c r="AX29" s="49">
        <v>0</v>
      </c>
      <c r="AY29" s="49">
        <v>0</v>
      </c>
      <c r="AZ29" s="49">
        <v>0</v>
      </c>
      <c r="BA29" s="49">
        <v>0</v>
      </c>
      <c r="BB29" s="49">
        <v>0</v>
      </c>
      <c r="BC29" s="49">
        <v>0</v>
      </c>
      <c r="BD29" s="49">
        <v>0</v>
      </c>
      <c r="BE29" s="49">
        <v>0</v>
      </c>
      <c r="BF29" s="49">
        <v>0</v>
      </c>
      <c r="BG29" s="49">
        <v>0</v>
      </c>
      <c r="BH29" s="49">
        <v>0</v>
      </c>
      <c r="BI29" s="49"/>
      <c r="BJ29" s="166"/>
      <c r="BK29" s="166"/>
      <c r="BL29" s="166"/>
      <c r="BM29" s="149">
        <v>0</v>
      </c>
    </row>
    <row r="30" spans="2:65" ht="18" hidden="1" customHeight="1" outlineLevel="3">
      <c r="B30" s="166" t="s">
        <v>789</v>
      </c>
      <c r="C30" s="166" t="s">
        <v>797</v>
      </c>
      <c r="D30" s="166" t="s">
        <v>422</v>
      </c>
      <c r="E30" s="167" t="s">
        <v>456</v>
      </c>
      <c r="F30" s="166" t="s">
        <v>802</v>
      </c>
      <c r="G30" s="49">
        <v>30000</v>
      </c>
      <c r="H30" s="49">
        <v>0</v>
      </c>
      <c r="I30" s="49">
        <v>0</v>
      </c>
      <c r="J30" s="49">
        <v>0</v>
      </c>
      <c r="K30" s="165">
        <v>-30000</v>
      </c>
      <c r="L30" s="152">
        <v>0</v>
      </c>
      <c r="M30" s="49">
        <v>30000</v>
      </c>
      <c r="N30" s="49">
        <v>0</v>
      </c>
      <c r="O30" s="49">
        <v>0</v>
      </c>
      <c r="P30" s="49">
        <v>0</v>
      </c>
      <c r="Q30" s="165">
        <v>-30000</v>
      </c>
      <c r="R30" s="152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49">
        <v>0</v>
      </c>
      <c r="AB30" s="49">
        <v>0</v>
      </c>
      <c r="AC30" s="49">
        <v>0</v>
      </c>
      <c r="AD30" s="49">
        <v>0</v>
      </c>
      <c r="AE30" s="49">
        <v>0</v>
      </c>
      <c r="AF30" s="49">
        <v>0</v>
      </c>
      <c r="AG30" s="49">
        <v>0</v>
      </c>
      <c r="AH30" s="49">
        <v>0</v>
      </c>
      <c r="AI30" s="49">
        <v>0</v>
      </c>
      <c r="AJ30" s="49">
        <v>0</v>
      </c>
      <c r="AK30" s="49">
        <v>0</v>
      </c>
      <c r="AL30" s="49">
        <v>0</v>
      </c>
      <c r="AM30" s="49">
        <v>0</v>
      </c>
      <c r="AN30" s="49">
        <v>0</v>
      </c>
      <c r="AO30" s="49">
        <v>0</v>
      </c>
      <c r="AP30" s="49">
        <v>0</v>
      </c>
      <c r="AQ30" s="49">
        <v>0</v>
      </c>
      <c r="AR30" s="49">
        <v>0</v>
      </c>
      <c r="AS30" s="49">
        <v>0</v>
      </c>
      <c r="AT30" s="49">
        <v>0</v>
      </c>
      <c r="AU30" s="49">
        <v>0</v>
      </c>
      <c r="AV30" s="49">
        <v>0</v>
      </c>
      <c r="AW30" s="49">
        <v>0</v>
      </c>
      <c r="AX30" s="49">
        <v>0</v>
      </c>
      <c r="AY30" s="49">
        <v>0</v>
      </c>
      <c r="AZ30" s="49">
        <v>0</v>
      </c>
      <c r="BA30" s="49">
        <v>0</v>
      </c>
      <c r="BB30" s="49">
        <v>0</v>
      </c>
      <c r="BC30" s="49">
        <v>0</v>
      </c>
      <c r="BD30" s="49">
        <v>0</v>
      </c>
      <c r="BE30" s="49">
        <v>0</v>
      </c>
      <c r="BF30" s="49">
        <v>0</v>
      </c>
      <c r="BG30" s="49">
        <v>0</v>
      </c>
      <c r="BH30" s="49">
        <v>0</v>
      </c>
      <c r="BI30" s="49"/>
      <c r="BJ30" s="166"/>
      <c r="BK30" s="166"/>
      <c r="BL30" s="166"/>
      <c r="BM30" s="149">
        <v>0</v>
      </c>
    </row>
    <row r="31" spans="2:65" ht="18" hidden="1" customHeight="1" outlineLevel="3">
      <c r="B31" s="166" t="s">
        <v>789</v>
      </c>
      <c r="C31" s="166" t="s">
        <v>797</v>
      </c>
      <c r="D31" s="166" t="s">
        <v>418</v>
      </c>
      <c r="E31" s="167" t="s">
        <v>457</v>
      </c>
      <c r="F31" s="166" t="s">
        <v>803</v>
      </c>
      <c r="G31" s="49">
        <v>29223.805</v>
      </c>
      <c r="H31" s="49">
        <v>30223.805</v>
      </c>
      <c r="I31" s="49">
        <v>0</v>
      </c>
      <c r="J31" s="49">
        <v>30223.805</v>
      </c>
      <c r="K31" s="165">
        <v>1000</v>
      </c>
      <c r="L31" s="152">
        <v>1.0342186789160412</v>
      </c>
      <c r="M31" s="49">
        <v>29223.805</v>
      </c>
      <c r="N31" s="49">
        <v>30223.805</v>
      </c>
      <c r="O31" s="49">
        <v>0</v>
      </c>
      <c r="P31" s="49">
        <v>30223.805</v>
      </c>
      <c r="Q31" s="165">
        <v>1000</v>
      </c>
      <c r="R31" s="152">
        <v>1.0342186789160412</v>
      </c>
      <c r="S31" s="49">
        <v>1096.884</v>
      </c>
      <c r="T31" s="49">
        <v>0</v>
      </c>
      <c r="U31" s="49">
        <v>0</v>
      </c>
      <c r="V31" s="49">
        <v>0</v>
      </c>
      <c r="W31" s="49">
        <v>0</v>
      </c>
      <c r="X31" s="49">
        <v>11517.32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1371.11</v>
      </c>
      <c r="AE31" s="49">
        <v>0</v>
      </c>
      <c r="AF31" s="49">
        <v>0</v>
      </c>
      <c r="AG31" s="49">
        <v>1553.921</v>
      </c>
      <c r="AH31" s="49">
        <v>0</v>
      </c>
      <c r="AI31" s="49">
        <v>0</v>
      </c>
      <c r="AJ31" s="49">
        <v>7020.0709999999999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5484.4390000000003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877.50900000000001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1302.5509999999999</v>
      </c>
      <c r="BF31" s="49">
        <v>0</v>
      </c>
      <c r="BG31" s="49">
        <v>0</v>
      </c>
      <c r="BH31" s="49">
        <v>0</v>
      </c>
      <c r="BI31" s="49"/>
      <c r="BJ31" s="166"/>
      <c r="BK31" s="166"/>
      <c r="BL31" s="166"/>
      <c r="BM31" s="149">
        <v>0</v>
      </c>
    </row>
    <row r="32" spans="2:65" ht="18" hidden="1" customHeight="1" outlineLevel="3">
      <c r="B32" s="166" t="s">
        <v>789</v>
      </c>
      <c r="C32" s="166" t="s">
        <v>797</v>
      </c>
      <c r="D32" s="166" t="s">
        <v>419</v>
      </c>
      <c r="E32" s="167" t="s">
        <v>458</v>
      </c>
      <c r="F32" s="166" t="s">
        <v>804</v>
      </c>
      <c r="G32" s="49">
        <v>30000</v>
      </c>
      <c r="H32" s="49">
        <v>30260.370999999999</v>
      </c>
      <c r="I32" s="49">
        <v>0</v>
      </c>
      <c r="J32" s="49">
        <v>30260.370999999999</v>
      </c>
      <c r="K32" s="165">
        <v>260.37099999999919</v>
      </c>
      <c r="L32" s="152">
        <v>1.0086790333333333</v>
      </c>
      <c r="M32" s="49">
        <v>30000</v>
      </c>
      <c r="N32" s="49">
        <v>30260.370999999999</v>
      </c>
      <c r="O32" s="49">
        <v>0</v>
      </c>
      <c r="P32" s="49">
        <v>30260.370999999999</v>
      </c>
      <c r="Q32" s="165">
        <v>260.37099999999919</v>
      </c>
      <c r="R32" s="152">
        <v>1.0086790333333333</v>
      </c>
      <c r="S32" s="49">
        <v>1096.884</v>
      </c>
      <c r="T32" s="49">
        <v>0</v>
      </c>
      <c r="U32" s="49">
        <v>0</v>
      </c>
      <c r="V32" s="49">
        <v>0</v>
      </c>
      <c r="W32" s="49">
        <v>0</v>
      </c>
      <c r="X32" s="49">
        <v>13711.096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7020.0709999999999</v>
      </c>
      <c r="AK32" s="49">
        <v>0</v>
      </c>
      <c r="AL32" s="49">
        <v>0</v>
      </c>
      <c r="AM32" s="49">
        <v>0</v>
      </c>
      <c r="AN32" s="49">
        <v>0</v>
      </c>
      <c r="AO32" s="49">
        <v>0</v>
      </c>
      <c r="AP32" s="49">
        <v>4113.3289999999997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877.50900000000001</v>
      </c>
      <c r="AW32" s="49">
        <v>0</v>
      </c>
      <c r="AX32" s="49">
        <v>0</v>
      </c>
      <c r="AY32" s="49">
        <v>0</v>
      </c>
      <c r="AZ32" s="49">
        <v>1096.8889999999999</v>
      </c>
      <c r="BA32" s="49">
        <v>0</v>
      </c>
      <c r="BB32" s="49">
        <v>1042.0419999999999</v>
      </c>
      <c r="BC32" s="49">
        <v>0</v>
      </c>
      <c r="BD32" s="49">
        <v>0</v>
      </c>
      <c r="BE32" s="49">
        <v>1302.5509999999999</v>
      </c>
      <c r="BF32" s="49">
        <v>0</v>
      </c>
      <c r="BG32" s="49">
        <v>0</v>
      </c>
      <c r="BH32" s="49">
        <v>0</v>
      </c>
      <c r="BI32" s="49"/>
      <c r="BJ32" s="166"/>
      <c r="BK32" s="166"/>
      <c r="BL32" s="166"/>
      <c r="BM32" s="149">
        <v>-3.637978807091713E-12</v>
      </c>
    </row>
    <row r="33" spans="2:65" ht="18" hidden="1" customHeight="1" outlineLevel="3">
      <c r="B33" s="166" t="s">
        <v>789</v>
      </c>
      <c r="C33" s="166" t="s">
        <v>797</v>
      </c>
      <c r="D33" s="166" t="s">
        <v>420</v>
      </c>
      <c r="E33" s="167" t="s">
        <v>459</v>
      </c>
      <c r="F33" s="166" t="s">
        <v>805</v>
      </c>
      <c r="G33" s="49">
        <v>40000</v>
      </c>
      <c r="H33" s="49">
        <v>0</v>
      </c>
      <c r="I33" s="49">
        <v>0</v>
      </c>
      <c r="J33" s="49">
        <v>0</v>
      </c>
      <c r="K33" s="165">
        <v>-40000</v>
      </c>
      <c r="L33" s="152">
        <v>0</v>
      </c>
      <c r="M33" s="49">
        <v>40000</v>
      </c>
      <c r="N33" s="49">
        <v>0</v>
      </c>
      <c r="O33" s="49">
        <v>0</v>
      </c>
      <c r="P33" s="49">
        <v>0</v>
      </c>
      <c r="Q33" s="165">
        <v>-40000</v>
      </c>
      <c r="R33" s="152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/>
      <c r="BJ33" s="166"/>
      <c r="BK33" s="166"/>
      <c r="BL33" s="166"/>
      <c r="BM33" s="149">
        <v>0</v>
      </c>
    </row>
    <row r="34" spans="2:65" ht="18" hidden="1" customHeight="1" outlineLevel="3">
      <c r="B34" s="166" t="s">
        <v>789</v>
      </c>
      <c r="C34" s="166" t="s">
        <v>797</v>
      </c>
      <c r="D34" s="166" t="s">
        <v>498</v>
      </c>
      <c r="E34" s="167" t="s">
        <v>511</v>
      </c>
      <c r="F34" s="166" t="s">
        <v>806</v>
      </c>
      <c r="G34" s="49">
        <v>30000</v>
      </c>
      <c r="H34" s="49">
        <v>0</v>
      </c>
      <c r="I34" s="49">
        <v>0</v>
      </c>
      <c r="J34" s="49">
        <v>0</v>
      </c>
      <c r="K34" s="165">
        <v>-30000</v>
      </c>
      <c r="L34" s="152">
        <v>0</v>
      </c>
      <c r="M34" s="49">
        <v>30000</v>
      </c>
      <c r="N34" s="49">
        <v>0</v>
      </c>
      <c r="O34" s="49">
        <v>0</v>
      </c>
      <c r="P34" s="49">
        <v>0</v>
      </c>
      <c r="Q34" s="165">
        <v>-30000</v>
      </c>
      <c r="R34" s="152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0</v>
      </c>
      <c r="BI34" s="49"/>
      <c r="BJ34" s="166"/>
      <c r="BK34" s="166"/>
      <c r="BL34" s="166"/>
      <c r="BM34" s="149">
        <v>0</v>
      </c>
    </row>
    <row r="35" spans="2:65" ht="18" hidden="1" customHeight="1" outlineLevel="3">
      <c r="B35" s="166" t="s">
        <v>789</v>
      </c>
      <c r="C35" s="166" t="s">
        <v>797</v>
      </c>
      <c r="D35" s="166" t="s">
        <v>522</v>
      </c>
      <c r="E35" s="167" t="s">
        <v>544</v>
      </c>
      <c r="F35" s="166" t="s">
        <v>807</v>
      </c>
      <c r="G35" s="49">
        <v>30000</v>
      </c>
      <c r="H35" s="49">
        <v>0</v>
      </c>
      <c r="I35" s="49">
        <v>0</v>
      </c>
      <c r="J35" s="49">
        <v>0</v>
      </c>
      <c r="K35" s="165">
        <v>-30000</v>
      </c>
      <c r="L35" s="152">
        <v>0</v>
      </c>
      <c r="M35" s="49">
        <v>30000</v>
      </c>
      <c r="N35" s="49">
        <v>0</v>
      </c>
      <c r="O35" s="49">
        <v>0</v>
      </c>
      <c r="P35" s="49">
        <v>0</v>
      </c>
      <c r="Q35" s="165">
        <v>-30000</v>
      </c>
      <c r="R35" s="152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/>
      <c r="BJ35" s="166"/>
      <c r="BK35" s="166"/>
      <c r="BL35" s="166"/>
      <c r="BM35" s="149">
        <v>0</v>
      </c>
    </row>
    <row r="36" spans="2:65" ht="18" hidden="1" customHeight="1" outlineLevel="3">
      <c r="B36" s="166" t="s">
        <v>789</v>
      </c>
      <c r="C36" s="166" t="s">
        <v>797</v>
      </c>
      <c r="D36" s="166" t="s">
        <v>538</v>
      </c>
      <c r="E36" s="167" t="s">
        <v>808</v>
      </c>
      <c r="F36" s="166" t="s">
        <v>809</v>
      </c>
      <c r="G36" s="49">
        <v>30000</v>
      </c>
      <c r="H36" s="49">
        <v>0</v>
      </c>
      <c r="I36" s="49">
        <v>0</v>
      </c>
      <c r="J36" s="49">
        <v>0</v>
      </c>
      <c r="K36" s="165">
        <v>-30000</v>
      </c>
      <c r="L36" s="152">
        <v>0</v>
      </c>
      <c r="M36" s="49">
        <v>30000</v>
      </c>
      <c r="N36" s="49">
        <v>0</v>
      </c>
      <c r="O36" s="49">
        <v>0</v>
      </c>
      <c r="P36" s="49">
        <v>0</v>
      </c>
      <c r="Q36" s="165">
        <v>-30000</v>
      </c>
      <c r="R36" s="152">
        <v>0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49">
        <v>0</v>
      </c>
      <c r="AB36" s="49">
        <v>0</v>
      </c>
      <c r="AC36" s="49">
        <v>0</v>
      </c>
      <c r="AD36" s="49">
        <v>0</v>
      </c>
      <c r="AE36" s="49">
        <v>0</v>
      </c>
      <c r="AF36" s="49">
        <v>0</v>
      </c>
      <c r="AG36" s="49">
        <v>0</v>
      </c>
      <c r="AH36" s="49">
        <v>0</v>
      </c>
      <c r="AI36" s="49">
        <v>0</v>
      </c>
      <c r="AJ36" s="49">
        <v>0</v>
      </c>
      <c r="AK36" s="49">
        <v>0</v>
      </c>
      <c r="AL36" s="49">
        <v>0</v>
      </c>
      <c r="AM36" s="49">
        <v>0</v>
      </c>
      <c r="AN36" s="49">
        <v>0</v>
      </c>
      <c r="AO36" s="49">
        <v>0</v>
      </c>
      <c r="AP36" s="49">
        <v>0</v>
      </c>
      <c r="AQ36" s="49">
        <v>0</v>
      </c>
      <c r="AR36" s="49">
        <v>0</v>
      </c>
      <c r="AS36" s="49">
        <v>0</v>
      </c>
      <c r="AT36" s="49">
        <v>0</v>
      </c>
      <c r="AU36" s="49">
        <v>0</v>
      </c>
      <c r="AV36" s="49">
        <v>0</v>
      </c>
      <c r="AW36" s="49">
        <v>0</v>
      </c>
      <c r="AX36" s="49">
        <v>0</v>
      </c>
      <c r="AY36" s="49">
        <v>0</v>
      </c>
      <c r="AZ36" s="49">
        <v>0</v>
      </c>
      <c r="BA36" s="49">
        <v>0</v>
      </c>
      <c r="BB36" s="49">
        <v>0</v>
      </c>
      <c r="BC36" s="49">
        <v>0</v>
      </c>
      <c r="BD36" s="49">
        <v>0</v>
      </c>
      <c r="BE36" s="49">
        <v>0</v>
      </c>
      <c r="BF36" s="49">
        <v>0</v>
      </c>
      <c r="BG36" s="49">
        <v>0</v>
      </c>
      <c r="BH36" s="49">
        <v>0</v>
      </c>
      <c r="BI36" s="49"/>
      <c r="BJ36" s="166"/>
      <c r="BK36" s="166"/>
      <c r="BL36" s="166"/>
      <c r="BM36" s="149">
        <v>0</v>
      </c>
    </row>
    <row r="37" spans="2:65" ht="18" hidden="1" customHeight="1" outlineLevel="3">
      <c r="B37" s="166" t="s">
        <v>789</v>
      </c>
      <c r="C37" s="166" t="s">
        <v>797</v>
      </c>
      <c r="D37" s="166" t="s">
        <v>558</v>
      </c>
      <c r="E37" s="167" t="s">
        <v>578</v>
      </c>
      <c r="F37" s="166" t="s">
        <v>810</v>
      </c>
      <c r="G37" s="49">
        <v>30000</v>
      </c>
      <c r="H37" s="49">
        <v>0</v>
      </c>
      <c r="I37" s="49">
        <v>0</v>
      </c>
      <c r="J37" s="49">
        <v>0</v>
      </c>
      <c r="K37" s="165">
        <v>-30000</v>
      </c>
      <c r="L37" s="152">
        <v>0</v>
      </c>
      <c r="M37" s="49">
        <v>30000</v>
      </c>
      <c r="N37" s="49">
        <v>0</v>
      </c>
      <c r="O37" s="49">
        <v>0</v>
      </c>
      <c r="P37" s="49">
        <v>0</v>
      </c>
      <c r="Q37" s="165">
        <v>-30000</v>
      </c>
      <c r="R37" s="152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49">
        <v>0</v>
      </c>
      <c r="AI37" s="49">
        <v>0</v>
      </c>
      <c r="AJ37" s="49">
        <v>0</v>
      </c>
      <c r="AK37" s="49">
        <v>0</v>
      </c>
      <c r="AL37" s="49">
        <v>0</v>
      </c>
      <c r="AM37" s="49">
        <v>0</v>
      </c>
      <c r="AN37" s="49">
        <v>0</v>
      </c>
      <c r="AO37" s="49">
        <v>0</v>
      </c>
      <c r="AP37" s="49">
        <v>0</v>
      </c>
      <c r="AQ37" s="49">
        <v>0</v>
      </c>
      <c r="AR37" s="49">
        <v>0</v>
      </c>
      <c r="AS37" s="49">
        <v>0</v>
      </c>
      <c r="AT37" s="49">
        <v>0</v>
      </c>
      <c r="AU37" s="49">
        <v>0</v>
      </c>
      <c r="AV37" s="49">
        <v>0</v>
      </c>
      <c r="AW37" s="49">
        <v>0</v>
      </c>
      <c r="AX37" s="49">
        <v>0</v>
      </c>
      <c r="AY37" s="49">
        <v>0</v>
      </c>
      <c r="AZ37" s="49">
        <v>0</v>
      </c>
      <c r="BA37" s="49">
        <v>0</v>
      </c>
      <c r="BB37" s="49">
        <v>0</v>
      </c>
      <c r="BC37" s="49">
        <v>0</v>
      </c>
      <c r="BD37" s="49">
        <v>0</v>
      </c>
      <c r="BE37" s="49">
        <v>0</v>
      </c>
      <c r="BF37" s="49">
        <v>0</v>
      </c>
      <c r="BG37" s="49">
        <v>0</v>
      </c>
      <c r="BH37" s="49">
        <v>0</v>
      </c>
      <c r="BI37" s="49"/>
      <c r="BJ37" s="166"/>
      <c r="BK37" s="166"/>
      <c r="BL37" s="166"/>
      <c r="BM37" s="149">
        <v>0</v>
      </c>
    </row>
    <row r="38" spans="2:65" ht="18" hidden="1" customHeight="1" outlineLevel="3">
      <c r="B38" s="166" t="s">
        <v>789</v>
      </c>
      <c r="C38" s="166" t="s">
        <v>797</v>
      </c>
      <c r="D38" s="166" t="s">
        <v>602</v>
      </c>
      <c r="E38" s="167" t="s">
        <v>646</v>
      </c>
      <c r="F38" s="166" t="s">
        <v>811</v>
      </c>
      <c r="G38" s="49">
        <v>30000</v>
      </c>
      <c r="H38" s="49">
        <v>0</v>
      </c>
      <c r="I38" s="49">
        <v>0</v>
      </c>
      <c r="J38" s="49">
        <v>0</v>
      </c>
      <c r="K38" s="165">
        <v>-30000</v>
      </c>
      <c r="L38" s="152">
        <v>0</v>
      </c>
      <c r="M38" s="49">
        <v>30000</v>
      </c>
      <c r="N38" s="49">
        <v>0</v>
      </c>
      <c r="O38" s="49">
        <v>0</v>
      </c>
      <c r="P38" s="49">
        <v>0</v>
      </c>
      <c r="Q38" s="165">
        <v>-30000</v>
      </c>
      <c r="R38" s="152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49">
        <v>0</v>
      </c>
      <c r="AH38" s="49">
        <v>0</v>
      </c>
      <c r="AI38" s="49">
        <v>0</v>
      </c>
      <c r="AJ38" s="49">
        <v>0</v>
      </c>
      <c r="AK38" s="49">
        <v>0</v>
      </c>
      <c r="AL38" s="49">
        <v>0</v>
      </c>
      <c r="AM38" s="49">
        <v>0</v>
      </c>
      <c r="AN38" s="49">
        <v>0</v>
      </c>
      <c r="AO38" s="49">
        <v>0</v>
      </c>
      <c r="AP38" s="49">
        <v>0</v>
      </c>
      <c r="AQ38" s="49">
        <v>0</v>
      </c>
      <c r="AR38" s="49">
        <v>0</v>
      </c>
      <c r="AS38" s="49">
        <v>0</v>
      </c>
      <c r="AT38" s="49">
        <v>0</v>
      </c>
      <c r="AU38" s="49">
        <v>0</v>
      </c>
      <c r="AV38" s="49">
        <v>0</v>
      </c>
      <c r="AW38" s="49">
        <v>0</v>
      </c>
      <c r="AX38" s="49">
        <v>0</v>
      </c>
      <c r="AY38" s="49">
        <v>0</v>
      </c>
      <c r="AZ38" s="49">
        <v>0</v>
      </c>
      <c r="BA38" s="49">
        <v>0</v>
      </c>
      <c r="BB38" s="49">
        <v>0</v>
      </c>
      <c r="BC38" s="49">
        <v>0</v>
      </c>
      <c r="BD38" s="49">
        <v>0</v>
      </c>
      <c r="BE38" s="49">
        <v>0</v>
      </c>
      <c r="BF38" s="49">
        <v>0</v>
      </c>
      <c r="BG38" s="49">
        <v>0</v>
      </c>
      <c r="BH38" s="49">
        <v>0</v>
      </c>
      <c r="BI38" s="49"/>
      <c r="BJ38" s="166"/>
      <c r="BK38" s="166"/>
      <c r="BL38" s="166"/>
      <c r="BM38" s="149">
        <v>0</v>
      </c>
    </row>
    <row r="39" spans="2:65" ht="18" hidden="1" customHeight="1" outlineLevel="3">
      <c r="B39" s="166" t="s">
        <v>789</v>
      </c>
      <c r="C39" s="166" t="s">
        <v>797</v>
      </c>
      <c r="D39" s="166" t="s">
        <v>603</v>
      </c>
      <c r="E39" s="167" t="s">
        <v>647</v>
      </c>
      <c r="F39" s="166" t="s">
        <v>812</v>
      </c>
      <c r="G39" s="49">
        <v>30000</v>
      </c>
      <c r="H39" s="49">
        <v>40493.421000000002</v>
      </c>
      <c r="I39" s="49">
        <v>0</v>
      </c>
      <c r="J39" s="49">
        <v>40493.421000000002</v>
      </c>
      <c r="K39" s="165">
        <v>10493.421000000002</v>
      </c>
      <c r="L39" s="152">
        <v>1.3497807000000002</v>
      </c>
      <c r="M39" s="49">
        <v>30000</v>
      </c>
      <c r="N39" s="49">
        <v>40493.421000000002</v>
      </c>
      <c r="O39" s="49">
        <v>0</v>
      </c>
      <c r="P39" s="49">
        <v>40493.421000000002</v>
      </c>
      <c r="Q39" s="165">
        <v>10493.421000000002</v>
      </c>
      <c r="R39" s="152">
        <v>1.3497807000000002</v>
      </c>
      <c r="S39" s="49">
        <v>548.44100000000003</v>
      </c>
      <c r="T39" s="49">
        <v>0</v>
      </c>
      <c r="U39" s="49">
        <v>0</v>
      </c>
      <c r="V39" s="49">
        <v>0</v>
      </c>
      <c r="W39" s="49">
        <v>0</v>
      </c>
      <c r="X39" s="49">
        <v>19195.535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1553.921</v>
      </c>
      <c r="AH39" s="49">
        <v>0</v>
      </c>
      <c r="AI39" s="49">
        <v>0</v>
      </c>
      <c r="AJ39" s="49">
        <v>7897.58</v>
      </c>
      <c r="AK39" s="49">
        <v>0</v>
      </c>
      <c r="AL39" s="49">
        <v>0</v>
      </c>
      <c r="AM39" s="49">
        <v>0</v>
      </c>
      <c r="AN39" s="49">
        <v>0</v>
      </c>
      <c r="AO39" s="49">
        <v>0</v>
      </c>
      <c r="AP39" s="49">
        <v>8226.6569999999992</v>
      </c>
      <c r="AQ39" s="49">
        <v>0</v>
      </c>
      <c r="AR39" s="49">
        <v>0</v>
      </c>
      <c r="AS39" s="49">
        <v>0</v>
      </c>
      <c r="AT39" s="49">
        <v>0</v>
      </c>
      <c r="AU39" s="49">
        <v>0</v>
      </c>
      <c r="AV39" s="49">
        <v>877.50900000000001</v>
      </c>
      <c r="AW39" s="49">
        <v>0</v>
      </c>
      <c r="AX39" s="49">
        <v>0</v>
      </c>
      <c r="AY39" s="49">
        <v>0</v>
      </c>
      <c r="AZ39" s="49">
        <v>1096.8889999999999</v>
      </c>
      <c r="BA39" s="49">
        <v>1096.8889999999999</v>
      </c>
      <c r="BB39" s="49">
        <v>0</v>
      </c>
      <c r="BC39" s="49">
        <v>0</v>
      </c>
      <c r="BD39" s="49">
        <v>0</v>
      </c>
      <c r="BE39" s="49">
        <v>0</v>
      </c>
      <c r="BF39" s="49">
        <v>0</v>
      </c>
      <c r="BG39" s="49">
        <v>0</v>
      </c>
      <c r="BH39" s="49">
        <v>0</v>
      </c>
      <c r="BI39" s="49"/>
      <c r="BJ39" s="166"/>
      <c r="BK39" s="166"/>
      <c r="BL39" s="166"/>
      <c r="BM39" s="149">
        <v>0</v>
      </c>
    </row>
    <row r="40" spans="2:65" ht="18" hidden="1" customHeight="1" outlineLevel="3">
      <c r="B40" s="166" t="s">
        <v>789</v>
      </c>
      <c r="C40" s="166" t="s">
        <v>797</v>
      </c>
      <c r="D40" s="166" t="s">
        <v>667</v>
      </c>
      <c r="E40" s="167" t="s">
        <v>668</v>
      </c>
      <c r="F40" s="166" t="s">
        <v>813</v>
      </c>
      <c r="G40" s="49">
        <v>19034.636999999999</v>
      </c>
      <c r="H40" s="49">
        <v>20034.636999999999</v>
      </c>
      <c r="I40" s="49">
        <v>0</v>
      </c>
      <c r="J40" s="49">
        <v>20034.636999999999</v>
      </c>
      <c r="K40" s="165">
        <v>1000</v>
      </c>
      <c r="L40" s="152">
        <v>1.0525358061727155</v>
      </c>
      <c r="M40" s="49">
        <v>19034.636999999999</v>
      </c>
      <c r="N40" s="49">
        <v>20034.636999999999</v>
      </c>
      <c r="O40" s="49">
        <v>0</v>
      </c>
      <c r="P40" s="49">
        <v>20034.636999999999</v>
      </c>
      <c r="Q40" s="165">
        <v>1000</v>
      </c>
      <c r="R40" s="152">
        <v>1.0525358061727155</v>
      </c>
      <c r="S40" s="49">
        <v>548.44100000000003</v>
      </c>
      <c r="T40" s="49">
        <v>0</v>
      </c>
      <c r="U40" s="49">
        <v>0</v>
      </c>
      <c r="V40" s="49">
        <v>0</v>
      </c>
      <c r="W40" s="49">
        <v>0</v>
      </c>
      <c r="X40" s="49">
        <v>6855.5460000000003</v>
      </c>
      <c r="Y40" s="49">
        <v>0</v>
      </c>
      <c r="Z40" s="49">
        <v>0</v>
      </c>
      <c r="AA40" s="49">
        <v>0</v>
      </c>
      <c r="AB40" s="49">
        <v>0</v>
      </c>
      <c r="AC40" s="49">
        <v>0</v>
      </c>
      <c r="AD40" s="49">
        <v>0</v>
      </c>
      <c r="AE40" s="49">
        <v>0</v>
      </c>
      <c r="AF40" s="49">
        <v>0</v>
      </c>
      <c r="AG40" s="49">
        <v>0</v>
      </c>
      <c r="AH40" s="49">
        <v>0</v>
      </c>
      <c r="AI40" s="49">
        <v>0</v>
      </c>
      <c r="AJ40" s="49">
        <v>4212.0420000000004</v>
      </c>
      <c r="AK40" s="49">
        <v>0</v>
      </c>
      <c r="AL40" s="49">
        <v>0</v>
      </c>
      <c r="AM40" s="49">
        <v>0</v>
      </c>
      <c r="AN40" s="49">
        <v>0</v>
      </c>
      <c r="AO40" s="49">
        <v>0</v>
      </c>
      <c r="AP40" s="49">
        <v>2193.7750000000001</v>
      </c>
      <c r="AQ40" s="49">
        <v>0</v>
      </c>
      <c r="AR40" s="49">
        <v>0</v>
      </c>
      <c r="AS40" s="49">
        <v>0</v>
      </c>
      <c r="AT40" s="49">
        <v>0</v>
      </c>
      <c r="AU40" s="49">
        <v>0</v>
      </c>
      <c r="AV40" s="49">
        <v>877.50900000000001</v>
      </c>
      <c r="AW40" s="49">
        <v>0</v>
      </c>
      <c r="AX40" s="49">
        <v>658.13499999999999</v>
      </c>
      <c r="AY40" s="49">
        <v>0</v>
      </c>
      <c r="AZ40" s="49">
        <v>0</v>
      </c>
      <c r="BA40" s="49">
        <v>0</v>
      </c>
      <c r="BB40" s="49">
        <v>2084.085</v>
      </c>
      <c r="BC40" s="49">
        <v>0</v>
      </c>
      <c r="BD40" s="49">
        <v>0</v>
      </c>
      <c r="BE40" s="49">
        <v>2605.1039999999998</v>
      </c>
      <c r="BF40" s="49">
        <v>0</v>
      </c>
      <c r="BG40" s="49">
        <v>0</v>
      </c>
      <c r="BH40" s="49">
        <v>0</v>
      </c>
      <c r="BI40" s="49"/>
      <c r="BJ40" s="166"/>
      <c r="BK40" s="166"/>
      <c r="BL40" s="166"/>
      <c r="BM40" s="149">
        <v>0</v>
      </c>
    </row>
    <row r="41" spans="2:65" ht="18" hidden="1" customHeight="1" outlineLevel="3">
      <c r="B41" s="166" t="s">
        <v>789</v>
      </c>
      <c r="C41" s="166" t="s">
        <v>797</v>
      </c>
      <c r="D41" s="166" t="s">
        <v>1066</v>
      </c>
      <c r="E41" s="167" t="s">
        <v>1067</v>
      </c>
      <c r="F41" s="166"/>
      <c r="G41" s="49">
        <v>20000</v>
      </c>
      <c r="H41" s="49">
        <v>20029.165000000001</v>
      </c>
      <c r="I41" s="49">
        <v>0</v>
      </c>
      <c r="J41" s="49">
        <v>20029.165000000001</v>
      </c>
      <c r="K41" s="165">
        <v>29.165000000000873</v>
      </c>
      <c r="L41" s="152">
        <v>1.00145825</v>
      </c>
      <c r="M41" s="49">
        <v>20000</v>
      </c>
      <c r="N41" s="49">
        <v>20029.165000000001</v>
      </c>
      <c r="O41" s="49">
        <v>0</v>
      </c>
      <c r="P41" s="49">
        <v>20029.165000000001</v>
      </c>
      <c r="Q41" s="165">
        <v>29.165000000000873</v>
      </c>
      <c r="R41" s="152">
        <v>1.00145825</v>
      </c>
      <c r="S41" s="49">
        <v>1535.6369999999999</v>
      </c>
      <c r="T41" s="49">
        <v>0</v>
      </c>
      <c r="U41" s="49">
        <v>0</v>
      </c>
      <c r="V41" s="49">
        <v>0</v>
      </c>
      <c r="W41" s="49">
        <v>0</v>
      </c>
      <c r="X41" s="49">
        <v>1371.11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5440.5540000000001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1371.11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877.50900000000001</v>
      </c>
      <c r="AW41" s="49">
        <v>0</v>
      </c>
      <c r="AX41" s="49">
        <v>658.13499999999999</v>
      </c>
      <c r="AY41" s="49">
        <v>0</v>
      </c>
      <c r="AZ41" s="49">
        <v>4387.5550000000003</v>
      </c>
      <c r="BA41" s="49">
        <v>4387.5550000000003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/>
      <c r="BJ41" s="166"/>
      <c r="BK41" s="166"/>
      <c r="BL41" s="166"/>
      <c r="BM41" s="149">
        <v>0</v>
      </c>
    </row>
    <row r="42" spans="2:65" ht="18" hidden="1" customHeight="1" outlineLevel="3">
      <c r="B42" s="166" t="s">
        <v>789</v>
      </c>
      <c r="C42" s="166" t="s">
        <v>797</v>
      </c>
      <c r="D42" s="166" t="s">
        <v>1212</v>
      </c>
      <c r="E42" s="167" t="s">
        <v>1213</v>
      </c>
      <c r="F42" s="166"/>
      <c r="G42" s="49">
        <v>20000</v>
      </c>
      <c r="H42" s="49">
        <v>0</v>
      </c>
      <c r="I42" s="49">
        <v>0</v>
      </c>
      <c r="J42" s="49">
        <v>0</v>
      </c>
      <c r="K42" s="165">
        <v>-20000</v>
      </c>
      <c r="L42" s="152">
        <v>0</v>
      </c>
      <c r="M42" s="49">
        <v>20000</v>
      </c>
      <c r="N42" s="49">
        <v>0</v>
      </c>
      <c r="O42" s="49">
        <v>0</v>
      </c>
      <c r="P42" s="49">
        <v>0</v>
      </c>
      <c r="Q42" s="165">
        <v>-20000</v>
      </c>
      <c r="R42" s="152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0</v>
      </c>
      <c r="AN42" s="49">
        <v>0</v>
      </c>
      <c r="AO42" s="49">
        <v>0</v>
      </c>
      <c r="AP42" s="49">
        <v>0</v>
      </c>
      <c r="AQ42" s="49">
        <v>0</v>
      </c>
      <c r="AR42" s="49">
        <v>0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0</v>
      </c>
      <c r="BD42" s="49">
        <v>0</v>
      </c>
      <c r="BE42" s="49">
        <v>0</v>
      </c>
      <c r="BF42" s="49">
        <v>0</v>
      </c>
      <c r="BG42" s="49">
        <v>0</v>
      </c>
      <c r="BH42" s="49">
        <v>0</v>
      </c>
      <c r="BI42" s="49"/>
      <c r="BJ42" s="166"/>
      <c r="BK42" s="166"/>
      <c r="BL42" s="166"/>
      <c r="BM42" s="149">
        <v>0</v>
      </c>
    </row>
    <row r="43" spans="2:65" ht="18" hidden="1" customHeight="1" outlineLevel="3">
      <c r="B43" s="166" t="s">
        <v>789</v>
      </c>
      <c r="C43" s="166" t="s">
        <v>797</v>
      </c>
      <c r="D43" s="166" t="s">
        <v>1262</v>
      </c>
      <c r="E43" s="167" t="s">
        <v>1263</v>
      </c>
      <c r="F43" s="166"/>
      <c r="G43" s="49">
        <v>20000</v>
      </c>
      <c r="H43" s="49">
        <v>20255.856</v>
      </c>
      <c r="I43" s="49">
        <v>0</v>
      </c>
      <c r="J43" s="49">
        <v>20255.856</v>
      </c>
      <c r="K43" s="165">
        <v>255.85599999999977</v>
      </c>
      <c r="L43" s="152">
        <v>1.0127927999999999</v>
      </c>
      <c r="M43" s="49">
        <v>20000</v>
      </c>
      <c r="N43" s="49">
        <v>20255.856</v>
      </c>
      <c r="O43" s="49">
        <v>0</v>
      </c>
      <c r="P43" s="49">
        <v>20255.856</v>
      </c>
      <c r="Q43" s="165">
        <v>255.85599999999977</v>
      </c>
      <c r="R43" s="152">
        <v>1.0127927999999999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9597.7669999999998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1553.921</v>
      </c>
      <c r="AH43" s="49">
        <v>0</v>
      </c>
      <c r="AI43" s="49">
        <v>0</v>
      </c>
      <c r="AJ43" s="49">
        <v>2632.527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2742.2190000000001</v>
      </c>
      <c r="AQ43" s="49">
        <v>0</v>
      </c>
      <c r="AR43" s="49">
        <v>0</v>
      </c>
      <c r="AS43" s="49">
        <v>0</v>
      </c>
      <c r="AT43" s="49">
        <v>0</v>
      </c>
      <c r="AU43" s="49">
        <v>0</v>
      </c>
      <c r="AV43" s="49">
        <v>877.50900000000001</v>
      </c>
      <c r="AW43" s="49">
        <v>0</v>
      </c>
      <c r="AX43" s="49">
        <v>658.13499999999999</v>
      </c>
      <c r="AY43" s="49">
        <v>0</v>
      </c>
      <c r="AZ43" s="49">
        <v>1096.8889999999999</v>
      </c>
      <c r="BA43" s="49">
        <v>1096.8889999999999</v>
      </c>
      <c r="BB43" s="49">
        <v>0</v>
      </c>
      <c r="BC43" s="49">
        <v>0</v>
      </c>
      <c r="BD43" s="49">
        <v>0</v>
      </c>
      <c r="BE43" s="49">
        <v>0</v>
      </c>
      <c r="BF43" s="49">
        <v>0</v>
      </c>
      <c r="BG43" s="49">
        <v>0</v>
      </c>
      <c r="BH43" s="49">
        <v>0</v>
      </c>
      <c r="BI43" s="49"/>
      <c r="BJ43" s="166"/>
      <c r="BK43" s="166"/>
      <c r="BL43" s="166"/>
      <c r="BM43" s="149">
        <v>-3.637978807091713E-12</v>
      </c>
    </row>
    <row r="44" spans="2:65" ht="18" hidden="1" customHeight="1" outlineLevel="3">
      <c r="B44" s="166" t="s">
        <v>789</v>
      </c>
      <c r="C44" s="166" t="s">
        <v>797</v>
      </c>
      <c r="D44" s="166" t="s">
        <v>814</v>
      </c>
      <c r="E44" s="167" t="s">
        <v>815</v>
      </c>
      <c r="F44" s="166"/>
      <c r="G44" s="49">
        <v>20000</v>
      </c>
      <c r="H44" s="49">
        <v>0</v>
      </c>
      <c r="I44" s="49">
        <v>0</v>
      </c>
      <c r="J44" s="49">
        <v>0</v>
      </c>
      <c r="K44" s="165">
        <v>-20000</v>
      </c>
      <c r="L44" s="152">
        <v>0</v>
      </c>
      <c r="M44" s="49">
        <v>20000</v>
      </c>
      <c r="N44" s="49">
        <v>0</v>
      </c>
      <c r="O44" s="49">
        <v>0</v>
      </c>
      <c r="P44" s="49">
        <v>0</v>
      </c>
      <c r="Q44" s="165">
        <v>-20000</v>
      </c>
      <c r="R44" s="152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0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0</v>
      </c>
      <c r="BG44" s="49">
        <v>0</v>
      </c>
      <c r="BH44" s="49">
        <v>0</v>
      </c>
      <c r="BI44" s="49"/>
      <c r="BJ44" s="166"/>
      <c r="BK44" s="166"/>
      <c r="BL44" s="166"/>
      <c r="BM44" s="149">
        <v>0</v>
      </c>
    </row>
    <row r="45" spans="2:65" ht="18" hidden="1" customHeight="1" outlineLevel="3">
      <c r="B45" s="166" t="s">
        <v>789</v>
      </c>
      <c r="C45" s="166" t="s">
        <v>797</v>
      </c>
      <c r="D45" s="166" t="s">
        <v>1077</v>
      </c>
      <c r="E45" s="167" t="s">
        <v>1078</v>
      </c>
      <c r="F45" s="166"/>
      <c r="G45" s="49">
        <v>20000</v>
      </c>
      <c r="H45" s="49">
        <v>0</v>
      </c>
      <c r="I45" s="49">
        <v>0</v>
      </c>
      <c r="J45" s="49">
        <v>0</v>
      </c>
      <c r="K45" s="165">
        <v>-20000</v>
      </c>
      <c r="L45" s="152">
        <v>0</v>
      </c>
      <c r="M45" s="49">
        <v>20000</v>
      </c>
      <c r="N45" s="49">
        <v>0</v>
      </c>
      <c r="O45" s="49">
        <v>0</v>
      </c>
      <c r="P45" s="49">
        <v>0</v>
      </c>
      <c r="Q45" s="165">
        <v>-20000</v>
      </c>
      <c r="R45" s="152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/>
      <c r="BJ45" s="166"/>
      <c r="BK45" s="166"/>
      <c r="BL45" s="166"/>
      <c r="BM45" s="149">
        <v>0</v>
      </c>
    </row>
    <row r="46" spans="2:65" ht="18" customHeight="1" outlineLevel="2" collapsed="1">
      <c r="B46" s="158" t="s">
        <v>789</v>
      </c>
      <c r="C46" s="158"/>
      <c r="D46" s="158"/>
      <c r="E46" s="159" t="s">
        <v>816</v>
      </c>
      <c r="F46" s="158"/>
      <c r="G46" s="160">
        <v>578258.44200000004</v>
      </c>
      <c r="H46" s="160">
        <v>161297.255</v>
      </c>
      <c r="I46" s="160">
        <v>0</v>
      </c>
      <c r="J46" s="160">
        <v>161297.255</v>
      </c>
      <c r="K46" s="168">
        <v>-416961.18700000003</v>
      </c>
      <c r="L46" s="161">
        <v>0.27893627361863915</v>
      </c>
      <c r="M46" s="160">
        <v>578258.44200000004</v>
      </c>
      <c r="N46" s="160">
        <v>161297.255</v>
      </c>
      <c r="O46" s="160">
        <v>0</v>
      </c>
      <c r="P46" s="160">
        <v>161297.255</v>
      </c>
      <c r="Q46" s="168">
        <v>-416961.18700000003</v>
      </c>
      <c r="R46" s="161">
        <v>0.27893627361863915</v>
      </c>
      <c r="S46" s="160">
        <v>4826.2869999999994</v>
      </c>
      <c r="T46" s="160">
        <v>0</v>
      </c>
      <c r="U46" s="160">
        <v>0</v>
      </c>
      <c r="V46" s="160">
        <v>0</v>
      </c>
      <c r="W46" s="160">
        <v>0</v>
      </c>
      <c r="X46" s="160">
        <v>62248.374000000003</v>
      </c>
      <c r="Y46" s="160">
        <v>0</v>
      </c>
      <c r="Z46" s="160">
        <v>0</v>
      </c>
      <c r="AA46" s="160">
        <v>0</v>
      </c>
      <c r="AB46" s="160">
        <v>0</v>
      </c>
      <c r="AC46" s="160">
        <v>0</v>
      </c>
      <c r="AD46" s="160">
        <v>1371.11</v>
      </c>
      <c r="AE46" s="160">
        <v>0</v>
      </c>
      <c r="AF46" s="160">
        <v>0</v>
      </c>
      <c r="AG46" s="160">
        <v>4661.7629999999999</v>
      </c>
      <c r="AH46" s="160">
        <v>0</v>
      </c>
      <c r="AI46" s="160">
        <v>0</v>
      </c>
      <c r="AJ46" s="160">
        <v>34222.845000000001</v>
      </c>
      <c r="AK46" s="160">
        <v>0</v>
      </c>
      <c r="AL46" s="160">
        <v>0</v>
      </c>
      <c r="AM46" s="160">
        <v>0</v>
      </c>
      <c r="AN46" s="160">
        <v>0</v>
      </c>
      <c r="AO46" s="160">
        <v>0</v>
      </c>
      <c r="AP46" s="160">
        <v>24131.529000000002</v>
      </c>
      <c r="AQ46" s="160">
        <v>0</v>
      </c>
      <c r="AR46" s="160">
        <v>0</v>
      </c>
      <c r="AS46" s="160">
        <v>0</v>
      </c>
      <c r="AT46" s="160">
        <v>0</v>
      </c>
      <c r="AU46" s="160">
        <v>0</v>
      </c>
      <c r="AV46" s="160">
        <v>5265.0540000000001</v>
      </c>
      <c r="AW46" s="160">
        <v>0</v>
      </c>
      <c r="AX46" s="160">
        <v>1974.405</v>
      </c>
      <c r="AY46" s="160">
        <v>0</v>
      </c>
      <c r="AZ46" s="160">
        <v>7678.2220000000007</v>
      </c>
      <c r="BA46" s="160">
        <v>6581.3330000000005</v>
      </c>
      <c r="BB46" s="160">
        <v>3126.127</v>
      </c>
      <c r="BC46" s="160">
        <v>0</v>
      </c>
      <c r="BD46" s="160">
        <v>0</v>
      </c>
      <c r="BE46" s="160">
        <v>5210.2060000000001</v>
      </c>
      <c r="BF46" s="160">
        <v>0</v>
      </c>
      <c r="BG46" s="160">
        <v>0</v>
      </c>
      <c r="BH46" s="160">
        <v>0</v>
      </c>
      <c r="BI46" s="160"/>
      <c r="BJ46" s="161"/>
      <c r="BK46" s="160"/>
      <c r="BL46" s="161"/>
      <c r="BM46" s="149">
        <v>5.8207660913467407E-11</v>
      </c>
    </row>
    <row r="47" spans="2:65" ht="18" customHeight="1" outlineLevel="1">
      <c r="B47" s="153" t="s">
        <v>789</v>
      </c>
      <c r="C47" s="153"/>
      <c r="D47" s="153" t="s">
        <v>817</v>
      </c>
      <c r="E47" s="153"/>
      <c r="F47" s="153"/>
      <c r="G47" s="154">
        <v>9333560.7783057541</v>
      </c>
      <c r="H47" s="154">
        <v>9316101.5540000014</v>
      </c>
      <c r="I47" s="154">
        <v>-273903.34904</v>
      </c>
      <c r="J47" s="154">
        <v>9042198.2049599998</v>
      </c>
      <c r="K47" s="155">
        <v>-291362.57334575517</v>
      </c>
      <c r="L47" s="156">
        <v>0.96878334214922812</v>
      </c>
      <c r="M47" s="154">
        <v>9066800.7783057541</v>
      </c>
      <c r="N47" s="154">
        <v>9229395.0610000007</v>
      </c>
      <c r="O47" s="154">
        <v>-270048.06904000003</v>
      </c>
      <c r="P47" s="154">
        <v>8959346.9919600002</v>
      </c>
      <c r="Q47" s="155">
        <v>-107453.78634575527</v>
      </c>
      <c r="R47" s="156">
        <v>0.98814865474899816</v>
      </c>
      <c r="S47" s="154">
        <v>144511.03400000001</v>
      </c>
      <c r="T47" s="154">
        <v>0</v>
      </c>
      <c r="U47" s="154">
        <v>0</v>
      </c>
      <c r="V47" s="154">
        <v>0</v>
      </c>
      <c r="W47" s="154">
        <v>0</v>
      </c>
      <c r="X47" s="154">
        <v>3997612.6639999999</v>
      </c>
      <c r="Y47" s="154">
        <v>0</v>
      </c>
      <c r="Z47" s="154">
        <v>0</v>
      </c>
      <c r="AA47" s="154">
        <v>0</v>
      </c>
      <c r="AB47" s="154">
        <v>0</v>
      </c>
      <c r="AC47" s="154">
        <v>10912.941000000001</v>
      </c>
      <c r="AD47" s="154">
        <v>72724.772000000012</v>
      </c>
      <c r="AE47" s="154">
        <v>97936.396999999997</v>
      </c>
      <c r="AF47" s="154">
        <v>287966.17200000002</v>
      </c>
      <c r="AG47" s="154">
        <v>91554.52900000001</v>
      </c>
      <c r="AH47" s="154">
        <v>0</v>
      </c>
      <c r="AI47" s="154">
        <v>0</v>
      </c>
      <c r="AJ47" s="154">
        <v>2394900.7489999998</v>
      </c>
      <c r="AK47" s="154">
        <v>0</v>
      </c>
      <c r="AL47" s="154">
        <v>0</v>
      </c>
      <c r="AM47" s="154">
        <v>0</v>
      </c>
      <c r="AN47" s="154">
        <v>0</v>
      </c>
      <c r="AO47" s="154">
        <v>0</v>
      </c>
      <c r="AP47" s="154">
        <v>1288630.3360000001</v>
      </c>
      <c r="AQ47" s="154">
        <v>0</v>
      </c>
      <c r="AR47" s="154">
        <v>273102.64</v>
      </c>
      <c r="AS47" s="154">
        <v>0</v>
      </c>
      <c r="AT47" s="154">
        <v>0</v>
      </c>
      <c r="AU47" s="154">
        <v>0</v>
      </c>
      <c r="AV47" s="154">
        <v>335136.75</v>
      </c>
      <c r="AW47" s="154">
        <v>0</v>
      </c>
      <c r="AX47" s="154">
        <v>18763.545000000002</v>
      </c>
      <c r="AY47" s="154">
        <v>0</v>
      </c>
      <c r="AZ47" s="154">
        <v>73715.401999999987</v>
      </c>
      <c r="BA47" s="154">
        <v>69260.687999999995</v>
      </c>
      <c r="BB47" s="154">
        <v>6316.0529999999999</v>
      </c>
      <c r="BC47" s="154">
        <v>0</v>
      </c>
      <c r="BD47" s="154">
        <v>0</v>
      </c>
      <c r="BE47" s="154">
        <v>66350.388999999996</v>
      </c>
      <c r="BF47" s="154">
        <v>54471.345000000001</v>
      </c>
      <c r="BG47" s="154">
        <v>0</v>
      </c>
      <c r="BH47" s="154">
        <v>32235.148000000001</v>
      </c>
      <c r="BI47" s="154">
        <v>7984945.4394399999</v>
      </c>
      <c r="BJ47" s="156">
        <v>0.13240575950562117</v>
      </c>
      <c r="BK47" s="154">
        <v>9188976.784599999</v>
      </c>
      <c r="BL47" s="156">
        <v>-1.5973332295929676E-2</v>
      </c>
      <c r="BM47" s="149">
        <v>1.6298145055770874E-9</v>
      </c>
    </row>
    <row r="48" spans="2:65" ht="18" hidden="1" customHeight="1" outlineLevel="3">
      <c r="B48" s="150" t="s">
        <v>818</v>
      </c>
      <c r="C48" s="150" t="s">
        <v>604</v>
      </c>
      <c r="D48" s="150" t="s">
        <v>228</v>
      </c>
      <c r="E48" s="151" t="s">
        <v>12</v>
      </c>
      <c r="F48" s="150" t="s">
        <v>320</v>
      </c>
      <c r="G48" s="49">
        <v>972800</v>
      </c>
      <c r="H48" s="49">
        <v>1042473.58</v>
      </c>
      <c r="I48" s="49">
        <v>-69729.553159999996</v>
      </c>
      <c r="J48" s="49">
        <v>972744.02683999995</v>
      </c>
      <c r="K48" s="165">
        <v>-55.973160000052303</v>
      </c>
      <c r="L48" s="152">
        <v>0.99994246180098678</v>
      </c>
      <c r="M48" s="49">
        <v>950000</v>
      </c>
      <c r="N48" s="49">
        <v>1035310.2209999999</v>
      </c>
      <c r="O48" s="49">
        <v>-69625.103159999999</v>
      </c>
      <c r="P48" s="49">
        <v>965685.11783999996</v>
      </c>
      <c r="Q48" s="165">
        <v>15685.117839999963</v>
      </c>
      <c r="R48" s="152">
        <v>1.0165106503578947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257432.818</v>
      </c>
      <c r="Y48" s="49">
        <v>0</v>
      </c>
      <c r="Z48" s="49">
        <v>0</v>
      </c>
      <c r="AA48" s="49">
        <v>0</v>
      </c>
      <c r="AB48" s="49">
        <v>0</v>
      </c>
      <c r="AC48" s="49">
        <v>38447.131000000001</v>
      </c>
      <c r="AD48" s="49">
        <v>5596.366</v>
      </c>
      <c r="AE48" s="49">
        <v>0</v>
      </c>
      <c r="AF48" s="49">
        <v>25788.016</v>
      </c>
      <c r="AG48" s="49">
        <v>9513.8060000000005</v>
      </c>
      <c r="AH48" s="49">
        <v>0</v>
      </c>
      <c r="AI48" s="49">
        <v>0</v>
      </c>
      <c r="AJ48" s="49">
        <v>256089.31899999999</v>
      </c>
      <c r="AK48" s="49">
        <v>0</v>
      </c>
      <c r="AL48" s="49">
        <v>0</v>
      </c>
      <c r="AM48" s="49">
        <v>0</v>
      </c>
      <c r="AN48" s="49">
        <v>0</v>
      </c>
      <c r="AO48" s="49">
        <v>0</v>
      </c>
      <c r="AP48" s="49">
        <v>165652.421</v>
      </c>
      <c r="AQ48" s="49">
        <v>0</v>
      </c>
      <c r="AR48" s="49">
        <v>30780.01</v>
      </c>
      <c r="AS48" s="49">
        <v>0</v>
      </c>
      <c r="AT48" s="49">
        <v>0</v>
      </c>
      <c r="AU48" s="49">
        <v>0</v>
      </c>
      <c r="AV48" s="49">
        <v>211676.62599999999</v>
      </c>
      <c r="AW48" s="49">
        <v>0</v>
      </c>
      <c r="AX48" s="49">
        <v>5372.5249999999996</v>
      </c>
      <c r="AY48" s="49">
        <v>0</v>
      </c>
      <c r="AZ48" s="49">
        <v>4477.0969999999998</v>
      </c>
      <c r="BA48" s="49">
        <v>11192.742</v>
      </c>
      <c r="BB48" s="49">
        <v>0</v>
      </c>
      <c r="BC48" s="49">
        <v>0</v>
      </c>
      <c r="BD48" s="49">
        <v>0</v>
      </c>
      <c r="BE48" s="49">
        <v>13291.343999999999</v>
      </c>
      <c r="BF48" s="49">
        <v>4477.0969999999998</v>
      </c>
      <c r="BG48" s="49">
        <v>0</v>
      </c>
      <c r="BH48" s="49">
        <v>2686.2620000000002</v>
      </c>
      <c r="BI48" s="49"/>
      <c r="BJ48" s="152"/>
      <c r="BK48" s="49"/>
      <c r="BL48" s="152"/>
      <c r="BM48" s="149">
        <v>0</v>
      </c>
    </row>
    <row r="49" spans="2:65" ht="18" hidden="1" customHeight="1" outlineLevel="3">
      <c r="B49" s="166" t="s">
        <v>818</v>
      </c>
      <c r="C49" s="166" t="s">
        <v>163</v>
      </c>
      <c r="D49" s="166" t="s">
        <v>231</v>
      </c>
      <c r="E49" s="167" t="s">
        <v>72</v>
      </c>
      <c r="F49" s="166" t="s">
        <v>605</v>
      </c>
      <c r="G49" s="49">
        <v>1351920</v>
      </c>
      <c r="H49" s="49">
        <v>1370306.594</v>
      </c>
      <c r="I49" s="49">
        <v>-33759.380880000004</v>
      </c>
      <c r="J49" s="49">
        <v>1336547.21312</v>
      </c>
      <c r="K49" s="165">
        <v>-15372.786880000029</v>
      </c>
      <c r="L49" s="152">
        <v>0.98862892265814539</v>
      </c>
      <c r="M49" s="49">
        <v>1320000</v>
      </c>
      <c r="N49" s="49">
        <v>1360307.7380000001</v>
      </c>
      <c r="O49" s="49">
        <v>-33759.380880000004</v>
      </c>
      <c r="P49" s="49">
        <v>1326548.3571200001</v>
      </c>
      <c r="Q49" s="165">
        <v>6548.3571200000588</v>
      </c>
      <c r="R49" s="152">
        <v>1.0049608766060607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377754.67700000003</v>
      </c>
      <c r="Y49" s="49">
        <v>0</v>
      </c>
      <c r="Z49" s="49">
        <v>0</v>
      </c>
      <c r="AA49" s="49">
        <v>0</v>
      </c>
      <c r="AB49" s="49">
        <v>0</v>
      </c>
      <c r="AC49" s="49">
        <v>8394.57</v>
      </c>
      <c r="AD49" s="49">
        <v>5596.366</v>
      </c>
      <c r="AE49" s="49">
        <v>0</v>
      </c>
      <c r="AF49" s="49">
        <v>37249.356</v>
      </c>
      <c r="AG49" s="49">
        <v>0</v>
      </c>
      <c r="AH49" s="49">
        <v>0</v>
      </c>
      <c r="AI49" s="49">
        <v>0</v>
      </c>
      <c r="AJ49" s="49">
        <v>461498.02500000002</v>
      </c>
      <c r="AK49" s="49">
        <v>0</v>
      </c>
      <c r="AL49" s="49">
        <v>0</v>
      </c>
      <c r="AM49" s="49">
        <v>0</v>
      </c>
      <c r="AN49" s="49">
        <v>0</v>
      </c>
      <c r="AO49" s="49">
        <v>0</v>
      </c>
      <c r="AP49" s="49">
        <v>334382.84399999998</v>
      </c>
      <c r="AQ49" s="49">
        <v>0</v>
      </c>
      <c r="AR49" s="49">
        <v>18747.825000000001</v>
      </c>
      <c r="AS49" s="49">
        <v>0</v>
      </c>
      <c r="AT49" s="49">
        <v>0</v>
      </c>
      <c r="AU49" s="49">
        <v>0</v>
      </c>
      <c r="AV49" s="49">
        <v>100286.726</v>
      </c>
      <c r="AW49" s="49">
        <v>0</v>
      </c>
      <c r="AX49" s="49">
        <v>0</v>
      </c>
      <c r="AY49" s="49">
        <v>0</v>
      </c>
      <c r="AZ49" s="49">
        <v>4477.0969999999998</v>
      </c>
      <c r="BA49" s="49">
        <v>4477.0969999999998</v>
      </c>
      <c r="BB49" s="49">
        <v>2126.6170000000002</v>
      </c>
      <c r="BC49" s="49">
        <v>0</v>
      </c>
      <c r="BD49" s="49">
        <v>0</v>
      </c>
      <c r="BE49" s="49">
        <v>5316.5379999999996</v>
      </c>
      <c r="BF49" s="49">
        <v>5969.4629999999997</v>
      </c>
      <c r="BG49" s="49">
        <v>0</v>
      </c>
      <c r="BH49" s="49">
        <v>4029.393</v>
      </c>
      <c r="BI49" s="49"/>
      <c r="BJ49" s="166"/>
      <c r="BK49" s="166"/>
      <c r="BL49" s="166"/>
      <c r="BM49" s="149">
        <v>6.5483618527650833E-11</v>
      </c>
    </row>
    <row r="50" spans="2:65" ht="18" hidden="1" customHeight="1" outlineLevel="3">
      <c r="B50" s="166" t="s">
        <v>818</v>
      </c>
      <c r="C50" s="166" t="s">
        <v>1131</v>
      </c>
      <c r="D50" s="166" t="s">
        <v>223</v>
      </c>
      <c r="E50" s="167" t="s">
        <v>96</v>
      </c>
      <c r="F50" s="166" t="s">
        <v>819</v>
      </c>
      <c r="G50" s="49">
        <v>493680</v>
      </c>
      <c r="H50" s="49">
        <v>498279.51400000002</v>
      </c>
      <c r="I50" s="49">
        <v>-12123.578879999999</v>
      </c>
      <c r="J50" s="49">
        <v>486155.93512000004</v>
      </c>
      <c r="K50" s="165">
        <v>-7524.0648799999617</v>
      </c>
      <c r="L50" s="152">
        <v>0.98475922686760664</v>
      </c>
      <c r="M50" s="49">
        <v>480000</v>
      </c>
      <c r="N50" s="49">
        <v>493951.652</v>
      </c>
      <c r="O50" s="49">
        <v>-12123.578879999999</v>
      </c>
      <c r="P50" s="49">
        <v>481828.07312000002</v>
      </c>
      <c r="Q50" s="165">
        <v>1828.0731200000155</v>
      </c>
      <c r="R50" s="152">
        <v>1.0038084856666667</v>
      </c>
      <c r="S50" s="49">
        <v>5596.3440000000001</v>
      </c>
      <c r="T50" s="49">
        <v>0</v>
      </c>
      <c r="U50" s="49">
        <v>0</v>
      </c>
      <c r="V50" s="49">
        <v>0</v>
      </c>
      <c r="W50" s="49">
        <v>0</v>
      </c>
      <c r="X50" s="49">
        <v>142707.323</v>
      </c>
      <c r="Y50" s="49">
        <v>0</v>
      </c>
      <c r="Z50" s="49">
        <v>0</v>
      </c>
      <c r="AA50" s="49">
        <v>0</v>
      </c>
      <c r="AB50" s="49">
        <v>0</v>
      </c>
      <c r="AC50" s="49">
        <v>5036.7420000000002</v>
      </c>
      <c r="AD50" s="49">
        <v>4197.2740000000003</v>
      </c>
      <c r="AE50" s="49">
        <v>6435.82</v>
      </c>
      <c r="AF50" s="49">
        <v>15043.009</v>
      </c>
      <c r="AG50" s="49">
        <v>9513.8060000000005</v>
      </c>
      <c r="AH50" s="49">
        <v>0</v>
      </c>
      <c r="AI50" s="49">
        <v>0</v>
      </c>
      <c r="AJ50" s="49">
        <v>111927.15</v>
      </c>
      <c r="AK50" s="49">
        <v>0</v>
      </c>
      <c r="AL50" s="49">
        <v>0</v>
      </c>
      <c r="AM50" s="49">
        <v>0</v>
      </c>
      <c r="AN50" s="49">
        <v>0</v>
      </c>
      <c r="AO50" s="49">
        <v>0</v>
      </c>
      <c r="AP50" s="49">
        <v>69954.570000000007</v>
      </c>
      <c r="AQ50" s="49">
        <v>0</v>
      </c>
      <c r="AR50" s="49">
        <v>15949.642</v>
      </c>
      <c r="AS50" s="49">
        <v>0</v>
      </c>
      <c r="AT50" s="49">
        <v>0</v>
      </c>
      <c r="AU50" s="49">
        <v>0</v>
      </c>
      <c r="AV50" s="49">
        <v>98495.892000000007</v>
      </c>
      <c r="AW50" s="49">
        <v>0</v>
      </c>
      <c r="AX50" s="49">
        <v>0</v>
      </c>
      <c r="AY50" s="49">
        <v>0</v>
      </c>
      <c r="AZ50" s="49">
        <v>0</v>
      </c>
      <c r="BA50" s="49">
        <v>1119.2739999999999</v>
      </c>
      <c r="BB50" s="49">
        <v>0</v>
      </c>
      <c r="BC50" s="49">
        <v>0</v>
      </c>
      <c r="BD50" s="49">
        <v>0</v>
      </c>
      <c r="BE50" s="49">
        <v>7974.8059999999996</v>
      </c>
      <c r="BF50" s="49">
        <v>2984.7310000000002</v>
      </c>
      <c r="BG50" s="49">
        <v>0</v>
      </c>
      <c r="BH50" s="49">
        <v>1343.1310000000001</v>
      </c>
      <c r="BI50" s="49"/>
      <c r="BJ50" s="166"/>
      <c r="BK50" s="166"/>
      <c r="BL50" s="166"/>
      <c r="BM50" s="149">
        <v>-7.0940586738288403E-11</v>
      </c>
    </row>
    <row r="51" spans="2:65" ht="18" hidden="1" customHeight="1" outlineLevel="3">
      <c r="B51" s="166" t="s">
        <v>818</v>
      </c>
      <c r="C51" s="166" t="s">
        <v>333</v>
      </c>
      <c r="D51" s="166" t="s">
        <v>230</v>
      </c>
      <c r="E51" s="167" t="s">
        <v>199</v>
      </c>
      <c r="F51" s="166" t="s">
        <v>820</v>
      </c>
      <c r="G51" s="49">
        <v>563680</v>
      </c>
      <c r="H51" s="49">
        <v>574205.429</v>
      </c>
      <c r="I51" s="49">
        <v>-16871.060160000001</v>
      </c>
      <c r="J51" s="49">
        <v>557334.36884000001</v>
      </c>
      <c r="K51" s="165">
        <v>-6345.6311599999899</v>
      </c>
      <c r="L51" s="152">
        <v>0.98874249368435996</v>
      </c>
      <c r="M51" s="49">
        <v>550000</v>
      </c>
      <c r="N51" s="49">
        <v>569877.56700000004</v>
      </c>
      <c r="O51" s="49">
        <v>-16871.060160000001</v>
      </c>
      <c r="P51" s="49">
        <v>553006.50684000005</v>
      </c>
      <c r="Q51" s="165">
        <v>3006.5068400000455</v>
      </c>
      <c r="R51" s="152">
        <v>1.0054663760727274</v>
      </c>
      <c r="S51" s="49">
        <v>11192.688</v>
      </c>
      <c r="T51" s="49">
        <v>0</v>
      </c>
      <c r="U51" s="49">
        <v>0</v>
      </c>
      <c r="V51" s="49">
        <v>0</v>
      </c>
      <c r="W51" s="49">
        <v>0</v>
      </c>
      <c r="X51" s="49">
        <v>208744.43700000001</v>
      </c>
      <c r="Y51" s="49">
        <v>0</v>
      </c>
      <c r="Z51" s="49">
        <v>0</v>
      </c>
      <c r="AA51" s="49">
        <v>0</v>
      </c>
      <c r="AB51" s="49">
        <v>0</v>
      </c>
      <c r="AC51" s="49">
        <v>8394.57</v>
      </c>
      <c r="AD51" s="49">
        <v>3357.819</v>
      </c>
      <c r="AE51" s="49">
        <v>0</v>
      </c>
      <c r="AF51" s="49">
        <v>16117.51</v>
      </c>
      <c r="AG51" s="49">
        <v>0</v>
      </c>
      <c r="AH51" s="49">
        <v>0</v>
      </c>
      <c r="AI51" s="49">
        <v>0</v>
      </c>
      <c r="AJ51" s="49">
        <v>125358.408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88982.213000000003</v>
      </c>
      <c r="AQ51" s="49">
        <v>0</v>
      </c>
      <c r="AR51" s="49">
        <v>10633.093999999999</v>
      </c>
      <c r="AS51" s="49">
        <v>0</v>
      </c>
      <c r="AT51" s="49">
        <v>0</v>
      </c>
      <c r="AU51" s="49">
        <v>0</v>
      </c>
      <c r="AV51" s="49">
        <v>80587.547999999995</v>
      </c>
      <c r="AW51" s="49">
        <v>0</v>
      </c>
      <c r="AX51" s="49">
        <v>0</v>
      </c>
      <c r="AY51" s="49">
        <v>0</v>
      </c>
      <c r="AZ51" s="49">
        <v>6715.6450000000004</v>
      </c>
      <c r="BA51" s="49">
        <v>4477.0969999999998</v>
      </c>
      <c r="BB51" s="49">
        <v>0</v>
      </c>
      <c r="BC51" s="49">
        <v>0</v>
      </c>
      <c r="BD51" s="49">
        <v>0</v>
      </c>
      <c r="BE51" s="49">
        <v>5316.5379999999996</v>
      </c>
      <c r="BF51" s="49">
        <v>2984.7310000000002</v>
      </c>
      <c r="BG51" s="49">
        <v>0</v>
      </c>
      <c r="BH51" s="49">
        <v>1343.1310000000001</v>
      </c>
      <c r="BI51" s="49"/>
      <c r="BJ51" s="166"/>
      <c r="BK51" s="166"/>
      <c r="BL51" s="166"/>
      <c r="BM51" s="149">
        <v>0</v>
      </c>
    </row>
    <row r="52" spans="2:65" ht="18" hidden="1" customHeight="1" outlineLevel="3">
      <c r="B52" s="166" t="s">
        <v>818</v>
      </c>
      <c r="C52" s="166" t="s">
        <v>333</v>
      </c>
      <c r="D52" s="166" t="s">
        <v>229</v>
      </c>
      <c r="E52" s="167" t="s">
        <v>26</v>
      </c>
      <c r="F52" s="166" t="s">
        <v>821</v>
      </c>
      <c r="G52" s="49">
        <v>563680</v>
      </c>
      <c r="H52" s="49">
        <v>585747.91899999999</v>
      </c>
      <c r="I52" s="49">
        <v>-22603.261759999998</v>
      </c>
      <c r="J52" s="49">
        <v>563144.65723999997</v>
      </c>
      <c r="K52" s="165">
        <v>-535.34276000002865</v>
      </c>
      <c r="L52" s="152">
        <v>0.99905027185637241</v>
      </c>
      <c r="M52" s="49">
        <v>550000</v>
      </c>
      <c r="N52" s="49">
        <v>580076.92599999998</v>
      </c>
      <c r="O52" s="49">
        <v>-22603.261759999998</v>
      </c>
      <c r="P52" s="49">
        <v>557473.66423999995</v>
      </c>
      <c r="Q52" s="165">
        <v>7473.6642399999546</v>
      </c>
      <c r="R52" s="152">
        <v>1.0135884804363635</v>
      </c>
      <c r="S52" s="49">
        <v>11192.688</v>
      </c>
      <c r="T52" s="49">
        <v>0</v>
      </c>
      <c r="U52" s="49">
        <v>0</v>
      </c>
      <c r="V52" s="49">
        <v>0</v>
      </c>
      <c r="W52" s="49">
        <v>0</v>
      </c>
      <c r="X52" s="49">
        <v>173487.33300000001</v>
      </c>
      <c r="Y52" s="49">
        <v>0</v>
      </c>
      <c r="Z52" s="49">
        <v>0</v>
      </c>
      <c r="AA52" s="49">
        <v>0</v>
      </c>
      <c r="AB52" s="49">
        <v>0</v>
      </c>
      <c r="AC52" s="49">
        <v>11752.397999999999</v>
      </c>
      <c r="AD52" s="49">
        <v>5596.366</v>
      </c>
      <c r="AE52" s="49">
        <v>0</v>
      </c>
      <c r="AF52" s="49">
        <v>17012.927</v>
      </c>
      <c r="AG52" s="49">
        <v>0</v>
      </c>
      <c r="AH52" s="49">
        <v>0</v>
      </c>
      <c r="AI52" s="49">
        <v>0</v>
      </c>
      <c r="AJ52" s="49">
        <v>125358.408</v>
      </c>
      <c r="AK52" s="49">
        <v>0</v>
      </c>
      <c r="AL52" s="49">
        <v>0</v>
      </c>
      <c r="AM52" s="49">
        <v>0</v>
      </c>
      <c r="AN52" s="49">
        <v>0</v>
      </c>
      <c r="AO52" s="49">
        <v>0</v>
      </c>
      <c r="AP52" s="49">
        <v>102973.12699999999</v>
      </c>
      <c r="AQ52" s="49">
        <v>0</v>
      </c>
      <c r="AR52" s="49">
        <v>20146.916000000001</v>
      </c>
      <c r="AS52" s="49">
        <v>0</v>
      </c>
      <c r="AT52" s="49">
        <v>0</v>
      </c>
      <c r="AU52" s="49">
        <v>0</v>
      </c>
      <c r="AV52" s="49">
        <v>98495.892000000007</v>
      </c>
      <c r="AW52" s="49">
        <v>0</v>
      </c>
      <c r="AX52" s="49">
        <v>0</v>
      </c>
      <c r="AY52" s="49">
        <v>0</v>
      </c>
      <c r="AZ52" s="49">
        <v>6715.6450000000004</v>
      </c>
      <c r="BA52" s="49">
        <v>3357.8229999999999</v>
      </c>
      <c r="BB52" s="49">
        <v>0</v>
      </c>
      <c r="BC52" s="49">
        <v>0</v>
      </c>
      <c r="BD52" s="49">
        <v>0</v>
      </c>
      <c r="BE52" s="49">
        <v>3987.4029999999998</v>
      </c>
      <c r="BF52" s="49">
        <v>2984.7310000000002</v>
      </c>
      <c r="BG52" s="49">
        <v>0</v>
      </c>
      <c r="BH52" s="49">
        <v>2686.2620000000002</v>
      </c>
      <c r="BI52" s="49"/>
      <c r="BJ52" s="166"/>
      <c r="BK52" s="166"/>
      <c r="BL52" s="166"/>
      <c r="BM52" s="149">
        <v>1.4188117347657681E-10</v>
      </c>
    </row>
    <row r="53" spans="2:65" ht="18" hidden="1" customHeight="1" outlineLevel="3">
      <c r="B53" s="166" t="s">
        <v>818</v>
      </c>
      <c r="C53" s="166" t="s">
        <v>1131</v>
      </c>
      <c r="D53" s="166" t="s">
        <v>224</v>
      </c>
      <c r="E53" s="167" t="s">
        <v>62</v>
      </c>
      <c r="F53" s="166" t="s">
        <v>822</v>
      </c>
      <c r="G53" s="49">
        <v>563680</v>
      </c>
      <c r="H53" s="49">
        <v>581051.647</v>
      </c>
      <c r="I53" s="49">
        <v>-24306.208999999999</v>
      </c>
      <c r="J53" s="49">
        <v>556745.43799999997</v>
      </c>
      <c r="K53" s="165">
        <v>-6934.5620000000345</v>
      </c>
      <c r="L53" s="152">
        <v>0.98769769727504964</v>
      </c>
      <c r="M53" s="49">
        <v>550000</v>
      </c>
      <c r="N53" s="49">
        <v>576723.78500000003</v>
      </c>
      <c r="O53" s="49">
        <v>-24306.208999999999</v>
      </c>
      <c r="P53" s="49">
        <v>552417.576</v>
      </c>
      <c r="Q53" s="165">
        <v>2417.5760000000009</v>
      </c>
      <c r="R53" s="152">
        <v>1.0043955927272727</v>
      </c>
      <c r="S53" s="49">
        <v>27981.72</v>
      </c>
      <c r="T53" s="49">
        <v>0</v>
      </c>
      <c r="U53" s="49">
        <v>0</v>
      </c>
      <c r="V53" s="49">
        <v>0</v>
      </c>
      <c r="W53" s="49">
        <v>0</v>
      </c>
      <c r="X53" s="49">
        <v>195872.79800000001</v>
      </c>
      <c r="Y53" s="49">
        <v>0</v>
      </c>
      <c r="Z53" s="49">
        <v>0</v>
      </c>
      <c r="AA53" s="49">
        <v>0</v>
      </c>
      <c r="AB53" s="49">
        <v>0</v>
      </c>
      <c r="AC53" s="49">
        <v>5036.7420000000002</v>
      </c>
      <c r="AD53" s="49">
        <v>4197.2740000000003</v>
      </c>
      <c r="AE53" s="49">
        <v>7275.2749999999996</v>
      </c>
      <c r="AF53" s="49">
        <v>16117.509</v>
      </c>
      <c r="AG53" s="49">
        <v>1585.634</v>
      </c>
      <c r="AH53" s="49">
        <v>0</v>
      </c>
      <c r="AI53" s="49">
        <v>0</v>
      </c>
      <c r="AJ53" s="49">
        <v>80587.547999999995</v>
      </c>
      <c r="AK53" s="49">
        <v>0</v>
      </c>
      <c r="AL53" s="49">
        <v>0</v>
      </c>
      <c r="AM53" s="49">
        <v>0</v>
      </c>
      <c r="AN53" s="49">
        <v>0</v>
      </c>
      <c r="AO53" s="49">
        <v>0</v>
      </c>
      <c r="AP53" s="49">
        <v>130395.319</v>
      </c>
      <c r="AQ53" s="49">
        <v>0</v>
      </c>
      <c r="AR53" s="49">
        <v>15949.642</v>
      </c>
      <c r="AS53" s="49">
        <v>0</v>
      </c>
      <c r="AT53" s="49">
        <v>0</v>
      </c>
      <c r="AU53" s="49">
        <v>0</v>
      </c>
      <c r="AV53" s="49">
        <v>76110.462</v>
      </c>
      <c r="AW53" s="49">
        <v>0</v>
      </c>
      <c r="AX53" s="49">
        <v>1343.1310000000001</v>
      </c>
      <c r="AY53" s="49">
        <v>0</v>
      </c>
      <c r="AZ53" s="49">
        <v>6715.6450000000004</v>
      </c>
      <c r="BA53" s="49">
        <v>2238.5479999999998</v>
      </c>
      <c r="BB53" s="49">
        <v>0</v>
      </c>
      <c r="BC53" s="49">
        <v>0</v>
      </c>
      <c r="BD53" s="49">
        <v>0</v>
      </c>
      <c r="BE53" s="49">
        <v>5316.5379999999996</v>
      </c>
      <c r="BF53" s="49">
        <v>2984.7310000000002</v>
      </c>
      <c r="BG53" s="49">
        <v>0</v>
      </c>
      <c r="BH53" s="49">
        <v>1343.1310000000001</v>
      </c>
      <c r="BI53" s="49"/>
      <c r="BJ53" s="166"/>
      <c r="BK53" s="166"/>
      <c r="BL53" s="166"/>
      <c r="BM53" s="149">
        <v>3.2741809263825417E-11</v>
      </c>
    </row>
    <row r="54" spans="2:65" ht="18" hidden="1" customHeight="1" outlineLevel="3">
      <c r="B54" s="166" t="s">
        <v>818</v>
      </c>
      <c r="C54" s="166" t="s">
        <v>1132</v>
      </c>
      <c r="D54" s="166" t="s">
        <v>398</v>
      </c>
      <c r="E54" s="167" t="s">
        <v>399</v>
      </c>
      <c r="F54" s="166" t="s">
        <v>319</v>
      </c>
      <c r="G54" s="49">
        <v>473680</v>
      </c>
      <c r="H54" s="49">
        <v>514369.25</v>
      </c>
      <c r="I54" s="49">
        <v>-40585.780279999999</v>
      </c>
      <c r="J54" s="49">
        <v>473783.46971999999</v>
      </c>
      <c r="K54" s="165">
        <v>103.46971999999369</v>
      </c>
      <c r="L54" s="152">
        <v>1.0002184380172268</v>
      </c>
      <c r="M54" s="49">
        <v>460000</v>
      </c>
      <c r="N54" s="49">
        <v>510041.38799999998</v>
      </c>
      <c r="O54" s="49">
        <v>-34467.077279999998</v>
      </c>
      <c r="P54" s="49">
        <v>475574.31071999995</v>
      </c>
      <c r="Q54" s="165">
        <v>15574.31071999995</v>
      </c>
      <c r="R54" s="152">
        <v>1.0338571972173911</v>
      </c>
      <c r="S54" s="49">
        <v>6715.6130000000003</v>
      </c>
      <c r="T54" s="49">
        <v>0</v>
      </c>
      <c r="U54" s="49">
        <v>0</v>
      </c>
      <c r="V54" s="49">
        <v>0</v>
      </c>
      <c r="W54" s="49">
        <v>0</v>
      </c>
      <c r="X54" s="49">
        <v>185519.522</v>
      </c>
      <c r="Y54" s="49">
        <v>0</v>
      </c>
      <c r="Z54" s="49">
        <v>0</v>
      </c>
      <c r="AA54" s="49">
        <v>0</v>
      </c>
      <c r="AB54" s="49">
        <v>0</v>
      </c>
      <c r="AC54" s="49">
        <v>10912.941000000001</v>
      </c>
      <c r="AD54" s="49">
        <v>5596.366</v>
      </c>
      <c r="AE54" s="49">
        <v>33858.012000000002</v>
      </c>
      <c r="AF54" s="49">
        <v>15222.092000000001</v>
      </c>
      <c r="AG54" s="49">
        <v>0</v>
      </c>
      <c r="AH54" s="49">
        <v>0</v>
      </c>
      <c r="AI54" s="49">
        <v>0</v>
      </c>
      <c r="AJ54" s="49">
        <v>89541.72</v>
      </c>
      <c r="AK54" s="49">
        <v>0</v>
      </c>
      <c r="AL54" s="49">
        <v>0</v>
      </c>
      <c r="AM54" s="49">
        <v>0</v>
      </c>
      <c r="AN54" s="49">
        <v>0</v>
      </c>
      <c r="AO54" s="49">
        <v>0</v>
      </c>
      <c r="AP54" s="49">
        <v>97936.398000000001</v>
      </c>
      <c r="AQ54" s="49">
        <v>0</v>
      </c>
      <c r="AR54" s="49">
        <v>14830.368</v>
      </c>
      <c r="AS54" s="49">
        <v>0</v>
      </c>
      <c r="AT54" s="49">
        <v>0</v>
      </c>
      <c r="AU54" s="49">
        <v>0</v>
      </c>
      <c r="AV54" s="49">
        <v>29369.684000000001</v>
      </c>
      <c r="AW54" s="49">
        <v>0</v>
      </c>
      <c r="AX54" s="49">
        <v>4029.393</v>
      </c>
      <c r="AY54" s="49">
        <v>0</v>
      </c>
      <c r="AZ54" s="49">
        <v>4477.0959999999995</v>
      </c>
      <c r="BA54" s="49">
        <v>6715.6450000000004</v>
      </c>
      <c r="BB54" s="49">
        <v>0</v>
      </c>
      <c r="BC54" s="49">
        <v>0</v>
      </c>
      <c r="BD54" s="49">
        <v>0</v>
      </c>
      <c r="BE54" s="49">
        <v>5316.5379999999996</v>
      </c>
      <c r="BF54" s="49">
        <v>2984.7310000000002</v>
      </c>
      <c r="BG54" s="49">
        <v>0</v>
      </c>
      <c r="BH54" s="49">
        <v>1343.1310000000001</v>
      </c>
      <c r="BI54" s="49"/>
      <c r="BJ54" s="166"/>
      <c r="BK54" s="166"/>
      <c r="BL54" s="166"/>
      <c r="BM54" s="149">
        <v>1.2369127944111824E-10</v>
      </c>
    </row>
    <row r="55" spans="2:65" ht="18" hidden="1" customHeight="1" outlineLevel="3">
      <c r="B55" s="166" t="s">
        <v>818</v>
      </c>
      <c r="C55" s="166" t="s">
        <v>1132</v>
      </c>
      <c r="D55" s="166" t="s">
        <v>473</v>
      </c>
      <c r="E55" s="167" t="s">
        <v>474</v>
      </c>
      <c r="F55" s="166" t="s">
        <v>319</v>
      </c>
      <c r="G55" s="49">
        <v>319120</v>
      </c>
      <c r="H55" s="49">
        <v>336957.04200000002</v>
      </c>
      <c r="I55" s="49">
        <v>-22683.405600000002</v>
      </c>
      <c r="J55" s="49">
        <v>314273.63640000002</v>
      </c>
      <c r="K55" s="165">
        <v>-4846.3635999999824</v>
      </c>
      <c r="L55" s="152">
        <v>0.98481335046377538</v>
      </c>
      <c r="M55" s="49">
        <v>310000</v>
      </c>
      <c r="N55" s="49">
        <v>334121.54500000004</v>
      </c>
      <c r="O55" s="49">
        <v>-18828.121600000002</v>
      </c>
      <c r="P55" s="49">
        <v>315293.42340000003</v>
      </c>
      <c r="Q55" s="165">
        <v>5293.4234000000288</v>
      </c>
      <c r="R55" s="152">
        <v>1.0170755593548388</v>
      </c>
      <c r="S55" s="49">
        <v>2126.6109999999999</v>
      </c>
      <c r="T55" s="49">
        <v>0</v>
      </c>
      <c r="U55" s="49">
        <v>0</v>
      </c>
      <c r="V55" s="49">
        <v>0</v>
      </c>
      <c r="W55" s="49">
        <v>0</v>
      </c>
      <c r="X55" s="49">
        <v>80307.847999999998</v>
      </c>
      <c r="Y55" s="49">
        <v>0</v>
      </c>
      <c r="Z55" s="49">
        <v>0</v>
      </c>
      <c r="AA55" s="49">
        <v>0</v>
      </c>
      <c r="AB55" s="49">
        <v>0</v>
      </c>
      <c r="AC55" s="49">
        <v>16789.14</v>
      </c>
      <c r="AD55" s="49">
        <v>8394.5480000000007</v>
      </c>
      <c r="AE55" s="49">
        <v>22665.280999999999</v>
      </c>
      <c r="AF55" s="49">
        <v>9849.5889999999999</v>
      </c>
      <c r="AG55" s="49">
        <v>6342.5379999999996</v>
      </c>
      <c r="AH55" s="49">
        <v>0</v>
      </c>
      <c r="AI55" s="49">
        <v>0</v>
      </c>
      <c r="AJ55" s="49">
        <v>67156.289000000004</v>
      </c>
      <c r="AK55" s="49">
        <v>0</v>
      </c>
      <c r="AL55" s="49">
        <v>0</v>
      </c>
      <c r="AM55" s="49">
        <v>0</v>
      </c>
      <c r="AN55" s="49">
        <v>0</v>
      </c>
      <c r="AO55" s="49">
        <v>0</v>
      </c>
      <c r="AP55" s="49">
        <v>43931.470999999998</v>
      </c>
      <c r="AQ55" s="49">
        <v>0</v>
      </c>
      <c r="AR55" s="49">
        <v>12871.64</v>
      </c>
      <c r="AS55" s="49">
        <v>0</v>
      </c>
      <c r="AT55" s="49">
        <v>0</v>
      </c>
      <c r="AU55" s="49">
        <v>0</v>
      </c>
      <c r="AV55" s="49">
        <v>35816.688000000002</v>
      </c>
      <c r="AW55" s="49">
        <v>0</v>
      </c>
      <c r="AX55" s="49">
        <v>2686.2620000000002</v>
      </c>
      <c r="AY55" s="49">
        <v>0</v>
      </c>
      <c r="AZ55" s="49">
        <v>8954.1929999999993</v>
      </c>
      <c r="BA55" s="49">
        <v>5596.3710000000001</v>
      </c>
      <c r="BB55" s="49">
        <v>0</v>
      </c>
      <c r="BC55" s="49">
        <v>0</v>
      </c>
      <c r="BD55" s="49">
        <v>0</v>
      </c>
      <c r="BE55" s="49">
        <v>10633.075999999999</v>
      </c>
      <c r="BF55" s="49">
        <v>1492.366</v>
      </c>
      <c r="BG55" s="49">
        <v>0</v>
      </c>
      <c r="BH55" s="49">
        <v>1343.1310000000001</v>
      </c>
      <c r="BI55" s="49"/>
      <c r="BJ55" s="166"/>
      <c r="BK55" s="166"/>
      <c r="BL55" s="166"/>
      <c r="BM55" s="149">
        <v>-6.184563972055912E-11</v>
      </c>
    </row>
    <row r="56" spans="2:65" ht="18" hidden="1" customHeight="1" outlineLevel="3">
      <c r="B56" s="166" t="s">
        <v>818</v>
      </c>
      <c r="C56" s="166" t="s">
        <v>164</v>
      </c>
      <c r="D56" s="166" t="s">
        <v>226</v>
      </c>
      <c r="E56" s="167" t="s">
        <v>89</v>
      </c>
      <c r="F56" s="166" t="s">
        <v>1214</v>
      </c>
      <c r="G56" s="49">
        <v>1167360</v>
      </c>
      <c r="H56" s="49">
        <v>1242351.297</v>
      </c>
      <c r="I56" s="49">
        <v>-91745.657680000004</v>
      </c>
      <c r="J56" s="49">
        <v>1150605.6393200001</v>
      </c>
      <c r="K56" s="165">
        <v>-16754.360679999925</v>
      </c>
      <c r="L56" s="152">
        <v>0.98564764881441891</v>
      </c>
      <c r="M56" s="49">
        <v>1140000</v>
      </c>
      <c r="N56" s="49">
        <v>1233695.5730000001</v>
      </c>
      <c r="O56" s="49">
        <v>-90999.474680000014</v>
      </c>
      <c r="P56" s="49">
        <v>1142696.0983200001</v>
      </c>
      <c r="Q56" s="165">
        <v>2696.0983200001065</v>
      </c>
      <c r="R56" s="152">
        <v>1.0023649985263159</v>
      </c>
      <c r="S56" s="49">
        <v>44770.752999999997</v>
      </c>
      <c r="T56" s="49">
        <v>0</v>
      </c>
      <c r="U56" s="49">
        <v>0</v>
      </c>
      <c r="V56" s="49">
        <v>0</v>
      </c>
      <c r="W56" s="49">
        <v>0</v>
      </c>
      <c r="X56" s="49">
        <v>351451.76</v>
      </c>
      <c r="Y56" s="49">
        <v>0</v>
      </c>
      <c r="Z56" s="49">
        <v>0</v>
      </c>
      <c r="AA56" s="49">
        <v>0</v>
      </c>
      <c r="AB56" s="49">
        <v>0</v>
      </c>
      <c r="AC56" s="49">
        <v>25183.71</v>
      </c>
      <c r="AD56" s="49">
        <v>5036.7290000000003</v>
      </c>
      <c r="AE56" s="49">
        <v>27981.828000000001</v>
      </c>
      <c r="AF56" s="49">
        <v>27757.933000000001</v>
      </c>
      <c r="AG56" s="49">
        <v>0</v>
      </c>
      <c r="AH56" s="49">
        <v>0</v>
      </c>
      <c r="AI56" s="49">
        <v>0</v>
      </c>
      <c r="AJ56" s="49">
        <v>300502.01400000002</v>
      </c>
      <c r="AK56" s="49">
        <v>0</v>
      </c>
      <c r="AL56" s="49">
        <v>0</v>
      </c>
      <c r="AM56" s="49">
        <v>0</v>
      </c>
      <c r="AN56" s="49">
        <v>0</v>
      </c>
      <c r="AO56" s="49">
        <v>0</v>
      </c>
      <c r="AP56" s="49">
        <v>223854.62400000001</v>
      </c>
      <c r="AQ56" s="49">
        <v>0</v>
      </c>
      <c r="AR56" s="49">
        <v>24344.19</v>
      </c>
      <c r="AS56" s="49">
        <v>0</v>
      </c>
      <c r="AT56" s="49">
        <v>0</v>
      </c>
      <c r="AU56" s="49">
        <v>0</v>
      </c>
      <c r="AV56" s="49">
        <v>161175.09599999999</v>
      </c>
      <c r="AW56" s="49">
        <v>0</v>
      </c>
      <c r="AX56" s="49">
        <v>2686.2620000000002</v>
      </c>
      <c r="AY56" s="49">
        <v>0</v>
      </c>
      <c r="AZ56" s="49">
        <v>4477.0959999999995</v>
      </c>
      <c r="BA56" s="49">
        <v>8954.1929999999993</v>
      </c>
      <c r="BB56" s="49">
        <v>4253.2340000000004</v>
      </c>
      <c r="BC56" s="49">
        <v>0</v>
      </c>
      <c r="BD56" s="49">
        <v>0</v>
      </c>
      <c r="BE56" s="49">
        <v>21266.151000000002</v>
      </c>
      <c r="BF56" s="49">
        <v>5969.4620000000004</v>
      </c>
      <c r="BG56" s="49">
        <v>0</v>
      </c>
      <c r="BH56" s="49">
        <v>2686.2620000000002</v>
      </c>
      <c r="BI56" s="49"/>
      <c r="BJ56" s="166"/>
      <c r="BK56" s="166"/>
      <c r="BL56" s="166"/>
      <c r="BM56" s="149">
        <v>0</v>
      </c>
    </row>
    <row r="57" spans="2:65" ht="18" hidden="1" customHeight="1" outlineLevel="3">
      <c r="B57" s="166" t="s">
        <v>818</v>
      </c>
      <c r="C57" s="166" t="s">
        <v>191</v>
      </c>
      <c r="D57" s="166" t="s">
        <v>227</v>
      </c>
      <c r="E57" s="167" t="s">
        <v>183</v>
      </c>
      <c r="F57" s="166" t="s">
        <v>823</v>
      </c>
      <c r="G57" s="49">
        <v>578680</v>
      </c>
      <c r="H57" s="49">
        <v>586713.39899999998</v>
      </c>
      <c r="I57" s="49">
        <v>-17127.339840000001</v>
      </c>
      <c r="J57" s="49">
        <v>569586.05915999995</v>
      </c>
      <c r="K57" s="165">
        <v>-9093.9408400000539</v>
      </c>
      <c r="L57" s="152">
        <v>0.98428502654316707</v>
      </c>
      <c r="M57" s="49">
        <v>565000</v>
      </c>
      <c r="N57" s="49">
        <v>582385.53700000001</v>
      </c>
      <c r="O57" s="49">
        <v>-17127.339840000001</v>
      </c>
      <c r="P57" s="49">
        <v>565258.19715999998</v>
      </c>
      <c r="Q57" s="165">
        <v>258.19715999998152</v>
      </c>
      <c r="R57" s="152">
        <v>1.0004569861238937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170689.15100000001</v>
      </c>
      <c r="Y57" s="49">
        <v>0</v>
      </c>
      <c r="Z57" s="49">
        <v>0</v>
      </c>
      <c r="AA57" s="49">
        <v>0</v>
      </c>
      <c r="AB57" s="49">
        <v>0</v>
      </c>
      <c r="AC57" s="49">
        <v>20146.968000000001</v>
      </c>
      <c r="AD57" s="49">
        <v>4197.2740000000003</v>
      </c>
      <c r="AE57" s="49">
        <v>0</v>
      </c>
      <c r="AF57" s="49">
        <v>16117.509</v>
      </c>
      <c r="AG57" s="49">
        <v>0</v>
      </c>
      <c r="AH57" s="49">
        <v>0</v>
      </c>
      <c r="AI57" s="49">
        <v>0</v>
      </c>
      <c r="AJ57" s="49">
        <v>89541.72</v>
      </c>
      <c r="AK57" s="49">
        <v>0</v>
      </c>
      <c r="AL57" s="49">
        <v>0</v>
      </c>
      <c r="AM57" s="49">
        <v>0</v>
      </c>
      <c r="AN57" s="49">
        <v>0</v>
      </c>
      <c r="AO57" s="49">
        <v>0</v>
      </c>
      <c r="AP57" s="49">
        <v>153900.054</v>
      </c>
      <c r="AQ57" s="49">
        <v>0</v>
      </c>
      <c r="AR57" s="49">
        <v>15949.642</v>
      </c>
      <c r="AS57" s="49">
        <v>0</v>
      </c>
      <c r="AT57" s="49">
        <v>0</v>
      </c>
      <c r="AU57" s="49">
        <v>0</v>
      </c>
      <c r="AV57" s="49">
        <v>98495.892999999996</v>
      </c>
      <c r="AW57" s="49">
        <v>0</v>
      </c>
      <c r="AX57" s="49">
        <v>2014.6969999999999</v>
      </c>
      <c r="AY57" s="49">
        <v>0</v>
      </c>
      <c r="AZ57" s="49">
        <v>3357.8229999999999</v>
      </c>
      <c r="BA57" s="49">
        <v>0</v>
      </c>
      <c r="BB57" s="49">
        <v>0</v>
      </c>
      <c r="BC57" s="49">
        <v>0</v>
      </c>
      <c r="BD57" s="49">
        <v>0</v>
      </c>
      <c r="BE57" s="49">
        <v>7974.8059999999996</v>
      </c>
      <c r="BF57" s="49">
        <v>2984.7310000000002</v>
      </c>
      <c r="BG57" s="49">
        <v>0</v>
      </c>
      <c r="BH57" s="49">
        <v>1343.1310000000001</v>
      </c>
      <c r="BI57" s="49"/>
      <c r="BJ57" s="166"/>
      <c r="BK57" s="166"/>
      <c r="BL57" s="166"/>
      <c r="BM57" s="149">
        <v>1.4551915228366852E-10</v>
      </c>
    </row>
    <row r="58" spans="2:65" ht="18" hidden="1" customHeight="1" outlineLevel="3">
      <c r="B58" s="166" t="s">
        <v>818</v>
      </c>
      <c r="C58" s="166" t="s">
        <v>1131</v>
      </c>
      <c r="D58" s="166" t="s">
        <v>1215</v>
      </c>
      <c r="E58" s="167" t="s">
        <v>1216</v>
      </c>
      <c r="F58" s="166" t="s">
        <v>1217</v>
      </c>
      <c r="G58" s="49">
        <v>429786</v>
      </c>
      <c r="H58" s="49">
        <v>449889.76500000001</v>
      </c>
      <c r="I58" s="49">
        <v>-18389.52824</v>
      </c>
      <c r="J58" s="49">
        <v>431500.23676</v>
      </c>
      <c r="K58" s="165">
        <v>1714.2367599999998</v>
      </c>
      <c r="L58" s="152">
        <v>1.0039885821315724</v>
      </c>
      <c r="M58" s="49">
        <v>420666</v>
      </c>
      <c r="N58" s="49">
        <v>447054.26800000004</v>
      </c>
      <c r="O58" s="49">
        <v>-13649.880239999999</v>
      </c>
      <c r="P58" s="49">
        <v>433404.38776000007</v>
      </c>
      <c r="Q58" s="165">
        <v>12738.387760000071</v>
      </c>
      <c r="R58" s="152">
        <v>1.0302814768961601</v>
      </c>
      <c r="S58" s="49">
        <v>5596.3440000000001</v>
      </c>
      <c r="T58" s="49">
        <v>0</v>
      </c>
      <c r="U58" s="49">
        <v>0</v>
      </c>
      <c r="V58" s="49">
        <v>0</v>
      </c>
      <c r="W58" s="49">
        <v>0</v>
      </c>
      <c r="X58" s="49">
        <v>162294.603</v>
      </c>
      <c r="Y58" s="49">
        <v>0</v>
      </c>
      <c r="Z58" s="49">
        <v>0</v>
      </c>
      <c r="AA58" s="49">
        <v>0</v>
      </c>
      <c r="AB58" s="49">
        <v>0</v>
      </c>
      <c r="AC58" s="49">
        <v>6715.6559999999999</v>
      </c>
      <c r="AD58" s="49">
        <v>0</v>
      </c>
      <c r="AE58" s="49">
        <v>13151.459000000001</v>
      </c>
      <c r="AF58" s="49">
        <v>5193.42</v>
      </c>
      <c r="AG58" s="49">
        <v>0</v>
      </c>
      <c r="AH58" s="49">
        <v>0</v>
      </c>
      <c r="AI58" s="49">
        <v>0</v>
      </c>
      <c r="AJ58" s="49">
        <v>98495.892000000007</v>
      </c>
      <c r="AK58" s="49">
        <v>0</v>
      </c>
      <c r="AL58" s="49">
        <v>0</v>
      </c>
      <c r="AM58" s="49">
        <v>0</v>
      </c>
      <c r="AN58" s="49">
        <v>0</v>
      </c>
      <c r="AO58" s="49">
        <v>0</v>
      </c>
      <c r="AP58" s="49">
        <v>97936.398000000001</v>
      </c>
      <c r="AQ58" s="49">
        <v>0</v>
      </c>
      <c r="AR58" s="49">
        <v>6435.82</v>
      </c>
      <c r="AS58" s="49">
        <v>0</v>
      </c>
      <c r="AT58" s="49">
        <v>0</v>
      </c>
      <c r="AU58" s="49">
        <v>0</v>
      </c>
      <c r="AV58" s="49">
        <v>39398.357000000004</v>
      </c>
      <c r="AW58" s="49">
        <v>0</v>
      </c>
      <c r="AX58" s="49">
        <v>1343.1310000000001</v>
      </c>
      <c r="AY58" s="49">
        <v>0</v>
      </c>
      <c r="AZ58" s="49">
        <v>0</v>
      </c>
      <c r="BA58" s="49">
        <v>7834.9189999999999</v>
      </c>
      <c r="BB58" s="49">
        <v>0</v>
      </c>
      <c r="BC58" s="49">
        <v>0</v>
      </c>
      <c r="BD58" s="49">
        <v>0</v>
      </c>
      <c r="BE58" s="49">
        <v>2658.2689999999998</v>
      </c>
      <c r="BF58" s="49">
        <v>1492.366</v>
      </c>
      <c r="BG58" s="49">
        <v>0</v>
      </c>
      <c r="BH58" s="49">
        <v>1343.1310000000001</v>
      </c>
      <c r="BI58" s="49"/>
      <c r="BJ58" s="166"/>
      <c r="BK58" s="166"/>
      <c r="BL58" s="166"/>
      <c r="BM58" s="149">
        <v>-4.3655745685100555E-11</v>
      </c>
    </row>
    <row r="59" spans="2:65" ht="18" hidden="1" customHeight="1" outlineLevel="3">
      <c r="B59" s="166" t="s">
        <v>818</v>
      </c>
      <c r="C59" s="166" t="s">
        <v>1131</v>
      </c>
      <c r="D59" s="166" t="s">
        <v>225</v>
      </c>
      <c r="E59" s="167" t="s">
        <v>182</v>
      </c>
      <c r="F59" s="166" t="s">
        <v>819</v>
      </c>
      <c r="G59" s="49"/>
      <c r="H59" s="49">
        <v>0</v>
      </c>
      <c r="I59" s="49">
        <v>0</v>
      </c>
      <c r="J59" s="49">
        <v>0</v>
      </c>
      <c r="K59" s="165">
        <v>0</v>
      </c>
      <c r="L59" s="152">
        <v>0</v>
      </c>
      <c r="M59" s="49"/>
      <c r="N59" s="49">
        <v>0</v>
      </c>
      <c r="O59" s="49">
        <v>0</v>
      </c>
      <c r="P59" s="49">
        <v>0</v>
      </c>
      <c r="Q59" s="165">
        <v>0</v>
      </c>
      <c r="R59" s="152">
        <v>0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49">
        <v>0</v>
      </c>
      <c r="AA59" s="49">
        <v>0</v>
      </c>
      <c r="AB59" s="49">
        <v>0</v>
      </c>
      <c r="AC59" s="49">
        <v>0</v>
      </c>
      <c r="AD59" s="49">
        <v>0</v>
      </c>
      <c r="AE59" s="49">
        <v>0</v>
      </c>
      <c r="AF59" s="49">
        <v>0</v>
      </c>
      <c r="AG59" s="49">
        <v>0</v>
      </c>
      <c r="AH59" s="49">
        <v>0</v>
      </c>
      <c r="AI59" s="49">
        <v>0</v>
      </c>
      <c r="AJ59" s="49">
        <v>0</v>
      </c>
      <c r="AK59" s="49">
        <v>0</v>
      </c>
      <c r="AL59" s="49">
        <v>0</v>
      </c>
      <c r="AM59" s="49">
        <v>0</v>
      </c>
      <c r="AN59" s="49">
        <v>0</v>
      </c>
      <c r="AO59" s="49">
        <v>0</v>
      </c>
      <c r="AP59" s="49">
        <v>0</v>
      </c>
      <c r="AQ59" s="49">
        <v>0</v>
      </c>
      <c r="AR59" s="49">
        <v>0</v>
      </c>
      <c r="AS59" s="49">
        <v>0</v>
      </c>
      <c r="AT59" s="49">
        <v>0</v>
      </c>
      <c r="AU59" s="49">
        <v>0</v>
      </c>
      <c r="AV59" s="49">
        <v>0</v>
      </c>
      <c r="AW59" s="49">
        <v>0</v>
      </c>
      <c r="AX59" s="49">
        <v>0</v>
      </c>
      <c r="AY59" s="49">
        <v>0</v>
      </c>
      <c r="AZ59" s="49">
        <v>0</v>
      </c>
      <c r="BA59" s="49">
        <v>0</v>
      </c>
      <c r="BB59" s="49">
        <v>0</v>
      </c>
      <c r="BC59" s="49">
        <v>0</v>
      </c>
      <c r="BD59" s="49">
        <v>0</v>
      </c>
      <c r="BE59" s="49">
        <v>0</v>
      </c>
      <c r="BF59" s="49">
        <v>0</v>
      </c>
      <c r="BG59" s="49">
        <v>0</v>
      </c>
      <c r="BH59" s="49">
        <v>0</v>
      </c>
      <c r="BI59" s="49"/>
      <c r="BJ59" s="166"/>
      <c r="BK59" s="166"/>
      <c r="BL59" s="166"/>
      <c r="BM59" s="149">
        <v>0</v>
      </c>
    </row>
    <row r="60" spans="2:65" ht="18" customHeight="1" outlineLevel="2" collapsed="1">
      <c r="B60" s="158" t="s">
        <v>818</v>
      </c>
      <c r="C60" s="158"/>
      <c r="D60" s="158"/>
      <c r="E60" s="159" t="s">
        <v>824</v>
      </c>
      <c r="F60" s="158"/>
      <c r="G60" s="160">
        <v>7478066</v>
      </c>
      <c r="H60" s="160">
        <v>7782345.4360000007</v>
      </c>
      <c r="I60" s="160">
        <v>-369924.75548000005</v>
      </c>
      <c r="J60" s="160">
        <v>7412420.6805199999</v>
      </c>
      <c r="K60" s="168">
        <v>-65645.319480000064</v>
      </c>
      <c r="L60" s="161">
        <v>0.99122161806541953</v>
      </c>
      <c r="M60" s="160">
        <v>7295666</v>
      </c>
      <c r="N60" s="160">
        <v>7723546.2000000011</v>
      </c>
      <c r="O60" s="160">
        <v>-354360.48748000001</v>
      </c>
      <c r="P60" s="160">
        <v>7369185.7125200015</v>
      </c>
      <c r="Q60" s="168">
        <v>73519.712520000176</v>
      </c>
      <c r="R60" s="161">
        <v>1.0100771763016565</v>
      </c>
      <c r="S60" s="160">
        <v>115172.76099999998</v>
      </c>
      <c r="T60" s="160">
        <v>0</v>
      </c>
      <c r="U60" s="160">
        <v>0</v>
      </c>
      <c r="V60" s="160">
        <v>0</v>
      </c>
      <c r="W60" s="160">
        <v>0</v>
      </c>
      <c r="X60" s="160">
        <v>2306262.27</v>
      </c>
      <c r="Y60" s="160">
        <v>0</v>
      </c>
      <c r="Z60" s="160">
        <v>0</v>
      </c>
      <c r="AA60" s="160">
        <v>0</v>
      </c>
      <c r="AB60" s="160">
        <v>0</v>
      </c>
      <c r="AC60" s="160">
        <v>156810.56799999997</v>
      </c>
      <c r="AD60" s="160">
        <v>51766.381999999998</v>
      </c>
      <c r="AE60" s="160">
        <v>111367.67500000002</v>
      </c>
      <c r="AF60" s="160">
        <v>201468.87</v>
      </c>
      <c r="AG60" s="160">
        <v>26955.784</v>
      </c>
      <c r="AH60" s="160">
        <v>0</v>
      </c>
      <c r="AI60" s="160">
        <v>0</v>
      </c>
      <c r="AJ60" s="160">
        <v>1806056.493</v>
      </c>
      <c r="AK60" s="160">
        <v>0</v>
      </c>
      <c r="AL60" s="160">
        <v>0</v>
      </c>
      <c r="AM60" s="160">
        <v>0</v>
      </c>
      <c r="AN60" s="160">
        <v>0</v>
      </c>
      <c r="AO60" s="160">
        <v>0</v>
      </c>
      <c r="AP60" s="160">
        <v>1509899.439</v>
      </c>
      <c r="AQ60" s="160">
        <v>0</v>
      </c>
      <c r="AR60" s="160">
        <v>186638.78899999999</v>
      </c>
      <c r="AS60" s="160">
        <v>0</v>
      </c>
      <c r="AT60" s="160">
        <v>0</v>
      </c>
      <c r="AU60" s="160">
        <v>0</v>
      </c>
      <c r="AV60" s="160">
        <v>1029908.8639999999</v>
      </c>
      <c r="AW60" s="160">
        <v>0</v>
      </c>
      <c r="AX60" s="160">
        <v>19475.401000000002</v>
      </c>
      <c r="AY60" s="160">
        <v>0</v>
      </c>
      <c r="AZ60" s="160">
        <v>50367.336999999992</v>
      </c>
      <c r="BA60" s="160">
        <v>55963.708999999995</v>
      </c>
      <c r="BB60" s="160">
        <v>6379.8510000000006</v>
      </c>
      <c r="BC60" s="160">
        <v>0</v>
      </c>
      <c r="BD60" s="160">
        <v>0</v>
      </c>
      <c r="BE60" s="160">
        <v>89052.006999999998</v>
      </c>
      <c r="BF60" s="160">
        <v>37309.14</v>
      </c>
      <c r="BG60" s="160">
        <v>0</v>
      </c>
      <c r="BH60" s="160">
        <v>21490.096000000001</v>
      </c>
      <c r="BI60" s="160"/>
      <c r="BJ60" s="161"/>
      <c r="BK60" s="160"/>
      <c r="BL60" s="161"/>
      <c r="BM60" s="149">
        <v>0</v>
      </c>
    </row>
    <row r="61" spans="2:65" ht="18" hidden="1" customHeight="1" outlineLevel="3">
      <c r="B61" s="166" t="s">
        <v>818</v>
      </c>
      <c r="C61" s="166" t="s">
        <v>1193</v>
      </c>
      <c r="D61" s="166" t="s">
        <v>469</v>
      </c>
      <c r="E61" s="167" t="s">
        <v>470</v>
      </c>
      <c r="F61" s="166" t="s">
        <v>825</v>
      </c>
      <c r="G61" s="49">
        <v>25000</v>
      </c>
      <c r="H61" s="49">
        <v>25082.161</v>
      </c>
      <c r="I61" s="49">
        <v>0</v>
      </c>
      <c r="J61" s="49">
        <v>25082.161</v>
      </c>
      <c r="K61" s="165">
        <v>82.161000000000058</v>
      </c>
      <c r="L61" s="152">
        <v>1.0032864400000001</v>
      </c>
      <c r="M61" s="49">
        <v>25000</v>
      </c>
      <c r="N61" s="49">
        <v>25082.161</v>
      </c>
      <c r="O61" s="49">
        <v>0</v>
      </c>
      <c r="P61" s="49">
        <v>25082.161</v>
      </c>
      <c r="Q61" s="165">
        <v>82.161000000000058</v>
      </c>
      <c r="R61" s="152">
        <v>1.0032864400000001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8500.8799999999992</v>
      </c>
      <c r="Y61" s="49">
        <v>0</v>
      </c>
      <c r="Z61" s="49">
        <v>0</v>
      </c>
      <c r="AA61" s="49">
        <v>0</v>
      </c>
      <c r="AB61" s="49">
        <v>0</v>
      </c>
      <c r="AC61" s="49">
        <v>1809.8689999999999</v>
      </c>
      <c r="AD61" s="49">
        <v>1371.11</v>
      </c>
      <c r="AE61" s="49">
        <v>0</v>
      </c>
      <c r="AF61" s="49">
        <v>0</v>
      </c>
      <c r="AG61" s="49">
        <v>1553.921</v>
      </c>
      <c r="AH61" s="49">
        <v>0</v>
      </c>
      <c r="AI61" s="49">
        <v>0</v>
      </c>
      <c r="AJ61" s="49">
        <v>1755.0170000000001</v>
      </c>
      <c r="AK61" s="49">
        <v>0</v>
      </c>
      <c r="AL61" s="49">
        <v>0</v>
      </c>
      <c r="AM61" s="49">
        <v>0</v>
      </c>
      <c r="AN61" s="49">
        <v>0</v>
      </c>
      <c r="AO61" s="49">
        <v>0</v>
      </c>
      <c r="AP61" s="49">
        <v>5484.4390000000003</v>
      </c>
      <c r="AQ61" s="49">
        <v>0</v>
      </c>
      <c r="AR61" s="49">
        <v>0</v>
      </c>
      <c r="AS61" s="49">
        <v>0</v>
      </c>
      <c r="AT61" s="49">
        <v>0</v>
      </c>
      <c r="AU61" s="49">
        <v>0</v>
      </c>
      <c r="AV61" s="49">
        <v>3510.0360000000001</v>
      </c>
      <c r="AW61" s="49">
        <v>0</v>
      </c>
      <c r="AX61" s="49">
        <v>0</v>
      </c>
      <c r="AY61" s="49">
        <v>0</v>
      </c>
      <c r="AZ61" s="49">
        <v>1096.8889999999999</v>
      </c>
      <c r="BA61" s="49">
        <v>0</v>
      </c>
      <c r="BB61" s="49">
        <v>0</v>
      </c>
      <c r="BC61" s="49">
        <v>0</v>
      </c>
      <c r="BD61" s="49">
        <v>0</v>
      </c>
      <c r="BE61" s="49">
        <v>0</v>
      </c>
      <c r="BF61" s="49">
        <v>0</v>
      </c>
      <c r="BG61" s="49">
        <v>0</v>
      </c>
      <c r="BH61" s="49">
        <v>0</v>
      </c>
      <c r="BI61" s="49"/>
      <c r="BJ61" s="166"/>
      <c r="BK61" s="166"/>
      <c r="BL61" s="166"/>
      <c r="BM61" s="149">
        <v>0</v>
      </c>
    </row>
    <row r="62" spans="2:65" ht="18" hidden="1" customHeight="1" outlineLevel="3">
      <c r="B62" s="166" t="s">
        <v>818</v>
      </c>
      <c r="C62" s="166" t="s">
        <v>1193</v>
      </c>
      <c r="D62" s="166" t="s">
        <v>471</v>
      </c>
      <c r="E62" s="167" t="s">
        <v>472</v>
      </c>
      <c r="F62" s="166" t="s">
        <v>826</v>
      </c>
      <c r="G62" s="49">
        <v>30000</v>
      </c>
      <c r="H62" s="49">
        <v>30098.584999999999</v>
      </c>
      <c r="I62" s="49">
        <v>0</v>
      </c>
      <c r="J62" s="49">
        <v>30098.584999999999</v>
      </c>
      <c r="K62" s="165">
        <v>98.584999999999127</v>
      </c>
      <c r="L62" s="152">
        <v>1.0032861666666666</v>
      </c>
      <c r="M62" s="49">
        <v>30000</v>
      </c>
      <c r="N62" s="49">
        <v>30098.584999999999</v>
      </c>
      <c r="O62" s="49">
        <v>0</v>
      </c>
      <c r="P62" s="49">
        <v>30098.584999999999</v>
      </c>
      <c r="Q62" s="165">
        <v>98.584999999999127</v>
      </c>
      <c r="R62" s="152">
        <v>1.0032861666666666</v>
      </c>
      <c r="S62" s="49">
        <v>2084.078</v>
      </c>
      <c r="T62" s="49">
        <v>0</v>
      </c>
      <c r="U62" s="49">
        <v>0</v>
      </c>
      <c r="V62" s="49">
        <v>0</v>
      </c>
      <c r="W62" s="49">
        <v>0</v>
      </c>
      <c r="X62" s="49">
        <v>9871.9879999999994</v>
      </c>
      <c r="Y62" s="49">
        <v>0</v>
      </c>
      <c r="Z62" s="49">
        <v>0</v>
      </c>
      <c r="AA62" s="49">
        <v>0</v>
      </c>
      <c r="AB62" s="49">
        <v>0</v>
      </c>
      <c r="AC62" s="49">
        <v>822.66700000000003</v>
      </c>
      <c r="AD62" s="49">
        <v>0</v>
      </c>
      <c r="AE62" s="49">
        <v>0</v>
      </c>
      <c r="AF62" s="49">
        <v>0</v>
      </c>
      <c r="AG62" s="49">
        <v>0</v>
      </c>
      <c r="AH62" s="49">
        <v>0</v>
      </c>
      <c r="AI62" s="49">
        <v>0</v>
      </c>
      <c r="AJ62" s="49">
        <v>3510.0360000000001</v>
      </c>
      <c r="AK62" s="49">
        <v>0</v>
      </c>
      <c r="AL62" s="49">
        <v>0</v>
      </c>
      <c r="AM62" s="49">
        <v>0</v>
      </c>
      <c r="AN62" s="49">
        <v>0</v>
      </c>
      <c r="AO62" s="49">
        <v>0</v>
      </c>
      <c r="AP62" s="49">
        <v>9597.7669999999998</v>
      </c>
      <c r="AQ62" s="49">
        <v>0</v>
      </c>
      <c r="AR62" s="49">
        <v>0</v>
      </c>
      <c r="AS62" s="49">
        <v>0</v>
      </c>
      <c r="AT62" s="49">
        <v>0</v>
      </c>
      <c r="AU62" s="49">
        <v>0</v>
      </c>
      <c r="AV62" s="49">
        <v>2457.0250000000001</v>
      </c>
      <c r="AW62" s="49">
        <v>0</v>
      </c>
      <c r="AX62" s="49">
        <v>658.13499999999999</v>
      </c>
      <c r="AY62" s="49">
        <v>0</v>
      </c>
      <c r="AZ62" s="49">
        <v>1096.8889999999999</v>
      </c>
      <c r="BA62" s="49">
        <v>0</v>
      </c>
      <c r="BB62" s="49">
        <v>0</v>
      </c>
      <c r="BC62" s="49">
        <v>0</v>
      </c>
      <c r="BD62" s="49">
        <v>0</v>
      </c>
      <c r="BE62" s="49">
        <v>0</v>
      </c>
      <c r="BF62" s="49">
        <v>0</v>
      </c>
      <c r="BG62" s="49">
        <v>0</v>
      </c>
      <c r="BH62" s="49">
        <v>0</v>
      </c>
      <c r="BI62" s="49"/>
      <c r="BJ62" s="166"/>
      <c r="BK62" s="166"/>
      <c r="BL62" s="166"/>
      <c r="BM62" s="149">
        <v>0</v>
      </c>
    </row>
    <row r="63" spans="2:65" ht="18" hidden="1" customHeight="1" outlineLevel="3">
      <c r="B63" s="166" t="s">
        <v>818</v>
      </c>
      <c r="C63" s="166" t="s">
        <v>1193</v>
      </c>
      <c r="D63" s="166" t="s">
        <v>669</v>
      </c>
      <c r="E63" s="167" t="s">
        <v>670</v>
      </c>
      <c r="F63" s="166" t="s">
        <v>827</v>
      </c>
      <c r="G63" s="49">
        <v>25000</v>
      </c>
      <c r="H63" s="49">
        <v>25191.848000000002</v>
      </c>
      <c r="I63" s="49">
        <v>0</v>
      </c>
      <c r="J63" s="49">
        <v>25191.848000000002</v>
      </c>
      <c r="K63" s="165">
        <v>191.84800000000178</v>
      </c>
      <c r="L63" s="152">
        <v>1.00767392</v>
      </c>
      <c r="M63" s="49">
        <v>25000</v>
      </c>
      <c r="N63" s="49">
        <v>25191.848000000002</v>
      </c>
      <c r="O63" s="49">
        <v>0</v>
      </c>
      <c r="P63" s="49">
        <v>25191.848000000002</v>
      </c>
      <c r="Q63" s="165">
        <v>191.84800000000178</v>
      </c>
      <c r="R63" s="152">
        <v>1.00767392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10968.877</v>
      </c>
      <c r="Y63" s="49">
        <v>0</v>
      </c>
      <c r="Z63" s="49">
        <v>0</v>
      </c>
      <c r="AA63" s="49">
        <v>0</v>
      </c>
      <c r="AB63" s="49">
        <v>0</v>
      </c>
      <c r="AC63" s="49">
        <v>822.66700000000003</v>
      </c>
      <c r="AD63" s="49">
        <v>1371.11</v>
      </c>
      <c r="AE63" s="49">
        <v>0</v>
      </c>
      <c r="AF63" s="49">
        <v>0</v>
      </c>
      <c r="AG63" s="49">
        <v>1553.921</v>
      </c>
      <c r="AH63" s="49">
        <v>0</v>
      </c>
      <c r="AI63" s="49">
        <v>0</v>
      </c>
      <c r="AJ63" s="49">
        <v>1755.0170000000001</v>
      </c>
      <c r="AK63" s="49">
        <v>0</v>
      </c>
      <c r="AL63" s="49">
        <v>0</v>
      </c>
      <c r="AM63" s="49">
        <v>0</v>
      </c>
      <c r="AN63" s="49">
        <v>0</v>
      </c>
      <c r="AO63" s="49">
        <v>0</v>
      </c>
      <c r="AP63" s="49">
        <v>6307.1040000000003</v>
      </c>
      <c r="AQ63" s="49">
        <v>0</v>
      </c>
      <c r="AR63" s="49">
        <v>0</v>
      </c>
      <c r="AS63" s="49">
        <v>0</v>
      </c>
      <c r="AT63" s="49">
        <v>0</v>
      </c>
      <c r="AU63" s="49">
        <v>0</v>
      </c>
      <c r="AV63" s="49">
        <v>1755.0170000000001</v>
      </c>
      <c r="AW63" s="49">
        <v>0</v>
      </c>
      <c r="AX63" s="49">
        <v>658.13499999999999</v>
      </c>
      <c r="AY63" s="49">
        <v>0</v>
      </c>
      <c r="AZ63" s="49">
        <v>0</v>
      </c>
      <c r="BA63" s="49">
        <v>0</v>
      </c>
      <c r="BB63" s="49">
        <v>0</v>
      </c>
      <c r="BC63" s="49">
        <v>0</v>
      </c>
      <c r="BD63" s="49">
        <v>0</v>
      </c>
      <c r="BE63" s="49">
        <v>0</v>
      </c>
      <c r="BF63" s="49">
        <v>0</v>
      </c>
      <c r="BG63" s="49">
        <v>0</v>
      </c>
      <c r="BH63" s="49">
        <v>0</v>
      </c>
      <c r="BI63" s="49"/>
      <c r="BJ63" s="166"/>
      <c r="BK63" s="166"/>
      <c r="BL63" s="166"/>
      <c r="BM63" s="149">
        <v>-3.637978807091713E-12</v>
      </c>
    </row>
    <row r="64" spans="2:65" ht="18" hidden="1" customHeight="1" outlineLevel="3">
      <c r="B64" s="166" t="s">
        <v>818</v>
      </c>
      <c r="C64" s="166" t="s">
        <v>1193</v>
      </c>
      <c r="D64" s="166" t="s">
        <v>671</v>
      </c>
      <c r="E64" s="167" t="s">
        <v>672</v>
      </c>
      <c r="F64" s="166" t="s">
        <v>828</v>
      </c>
      <c r="G64" s="49">
        <v>25000</v>
      </c>
      <c r="H64" s="49">
        <v>0</v>
      </c>
      <c r="I64" s="49">
        <v>0</v>
      </c>
      <c r="J64" s="49">
        <v>0</v>
      </c>
      <c r="K64" s="165">
        <v>-25000</v>
      </c>
      <c r="L64" s="152">
        <v>0</v>
      </c>
      <c r="M64" s="49">
        <v>25000</v>
      </c>
      <c r="N64" s="49">
        <v>0</v>
      </c>
      <c r="O64" s="49">
        <v>0</v>
      </c>
      <c r="P64" s="49">
        <v>0</v>
      </c>
      <c r="Q64" s="165">
        <v>-25000</v>
      </c>
      <c r="R64" s="152">
        <v>0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49">
        <v>0</v>
      </c>
      <c r="AA64" s="49">
        <v>0</v>
      </c>
      <c r="AB64" s="49">
        <v>0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  <c r="AS64" s="49">
        <v>0</v>
      </c>
      <c r="AT64" s="49">
        <v>0</v>
      </c>
      <c r="AU64" s="49">
        <v>0</v>
      </c>
      <c r="AV64" s="49">
        <v>0</v>
      </c>
      <c r="AW64" s="49">
        <v>0</v>
      </c>
      <c r="AX64" s="49">
        <v>0</v>
      </c>
      <c r="AY64" s="49">
        <v>0</v>
      </c>
      <c r="AZ64" s="49">
        <v>0</v>
      </c>
      <c r="BA64" s="49">
        <v>0</v>
      </c>
      <c r="BB64" s="49">
        <v>0</v>
      </c>
      <c r="BC64" s="49">
        <v>0</v>
      </c>
      <c r="BD64" s="49">
        <v>0</v>
      </c>
      <c r="BE64" s="49">
        <v>0</v>
      </c>
      <c r="BF64" s="49">
        <v>0</v>
      </c>
      <c r="BG64" s="49">
        <v>0</v>
      </c>
      <c r="BH64" s="49">
        <v>0</v>
      </c>
      <c r="BI64" s="49"/>
      <c r="BJ64" s="166"/>
      <c r="BK64" s="166"/>
      <c r="BL64" s="166"/>
      <c r="BM64" s="149">
        <v>0</v>
      </c>
    </row>
    <row r="65" spans="2:65" ht="18" hidden="1" customHeight="1" outlineLevel="3">
      <c r="B65" s="166" t="s">
        <v>818</v>
      </c>
      <c r="C65" s="166" t="s">
        <v>1193</v>
      </c>
      <c r="D65" s="166" t="s">
        <v>606</v>
      </c>
      <c r="E65" s="167" t="s">
        <v>648</v>
      </c>
      <c r="F65" s="166" t="s">
        <v>829</v>
      </c>
      <c r="G65" s="49">
        <v>25000</v>
      </c>
      <c r="H65" s="49">
        <v>25001.697</v>
      </c>
      <c r="I65" s="49">
        <v>0</v>
      </c>
      <c r="J65" s="49">
        <v>25001.697</v>
      </c>
      <c r="K65" s="165">
        <v>1.6970000000001164</v>
      </c>
      <c r="L65" s="152">
        <v>1.00006788</v>
      </c>
      <c r="M65" s="49">
        <v>25000</v>
      </c>
      <c r="N65" s="49">
        <v>25001.697</v>
      </c>
      <c r="O65" s="49">
        <v>0</v>
      </c>
      <c r="P65" s="49">
        <v>25001.697</v>
      </c>
      <c r="Q65" s="165">
        <v>1.6970000000001164</v>
      </c>
      <c r="R65" s="152">
        <v>1.00006788</v>
      </c>
      <c r="S65" s="49">
        <v>987.19600000000003</v>
      </c>
      <c r="T65" s="49">
        <v>0</v>
      </c>
      <c r="U65" s="49">
        <v>0</v>
      </c>
      <c r="V65" s="49">
        <v>0</v>
      </c>
      <c r="W65" s="49">
        <v>0</v>
      </c>
      <c r="X65" s="49">
        <v>1371.11</v>
      </c>
      <c r="Y65" s="49">
        <v>0</v>
      </c>
      <c r="Z65" s="49">
        <v>0</v>
      </c>
      <c r="AA65" s="49">
        <v>0</v>
      </c>
      <c r="AB65" s="49">
        <v>0</v>
      </c>
      <c r="AC65" s="49">
        <v>822.66700000000003</v>
      </c>
      <c r="AD65" s="49">
        <v>0</v>
      </c>
      <c r="AE65" s="49">
        <v>0</v>
      </c>
      <c r="AF65" s="49">
        <v>0</v>
      </c>
      <c r="AG65" s="49">
        <v>7769.6090000000004</v>
      </c>
      <c r="AH65" s="49">
        <v>0</v>
      </c>
      <c r="AI65" s="49">
        <v>0</v>
      </c>
      <c r="AJ65" s="49">
        <v>8775.0879999999997</v>
      </c>
      <c r="AK65" s="49">
        <v>0</v>
      </c>
      <c r="AL65" s="49">
        <v>0</v>
      </c>
      <c r="AM65" s="49">
        <v>0</v>
      </c>
      <c r="AN65" s="49">
        <v>0</v>
      </c>
      <c r="AO65" s="49">
        <v>0</v>
      </c>
      <c r="AP65" s="49">
        <v>1371.11</v>
      </c>
      <c r="AQ65" s="49">
        <v>0</v>
      </c>
      <c r="AR65" s="49">
        <v>0</v>
      </c>
      <c r="AS65" s="49">
        <v>0</v>
      </c>
      <c r="AT65" s="49">
        <v>0</v>
      </c>
      <c r="AU65" s="49">
        <v>0</v>
      </c>
      <c r="AV65" s="49">
        <v>2808.0279999999998</v>
      </c>
      <c r="AW65" s="49">
        <v>0</v>
      </c>
      <c r="AX65" s="49">
        <v>0</v>
      </c>
      <c r="AY65" s="49">
        <v>0</v>
      </c>
      <c r="AZ65" s="49">
        <v>1096.8889999999999</v>
      </c>
      <c r="BA65" s="49">
        <v>0</v>
      </c>
      <c r="BB65" s="49">
        <v>0</v>
      </c>
      <c r="BC65" s="49">
        <v>0</v>
      </c>
      <c r="BD65" s="49">
        <v>0</v>
      </c>
      <c r="BE65" s="49">
        <v>0</v>
      </c>
      <c r="BF65" s="49">
        <v>0</v>
      </c>
      <c r="BG65" s="49">
        <v>0</v>
      </c>
      <c r="BH65" s="49">
        <v>0</v>
      </c>
      <c r="BI65" s="49"/>
      <c r="BJ65" s="166"/>
      <c r="BK65" s="166"/>
      <c r="BL65" s="166"/>
      <c r="BM65" s="149">
        <v>-3.637978807091713E-12</v>
      </c>
    </row>
    <row r="66" spans="2:65" ht="18" hidden="1" customHeight="1" outlineLevel="3">
      <c r="B66" s="166" t="s">
        <v>818</v>
      </c>
      <c r="C66" s="166" t="s">
        <v>1193</v>
      </c>
      <c r="D66" s="166" t="s">
        <v>607</v>
      </c>
      <c r="E66" s="167" t="s">
        <v>649</v>
      </c>
      <c r="F66" s="166" t="s">
        <v>830</v>
      </c>
      <c r="G66" s="49">
        <v>25000</v>
      </c>
      <c r="H66" s="49">
        <v>25016.348999999998</v>
      </c>
      <c r="I66" s="49">
        <v>0</v>
      </c>
      <c r="J66" s="49">
        <v>25016.348999999998</v>
      </c>
      <c r="K66" s="165">
        <v>16.348999999998341</v>
      </c>
      <c r="L66" s="152">
        <v>1.00065396</v>
      </c>
      <c r="M66" s="49">
        <v>25000</v>
      </c>
      <c r="N66" s="49">
        <v>25016.348999999998</v>
      </c>
      <c r="O66" s="49">
        <v>0</v>
      </c>
      <c r="P66" s="49">
        <v>25016.348999999998</v>
      </c>
      <c r="Q66" s="165">
        <v>16.348999999998341</v>
      </c>
      <c r="R66" s="152">
        <v>1.00065396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10694.655000000001</v>
      </c>
      <c r="Y66" s="49">
        <v>0</v>
      </c>
      <c r="Z66" s="49">
        <v>0</v>
      </c>
      <c r="AA66" s="49">
        <v>0</v>
      </c>
      <c r="AB66" s="49">
        <v>0</v>
      </c>
      <c r="AC66" s="49">
        <v>822.66700000000003</v>
      </c>
      <c r="AD66" s="49">
        <v>1371.11</v>
      </c>
      <c r="AE66" s="49">
        <v>0</v>
      </c>
      <c r="AF66" s="49">
        <v>0</v>
      </c>
      <c r="AG66" s="49">
        <v>1553.921</v>
      </c>
      <c r="AH66" s="49">
        <v>0</v>
      </c>
      <c r="AI66" s="49">
        <v>0</v>
      </c>
      <c r="AJ66" s="49">
        <v>1755.0170000000001</v>
      </c>
      <c r="AK66" s="49">
        <v>0</v>
      </c>
      <c r="AL66" s="49">
        <v>0</v>
      </c>
      <c r="AM66" s="49">
        <v>0</v>
      </c>
      <c r="AN66" s="49">
        <v>0</v>
      </c>
      <c r="AO66" s="49">
        <v>0</v>
      </c>
      <c r="AP66" s="49">
        <v>5484.4390000000003</v>
      </c>
      <c r="AQ66" s="49">
        <v>0</v>
      </c>
      <c r="AR66" s="49">
        <v>0</v>
      </c>
      <c r="AS66" s="49">
        <v>0</v>
      </c>
      <c r="AT66" s="49">
        <v>0</v>
      </c>
      <c r="AU66" s="49">
        <v>0</v>
      </c>
      <c r="AV66" s="49">
        <v>1579.5160000000001</v>
      </c>
      <c r="AW66" s="49">
        <v>0</v>
      </c>
      <c r="AX66" s="49">
        <v>658.13499999999999</v>
      </c>
      <c r="AY66" s="49">
        <v>0</v>
      </c>
      <c r="AZ66" s="49">
        <v>1096.8889999999999</v>
      </c>
      <c r="BA66" s="49">
        <v>0</v>
      </c>
      <c r="BB66" s="49">
        <v>0</v>
      </c>
      <c r="BC66" s="49">
        <v>0</v>
      </c>
      <c r="BD66" s="49">
        <v>0</v>
      </c>
      <c r="BE66" s="49">
        <v>0</v>
      </c>
      <c r="BF66" s="49">
        <v>0</v>
      </c>
      <c r="BG66" s="49">
        <v>0</v>
      </c>
      <c r="BH66" s="49">
        <v>0</v>
      </c>
      <c r="BI66" s="49"/>
      <c r="BJ66" s="166"/>
      <c r="BK66" s="166"/>
      <c r="BL66" s="166"/>
      <c r="BM66" s="149">
        <v>0</v>
      </c>
    </row>
    <row r="67" spans="2:65" ht="18" hidden="1" customHeight="1" outlineLevel="3">
      <c r="B67" s="166" t="s">
        <v>818</v>
      </c>
      <c r="C67" s="166" t="s">
        <v>1193</v>
      </c>
      <c r="D67" s="166" t="s">
        <v>691</v>
      </c>
      <c r="E67" s="167" t="s">
        <v>699</v>
      </c>
      <c r="F67" s="166" t="s">
        <v>831</v>
      </c>
      <c r="G67" s="49">
        <v>25000</v>
      </c>
      <c r="H67" s="49">
        <v>25191.848000000002</v>
      </c>
      <c r="I67" s="49">
        <v>0</v>
      </c>
      <c r="J67" s="49">
        <v>25191.848000000002</v>
      </c>
      <c r="K67" s="165">
        <v>191.84800000000178</v>
      </c>
      <c r="L67" s="152">
        <v>1.00767392</v>
      </c>
      <c r="M67" s="49">
        <v>25000</v>
      </c>
      <c r="N67" s="49">
        <v>25191.848000000002</v>
      </c>
      <c r="O67" s="49">
        <v>0</v>
      </c>
      <c r="P67" s="49">
        <v>25191.848000000002</v>
      </c>
      <c r="Q67" s="165">
        <v>191.84800000000178</v>
      </c>
      <c r="R67" s="152">
        <v>1.00767392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10968.877</v>
      </c>
      <c r="Y67" s="49">
        <v>0</v>
      </c>
      <c r="Z67" s="49">
        <v>0</v>
      </c>
      <c r="AA67" s="49">
        <v>0</v>
      </c>
      <c r="AB67" s="49">
        <v>0</v>
      </c>
      <c r="AC67" s="49">
        <v>822.66700000000003</v>
      </c>
      <c r="AD67" s="49">
        <v>1371.11</v>
      </c>
      <c r="AE67" s="49">
        <v>0</v>
      </c>
      <c r="AF67" s="49">
        <v>0</v>
      </c>
      <c r="AG67" s="49">
        <v>1553.921</v>
      </c>
      <c r="AH67" s="49">
        <v>0</v>
      </c>
      <c r="AI67" s="49">
        <v>0</v>
      </c>
      <c r="AJ67" s="49">
        <v>1755.0170000000001</v>
      </c>
      <c r="AK67" s="49">
        <v>0</v>
      </c>
      <c r="AL67" s="49">
        <v>0</v>
      </c>
      <c r="AM67" s="49">
        <v>0</v>
      </c>
      <c r="AN67" s="49">
        <v>0</v>
      </c>
      <c r="AO67" s="49">
        <v>0</v>
      </c>
      <c r="AP67" s="49">
        <v>6307.1040000000003</v>
      </c>
      <c r="AQ67" s="49">
        <v>0</v>
      </c>
      <c r="AR67" s="49">
        <v>0</v>
      </c>
      <c r="AS67" s="49">
        <v>0</v>
      </c>
      <c r="AT67" s="49">
        <v>0</v>
      </c>
      <c r="AU67" s="49">
        <v>0</v>
      </c>
      <c r="AV67" s="49">
        <v>1755.0170000000001</v>
      </c>
      <c r="AW67" s="49">
        <v>0</v>
      </c>
      <c r="AX67" s="49">
        <v>658.13499999999999</v>
      </c>
      <c r="AY67" s="49">
        <v>0</v>
      </c>
      <c r="AZ67" s="49">
        <v>0</v>
      </c>
      <c r="BA67" s="49">
        <v>0</v>
      </c>
      <c r="BB67" s="49">
        <v>0</v>
      </c>
      <c r="BC67" s="49">
        <v>0</v>
      </c>
      <c r="BD67" s="49">
        <v>0</v>
      </c>
      <c r="BE67" s="49">
        <v>0</v>
      </c>
      <c r="BF67" s="49">
        <v>0</v>
      </c>
      <c r="BG67" s="49">
        <v>0</v>
      </c>
      <c r="BH67" s="49">
        <v>0</v>
      </c>
      <c r="BI67" s="49"/>
      <c r="BJ67" s="166"/>
      <c r="BK67" s="166"/>
      <c r="BL67" s="166"/>
      <c r="BM67" s="149">
        <v>-3.637978807091713E-12</v>
      </c>
    </row>
    <row r="68" spans="2:65" ht="18" hidden="1" customHeight="1" outlineLevel="3">
      <c r="B68" s="166" t="s">
        <v>818</v>
      </c>
      <c r="C68" s="166" t="s">
        <v>1193</v>
      </c>
      <c r="D68" s="166" t="s">
        <v>755</v>
      </c>
      <c r="E68" s="167" t="s">
        <v>772</v>
      </c>
      <c r="F68" s="166" t="s">
        <v>832</v>
      </c>
      <c r="G68" s="49">
        <v>25000</v>
      </c>
      <c r="H68" s="49">
        <v>25191.848000000002</v>
      </c>
      <c r="I68" s="49">
        <v>0</v>
      </c>
      <c r="J68" s="49">
        <v>25191.848000000002</v>
      </c>
      <c r="K68" s="165">
        <v>191.84800000000178</v>
      </c>
      <c r="L68" s="152">
        <v>1.00767392</v>
      </c>
      <c r="M68" s="49">
        <v>25000</v>
      </c>
      <c r="N68" s="49">
        <v>25191.848000000002</v>
      </c>
      <c r="O68" s="49">
        <v>0</v>
      </c>
      <c r="P68" s="49">
        <v>25191.848000000002</v>
      </c>
      <c r="Q68" s="165">
        <v>191.84800000000178</v>
      </c>
      <c r="R68" s="152">
        <v>1.00767392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10420.433999999999</v>
      </c>
      <c r="Y68" s="49">
        <v>0</v>
      </c>
      <c r="Z68" s="49">
        <v>0</v>
      </c>
      <c r="AA68" s="49">
        <v>0</v>
      </c>
      <c r="AB68" s="49">
        <v>0</v>
      </c>
      <c r="AC68" s="49">
        <v>822.66700000000003</v>
      </c>
      <c r="AD68" s="49">
        <v>1371.11</v>
      </c>
      <c r="AE68" s="49">
        <v>0</v>
      </c>
      <c r="AF68" s="49">
        <v>0</v>
      </c>
      <c r="AG68" s="49">
        <v>1553.921</v>
      </c>
      <c r="AH68" s="49">
        <v>0</v>
      </c>
      <c r="AI68" s="49">
        <v>0</v>
      </c>
      <c r="AJ68" s="49">
        <v>1755.0170000000001</v>
      </c>
      <c r="AK68" s="49">
        <v>0</v>
      </c>
      <c r="AL68" s="49">
        <v>0</v>
      </c>
      <c r="AM68" s="49">
        <v>0</v>
      </c>
      <c r="AN68" s="49">
        <v>0</v>
      </c>
      <c r="AO68" s="49">
        <v>0</v>
      </c>
      <c r="AP68" s="49">
        <v>6855.5469999999996</v>
      </c>
      <c r="AQ68" s="49">
        <v>0</v>
      </c>
      <c r="AR68" s="49">
        <v>0</v>
      </c>
      <c r="AS68" s="49">
        <v>0</v>
      </c>
      <c r="AT68" s="49">
        <v>0</v>
      </c>
      <c r="AU68" s="49">
        <v>0</v>
      </c>
      <c r="AV68" s="49">
        <v>1755.0170000000001</v>
      </c>
      <c r="AW68" s="49">
        <v>0</v>
      </c>
      <c r="AX68" s="49">
        <v>658.13499999999999</v>
      </c>
      <c r="AY68" s="49">
        <v>0</v>
      </c>
      <c r="AZ68" s="49">
        <v>0</v>
      </c>
      <c r="BA68" s="49">
        <v>0</v>
      </c>
      <c r="BB68" s="49">
        <v>0</v>
      </c>
      <c r="BC68" s="49">
        <v>0</v>
      </c>
      <c r="BD68" s="49">
        <v>0</v>
      </c>
      <c r="BE68" s="49">
        <v>0</v>
      </c>
      <c r="BF68" s="49">
        <v>0</v>
      </c>
      <c r="BG68" s="49">
        <v>0</v>
      </c>
      <c r="BH68" s="49">
        <v>0</v>
      </c>
      <c r="BI68" s="49"/>
      <c r="BJ68" s="166"/>
      <c r="BK68" s="166"/>
      <c r="BL68" s="166"/>
      <c r="BM68" s="149">
        <v>-3.637978807091713E-12</v>
      </c>
    </row>
    <row r="69" spans="2:65" ht="18" hidden="1" customHeight="1" outlineLevel="3">
      <c r="B69" s="166" t="s">
        <v>818</v>
      </c>
      <c r="C69" s="166" t="s">
        <v>1193</v>
      </c>
      <c r="D69" s="166" t="s">
        <v>1264</v>
      </c>
      <c r="E69" s="167" t="s">
        <v>1265</v>
      </c>
      <c r="F69" s="166"/>
      <c r="G69" s="49">
        <v>25000</v>
      </c>
      <c r="H69" s="49">
        <v>25009.034</v>
      </c>
      <c r="I69" s="49">
        <v>0</v>
      </c>
      <c r="J69" s="49">
        <v>25009.034</v>
      </c>
      <c r="K69" s="165">
        <v>9.0339999999996508</v>
      </c>
      <c r="L69" s="152">
        <v>1.0003613600000001</v>
      </c>
      <c r="M69" s="49">
        <v>25000</v>
      </c>
      <c r="N69" s="49">
        <v>25009.034</v>
      </c>
      <c r="O69" s="49">
        <v>0</v>
      </c>
      <c r="P69" s="49">
        <v>25009.034</v>
      </c>
      <c r="Q69" s="165">
        <v>9.0339999999996508</v>
      </c>
      <c r="R69" s="152">
        <v>1.0003613600000001</v>
      </c>
      <c r="S69" s="49">
        <v>1096.884</v>
      </c>
      <c r="T69" s="49">
        <v>0</v>
      </c>
      <c r="U69" s="49">
        <v>0</v>
      </c>
      <c r="V69" s="49">
        <v>0</v>
      </c>
      <c r="W69" s="49">
        <v>0</v>
      </c>
      <c r="X69" s="49">
        <v>10968.876</v>
      </c>
      <c r="Y69" s="49">
        <v>0</v>
      </c>
      <c r="Z69" s="49">
        <v>0</v>
      </c>
      <c r="AA69" s="49">
        <v>0</v>
      </c>
      <c r="AB69" s="49">
        <v>0</v>
      </c>
      <c r="AC69" s="49">
        <v>822.66700000000003</v>
      </c>
      <c r="AD69" s="49">
        <v>0</v>
      </c>
      <c r="AE69" s="49">
        <v>0</v>
      </c>
      <c r="AF69" s="49">
        <v>0</v>
      </c>
      <c r="AG69" s="49">
        <v>0</v>
      </c>
      <c r="AH69" s="49">
        <v>0</v>
      </c>
      <c r="AI69" s="49">
        <v>0</v>
      </c>
      <c r="AJ69" s="49">
        <v>877.50900000000001</v>
      </c>
      <c r="AK69" s="49">
        <v>0</v>
      </c>
      <c r="AL69" s="49">
        <v>0</v>
      </c>
      <c r="AM69" s="49">
        <v>0</v>
      </c>
      <c r="AN69" s="49">
        <v>0</v>
      </c>
      <c r="AO69" s="49">
        <v>0</v>
      </c>
      <c r="AP69" s="49">
        <v>6855.5469999999996</v>
      </c>
      <c r="AQ69" s="49">
        <v>0</v>
      </c>
      <c r="AR69" s="49">
        <v>0</v>
      </c>
      <c r="AS69" s="49">
        <v>0</v>
      </c>
      <c r="AT69" s="49">
        <v>0</v>
      </c>
      <c r="AU69" s="49">
        <v>0</v>
      </c>
      <c r="AV69" s="49">
        <v>2632.527</v>
      </c>
      <c r="AW69" s="49">
        <v>0</v>
      </c>
      <c r="AX69" s="49">
        <v>658.13499999999999</v>
      </c>
      <c r="AY69" s="49">
        <v>0</v>
      </c>
      <c r="AZ69" s="49">
        <v>0</v>
      </c>
      <c r="BA69" s="49">
        <v>1096.8889999999999</v>
      </c>
      <c r="BB69" s="49">
        <v>0</v>
      </c>
      <c r="BC69" s="49">
        <v>0</v>
      </c>
      <c r="BD69" s="49">
        <v>0</v>
      </c>
      <c r="BE69" s="49">
        <v>0</v>
      </c>
      <c r="BF69" s="49">
        <v>0</v>
      </c>
      <c r="BG69" s="49">
        <v>0</v>
      </c>
      <c r="BH69" s="49">
        <v>0</v>
      </c>
      <c r="BI69" s="49"/>
      <c r="BJ69" s="166"/>
      <c r="BK69" s="166"/>
      <c r="BL69" s="166"/>
      <c r="BM69" s="149">
        <v>0</v>
      </c>
    </row>
    <row r="70" spans="2:65" ht="18" hidden="1" customHeight="1" outlineLevel="3">
      <c r="B70" s="166" t="s">
        <v>818</v>
      </c>
      <c r="C70" s="166" t="s">
        <v>1193</v>
      </c>
      <c r="D70" s="166" t="s">
        <v>1079</v>
      </c>
      <c r="E70" s="167" t="s">
        <v>1080</v>
      </c>
      <c r="F70" s="166"/>
      <c r="G70" s="49">
        <v>25000</v>
      </c>
      <c r="H70" s="49">
        <v>25105.010999999999</v>
      </c>
      <c r="I70" s="49">
        <v>0</v>
      </c>
      <c r="J70" s="49">
        <v>25105.010999999999</v>
      </c>
      <c r="K70" s="165">
        <v>105.0109999999986</v>
      </c>
      <c r="L70" s="152">
        <v>1.00420044</v>
      </c>
      <c r="M70" s="49">
        <v>25000</v>
      </c>
      <c r="N70" s="49">
        <v>25105.010999999999</v>
      </c>
      <c r="O70" s="49">
        <v>0</v>
      </c>
      <c r="P70" s="49">
        <v>25105.010999999999</v>
      </c>
      <c r="Q70" s="165">
        <v>105.0109999999986</v>
      </c>
      <c r="R70" s="152">
        <v>1.00420044</v>
      </c>
      <c r="S70" s="49">
        <v>1096.884</v>
      </c>
      <c r="T70" s="49">
        <v>0</v>
      </c>
      <c r="U70" s="49">
        <v>0</v>
      </c>
      <c r="V70" s="49">
        <v>0</v>
      </c>
      <c r="W70" s="49">
        <v>0</v>
      </c>
      <c r="X70" s="49">
        <v>10968.876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9">
        <v>0</v>
      </c>
      <c r="AJ70" s="49">
        <v>1755.0170000000001</v>
      </c>
      <c r="AK70" s="49">
        <v>0</v>
      </c>
      <c r="AL70" s="49">
        <v>0</v>
      </c>
      <c r="AM70" s="49">
        <v>0</v>
      </c>
      <c r="AN70" s="49">
        <v>0</v>
      </c>
      <c r="AO70" s="49">
        <v>0</v>
      </c>
      <c r="AP70" s="49">
        <v>7129.77</v>
      </c>
      <c r="AQ70" s="49">
        <v>0</v>
      </c>
      <c r="AR70" s="49">
        <v>0</v>
      </c>
      <c r="AS70" s="49">
        <v>0</v>
      </c>
      <c r="AT70" s="49">
        <v>0</v>
      </c>
      <c r="AU70" s="49">
        <v>0</v>
      </c>
      <c r="AV70" s="49">
        <v>0</v>
      </c>
      <c r="AW70" s="49">
        <v>0</v>
      </c>
      <c r="AX70" s="49">
        <v>658.13499999999999</v>
      </c>
      <c r="AY70" s="49">
        <v>0</v>
      </c>
      <c r="AZ70" s="49">
        <v>1096.8889999999999</v>
      </c>
      <c r="BA70" s="49">
        <v>1096.8889999999999</v>
      </c>
      <c r="BB70" s="49">
        <v>0</v>
      </c>
      <c r="BC70" s="49">
        <v>0</v>
      </c>
      <c r="BD70" s="49">
        <v>0</v>
      </c>
      <c r="BE70" s="49">
        <v>1302.5509999999999</v>
      </c>
      <c r="BF70" s="49">
        <v>0</v>
      </c>
      <c r="BG70" s="49">
        <v>0</v>
      </c>
      <c r="BH70" s="49">
        <v>0</v>
      </c>
      <c r="BI70" s="49"/>
      <c r="BJ70" s="166"/>
      <c r="BK70" s="166"/>
      <c r="BL70" s="166"/>
      <c r="BM70" s="149">
        <v>-3.637978807091713E-12</v>
      </c>
    </row>
    <row r="71" spans="2:65" ht="18" hidden="1" customHeight="1" outlineLevel="3">
      <c r="B71" s="166" t="s">
        <v>818</v>
      </c>
      <c r="C71" s="166" t="s">
        <v>1193</v>
      </c>
      <c r="D71" s="166" t="s">
        <v>1081</v>
      </c>
      <c r="E71" s="167" t="s">
        <v>1082</v>
      </c>
      <c r="F71" s="166"/>
      <c r="G71" s="49">
        <v>25000</v>
      </c>
      <c r="H71" s="49">
        <v>25082.156999999999</v>
      </c>
      <c r="I71" s="49">
        <v>0</v>
      </c>
      <c r="J71" s="49">
        <v>25082.156999999999</v>
      </c>
      <c r="K71" s="165">
        <v>82.156999999999243</v>
      </c>
      <c r="L71" s="152">
        <v>1.00328628</v>
      </c>
      <c r="M71" s="49">
        <v>25000</v>
      </c>
      <c r="N71" s="49">
        <v>25082.156999999999</v>
      </c>
      <c r="O71" s="49">
        <v>0</v>
      </c>
      <c r="P71" s="49">
        <v>25082.156999999999</v>
      </c>
      <c r="Q71" s="165">
        <v>82.156999999999243</v>
      </c>
      <c r="R71" s="152">
        <v>1.00328628</v>
      </c>
      <c r="S71" s="49">
        <v>548.44100000000003</v>
      </c>
      <c r="T71" s="49">
        <v>0</v>
      </c>
      <c r="U71" s="49">
        <v>0</v>
      </c>
      <c r="V71" s="49">
        <v>0</v>
      </c>
      <c r="W71" s="49">
        <v>0</v>
      </c>
      <c r="X71" s="49">
        <v>12065.766</v>
      </c>
      <c r="Y71" s="49">
        <v>0</v>
      </c>
      <c r="Z71" s="49">
        <v>0</v>
      </c>
      <c r="AA71" s="49">
        <v>0</v>
      </c>
      <c r="AB71" s="49">
        <v>0</v>
      </c>
      <c r="AC71" s="49">
        <v>822.66700000000003</v>
      </c>
      <c r="AD71" s="49">
        <v>0</v>
      </c>
      <c r="AE71" s="49">
        <v>0</v>
      </c>
      <c r="AF71" s="49">
        <v>0</v>
      </c>
      <c r="AG71" s="49">
        <v>1553.921</v>
      </c>
      <c r="AH71" s="49">
        <v>0</v>
      </c>
      <c r="AI71" s="49">
        <v>0</v>
      </c>
      <c r="AJ71" s="49">
        <v>1755.0170000000001</v>
      </c>
      <c r="AK71" s="49">
        <v>0</v>
      </c>
      <c r="AL71" s="49">
        <v>0</v>
      </c>
      <c r="AM71" s="49">
        <v>0</v>
      </c>
      <c r="AN71" s="49">
        <v>0</v>
      </c>
      <c r="AO71" s="49">
        <v>0</v>
      </c>
      <c r="AP71" s="49">
        <v>5484.4390000000003</v>
      </c>
      <c r="AQ71" s="49">
        <v>0</v>
      </c>
      <c r="AR71" s="49">
        <v>0</v>
      </c>
      <c r="AS71" s="49">
        <v>0</v>
      </c>
      <c r="AT71" s="49">
        <v>0</v>
      </c>
      <c r="AU71" s="49">
        <v>0</v>
      </c>
      <c r="AV71" s="49">
        <v>1755.0170000000001</v>
      </c>
      <c r="AW71" s="49">
        <v>0</v>
      </c>
      <c r="AX71" s="49">
        <v>0</v>
      </c>
      <c r="AY71" s="49">
        <v>0</v>
      </c>
      <c r="AZ71" s="49">
        <v>1096.8889999999999</v>
      </c>
      <c r="BA71" s="49">
        <v>0</v>
      </c>
      <c r="BB71" s="49">
        <v>0</v>
      </c>
      <c r="BC71" s="49">
        <v>0</v>
      </c>
      <c r="BD71" s="49">
        <v>0</v>
      </c>
      <c r="BE71" s="49">
        <v>0</v>
      </c>
      <c r="BF71" s="49">
        <v>0</v>
      </c>
      <c r="BG71" s="49">
        <v>0</v>
      </c>
      <c r="BH71" s="49">
        <v>0</v>
      </c>
      <c r="BI71" s="49"/>
      <c r="BJ71" s="166"/>
      <c r="BK71" s="166"/>
      <c r="BL71" s="166"/>
      <c r="BM71" s="149">
        <v>3.637978807091713E-12</v>
      </c>
    </row>
    <row r="72" spans="2:65" ht="18" hidden="1" customHeight="1" outlineLevel="3">
      <c r="B72" s="166" t="s">
        <v>818</v>
      </c>
      <c r="C72" s="166" t="s">
        <v>1193</v>
      </c>
      <c r="D72" s="166" t="s">
        <v>1083</v>
      </c>
      <c r="E72" s="167" t="s">
        <v>1084</v>
      </c>
      <c r="F72" s="166"/>
      <c r="G72" s="49">
        <v>30000</v>
      </c>
      <c r="H72" s="49">
        <v>30131.491000000002</v>
      </c>
      <c r="I72" s="49">
        <v>0</v>
      </c>
      <c r="J72" s="49">
        <v>30131.491000000002</v>
      </c>
      <c r="K72" s="165">
        <v>131.4910000000018</v>
      </c>
      <c r="L72" s="152">
        <v>1.0043830333333335</v>
      </c>
      <c r="M72" s="49">
        <v>30000</v>
      </c>
      <c r="N72" s="49">
        <v>30131.491000000002</v>
      </c>
      <c r="O72" s="49">
        <v>0</v>
      </c>
      <c r="P72" s="49">
        <v>30131.491000000002</v>
      </c>
      <c r="Q72" s="165">
        <v>131.4910000000018</v>
      </c>
      <c r="R72" s="152">
        <v>1.0043830333333335</v>
      </c>
      <c r="S72" s="49">
        <v>1096.884</v>
      </c>
      <c r="T72" s="49">
        <v>0</v>
      </c>
      <c r="U72" s="49">
        <v>0</v>
      </c>
      <c r="V72" s="49">
        <v>0</v>
      </c>
      <c r="W72" s="49">
        <v>0</v>
      </c>
      <c r="X72" s="49">
        <v>10694.653</v>
      </c>
      <c r="Y72" s="49">
        <v>0</v>
      </c>
      <c r="Z72" s="49">
        <v>0</v>
      </c>
      <c r="AA72" s="49">
        <v>0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0</v>
      </c>
      <c r="AJ72" s="49">
        <v>6493.5659999999998</v>
      </c>
      <c r="AK72" s="49">
        <v>0</v>
      </c>
      <c r="AL72" s="49">
        <v>0</v>
      </c>
      <c r="AM72" s="49">
        <v>0</v>
      </c>
      <c r="AN72" s="49">
        <v>0</v>
      </c>
      <c r="AO72" s="49">
        <v>0</v>
      </c>
      <c r="AP72" s="49">
        <v>5484.4390000000003</v>
      </c>
      <c r="AQ72" s="49">
        <v>0</v>
      </c>
      <c r="AR72" s="49">
        <v>0</v>
      </c>
      <c r="AS72" s="49">
        <v>0</v>
      </c>
      <c r="AT72" s="49">
        <v>0</v>
      </c>
      <c r="AU72" s="49">
        <v>0</v>
      </c>
      <c r="AV72" s="49">
        <v>3510.0360000000001</v>
      </c>
      <c r="AW72" s="49">
        <v>0</v>
      </c>
      <c r="AX72" s="49">
        <v>658.13499999999999</v>
      </c>
      <c r="AY72" s="49">
        <v>0</v>
      </c>
      <c r="AZ72" s="49">
        <v>1096.8889999999999</v>
      </c>
      <c r="BA72" s="49">
        <v>1096.8889999999999</v>
      </c>
      <c r="BB72" s="49">
        <v>0</v>
      </c>
      <c r="BC72" s="49">
        <v>0</v>
      </c>
      <c r="BD72" s="49">
        <v>0</v>
      </c>
      <c r="BE72" s="49">
        <v>0</v>
      </c>
      <c r="BF72" s="49">
        <v>0</v>
      </c>
      <c r="BG72" s="49">
        <v>0</v>
      </c>
      <c r="BH72" s="49">
        <v>0</v>
      </c>
      <c r="BI72" s="49"/>
      <c r="BJ72" s="166"/>
      <c r="BK72" s="166"/>
      <c r="BL72" s="166"/>
      <c r="BM72" s="149">
        <v>-3.637978807091713E-12</v>
      </c>
    </row>
    <row r="73" spans="2:65" ht="18" hidden="1" customHeight="1" outlineLevel="3">
      <c r="B73" s="166" t="s">
        <v>818</v>
      </c>
      <c r="C73" s="166" t="s">
        <v>1193</v>
      </c>
      <c r="D73" s="166" t="s">
        <v>1179</v>
      </c>
      <c r="E73" s="167" t="s">
        <v>1180</v>
      </c>
      <c r="F73" s="166"/>
      <c r="G73" s="49">
        <v>25000</v>
      </c>
      <c r="H73" s="49">
        <v>25016.348999999998</v>
      </c>
      <c r="I73" s="49">
        <v>0</v>
      </c>
      <c r="J73" s="49">
        <v>25016.348999999998</v>
      </c>
      <c r="K73" s="165">
        <v>16.348999999998341</v>
      </c>
      <c r="L73" s="152">
        <v>1.00065396</v>
      </c>
      <c r="M73" s="49">
        <v>25000</v>
      </c>
      <c r="N73" s="49">
        <v>25016.348999999998</v>
      </c>
      <c r="O73" s="49">
        <v>0</v>
      </c>
      <c r="P73" s="49">
        <v>25016.348999999998</v>
      </c>
      <c r="Q73" s="165">
        <v>16.348999999998341</v>
      </c>
      <c r="R73" s="152">
        <v>1.00065396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10694.655000000001</v>
      </c>
      <c r="Y73" s="49">
        <v>0</v>
      </c>
      <c r="Z73" s="49">
        <v>0</v>
      </c>
      <c r="AA73" s="49">
        <v>0</v>
      </c>
      <c r="AB73" s="49">
        <v>0</v>
      </c>
      <c r="AC73" s="49">
        <v>822.66700000000003</v>
      </c>
      <c r="AD73" s="49">
        <v>1371.11</v>
      </c>
      <c r="AE73" s="49">
        <v>0</v>
      </c>
      <c r="AF73" s="49">
        <v>0</v>
      </c>
      <c r="AG73" s="49">
        <v>1553.921</v>
      </c>
      <c r="AH73" s="49">
        <v>0</v>
      </c>
      <c r="AI73" s="49">
        <v>0</v>
      </c>
      <c r="AJ73" s="49">
        <v>1755.0170000000001</v>
      </c>
      <c r="AK73" s="49">
        <v>0</v>
      </c>
      <c r="AL73" s="49">
        <v>0</v>
      </c>
      <c r="AM73" s="49">
        <v>0</v>
      </c>
      <c r="AN73" s="49">
        <v>0</v>
      </c>
      <c r="AO73" s="49">
        <v>0</v>
      </c>
      <c r="AP73" s="49">
        <v>5484.4390000000003</v>
      </c>
      <c r="AQ73" s="49">
        <v>0</v>
      </c>
      <c r="AR73" s="49">
        <v>0</v>
      </c>
      <c r="AS73" s="49">
        <v>0</v>
      </c>
      <c r="AT73" s="49">
        <v>0</v>
      </c>
      <c r="AU73" s="49">
        <v>0</v>
      </c>
      <c r="AV73" s="49">
        <v>1579.5160000000001</v>
      </c>
      <c r="AW73" s="49">
        <v>0</v>
      </c>
      <c r="AX73" s="49">
        <v>658.13499999999999</v>
      </c>
      <c r="AY73" s="49">
        <v>0</v>
      </c>
      <c r="AZ73" s="49">
        <v>1096.8889999999999</v>
      </c>
      <c r="BA73" s="49">
        <v>0</v>
      </c>
      <c r="BB73" s="49">
        <v>0</v>
      </c>
      <c r="BC73" s="49">
        <v>0</v>
      </c>
      <c r="BD73" s="49">
        <v>0</v>
      </c>
      <c r="BE73" s="49">
        <v>0</v>
      </c>
      <c r="BF73" s="49">
        <v>0</v>
      </c>
      <c r="BG73" s="49">
        <v>0</v>
      </c>
      <c r="BH73" s="49">
        <v>0</v>
      </c>
      <c r="BI73" s="49"/>
      <c r="BJ73" s="166"/>
      <c r="BK73" s="166"/>
      <c r="BL73" s="166"/>
      <c r="BM73" s="149">
        <v>0</v>
      </c>
    </row>
    <row r="74" spans="2:65" ht="18" hidden="1" customHeight="1" outlineLevel="3">
      <c r="B74" s="166" t="s">
        <v>818</v>
      </c>
      <c r="C74" s="166" t="s">
        <v>1193</v>
      </c>
      <c r="D74" s="166" t="s">
        <v>1218</v>
      </c>
      <c r="E74" s="167" t="s">
        <v>1219</v>
      </c>
      <c r="F74" s="166"/>
      <c r="G74" s="49">
        <v>25000</v>
      </c>
      <c r="H74" s="49">
        <v>25082.144</v>
      </c>
      <c r="I74" s="49">
        <v>0</v>
      </c>
      <c r="J74" s="49">
        <v>25082.144</v>
      </c>
      <c r="K74" s="165">
        <v>82.144000000000233</v>
      </c>
      <c r="L74" s="152">
        <v>1.00328576</v>
      </c>
      <c r="M74" s="49">
        <v>25000</v>
      </c>
      <c r="N74" s="49">
        <v>25082.144</v>
      </c>
      <c r="O74" s="49">
        <v>0</v>
      </c>
      <c r="P74" s="49">
        <v>25082.144</v>
      </c>
      <c r="Q74" s="165">
        <v>82.144000000000233</v>
      </c>
      <c r="R74" s="152">
        <v>1.00328576</v>
      </c>
      <c r="S74" s="49">
        <v>1096.884</v>
      </c>
      <c r="T74" s="49">
        <v>0</v>
      </c>
      <c r="U74" s="49">
        <v>0</v>
      </c>
      <c r="V74" s="49">
        <v>0</v>
      </c>
      <c r="W74" s="49">
        <v>0</v>
      </c>
      <c r="X74" s="49">
        <v>5484.4390000000003</v>
      </c>
      <c r="Y74" s="49">
        <v>0</v>
      </c>
      <c r="Z74" s="49">
        <v>0</v>
      </c>
      <c r="AA74" s="49">
        <v>0</v>
      </c>
      <c r="AB74" s="49">
        <v>0</v>
      </c>
      <c r="AC74" s="49">
        <v>822.66700000000003</v>
      </c>
      <c r="AD74" s="49">
        <v>0</v>
      </c>
      <c r="AE74" s="49">
        <v>0</v>
      </c>
      <c r="AF74" s="49">
        <v>0</v>
      </c>
      <c r="AG74" s="49">
        <v>1553.921</v>
      </c>
      <c r="AH74" s="49">
        <v>0</v>
      </c>
      <c r="AI74" s="49">
        <v>0</v>
      </c>
      <c r="AJ74" s="49">
        <v>8775.0889999999999</v>
      </c>
      <c r="AK74" s="49">
        <v>0</v>
      </c>
      <c r="AL74" s="49">
        <v>0</v>
      </c>
      <c r="AM74" s="49">
        <v>0</v>
      </c>
      <c r="AN74" s="49">
        <v>0</v>
      </c>
      <c r="AO74" s="49">
        <v>0</v>
      </c>
      <c r="AP74" s="49">
        <v>2742.2190000000001</v>
      </c>
      <c r="AQ74" s="49">
        <v>0</v>
      </c>
      <c r="AR74" s="49">
        <v>0</v>
      </c>
      <c r="AS74" s="49">
        <v>0</v>
      </c>
      <c r="AT74" s="49">
        <v>0</v>
      </c>
      <c r="AU74" s="49">
        <v>0</v>
      </c>
      <c r="AV74" s="49">
        <v>3510.0360000000001</v>
      </c>
      <c r="AW74" s="49">
        <v>0</v>
      </c>
      <c r="AX74" s="49">
        <v>0</v>
      </c>
      <c r="AY74" s="49">
        <v>0</v>
      </c>
      <c r="AZ74" s="49">
        <v>1096.8889999999999</v>
      </c>
      <c r="BA74" s="49">
        <v>0</v>
      </c>
      <c r="BB74" s="49">
        <v>0</v>
      </c>
      <c r="BC74" s="49">
        <v>0</v>
      </c>
      <c r="BD74" s="49">
        <v>0</v>
      </c>
      <c r="BE74" s="49">
        <v>0</v>
      </c>
      <c r="BF74" s="49">
        <v>0</v>
      </c>
      <c r="BG74" s="49">
        <v>0</v>
      </c>
      <c r="BH74" s="49">
        <v>0</v>
      </c>
      <c r="BI74" s="49"/>
      <c r="BJ74" s="166"/>
      <c r="BK74" s="166"/>
      <c r="BL74" s="166"/>
      <c r="BM74" s="149">
        <v>0</v>
      </c>
    </row>
    <row r="75" spans="2:65" ht="18" hidden="1" customHeight="1" outlineLevel="3">
      <c r="B75" s="166" t="s">
        <v>818</v>
      </c>
      <c r="C75" s="166" t="s">
        <v>1193</v>
      </c>
      <c r="D75" s="166" t="s">
        <v>1220</v>
      </c>
      <c r="E75" s="167" t="s">
        <v>1221</v>
      </c>
      <c r="F75" s="166"/>
      <c r="G75" s="49">
        <v>25000</v>
      </c>
      <c r="H75" s="49">
        <v>25191.85</v>
      </c>
      <c r="I75" s="49">
        <v>0</v>
      </c>
      <c r="J75" s="49">
        <v>25191.85</v>
      </c>
      <c r="K75" s="165">
        <v>191.84999999999854</v>
      </c>
      <c r="L75" s="152">
        <v>1.007674</v>
      </c>
      <c r="M75" s="49">
        <v>25000</v>
      </c>
      <c r="N75" s="49">
        <v>25191.85</v>
      </c>
      <c r="O75" s="49">
        <v>0</v>
      </c>
      <c r="P75" s="49">
        <v>25191.85</v>
      </c>
      <c r="Q75" s="165">
        <v>191.84999999999854</v>
      </c>
      <c r="R75" s="152">
        <v>1.007674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12065.764999999999</v>
      </c>
      <c r="Y75" s="49">
        <v>0</v>
      </c>
      <c r="Z75" s="49">
        <v>0</v>
      </c>
      <c r="AA75" s="49">
        <v>0</v>
      </c>
      <c r="AB75" s="49">
        <v>0</v>
      </c>
      <c r="AC75" s="49">
        <v>822.66700000000003</v>
      </c>
      <c r="AD75" s="49">
        <v>0</v>
      </c>
      <c r="AE75" s="49">
        <v>0</v>
      </c>
      <c r="AF75" s="49">
        <v>0</v>
      </c>
      <c r="AG75" s="49">
        <v>1553.921</v>
      </c>
      <c r="AH75" s="49">
        <v>0</v>
      </c>
      <c r="AI75" s="49">
        <v>0</v>
      </c>
      <c r="AJ75" s="49">
        <v>1755.0170000000001</v>
      </c>
      <c r="AK75" s="49">
        <v>0</v>
      </c>
      <c r="AL75" s="49">
        <v>0</v>
      </c>
      <c r="AM75" s="49">
        <v>0</v>
      </c>
      <c r="AN75" s="49">
        <v>0</v>
      </c>
      <c r="AO75" s="49">
        <v>0</v>
      </c>
      <c r="AP75" s="49">
        <v>5484.4390000000003</v>
      </c>
      <c r="AQ75" s="49">
        <v>0</v>
      </c>
      <c r="AR75" s="49">
        <v>0</v>
      </c>
      <c r="AS75" s="49">
        <v>0</v>
      </c>
      <c r="AT75" s="49">
        <v>0</v>
      </c>
      <c r="AU75" s="49">
        <v>0</v>
      </c>
      <c r="AV75" s="49">
        <v>1755.0170000000001</v>
      </c>
      <c r="AW75" s="49">
        <v>0</v>
      </c>
      <c r="AX75" s="49">
        <v>658.13499999999999</v>
      </c>
      <c r="AY75" s="49">
        <v>0</v>
      </c>
      <c r="AZ75" s="49">
        <v>1096.8889999999999</v>
      </c>
      <c r="BA75" s="49">
        <v>0</v>
      </c>
      <c r="BB75" s="49">
        <v>0</v>
      </c>
      <c r="BC75" s="49">
        <v>0</v>
      </c>
      <c r="BD75" s="49">
        <v>0</v>
      </c>
      <c r="BE75" s="49">
        <v>0</v>
      </c>
      <c r="BF75" s="49">
        <v>0</v>
      </c>
      <c r="BG75" s="49">
        <v>0</v>
      </c>
      <c r="BH75" s="49">
        <v>0</v>
      </c>
      <c r="BI75" s="49"/>
      <c r="BJ75" s="166"/>
      <c r="BK75" s="166"/>
      <c r="BL75" s="166"/>
      <c r="BM75" s="149">
        <v>0</v>
      </c>
    </row>
    <row r="76" spans="2:65" ht="18" hidden="1" customHeight="1" outlineLevel="3">
      <c r="B76" s="166" t="s">
        <v>818</v>
      </c>
      <c r="C76" s="166" t="s">
        <v>1193</v>
      </c>
      <c r="D76" s="166" t="s">
        <v>1251</v>
      </c>
      <c r="E76" s="167" t="s">
        <v>1252</v>
      </c>
      <c r="F76" s="166"/>
      <c r="G76" s="49">
        <v>20000</v>
      </c>
      <c r="H76" s="49">
        <v>20255.848000000002</v>
      </c>
      <c r="I76" s="49">
        <v>0</v>
      </c>
      <c r="J76" s="49">
        <v>20255.848000000002</v>
      </c>
      <c r="K76" s="165">
        <v>255.84800000000178</v>
      </c>
      <c r="L76" s="152">
        <v>1.0127924000000001</v>
      </c>
      <c r="M76" s="49">
        <v>20000</v>
      </c>
      <c r="N76" s="49">
        <v>20255.848000000002</v>
      </c>
      <c r="O76" s="49">
        <v>0</v>
      </c>
      <c r="P76" s="49">
        <v>20255.848000000002</v>
      </c>
      <c r="Q76" s="165">
        <v>255.84800000000178</v>
      </c>
      <c r="R76" s="152">
        <v>1.0127924000000001</v>
      </c>
      <c r="S76" s="49">
        <v>548.44100000000003</v>
      </c>
      <c r="T76" s="49">
        <v>0</v>
      </c>
      <c r="U76" s="49">
        <v>0</v>
      </c>
      <c r="V76" s="49">
        <v>0</v>
      </c>
      <c r="W76" s="49">
        <v>0</v>
      </c>
      <c r="X76" s="49">
        <v>8226.6579999999994</v>
      </c>
      <c r="Y76" s="49">
        <v>0</v>
      </c>
      <c r="Z76" s="49">
        <v>0</v>
      </c>
      <c r="AA76" s="49">
        <v>0</v>
      </c>
      <c r="AB76" s="49">
        <v>0</v>
      </c>
      <c r="AC76" s="49">
        <v>822.66700000000003</v>
      </c>
      <c r="AD76" s="49">
        <v>0</v>
      </c>
      <c r="AE76" s="49">
        <v>0</v>
      </c>
      <c r="AF76" s="49">
        <v>0</v>
      </c>
      <c r="AG76" s="49">
        <v>1553.921</v>
      </c>
      <c r="AH76" s="49">
        <v>0</v>
      </c>
      <c r="AI76" s="49">
        <v>0</v>
      </c>
      <c r="AJ76" s="49">
        <v>1755.0170000000001</v>
      </c>
      <c r="AK76" s="49">
        <v>0</v>
      </c>
      <c r="AL76" s="49">
        <v>0</v>
      </c>
      <c r="AM76" s="49">
        <v>0</v>
      </c>
      <c r="AN76" s="49">
        <v>0</v>
      </c>
      <c r="AO76" s="49">
        <v>0</v>
      </c>
      <c r="AP76" s="49">
        <v>2742.2190000000001</v>
      </c>
      <c r="AQ76" s="49">
        <v>0</v>
      </c>
      <c r="AR76" s="49">
        <v>0</v>
      </c>
      <c r="AS76" s="49">
        <v>0</v>
      </c>
      <c r="AT76" s="49">
        <v>0</v>
      </c>
      <c r="AU76" s="49">
        <v>0</v>
      </c>
      <c r="AV76" s="49">
        <v>3510.0360000000001</v>
      </c>
      <c r="AW76" s="49">
        <v>0</v>
      </c>
      <c r="AX76" s="49">
        <v>0</v>
      </c>
      <c r="AY76" s="49">
        <v>0</v>
      </c>
      <c r="AZ76" s="49">
        <v>1096.8889999999999</v>
      </c>
      <c r="BA76" s="49">
        <v>0</v>
      </c>
      <c r="BB76" s="49">
        <v>0</v>
      </c>
      <c r="BC76" s="49">
        <v>0</v>
      </c>
      <c r="BD76" s="49">
        <v>0</v>
      </c>
      <c r="BE76" s="49">
        <v>0</v>
      </c>
      <c r="BF76" s="49">
        <v>0</v>
      </c>
      <c r="BG76" s="49">
        <v>0</v>
      </c>
      <c r="BH76" s="49">
        <v>0</v>
      </c>
      <c r="BI76" s="49"/>
      <c r="BJ76" s="166"/>
      <c r="BK76" s="166"/>
      <c r="BL76" s="166"/>
      <c r="BM76" s="149">
        <v>-3.637978807091713E-12</v>
      </c>
    </row>
    <row r="77" spans="2:65" ht="18" hidden="1" customHeight="1" outlineLevel="3">
      <c r="B77" s="166" t="s">
        <v>818</v>
      </c>
      <c r="C77" s="166" t="s">
        <v>1193</v>
      </c>
      <c r="D77" s="166" t="s">
        <v>1280</v>
      </c>
      <c r="E77" s="167" t="s">
        <v>1281</v>
      </c>
      <c r="F77" s="166"/>
      <c r="G77" s="49">
        <v>20000</v>
      </c>
      <c r="H77" s="49">
        <v>0</v>
      </c>
      <c r="I77" s="49">
        <v>0</v>
      </c>
      <c r="J77" s="49">
        <v>0</v>
      </c>
      <c r="K77" s="165">
        <v>-20000</v>
      </c>
      <c r="L77" s="152">
        <v>0</v>
      </c>
      <c r="M77" s="49">
        <v>20000</v>
      </c>
      <c r="N77" s="49">
        <v>0</v>
      </c>
      <c r="O77" s="49">
        <v>0</v>
      </c>
      <c r="P77" s="49">
        <v>0</v>
      </c>
      <c r="Q77" s="165">
        <v>-20000</v>
      </c>
      <c r="R77" s="152">
        <v>0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49">
        <v>0</v>
      </c>
      <c r="AA77" s="49">
        <v>0</v>
      </c>
      <c r="AB77" s="49">
        <v>0</v>
      </c>
      <c r="AC77" s="49">
        <v>0</v>
      </c>
      <c r="AD77" s="49">
        <v>0</v>
      </c>
      <c r="AE77" s="49">
        <v>0</v>
      </c>
      <c r="AF77" s="49">
        <v>0</v>
      </c>
      <c r="AG77" s="49">
        <v>0</v>
      </c>
      <c r="AH77" s="49">
        <v>0</v>
      </c>
      <c r="AI77" s="49">
        <v>0</v>
      </c>
      <c r="AJ77" s="49">
        <v>0</v>
      </c>
      <c r="AK77" s="49">
        <v>0</v>
      </c>
      <c r="AL77" s="49">
        <v>0</v>
      </c>
      <c r="AM77" s="49">
        <v>0</v>
      </c>
      <c r="AN77" s="49">
        <v>0</v>
      </c>
      <c r="AO77" s="49">
        <v>0</v>
      </c>
      <c r="AP77" s="49">
        <v>0</v>
      </c>
      <c r="AQ77" s="49">
        <v>0</v>
      </c>
      <c r="AR77" s="49">
        <v>0</v>
      </c>
      <c r="AS77" s="49">
        <v>0</v>
      </c>
      <c r="AT77" s="49">
        <v>0</v>
      </c>
      <c r="AU77" s="49">
        <v>0</v>
      </c>
      <c r="AV77" s="49">
        <v>0</v>
      </c>
      <c r="AW77" s="49">
        <v>0</v>
      </c>
      <c r="AX77" s="49">
        <v>0</v>
      </c>
      <c r="AY77" s="49">
        <v>0</v>
      </c>
      <c r="AZ77" s="49">
        <v>0</v>
      </c>
      <c r="BA77" s="49">
        <v>0</v>
      </c>
      <c r="BB77" s="49">
        <v>0</v>
      </c>
      <c r="BC77" s="49">
        <v>0</v>
      </c>
      <c r="BD77" s="49">
        <v>0</v>
      </c>
      <c r="BE77" s="49">
        <v>0</v>
      </c>
      <c r="BF77" s="49">
        <v>0</v>
      </c>
      <c r="BG77" s="49">
        <v>0</v>
      </c>
      <c r="BH77" s="49">
        <v>0</v>
      </c>
      <c r="BI77" s="49"/>
      <c r="BJ77" s="166"/>
      <c r="BK77" s="166"/>
      <c r="BL77" s="166"/>
      <c r="BM77" s="149">
        <v>0</v>
      </c>
    </row>
    <row r="78" spans="2:65" ht="18" customHeight="1" outlineLevel="2" collapsed="1">
      <c r="B78" s="158" t="s">
        <v>818</v>
      </c>
      <c r="C78" s="158"/>
      <c r="D78" s="158"/>
      <c r="E78" s="159" t="s">
        <v>835</v>
      </c>
      <c r="F78" s="158"/>
      <c r="G78" s="160">
        <v>425000</v>
      </c>
      <c r="H78" s="160">
        <v>381648.22</v>
      </c>
      <c r="I78" s="160">
        <v>0</v>
      </c>
      <c r="J78" s="160">
        <v>381648.22</v>
      </c>
      <c r="K78" s="168">
        <v>-43351.78</v>
      </c>
      <c r="L78" s="161">
        <v>0.89799581176470578</v>
      </c>
      <c r="M78" s="160">
        <v>425000</v>
      </c>
      <c r="N78" s="160">
        <v>381648.22</v>
      </c>
      <c r="O78" s="160">
        <v>0</v>
      </c>
      <c r="P78" s="160">
        <v>381648.22</v>
      </c>
      <c r="Q78" s="168">
        <v>-43351.78</v>
      </c>
      <c r="R78" s="161">
        <v>0.89799581176470578</v>
      </c>
      <c r="S78" s="160">
        <v>8555.6919999999991</v>
      </c>
      <c r="T78" s="160">
        <v>0</v>
      </c>
      <c r="U78" s="160">
        <v>0</v>
      </c>
      <c r="V78" s="160">
        <v>0</v>
      </c>
      <c r="W78" s="160">
        <v>0</v>
      </c>
      <c r="X78" s="160">
        <v>143966.50900000002</v>
      </c>
      <c r="Y78" s="160">
        <v>0</v>
      </c>
      <c r="Z78" s="160">
        <v>0</v>
      </c>
      <c r="AA78" s="160">
        <v>0</v>
      </c>
      <c r="AB78" s="160">
        <v>0</v>
      </c>
      <c r="AC78" s="160">
        <v>11681.873</v>
      </c>
      <c r="AD78" s="160">
        <v>8226.66</v>
      </c>
      <c r="AE78" s="160">
        <v>0</v>
      </c>
      <c r="AF78" s="160">
        <v>0</v>
      </c>
      <c r="AG78" s="160">
        <v>23308.818999999996</v>
      </c>
      <c r="AH78" s="160">
        <v>0</v>
      </c>
      <c r="AI78" s="160">
        <v>0</v>
      </c>
      <c r="AJ78" s="160">
        <v>45981.457999999999</v>
      </c>
      <c r="AK78" s="160">
        <v>0</v>
      </c>
      <c r="AL78" s="160">
        <v>0</v>
      </c>
      <c r="AM78" s="160">
        <v>0</v>
      </c>
      <c r="AN78" s="160">
        <v>0</v>
      </c>
      <c r="AO78" s="160">
        <v>0</v>
      </c>
      <c r="AP78" s="160">
        <v>82815.020999999993</v>
      </c>
      <c r="AQ78" s="160">
        <v>0</v>
      </c>
      <c r="AR78" s="160">
        <v>0</v>
      </c>
      <c r="AS78" s="160">
        <v>0</v>
      </c>
      <c r="AT78" s="160">
        <v>0</v>
      </c>
      <c r="AU78" s="160">
        <v>0</v>
      </c>
      <c r="AV78" s="160">
        <v>33871.841</v>
      </c>
      <c r="AW78" s="160">
        <v>0</v>
      </c>
      <c r="AX78" s="160">
        <v>6581.3500000000013</v>
      </c>
      <c r="AY78" s="160">
        <v>0</v>
      </c>
      <c r="AZ78" s="160">
        <v>12065.778999999997</v>
      </c>
      <c r="BA78" s="160">
        <v>3290.6669999999995</v>
      </c>
      <c r="BB78" s="160">
        <v>0</v>
      </c>
      <c r="BC78" s="160">
        <v>0</v>
      </c>
      <c r="BD78" s="160">
        <v>0</v>
      </c>
      <c r="BE78" s="160">
        <v>1302.5509999999999</v>
      </c>
      <c r="BF78" s="160">
        <v>0</v>
      </c>
      <c r="BG78" s="160">
        <v>0</v>
      </c>
      <c r="BH78" s="160">
        <v>0</v>
      </c>
      <c r="BI78" s="160"/>
      <c r="BJ78" s="161"/>
      <c r="BK78" s="160"/>
      <c r="BL78" s="161"/>
      <c r="BM78" s="149">
        <v>0</v>
      </c>
    </row>
    <row r="79" spans="2:65" ht="18" customHeight="1" outlineLevel="1">
      <c r="B79" s="153" t="s">
        <v>818</v>
      </c>
      <c r="C79" s="153"/>
      <c r="D79" s="153" t="s">
        <v>836</v>
      </c>
      <c r="E79" s="153"/>
      <c r="F79" s="153"/>
      <c r="G79" s="154">
        <v>7903066</v>
      </c>
      <c r="H79" s="154">
        <v>8163993.6560000004</v>
      </c>
      <c r="I79" s="154">
        <v>-369924.75548000005</v>
      </c>
      <c r="J79" s="154">
        <v>7794068.9005199997</v>
      </c>
      <c r="K79" s="155">
        <v>-108997.09948000006</v>
      </c>
      <c r="L79" s="156">
        <v>0.98620825139509138</v>
      </c>
      <c r="M79" s="154">
        <v>7720666</v>
      </c>
      <c r="N79" s="154">
        <v>8105194.4200000009</v>
      </c>
      <c r="O79" s="154">
        <v>-354360.48748000001</v>
      </c>
      <c r="P79" s="154">
        <v>7750833.9325200012</v>
      </c>
      <c r="Q79" s="155">
        <v>30167.932520000177</v>
      </c>
      <c r="R79" s="156">
        <v>1.0039074261883627</v>
      </c>
      <c r="S79" s="154">
        <v>123728.45299999998</v>
      </c>
      <c r="T79" s="154">
        <v>0</v>
      </c>
      <c r="U79" s="154">
        <v>0</v>
      </c>
      <c r="V79" s="154">
        <v>0</v>
      </c>
      <c r="W79" s="154">
        <v>0</v>
      </c>
      <c r="X79" s="154">
        <v>2450228.7790000001</v>
      </c>
      <c r="Y79" s="154">
        <v>0</v>
      </c>
      <c r="Z79" s="154">
        <v>0</v>
      </c>
      <c r="AA79" s="154">
        <v>0</v>
      </c>
      <c r="AB79" s="154">
        <v>0</v>
      </c>
      <c r="AC79" s="154">
        <v>168492.44099999996</v>
      </c>
      <c r="AD79" s="154">
        <v>59993.042000000001</v>
      </c>
      <c r="AE79" s="154">
        <v>111367.67500000002</v>
      </c>
      <c r="AF79" s="154">
        <v>201468.87</v>
      </c>
      <c r="AG79" s="154">
        <v>50264.602999999996</v>
      </c>
      <c r="AH79" s="154">
        <v>0</v>
      </c>
      <c r="AI79" s="154">
        <v>0</v>
      </c>
      <c r="AJ79" s="154">
        <v>1852037.9510000001</v>
      </c>
      <c r="AK79" s="154">
        <v>0</v>
      </c>
      <c r="AL79" s="154">
        <v>0</v>
      </c>
      <c r="AM79" s="154">
        <v>0</v>
      </c>
      <c r="AN79" s="154">
        <v>0</v>
      </c>
      <c r="AO79" s="154">
        <v>0</v>
      </c>
      <c r="AP79" s="154">
        <v>1592714.46</v>
      </c>
      <c r="AQ79" s="154">
        <v>0</v>
      </c>
      <c r="AR79" s="154">
        <v>186638.78899999999</v>
      </c>
      <c r="AS79" s="154">
        <v>0</v>
      </c>
      <c r="AT79" s="154">
        <v>0</v>
      </c>
      <c r="AU79" s="154">
        <v>0</v>
      </c>
      <c r="AV79" s="154">
        <v>1063780.7049999998</v>
      </c>
      <c r="AW79" s="154">
        <v>0</v>
      </c>
      <c r="AX79" s="154">
        <v>26056.751000000004</v>
      </c>
      <c r="AY79" s="154">
        <v>0</v>
      </c>
      <c r="AZ79" s="154">
        <v>62433.115999999987</v>
      </c>
      <c r="BA79" s="154">
        <v>59254.375999999997</v>
      </c>
      <c r="BB79" s="154">
        <v>6379.8510000000006</v>
      </c>
      <c r="BC79" s="154">
        <v>0</v>
      </c>
      <c r="BD79" s="154">
        <v>0</v>
      </c>
      <c r="BE79" s="154">
        <v>90354.558000000005</v>
      </c>
      <c r="BF79" s="154">
        <v>37309.14</v>
      </c>
      <c r="BG79" s="154">
        <v>0</v>
      </c>
      <c r="BH79" s="154">
        <v>21490.096000000001</v>
      </c>
      <c r="BI79" s="154">
        <v>6571428.006000001</v>
      </c>
      <c r="BJ79" s="156">
        <v>0.1860540651748257</v>
      </c>
      <c r="BK79" s="154">
        <v>6488834.593700001</v>
      </c>
      <c r="BL79" s="156">
        <v>0.20115080573748156</v>
      </c>
      <c r="BM79" s="149">
        <v>6.9849193096160889E-10</v>
      </c>
    </row>
    <row r="80" spans="2:65" ht="18" customHeight="1">
      <c r="B80" s="162" t="s">
        <v>837</v>
      </c>
      <c r="C80" s="162"/>
      <c r="D80" s="162" t="s">
        <v>838</v>
      </c>
      <c r="E80" s="162"/>
      <c r="F80" s="162"/>
      <c r="G80" s="163">
        <v>17236626.778305754</v>
      </c>
      <c r="H80" s="163">
        <v>17480095.210000001</v>
      </c>
      <c r="I80" s="163">
        <v>-643828.10452000005</v>
      </c>
      <c r="J80" s="163">
        <v>16836267.10548</v>
      </c>
      <c r="K80" s="163">
        <v>-400359.6728257552</v>
      </c>
      <c r="L80" s="164">
        <v>0.97677273645388363</v>
      </c>
      <c r="M80" s="163">
        <v>16787466.778305754</v>
      </c>
      <c r="N80" s="163">
        <v>17334589.481000002</v>
      </c>
      <c r="O80" s="163">
        <v>-624408.5565200001</v>
      </c>
      <c r="P80" s="163">
        <v>16710180.924480002</v>
      </c>
      <c r="Q80" s="163">
        <v>-77285.853825755097</v>
      </c>
      <c r="R80" s="164">
        <v>0.99539621702032932</v>
      </c>
      <c r="S80" s="163">
        <v>268239.48699999996</v>
      </c>
      <c r="T80" s="163">
        <v>0</v>
      </c>
      <c r="U80" s="163">
        <v>0</v>
      </c>
      <c r="V80" s="163">
        <v>0</v>
      </c>
      <c r="W80" s="163">
        <v>0</v>
      </c>
      <c r="X80" s="163">
        <v>6447841.443</v>
      </c>
      <c r="Y80" s="163">
        <v>0</v>
      </c>
      <c r="Z80" s="163">
        <v>0</v>
      </c>
      <c r="AA80" s="163">
        <v>0</v>
      </c>
      <c r="AB80" s="163">
        <v>0</v>
      </c>
      <c r="AC80" s="163">
        <v>179405.38199999995</v>
      </c>
      <c r="AD80" s="163">
        <v>132717.81400000001</v>
      </c>
      <c r="AE80" s="163">
        <v>209304.07200000001</v>
      </c>
      <c r="AF80" s="163">
        <v>489435.04200000002</v>
      </c>
      <c r="AG80" s="163">
        <v>141819.13200000001</v>
      </c>
      <c r="AH80" s="163">
        <v>0</v>
      </c>
      <c r="AI80" s="163">
        <v>0</v>
      </c>
      <c r="AJ80" s="163">
        <v>4246938.7</v>
      </c>
      <c r="AK80" s="163">
        <v>0</v>
      </c>
      <c r="AL80" s="163">
        <v>0</v>
      </c>
      <c r="AM80" s="163">
        <v>0</v>
      </c>
      <c r="AN80" s="163">
        <v>0</v>
      </c>
      <c r="AO80" s="163">
        <v>0</v>
      </c>
      <c r="AP80" s="163">
        <v>2881344.7960000001</v>
      </c>
      <c r="AQ80" s="163">
        <v>0</v>
      </c>
      <c r="AR80" s="163">
        <v>459741.429</v>
      </c>
      <c r="AS80" s="163">
        <v>0</v>
      </c>
      <c r="AT80" s="163">
        <v>0</v>
      </c>
      <c r="AU80" s="163">
        <v>0</v>
      </c>
      <c r="AV80" s="163">
        <v>1398917.4549999998</v>
      </c>
      <c r="AW80" s="163">
        <v>0</v>
      </c>
      <c r="AX80" s="163">
        <v>44820.296000000002</v>
      </c>
      <c r="AY80" s="163">
        <v>0</v>
      </c>
      <c r="AZ80" s="163">
        <v>136148.51799999998</v>
      </c>
      <c r="BA80" s="163">
        <v>128515.06399999998</v>
      </c>
      <c r="BB80" s="163">
        <v>12695.904</v>
      </c>
      <c r="BC80" s="163">
        <v>0</v>
      </c>
      <c r="BD80" s="163">
        <v>0</v>
      </c>
      <c r="BE80" s="163">
        <v>156704.94699999999</v>
      </c>
      <c r="BF80" s="163">
        <v>91780.485000000001</v>
      </c>
      <c r="BG80" s="163">
        <v>0</v>
      </c>
      <c r="BH80" s="163">
        <v>53725.244000000006</v>
      </c>
      <c r="BI80" s="163">
        <v>14556373.445440002</v>
      </c>
      <c r="BJ80" s="164">
        <v>0.1566251146678439</v>
      </c>
      <c r="BK80" s="169">
        <v>15677811.3783</v>
      </c>
      <c r="BL80" s="164">
        <v>7.389141884838879E-2</v>
      </c>
      <c r="BM80" s="149">
        <v>-3.2596290111541748E-9</v>
      </c>
    </row>
    <row r="81" spans="2:65" ht="18" hidden="1" customHeight="1" outlineLevel="3">
      <c r="B81" s="150" t="s">
        <v>83</v>
      </c>
      <c r="C81" s="150" t="s">
        <v>334</v>
      </c>
      <c r="D81" s="150" t="s">
        <v>232</v>
      </c>
      <c r="E81" s="151" t="s">
        <v>13</v>
      </c>
      <c r="F81" s="150" t="s">
        <v>839</v>
      </c>
      <c r="G81" s="49">
        <v>708663.35596140195</v>
      </c>
      <c r="H81" s="49">
        <v>741092.62399999995</v>
      </c>
      <c r="I81" s="49">
        <v>-30049.552399999997</v>
      </c>
      <c r="J81" s="49">
        <v>711043.07159999991</v>
      </c>
      <c r="K81" s="165">
        <v>2379.7156385979615</v>
      </c>
      <c r="L81" s="152">
        <v>1.003358033992557</v>
      </c>
      <c r="M81" s="49">
        <v>688143.35596140195</v>
      </c>
      <c r="N81" s="49">
        <v>735824.57</v>
      </c>
      <c r="O81" s="49">
        <v>-29054.6404</v>
      </c>
      <c r="P81" s="49">
        <v>706769.92959999992</v>
      </c>
      <c r="Q81" s="165">
        <v>18626.573638597969</v>
      </c>
      <c r="R81" s="152">
        <v>1.0270678681661829</v>
      </c>
      <c r="S81" s="49">
        <v>27757.866000000002</v>
      </c>
      <c r="T81" s="49">
        <v>0</v>
      </c>
      <c r="U81" s="49">
        <v>0</v>
      </c>
      <c r="V81" s="49">
        <v>0</v>
      </c>
      <c r="W81" s="49">
        <v>0</v>
      </c>
      <c r="X81" s="49">
        <v>268065.91200000001</v>
      </c>
      <c r="Y81" s="49">
        <v>0</v>
      </c>
      <c r="Z81" s="49">
        <v>0</v>
      </c>
      <c r="AA81" s="49">
        <v>0</v>
      </c>
      <c r="AB81" s="49">
        <v>0</v>
      </c>
      <c r="AC81" s="49">
        <v>3357.828</v>
      </c>
      <c r="AD81" s="49">
        <v>8394.5490000000009</v>
      </c>
      <c r="AE81" s="49">
        <v>13990.914000000001</v>
      </c>
      <c r="AF81" s="49">
        <v>22206.346000000001</v>
      </c>
      <c r="AG81" s="49">
        <v>12685.075999999999</v>
      </c>
      <c r="AH81" s="49">
        <v>0</v>
      </c>
      <c r="AI81" s="49">
        <v>0</v>
      </c>
      <c r="AJ81" s="49">
        <v>198782.61799999999</v>
      </c>
      <c r="AK81" s="49">
        <v>0</v>
      </c>
      <c r="AL81" s="49">
        <v>0</v>
      </c>
      <c r="AM81" s="49">
        <v>0</v>
      </c>
      <c r="AN81" s="49">
        <v>0</v>
      </c>
      <c r="AO81" s="49">
        <v>0</v>
      </c>
      <c r="AP81" s="49">
        <v>83945.483999999997</v>
      </c>
      <c r="AQ81" s="49">
        <v>0</v>
      </c>
      <c r="AR81" s="49">
        <v>22105.644</v>
      </c>
      <c r="AS81" s="49">
        <v>0</v>
      </c>
      <c r="AT81" s="49">
        <v>0</v>
      </c>
      <c r="AU81" s="49">
        <v>0</v>
      </c>
      <c r="AV81" s="49">
        <v>53545.949000000001</v>
      </c>
      <c r="AW81" s="49">
        <v>0</v>
      </c>
      <c r="AX81" s="49">
        <v>5372.5240000000003</v>
      </c>
      <c r="AY81" s="49">
        <v>0</v>
      </c>
      <c r="AZ81" s="49">
        <v>4477.0959999999995</v>
      </c>
      <c r="BA81" s="49">
        <v>5820.2259999999997</v>
      </c>
      <c r="BB81" s="49">
        <v>0</v>
      </c>
      <c r="BC81" s="49">
        <v>0</v>
      </c>
      <c r="BD81" s="49">
        <v>0</v>
      </c>
      <c r="BE81" s="49">
        <v>5316.5379999999996</v>
      </c>
      <c r="BF81" s="49">
        <v>2984.7310000000002</v>
      </c>
      <c r="BG81" s="49">
        <v>0</v>
      </c>
      <c r="BH81" s="49">
        <v>2283.3229999999999</v>
      </c>
      <c r="BI81" s="49"/>
      <c r="BJ81" s="152"/>
      <c r="BK81" s="49"/>
      <c r="BL81" s="152"/>
      <c r="BM81" s="149">
        <v>-6.9121597334742546E-11</v>
      </c>
    </row>
    <row r="82" spans="2:65" ht="18" hidden="1" customHeight="1" outlineLevel="3">
      <c r="B82" s="166" t="s">
        <v>83</v>
      </c>
      <c r="C82" s="166" t="s">
        <v>101</v>
      </c>
      <c r="D82" s="166" t="s">
        <v>237</v>
      </c>
      <c r="E82" s="167" t="s">
        <v>192</v>
      </c>
      <c r="F82" s="166" t="s">
        <v>840</v>
      </c>
      <c r="G82" s="49">
        <v>435710.89197105198</v>
      </c>
      <c r="H82" s="49">
        <v>450349.56699999998</v>
      </c>
      <c r="I82" s="49">
        <v>-11935.850040000001</v>
      </c>
      <c r="J82" s="49">
        <v>438413.71695999999</v>
      </c>
      <c r="K82" s="165">
        <v>2702.8249889480066</v>
      </c>
      <c r="L82" s="152">
        <v>1.0062032532093037</v>
      </c>
      <c r="M82" s="49">
        <v>422030.89197105198</v>
      </c>
      <c r="N82" s="49">
        <v>446021.70499999996</v>
      </c>
      <c r="O82" s="49">
        <v>-11935.850040000001</v>
      </c>
      <c r="P82" s="49">
        <v>434085.85495999997</v>
      </c>
      <c r="Q82" s="165">
        <v>12054.962988947984</v>
      </c>
      <c r="R82" s="152">
        <v>1.0285641720032543</v>
      </c>
      <c r="S82" s="49">
        <v>5708.2709999999997</v>
      </c>
      <c r="T82" s="49">
        <v>0</v>
      </c>
      <c r="U82" s="49">
        <v>0</v>
      </c>
      <c r="V82" s="49">
        <v>0</v>
      </c>
      <c r="W82" s="49">
        <v>0</v>
      </c>
      <c r="X82" s="49">
        <v>137670.592</v>
      </c>
      <c r="Y82" s="49">
        <v>0</v>
      </c>
      <c r="Z82" s="49">
        <v>0</v>
      </c>
      <c r="AA82" s="49">
        <v>0</v>
      </c>
      <c r="AB82" s="49">
        <v>0</v>
      </c>
      <c r="AC82" s="49">
        <v>1511.0219999999999</v>
      </c>
      <c r="AD82" s="49">
        <v>5596.3649999999998</v>
      </c>
      <c r="AE82" s="49">
        <v>13990.914000000001</v>
      </c>
      <c r="AF82" s="49">
        <v>16833.844000000001</v>
      </c>
      <c r="AG82" s="49">
        <v>14270.71</v>
      </c>
      <c r="AH82" s="49">
        <v>0</v>
      </c>
      <c r="AI82" s="49">
        <v>0</v>
      </c>
      <c r="AJ82" s="49">
        <v>103868.395</v>
      </c>
      <c r="AK82" s="49">
        <v>0</v>
      </c>
      <c r="AL82" s="49">
        <v>0</v>
      </c>
      <c r="AM82" s="49">
        <v>0</v>
      </c>
      <c r="AN82" s="49">
        <v>0</v>
      </c>
      <c r="AO82" s="49">
        <v>0</v>
      </c>
      <c r="AP82" s="49">
        <v>94298.760999999999</v>
      </c>
      <c r="AQ82" s="49">
        <v>0</v>
      </c>
      <c r="AR82" s="49">
        <v>19027.643</v>
      </c>
      <c r="AS82" s="49">
        <v>0</v>
      </c>
      <c r="AT82" s="49">
        <v>0</v>
      </c>
      <c r="AU82" s="49">
        <v>0</v>
      </c>
      <c r="AV82" s="49">
        <v>16117.509</v>
      </c>
      <c r="AW82" s="49">
        <v>0</v>
      </c>
      <c r="AX82" s="49">
        <v>940.19200000000001</v>
      </c>
      <c r="AY82" s="49">
        <v>0</v>
      </c>
      <c r="AZ82" s="49">
        <v>5596.3710000000001</v>
      </c>
      <c r="BA82" s="49">
        <v>4477.0969999999998</v>
      </c>
      <c r="BB82" s="49">
        <v>0</v>
      </c>
      <c r="BC82" s="49">
        <v>0</v>
      </c>
      <c r="BD82" s="49">
        <v>0</v>
      </c>
      <c r="BE82" s="49">
        <v>6114.0190000000002</v>
      </c>
      <c r="BF82" s="49">
        <v>2984.7310000000002</v>
      </c>
      <c r="BG82" s="49">
        <v>0</v>
      </c>
      <c r="BH82" s="49">
        <v>1343.1310000000001</v>
      </c>
      <c r="BI82" s="49"/>
      <c r="BJ82" s="166"/>
      <c r="BK82" s="166"/>
      <c r="BL82" s="166"/>
      <c r="BM82" s="149">
        <v>0</v>
      </c>
    </row>
    <row r="83" spans="2:65" ht="18" hidden="1" customHeight="1" outlineLevel="3">
      <c r="B83" s="166" t="s">
        <v>83</v>
      </c>
      <c r="C83" s="166" t="s">
        <v>100</v>
      </c>
      <c r="D83" s="166" t="s">
        <v>235</v>
      </c>
      <c r="E83" s="167" t="s">
        <v>206</v>
      </c>
      <c r="F83" s="166" t="s">
        <v>115</v>
      </c>
      <c r="G83" s="49">
        <v>971421.78394210304</v>
      </c>
      <c r="H83" s="49">
        <v>1050260.568</v>
      </c>
      <c r="I83" s="49">
        <v>-50038.192280000003</v>
      </c>
      <c r="J83" s="49">
        <v>1000222.37572</v>
      </c>
      <c r="K83" s="165">
        <v>28800.591777896974</v>
      </c>
      <c r="L83" s="152">
        <v>1.0296478751598734</v>
      </c>
      <c r="M83" s="49">
        <v>944061.78394210304</v>
      </c>
      <c r="N83" s="49">
        <v>1044440.34</v>
      </c>
      <c r="O83" s="49">
        <v>-45680.47928</v>
      </c>
      <c r="P83" s="49">
        <v>998759.86072</v>
      </c>
      <c r="Q83" s="165">
        <v>54698.07677789696</v>
      </c>
      <c r="R83" s="152">
        <v>1.0579390858821709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208464.61900000001</v>
      </c>
      <c r="Y83" s="49">
        <v>0</v>
      </c>
      <c r="Z83" s="49">
        <v>0</v>
      </c>
      <c r="AA83" s="49">
        <v>0</v>
      </c>
      <c r="AB83" s="49">
        <v>0</v>
      </c>
      <c r="AC83" s="49">
        <v>7387.2219999999998</v>
      </c>
      <c r="AD83" s="49">
        <v>4197.2740000000003</v>
      </c>
      <c r="AE83" s="49">
        <v>27981.828000000001</v>
      </c>
      <c r="AF83" s="49">
        <v>29369.684000000001</v>
      </c>
      <c r="AG83" s="49">
        <v>0</v>
      </c>
      <c r="AH83" s="49">
        <v>0</v>
      </c>
      <c r="AI83" s="49">
        <v>0</v>
      </c>
      <c r="AJ83" s="49">
        <v>393983.56900000002</v>
      </c>
      <c r="AK83" s="49">
        <v>0</v>
      </c>
      <c r="AL83" s="49">
        <v>0</v>
      </c>
      <c r="AM83" s="49">
        <v>0</v>
      </c>
      <c r="AN83" s="49">
        <v>0</v>
      </c>
      <c r="AO83" s="49">
        <v>0</v>
      </c>
      <c r="AP83" s="49">
        <v>67436.205000000002</v>
      </c>
      <c r="AQ83" s="49">
        <v>0</v>
      </c>
      <c r="AR83" s="49">
        <v>34977.285000000003</v>
      </c>
      <c r="AS83" s="49">
        <v>0</v>
      </c>
      <c r="AT83" s="49">
        <v>0</v>
      </c>
      <c r="AU83" s="49">
        <v>0</v>
      </c>
      <c r="AV83" s="49">
        <v>259850.07199999999</v>
      </c>
      <c r="AW83" s="49">
        <v>0</v>
      </c>
      <c r="AX83" s="49">
        <v>2551.9490000000001</v>
      </c>
      <c r="AY83" s="49">
        <v>0</v>
      </c>
      <c r="AZ83" s="49">
        <v>0</v>
      </c>
      <c r="BA83" s="49">
        <v>0</v>
      </c>
      <c r="BB83" s="49">
        <v>0</v>
      </c>
      <c r="BC83" s="49">
        <v>0</v>
      </c>
      <c r="BD83" s="49">
        <v>0</v>
      </c>
      <c r="BE83" s="49">
        <v>8240.6329999999998</v>
      </c>
      <c r="BF83" s="49">
        <v>4477.0969999999998</v>
      </c>
      <c r="BG83" s="49">
        <v>0</v>
      </c>
      <c r="BH83" s="49">
        <v>1343.1310000000001</v>
      </c>
      <c r="BI83" s="49"/>
      <c r="BJ83" s="166"/>
      <c r="BK83" s="166"/>
      <c r="BL83" s="166"/>
      <c r="BM83" s="149">
        <v>0</v>
      </c>
    </row>
    <row r="84" spans="2:65" ht="18" hidden="1" customHeight="1" outlineLevel="3">
      <c r="B84" s="166" t="s">
        <v>83</v>
      </c>
      <c r="C84" s="166" t="s">
        <v>720</v>
      </c>
      <c r="D84" s="166" t="s">
        <v>239</v>
      </c>
      <c r="E84" s="167" t="s">
        <v>63</v>
      </c>
      <c r="F84" s="166" t="s">
        <v>841</v>
      </c>
      <c r="G84" s="49">
        <v>920965.29547999997</v>
      </c>
      <c r="H84" s="49">
        <v>931058.44499999995</v>
      </c>
      <c r="I84" s="49">
        <v>-28787.359519999995</v>
      </c>
      <c r="J84" s="49">
        <v>902271.08548000001</v>
      </c>
      <c r="K84" s="165">
        <v>-18694.209999999963</v>
      </c>
      <c r="L84" s="152">
        <v>0.9797015043978865</v>
      </c>
      <c r="M84" s="49">
        <v>893605.29547999997</v>
      </c>
      <c r="N84" s="49">
        <v>922149.0149999999</v>
      </c>
      <c r="O84" s="49">
        <v>-27543.719519999995</v>
      </c>
      <c r="P84" s="49">
        <v>894605.29547999986</v>
      </c>
      <c r="Q84" s="165">
        <v>999.99999999988358</v>
      </c>
      <c r="R84" s="152">
        <v>1.001119062303075</v>
      </c>
      <c r="S84" s="49">
        <v>11192.688</v>
      </c>
      <c r="T84" s="49">
        <v>0</v>
      </c>
      <c r="U84" s="49">
        <v>0</v>
      </c>
      <c r="V84" s="49">
        <v>0</v>
      </c>
      <c r="W84" s="49">
        <v>0</v>
      </c>
      <c r="X84" s="49">
        <v>491920.53600000002</v>
      </c>
      <c r="Y84" s="49">
        <v>0</v>
      </c>
      <c r="Z84" s="49">
        <v>0</v>
      </c>
      <c r="AA84" s="49">
        <v>0</v>
      </c>
      <c r="AB84" s="49">
        <v>0</v>
      </c>
      <c r="AC84" s="49">
        <v>5036.7420000000002</v>
      </c>
      <c r="AD84" s="49">
        <v>0</v>
      </c>
      <c r="AE84" s="49">
        <v>12591.823</v>
      </c>
      <c r="AF84" s="49">
        <v>29369.684000000001</v>
      </c>
      <c r="AG84" s="49">
        <v>4756.9030000000002</v>
      </c>
      <c r="AH84" s="49">
        <v>0</v>
      </c>
      <c r="AI84" s="49">
        <v>0</v>
      </c>
      <c r="AJ84" s="49">
        <v>250716.81700000001</v>
      </c>
      <c r="AK84" s="49">
        <v>0</v>
      </c>
      <c r="AL84" s="49">
        <v>0</v>
      </c>
      <c r="AM84" s="49">
        <v>0</v>
      </c>
      <c r="AN84" s="49">
        <v>0</v>
      </c>
      <c r="AO84" s="49">
        <v>0</v>
      </c>
      <c r="AP84" s="49">
        <v>16789.096000000001</v>
      </c>
      <c r="AQ84" s="49">
        <v>0</v>
      </c>
      <c r="AR84" s="49">
        <v>34977.285000000003</v>
      </c>
      <c r="AS84" s="49">
        <v>0</v>
      </c>
      <c r="AT84" s="49">
        <v>0</v>
      </c>
      <c r="AU84" s="49">
        <v>0</v>
      </c>
      <c r="AV84" s="49">
        <v>42980.025999999998</v>
      </c>
      <c r="AW84" s="49">
        <v>0</v>
      </c>
      <c r="AX84" s="49">
        <v>3895.0810000000001</v>
      </c>
      <c r="AY84" s="49">
        <v>0</v>
      </c>
      <c r="AZ84" s="49">
        <v>0</v>
      </c>
      <c r="BA84" s="49">
        <v>2238.5479999999998</v>
      </c>
      <c r="BB84" s="49">
        <v>0</v>
      </c>
      <c r="BC84" s="49">
        <v>0</v>
      </c>
      <c r="BD84" s="49">
        <v>0</v>
      </c>
      <c r="BE84" s="49">
        <v>15683.786</v>
      </c>
      <c r="BF84" s="49">
        <v>4477.0969999999998</v>
      </c>
      <c r="BG84" s="49">
        <v>0</v>
      </c>
      <c r="BH84" s="49">
        <v>4432.3329999999996</v>
      </c>
      <c r="BI84" s="49"/>
      <c r="BJ84" s="166"/>
      <c r="BK84" s="166"/>
      <c r="BL84" s="166"/>
      <c r="BM84" s="149">
        <v>-5.4569682106375694E-11</v>
      </c>
    </row>
    <row r="85" spans="2:65" ht="18" hidden="1" customHeight="1" outlineLevel="3">
      <c r="B85" s="166" t="s">
        <v>83</v>
      </c>
      <c r="C85" s="166" t="s">
        <v>334</v>
      </c>
      <c r="D85" s="166" t="s">
        <v>233</v>
      </c>
      <c r="E85" s="167" t="s">
        <v>80</v>
      </c>
      <c r="F85" s="166" t="s">
        <v>321</v>
      </c>
      <c r="G85" s="49">
        <v>470710.89197105198</v>
      </c>
      <c r="H85" s="49">
        <v>487379.79200000002</v>
      </c>
      <c r="I85" s="49">
        <v>-16903.712680000001</v>
      </c>
      <c r="J85" s="49">
        <v>470476.07932000002</v>
      </c>
      <c r="K85" s="165">
        <v>-234.81265105196508</v>
      </c>
      <c r="L85" s="152">
        <v>0.99950115313867349</v>
      </c>
      <c r="M85" s="49">
        <v>457030.89197105198</v>
      </c>
      <c r="N85" s="49">
        <v>483051.93</v>
      </c>
      <c r="O85" s="49">
        <v>-15694.894679999999</v>
      </c>
      <c r="P85" s="49">
        <v>467357.03531999997</v>
      </c>
      <c r="Q85" s="165">
        <v>10326.143348947982</v>
      </c>
      <c r="R85" s="152">
        <v>1.0225939723776967</v>
      </c>
      <c r="S85" s="49">
        <v>2238.538</v>
      </c>
      <c r="T85" s="49">
        <v>0</v>
      </c>
      <c r="U85" s="49">
        <v>0</v>
      </c>
      <c r="V85" s="49">
        <v>0</v>
      </c>
      <c r="W85" s="49">
        <v>0</v>
      </c>
      <c r="X85" s="49">
        <v>250437.36199999999</v>
      </c>
      <c r="Y85" s="49">
        <v>0</v>
      </c>
      <c r="Z85" s="49">
        <v>0</v>
      </c>
      <c r="AA85" s="49">
        <v>0</v>
      </c>
      <c r="AB85" s="49">
        <v>0</v>
      </c>
      <c r="AC85" s="49">
        <v>2518.3710000000001</v>
      </c>
      <c r="AD85" s="49">
        <v>5036.7290000000003</v>
      </c>
      <c r="AE85" s="49">
        <v>0</v>
      </c>
      <c r="AF85" s="49">
        <v>16117.51</v>
      </c>
      <c r="AG85" s="49">
        <v>1585.634</v>
      </c>
      <c r="AH85" s="49">
        <v>0</v>
      </c>
      <c r="AI85" s="49">
        <v>0</v>
      </c>
      <c r="AJ85" s="49">
        <v>119985.905</v>
      </c>
      <c r="AK85" s="49">
        <v>0</v>
      </c>
      <c r="AL85" s="49">
        <v>0</v>
      </c>
      <c r="AM85" s="49">
        <v>0</v>
      </c>
      <c r="AN85" s="49">
        <v>0</v>
      </c>
      <c r="AO85" s="49">
        <v>0</v>
      </c>
      <c r="AP85" s="49">
        <v>29380.919000000002</v>
      </c>
      <c r="AQ85" s="49">
        <v>0</v>
      </c>
      <c r="AR85" s="49">
        <v>15949.642</v>
      </c>
      <c r="AS85" s="49">
        <v>0</v>
      </c>
      <c r="AT85" s="49">
        <v>0</v>
      </c>
      <c r="AU85" s="49">
        <v>0</v>
      </c>
      <c r="AV85" s="49">
        <v>30623.268</v>
      </c>
      <c r="AW85" s="49">
        <v>0</v>
      </c>
      <c r="AX85" s="49">
        <v>2686.2620000000002</v>
      </c>
      <c r="AY85" s="49">
        <v>0</v>
      </c>
      <c r="AZ85" s="49">
        <v>2910.1129999999998</v>
      </c>
      <c r="BA85" s="49">
        <v>3581.6770000000001</v>
      </c>
      <c r="BB85" s="49">
        <v>0</v>
      </c>
      <c r="BC85" s="49">
        <v>0</v>
      </c>
      <c r="BD85" s="49">
        <v>0</v>
      </c>
      <c r="BE85" s="49">
        <v>0</v>
      </c>
      <c r="BF85" s="49">
        <v>2984.7310000000002</v>
      </c>
      <c r="BG85" s="49">
        <v>0</v>
      </c>
      <c r="BH85" s="49">
        <v>1343.1310000000001</v>
      </c>
      <c r="BI85" s="49"/>
      <c r="BJ85" s="166"/>
      <c r="BK85" s="166"/>
      <c r="BL85" s="166"/>
      <c r="BM85" s="149">
        <v>0</v>
      </c>
    </row>
    <row r="86" spans="2:65" ht="18" hidden="1" customHeight="1" outlineLevel="3">
      <c r="B86" s="166" t="s">
        <v>83</v>
      </c>
      <c r="C86" s="166" t="s">
        <v>302</v>
      </c>
      <c r="D86" s="166" t="s">
        <v>236</v>
      </c>
      <c r="E86" s="167" t="s">
        <v>113</v>
      </c>
      <c r="F86" s="166" t="s">
        <v>114</v>
      </c>
      <c r="G86" s="49">
        <v>1086658.7479324541</v>
      </c>
      <c r="H86" s="49">
        <v>1116822.2560000001</v>
      </c>
      <c r="I86" s="49">
        <v>-30027.169080000003</v>
      </c>
      <c r="J86" s="49">
        <v>1086795.0869200001</v>
      </c>
      <c r="K86" s="165">
        <v>136.33898754604161</v>
      </c>
      <c r="L86" s="152">
        <v>1.0001254662402574</v>
      </c>
      <c r="M86" s="49">
        <v>1054738.7479324541</v>
      </c>
      <c r="N86" s="49">
        <v>1110255.845</v>
      </c>
      <c r="O86" s="49">
        <v>-30027.169080000003</v>
      </c>
      <c r="P86" s="49">
        <v>1080228.6759200001</v>
      </c>
      <c r="Q86" s="165">
        <v>25489.927987545962</v>
      </c>
      <c r="R86" s="152">
        <v>1.0241670537254011</v>
      </c>
      <c r="S86" s="49">
        <v>5596.3440000000001</v>
      </c>
      <c r="T86" s="49">
        <v>0</v>
      </c>
      <c r="U86" s="49">
        <v>0</v>
      </c>
      <c r="V86" s="49">
        <v>0</v>
      </c>
      <c r="W86" s="49">
        <v>0</v>
      </c>
      <c r="X86" s="49">
        <v>465897.43599999999</v>
      </c>
      <c r="Y86" s="49">
        <v>0</v>
      </c>
      <c r="Z86" s="49">
        <v>0</v>
      </c>
      <c r="AA86" s="49">
        <v>0</v>
      </c>
      <c r="AB86" s="49">
        <v>0</v>
      </c>
      <c r="AC86" s="49">
        <v>839.45699999999999</v>
      </c>
      <c r="AD86" s="49">
        <v>16789.097000000002</v>
      </c>
      <c r="AE86" s="49">
        <v>27981.828000000001</v>
      </c>
      <c r="AF86" s="49">
        <v>35637.605000000003</v>
      </c>
      <c r="AG86" s="49">
        <v>15856.343999999999</v>
      </c>
      <c r="AH86" s="49">
        <v>0</v>
      </c>
      <c r="AI86" s="49">
        <v>0</v>
      </c>
      <c r="AJ86" s="49">
        <v>304441.84700000001</v>
      </c>
      <c r="AK86" s="49">
        <v>0</v>
      </c>
      <c r="AL86" s="49">
        <v>0</v>
      </c>
      <c r="AM86" s="49">
        <v>0</v>
      </c>
      <c r="AN86" s="49">
        <v>0</v>
      </c>
      <c r="AO86" s="49">
        <v>0</v>
      </c>
      <c r="AP86" s="49">
        <v>127317.318</v>
      </c>
      <c r="AQ86" s="49">
        <v>0</v>
      </c>
      <c r="AR86" s="49">
        <v>38055.286</v>
      </c>
      <c r="AS86" s="49">
        <v>0</v>
      </c>
      <c r="AT86" s="49">
        <v>0</v>
      </c>
      <c r="AU86" s="49">
        <v>0</v>
      </c>
      <c r="AV86" s="49">
        <v>53725.031999999999</v>
      </c>
      <c r="AW86" s="49">
        <v>0</v>
      </c>
      <c r="AX86" s="49">
        <v>2014.6980000000001</v>
      </c>
      <c r="AY86" s="49">
        <v>0</v>
      </c>
      <c r="AZ86" s="49">
        <v>5596.3710000000001</v>
      </c>
      <c r="BA86" s="49">
        <v>9178.0480000000007</v>
      </c>
      <c r="BB86" s="49">
        <v>0</v>
      </c>
      <c r="BC86" s="49">
        <v>0</v>
      </c>
      <c r="BD86" s="49">
        <v>0</v>
      </c>
      <c r="BE86" s="49">
        <v>1329.134</v>
      </c>
      <c r="BF86" s="49">
        <v>5223.28</v>
      </c>
      <c r="BG86" s="49">
        <v>0</v>
      </c>
      <c r="BH86" s="49">
        <v>1343.1310000000001</v>
      </c>
      <c r="BI86" s="49"/>
      <c r="BJ86" s="166"/>
      <c r="BK86" s="166"/>
      <c r="BL86" s="166"/>
      <c r="BM86" s="149">
        <v>1.3460521586239338E-10</v>
      </c>
    </row>
    <row r="87" spans="2:65" ht="18" hidden="1" customHeight="1" outlineLevel="3">
      <c r="B87" s="166" t="s">
        <v>83</v>
      </c>
      <c r="C87" s="166" t="s">
        <v>101</v>
      </c>
      <c r="D87" s="166" t="s">
        <v>238</v>
      </c>
      <c r="E87" s="167" t="s">
        <v>79</v>
      </c>
      <c r="F87" s="166" t="s">
        <v>842</v>
      </c>
      <c r="G87" s="49">
        <v>480710.89197105198</v>
      </c>
      <c r="H87" s="49">
        <v>500202.09899999999</v>
      </c>
      <c r="I87" s="49">
        <v>-19285.671880000002</v>
      </c>
      <c r="J87" s="49">
        <v>480916.42712000001</v>
      </c>
      <c r="K87" s="165">
        <v>205.53514894802356</v>
      </c>
      <c r="L87" s="152">
        <v>1.0004275649925578</v>
      </c>
      <c r="M87" s="49">
        <v>467030.89197105198</v>
      </c>
      <c r="N87" s="49">
        <v>495874.23699999996</v>
      </c>
      <c r="O87" s="49">
        <v>-19285.671880000002</v>
      </c>
      <c r="P87" s="49">
        <v>476588.56511999998</v>
      </c>
      <c r="Q87" s="165">
        <v>9557.6731489480007</v>
      </c>
      <c r="R87" s="152">
        <v>1.0204647557865196</v>
      </c>
      <c r="S87" s="49">
        <v>11080.761</v>
      </c>
      <c r="T87" s="49">
        <v>0</v>
      </c>
      <c r="U87" s="49">
        <v>0</v>
      </c>
      <c r="V87" s="49">
        <v>0</v>
      </c>
      <c r="W87" s="49">
        <v>0</v>
      </c>
      <c r="X87" s="49">
        <v>273662.27899999998</v>
      </c>
      <c r="Y87" s="49">
        <v>0</v>
      </c>
      <c r="Z87" s="49">
        <v>0</v>
      </c>
      <c r="AA87" s="49">
        <v>0</v>
      </c>
      <c r="AB87" s="49">
        <v>0</v>
      </c>
      <c r="AC87" s="49">
        <v>1007.348</v>
      </c>
      <c r="AD87" s="49">
        <v>4197.2740000000003</v>
      </c>
      <c r="AE87" s="49">
        <v>0</v>
      </c>
      <c r="AF87" s="49">
        <v>16117.509</v>
      </c>
      <c r="AG87" s="49">
        <v>0</v>
      </c>
      <c r="AH87" s="49">
        <v>0</v>
      </c>
      <c r="AI87" s="49">
        <v>0</v>
      </c>
      <c r="AJ87" s="49">
        <v>42980.025999999998</v>
      </c>
      <c r="AK87" s="49">
        <v>0</v>
      </c>
      <c r="AL87" s="49">
        <v>0</v>
      </c>
      <c r="AM87" s="49">
        <v>0</v>
      </c>
      <c r="AN87" s="49">
        <v>0</v>
      </c>
      <c r="AO87" s="49">
        <v>0</v>
      </c>
      <c r="AP87" s="49">
        <v>106610.765</v>
      </c>
      <c r="AQ87" s="49">
        <v>0</v>
      </c>
      <c r="AR87" s="49">
        <v>15949.642</v>
      </c>
      <c r="AS87" s="49">
        <v>0</v>
      </c>
      <c r="AT87" s="49">
        <v>0</v>
      </c>
      <c r="AU87" s="49">
        <v>0</v>
      </c>
      <c r="AV87" s="49">
        <v>5730.67</v>
      </c>
      <c r="AW87" s="49">
        <v>0</v>
      </c>
      <c r="AX87" s="49">
        <v>1343.1320000000001</v>
      </c>
      <c r="AY87" s="49">
        <v>0</v>
      </c>
      <c r="AZ87" s="49">
        <v>4477.0969999999998</v>
      </c>
      <c r="BA87" s="49">
        <v>4477.0969999999998</v>
      </c>
      <c r="BB87" s="49">
        <v>4253.2340000000004</v>
      </c>
      <c r="BC87" s="49">
        <v>0</v>
      </c>
      <c r="BD87" s="49">
        <v>0</v>
      </c>
      <c r="BE87" s="49">
        <v>3987.4029999999998</v>
      </c>
      <c r="BF87" s="49">
        <v>2984.7310000000002</v>
      </c>
      <c r="BG87" s="49">
        <v>0</v>
      </c>
      <c r="BH87" s="49">
        <v>1343.1310000000001</v>
      </c>
      <c r="BI87" s="49"/>
      <c r="BJ87" s="166"/>
      <c r="BK87" s="166"/>
      <c r="BL87" s="166"/>
      <c r="BM87" s="149">
        <v>0</v>
      </c>
    </row>
    <row r="88" spans="2:65" ht="18" hidden="1" customHeight="1" outlineLevel="3">
      <c r="B88" s="166" t="s">
        <v>83</v>
      </c>
      <c r="C88" s="166" t="s">
        <v>99</v>
      </c>
      <c r="D88" s="166" t="s">
        <v>234</v>
      </c>
      <c r="E88" s="167" t="s">
        <v>81</v>
      </c>
      <c r="F88" s="166" t="s">
        <v>843</v>
      </c>
      <c r="G88" s="49">
        <v>1512727.65488</v>
      </c>
      <c r="H88" s="49">
        <v>1525243.8729999999</v>
      </c>
      <c r="I88" s="49">
        <v>-36796.830120000006</v>
      </c>
      <c r="J88" s="49">
        <v>1488447.0428799998</v>
      </c>
      <c r="K88" s="165">
        <v>-24280.612000000197</v>
      </c>
      <c r="L88" s="152">
        <v>0.98394911871831525</v>
      </c>
      <c r="M88" s="49">
        <v>1471687.65488</v>
      </c>
      <c r="N88" s="49">
        <v>1509484.4849999999</v>
      </c>
      <c r="O88" s="49">
        <v>-36796.830120000006</v>
      </c>
      <c r="P88" s="49">
        <v>1472687.6548799998</v>
      </c>
      <c r="Q88" s="165">
        <v>999.99999999976717</v>
      </c>
      <c r="R88" s="152">
        <v>1.0006794920081608</v>
      </c>
      <c r="S88" s="49">
        <v>11080.761</v>
      </c>
      <c r="T88" s="49">
        <v>0</v>
      </c>
      <c r="U88" s="49">
        <v>0</v>
      </c>
      <c r="V88" s="49">
        <v>0</v>
      </c>
      <c r="W88" s="49">
        <v>0</v>
      </c>
      <c r="X88" s="49">
        <v>600210.20900000003</v>
      </c>
      <c r="Y88" s="49">
        <v>0</v>
      </c>
      <c r="Z88" s="49">
        <v>0</v>
      </c>
      <c r="AA88" s="49">
        <v>0</v>
      </c>
      <c r="AB88" s="49">
        <v>0</v>
      </c>
      <c r="AC88" s="49">
        <v>1678.914</v>
      </c>
      <c r="AD88" s="49">
        <v>2798.183</v>
      </c>
      <c r="AE88" s="49">
        <v>55963.656000000003</v>
      </c>
      <c r="AF88" s="49">
        <v>45308.11</v>
      </c>
      <c r="AG88" s="49">
        <v>0</v>
      </c>
      <c r="AH88" s="49">
        <v>0</v>
      </c>
      <c r="AI88" s="49">
        <v>0</v>
      </c>
      <c r="AJ88" s="49">
        <v>472243.033</v>
      </c>
      <c r="AK88" s="49">
        <v>0</v>
      </c>
      <c r="AL88" s="49">
        <v>0</v>
      </c>
      <c r="AM88" s="49">
        <v>0</v>
      </c>
      <c r="AN88" s="49">
        <v>0</v>
      </c>
      <c r="AO88" s="49">
        <v>0</v>
      </c>
      <c r="AP88" s="49">
        <v>201469.16200000001</v>
      </c>
      <c r="AQ88" s="49">
        <v>0</v>
      </c>
      <c r="AR88" s="49">
        <v>50926.927000000003</v>
      </c>
      <c r="AS88" s="49">
        <v>0</v>
      </c>
      <c r="AT88" s="49">
        <v>0</v>
      </c>
      <c r="AU88" s="49">
        <v>0</v>
      </c>
      <c r="AV88" s="49">
        <v>41726.442000000003</v>
      </c>
      <c r="AW88" s="49">
        <v>0</v>
      </c>
      <c r="AX88" s="49">
        <v>1343.1310000000001</v>
      </c>
      <c r="AY88" s="49">
        <v>0</v>
      </c>
      <c r="AZ88" s="49">
        <v>10073.468000000001</v>
      </c>
      <c r="BA88" s="49">
        <v>12535.871999999999</v>
      </c>
      <c r="BB88" s="49">
        <v>2126.6170000000002</v>
      </c>
      <c r="BC88" s="49">
        <v>0</v>
      </c>
      <c r="BD88" s="49">
        <v>0</v>
      </c>
      <c r="BE88" s="49">
        <v>0</v>
      </c>
      <c r="BF88" s="49">
        <v>11192.742</v>
      </c>
      <c r="BG88" s="49">
        <v>0</v>
      </c>
      <c r="BH88" s="49">
        <v>4566.6459999999997</v>
      </c>
      <c r="BI88" s="49"/>
      <c r="BJ88" s="166"/>
      <c r="BK88" s="166"/>
      <c r="BL88" s="166"/>
      <c r="BM88" s="149">
        <v>2.8376234695315361E-10</v>
      </c>
    </row>
    <row r="89" spans="2:65" ht="18" hidden="1" customHeight="1" outlineLevel="3">
      <c r="B89" s="166" t="s">
        <v>83</v>
      </c>
      <c r="C89" s="166" t="s">
        <v>165</v>
      </c>
      <c r="D89" s="166" t="s">
        <v>611</v>
      </c>
      <c r="E89" s="167" t="s">
        <v>166</v>
      </c>
      <c r="F89" s="166" t="s">
        <v>116</v>
      </c>
      <c r="G89" s="49"/>
      <c r="H89" s="49">
        <v>0</v>
      </c>
      <c r="I89" s="49">
        <v>0</v>
      </c>
      <c r="J89" s="49">
        <v>0</v>
      </c>
      <c r="K89" s="165">
        <v>0</v>
      </c>
      <c r="L89" s="152">
        <v>0</v>
      </c>
      <c r="M89" s="49"/>
      <c r="N89" s="49">
        <v>0</v>
      </c>
      <c r="O89" s="49">
        <v>0</v>
      </c>
      <c r="P89" s="49">
        <v>0</v>
      </c>
      <c r="Q89" s="165">
        <v>0</v>
      </c>
      <c r="R89" s="152">
        <v>0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49">
        <v>0</v>
      </c>
      <c r="AA89" s="49">
        <v>0</v>
      </c>
      <c r="AB89" s="49">
        <v>0</v>
      </c>
      <c r="AC89" s="49">
        <v>0</v>
      </c>
      <c r="AD89" s="49">
        <v>0</v>
      </c>
      <c r="AE89" s="49">
        <v>0</v>
      </c>
      <c r="AF89" s="49">
        <v>0</v>
      </c>
      <c r="AG89" s="49">
        <v>0</v>
      </c>
      <c r="AH89" s="49">
        <v>0</v>
      </c>
      <c r="AI89" s="49">
        <v>0</v>
      </c>
      <c r="AJ89" s="49">
        <v>0</v>
      </c>
      <c r="AK89" s="49">
        <v>0</v>
      </c>
      <c r="AL89" s="49">
        <v>0</v>
      </c>
      <c r="AM89" s="49">
        <v>0</v>
      </c>
      <c r="AN89" s="49">
        <v>0</v>
      </c>
      <c r="AO89" s="49">
        <v>0</v>
      </c>
      <c r="AP89" s="49">
        <v>0</v>
      </c>
      <c r="AQ89" s="49">
        <v>0</v>
      </c>
      <c r="AR89" s="49">
        <v>0</v>
      </c>
      <c r="AS89" s="49">
        <v>0</v>
      </c>
      <c r="AT89" s="49">
        <v>0</v>
      </c>
      <c r="AU89" s="49">
        <v>0</v>
      </c>
      <c r="AV89" s="49">
        <v>0</v>
      </c>
      <c r="AW89" s="49">
        <v>0</v>
      </c>
      <c r="AX89" s="49">
        <v>0</v>
      </c>
      <c r="AY89" s="49">
        <v>0</v>
      </c>
      <c r="AZ89" s="49">
        <v>0</v>
      </c>
      <c r="BA89" s="49">
        <v>0</v>
      </c>
      <c r="BB89" s="49">
        <v>0</v>
      </c>
      <c r="BC89" s="49">
        <v>0</v>
      </c>
      <c r="BD89" s="49">
        <v>0</v>
      </c>
      <c r="BE89" s="49">
        <v>0</v>
      </c>
      <c r="BF89" s="49">
        <v>0</v>
      </c>
      <c r="BG89" s="49">
        <v>0</v>
      </c>
      <c r="BH89" s="49">
        <v>0</v>
      </c>
      <c r="BI89" s="49"/>
      <c r="BJ89" s="166"/>
      <c r="BK89" s="166"/>
      <c r="BL89" s="166"/>
      <c r="BM89" s="149">
        <v>0</v>
      </c>
    </row>
    <row r="90" spans="2:65" ht="18" hidden="1" customHeight="1" outlineLevel="3">
      <c r="B90" s="166" t="s">
        <v>83</v>
      </c>
      <c r="C90" s="166" t="s">
        <v>165</v>
      </c>
      <c r="D90" s="166" t="s">
        <v>1133</v>
      </c>
      <c r="E90" s="167" t="s">
        <v>1134</v>
      </c>
      <c r="F90" s="166" t="s">
        <v>116</v>
      </c>
      <c r="G90" s="49">
        <v>703046.44648000004</v>
      </c>
      <c r="H90" s="49">
        <v>721035.26599999995</v>
      </c>
      <c r="I90" s="49">
        <v>-36920.703520000003</v>
      </c>
      <c r="J90" s="49">
        <v>684114.56247999996</v>
      </c>
      <c r="K90" s="165">
        <v>-18931.884000000078</v>
      </c>
      <c r="L90" s="152">
        <v>0.97307164541576463</v>
      </c>
      <c r="M90" s="49">
        <v>675686.44648000004</v>
      </c>
      <c r="N90" s="49">
        <v>713468.96799999999</v>
      </c>
      <c r="O90" s="49">
        <v>-36782.521520000002</v>
      </c>
      <c r="P90" s="49">
        <v>676686.44648000004</v>
      </c>
      <c r="Q90" s="165">
        <v>1000</v>
      </c>
      <c r="R90" s="152">
        <v>1.0014799764080062</v>
      </c>
      <c r="S90" s="49">
        <v>9066.0769999999993</v>
      </c>
      <c r="T90" s="49">
        <v>0</v>
      </c>
      <c r="U90" s="49">
        <v>0</v>
      </c>
      <c r="V90" s="49">
        <v>0</v>
      </c>
      <c r="W90" s="49">
        <v>0</v>
      </c>
      <c r="X90" s="49">
        <v>282896.28200000001</v>
      </c>
      <c r="Y90" s="49">
        <v>0</v>
      </c>
      <c r="Z90" s="49">
        <v>0</v>
      </c>
      <c r="AA90" s="49">
        <v>0</v>
      </c>
      <c r="AB90" s="49">
        <v>0</v>
      </c>
      <c r="AC90" s="49">
        <v>0</v>
      </c>
      <c r="AD90" s="49">
        <v>6995.4570000000003</v>
      </c>
      <c r="AE90" s="49">
        <v>0</v>
      </c>
      <c r="AF90" s="49">
        <v>29369.684000000001</v>
      </c>
      <c r="AG90" s="49">
        <v>0</v>
      </c>
      <c r="AH90" s="49">
        <v>0</v>
      </c>
      <c r="AI90" s="49">
        <v>0</v>
      </c>
      <c r="AJ90" s="49">
        <v>268625.16100000002</v>
      </c>
      <c r="AK90" s="49">
        <v>0</v>
      </c>
      <c r="AL90" s="49">
        <v>0</v>
      </c>
      <c r="AM90" s="49">
        <v>0</v>
      </c>
      <c r="AN90" s="49">
        <v>0</v>
      </c>
      <c r="AO90" s="49">
        <v>0</v>
      </c>
      <c r="AP90" s="49">
        <v>41972.741999999998</v>
      </c>
      <c r="AQ90" s="49">
        <v>0</v>
      </c>
      <c r="AR90" s="49">
        <v>34977.285000000003</v>
      </c>
      <c r="AS90" s="49">
        <v>0</v>
      </c>
      <c r="AT90" s="49">
        <v>0</v>
      </c>
      <c r="AU90" s="49">
        <v>0</v>
      </c>
      <c r="AV90" s="49">
        <v>19699.178</v>
      </c>
      <c r="AW90" s="49">
        <v>0</v>
      </c>
      <c r="AX90" s="49">
        <v>0</v>
      </c>
      <c r="AY90" s="49">
        <v>0</v>
      </c>
      <c r="AZ90" s="49">
        <v>7834.9189999999999</v>
      </c>
      <c r="BA90" s="49">
        <v>6715.6450000000004</v>
      </c>
      <c r="BB90" s="49">
        <v>0</v>
      </c>
      <c r="BC90" s="49">
        <v>0</v>
      </c>
      <c r="BD90" s="49">
        <v>0</v>
      </c>
      <c r="BE90" s="49">
        <v>5316.5379999999996</v>
      </c>
      <c r="BF90" s="49">
        <v>4477.0969999999998</v>
      </c>
      <c r="BG90" s="49">
        <v>0</v>
      </c>
      <c r="BH90" s="49">
        <v>3089.201</v>
      </c>
      <c r="BI90" s="49"/>
      <c r="BJ90" s="166"/>
      <c r="BK90" s="166"/>
      <c r="BL90" s="166"/>
      <c r="BM90" s="149">
        <v>0</v>
      </c>
    </row>
    <row r="91" spans="2:65" ht="18" customHeight="1" outlineLevel="2" collapsed="1">
      <c r="B91" s="158" t="s">
        <v>83</v>
      </c>
      <c r="C91" s="158"/>
      <c r="D91" s="158"/>
      <c r="E91" s="159" t="s">
        <v>844</v>
      </c>
      <c r="F91" s="158"/>
      <c r="G91" s="160">
        <v>7290615.9605891155</v>
      </c>
      <c r="H91" s="160">
        <v>7523444.4899999993</v>
      </c>
      <c r="I91" s="160">
        <v>-260745.04152</v>
      </c>
      <c r="J91" s="160">
        <v>7262699.4484799989</v>
      </c>
      <c r="K91" s="168">
        <v>-27916.512109115196</v>
      </c>
      <c r="L91" s="161">
        <v>0.99617089800642022</v>
      </c>
      <c r="M91" s="160">
        <v>7074015.9605891155</v>
      </c>
      <c r="N91" s="160">
        <v>7460571.0949999997</v>
      </c>
      <c r="O91" s="160">
        <v>-252801.77652000001</v>
      </c>
      <c r="P91" s="160">
        <v>7207769.3184799999</v>
      </c>
      <c r="Q91" s="168">
        <v>133753.35789088451</v>
      </c>
      <c r="R91" s="161">
        <v>1.0189076980651519</v>
      </c>
      <c r="S91" s="160">
        <v>83721.306000000011</v>
      </c>
      <c r="T91" s="160">
        <v>0</v>
      </c>
      <c r="U91" s="160">
        <v>0</v>
      </c>
      <c r="V91" s="160">
        <v>0</v>
      </c>
      <c r="W91" s="160">
        <v>0</v>
      </c>
      <c r="X91" s="160">
        <v>2979225.2270000004</v>
      </c>
      <c r="Y91" s="160">
        <v>0</v>
      </c>
      <c r="Z91" s="160">
        <v>0</v>
      </c>
      <c r="AA91" s="160">
        <v>0</v>
      </c>
      <c r="AB91" s="160">
        <v>0</v>
      </c>
      <c r="AC91" s="160">
        <v>23336.903999999999</v>
      </c>
      <c r="AD91" s="160">
        <v>54004.928</v>
      </c>
      <c r="AE91" s="160">
        <v>152500.96299999999</v>
      </c>
      <c r="AF91" s="160">
        <v>240329.97600000002</v>
      </c>
      <c r="AG91" s="160">
        <v>49154.666999999994</v>
      </c>
      <c r="AH91" s="160">
        <v>0</v>
      </c>
      <c r="AI91" s="160">
        <v>0</v>
      </c>
      <c r="AJ91" s="160">
        <v>2155627.3710000003</v>
      </c>
      <c r="AK91" s="160">
        <v>0</v>
      </c>
      <c r="AL91" s="160">
        <v>0</v>
      </c>
      <c r="AM91" s="160">
        <v>0</v>
      </c>
      <c r="AN91" s="160">
        <v>0</v>
      </c>
      <c r="AO91" s="160">
        <v>0</v>
      </c>
      <c r="AP91" s="160">
        <v>769220.45200000005</v>
      </c>
      <c r="AQ91" s="160">
        <v>0</v>
      </c>
      <c r="AR91" s="160">
        <v>266946.63899999997</v>
      </c>
      <c r="AS91" s="160">
        <v>0</v>
      </c>
      <c r="AT91" s="160">
        <v>0</v>
      </c>
      <c r="AU91" s="160">
        <v>0</v>
      </c>
      <c r="AV91" s="160">
        <v>523998.14599999995</v>
      </c>
      <c r="AW91" s="160">
        <v>0</v>
      </c>
      <c r="AX91" s="160">
        <v>20146.969000000005</v>
      </c>
      <c r="AY91" s="160">
        <v>0</v>
      </c>
      <c r="AZ91" s="160">
        <v>40965.435000000005</v>
      </c>
      <c r="BA91" s="160">
        <v>49024.210000000006</v>
      </c>
      <c r="BB91" s="160">
        <v>6379.8510000000006</v>
      </c>
      <c r="BC91" s="160">
        <v>0</v>
      </c>
      <c r="BD91" s="160">
        <v>0</v>
      </c>
      <c r="BE91" s="160">
        <v>45988.050999999999</v>
      </c>
      <c r="BF91" s="160">
        <v>41786.237000000001</v>
      </c>
      <c r="BG91" s="160">
        <v>0</v>
      </c>
      <c r="BH91" s="160">
        <v>21087.157999999999</v>
      </c>
      <c r="BI91" s="160"/>
      <c r="BJ91" s="161"/>
      <c r="BK91" s="160"/>
      <c r="BL91" s="161"/>
      <c r="BM91" s="149">
        <v>-4.9476511776447296E-10</v>
      </c>
    </row>
    <row r="92" spans="2:65" ht="18" hidden="1" customHeight="1" outlineLevel="3">
      <c r="B92" s="166" t="s">
        <v>83</v>
      </c>
      <c r="C92" s="166" t="s">
        <v>302</v>
      </c>
      <c r="D92" s="166" t="s">
        <v>423</v>
      </c>
      <c r="E92" s="167" t="s">
        <v>461</v>
      </c>
      <c r="F92" s="166" t="s">
        <v>846</v>
      </c>
      <c r="G92" s="49">
        <v>25000</v>
      </c>
      <c r="H92" s="49">
        <v>0</v>
      </c>
      <c r="I92" s="49">
        <v>0</v>
      </c>
      <c r="J92" s="49">
        <v>0</v>
      </c>
      <c r="K92" s="165">
        <v>-25000</v>
      </c>
      <c r="L92" s="152">
        <v>0</v>
      </c>
      <c r="M92" s="49">
        <v>25000</v>
      </c>
      <c r="N92" s="49">
        <v>0</v>
      </c>
      <c r="O92" s="49">
        <v>0</v>
      </c>
      <c r="P92" s="49">
        <v>0</v>
      </c>
      <c r="Q92" s="165">
        <v>-25000</v>
      </c>
      <c r="R92" s="152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49">
        <v>0</v>
      </c>
      <c r="AF92" s="49">
        <v>0</v>
      </c>
      <c r="AG92" s="49">
        <v>0</v>
      </c>
      <c r="AH92" s="49">
        <v>0</v>
      </c>
      <c r="AI92" s="49">
        <v>0</v>
      </c>
      <c r="AJ92" s="49">
        <v>0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0</v>
      </c>
      <c r="AQ92" s="49">
        <v>0</v>
      </c>
      <c r="AR92" s="49">
        <v>0</v>
      </c>
      <c r="AS92" s="49">
        <v>0</v>
      </c>
      <c r="AT92" s="49">
        <v>0</v>
      </c>
      <c r="AU92" s="49">
        <v>0</v>
      </c>
      <c r="AV92" s="49">
        <v>0</v>
      </c>
      <c r="AW92" s="49">
        <v>0</v>
      </c>
      <c r="AX92" s="49">
        <v>0</v>
      </c>
      <c r="AY92" s="49">
        <v>0</v>
      </c>
      <c r="AZ92" s="49">
        <v>0</v>
      </c>
      <c r="BA92" s="49">
        <v>0</v>
      </c>
      <c r="BB92" s="49">
        <v>0</v>
      </c>
      <c r="BC92" s="49">
        <v>0</v>
      </c>
      <c r="BD92" s="49">
        <v>0</v>
      </c>
      <c r="BE92" s="49">
        <v>0</v>
      </c>
      <c r="BF92" s="49">
        <v>0</v>
      </c>
      <c r="BG92" s="49">
        <v>0</v>
      </c>
      <c r="BH92" s="49">
        <v>0</v>
      </c>
      <c r="BI92" s="49"/>
      <c r="BJ92" s="166"/>
      <c r="BK92" s="166"/>
      <c r="BL92" s="166"/>
      <c r="BM92" s="149">
        <v>0</v>
      </c>
    </row>
    <row r="93" spans="2:65" ht="18" hidden="1" customHeight="1" outlineLevel="3">
      <c r="B93" s="166" t="s">
        <v>83</v>
      </c>
      <c r="C93" s="166" t="s">
        <v>99</v>
      </c>
      <c r="D93" s="166" t="s">
        <v>424</v>
      </c>
      <c r="E93" s="167" t="s">
        <v>460</v>
      </c>
      <c r="F93" s="166" t="s">
        <v>847</v>
      </c>
      <c r="G93" s="49">
        <v>22924.933000000001</v>
      </c>
      <c r="H93" s="49">
        <v>25083.067999999999</v>
      </c>
      <c r="I93" s="49">
        <v>0</v>
      </c>
      <c r="J93" s="49">
        <v>25083.067999999999</v>
      </c>
      <c r="K93" s="165">
        <v>2158.1349999999984</v>
      </c>
      <c r="L93" s="152">
        <v>1.0941392064264701</v>
      </c>
      <c r="M93" s="49">
        <v>22924.933000000001</v>
      </c>
      <c r="N93" s="49">
        <v>24424.933000000001</v>
      </c>
      <c r="O93" s="49">
        <v>0</v>
      </c>
      <c r="P93" s="49">
        <v>24424.933000000001</v>
      </c>
      <c r="Q93" s="165">
        <v>1500</v>
      </c>
      <c r="R93" s="152">
        <v>1.0654309436804024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9597.7659999999996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1371.11</v>
      </c>
      <c r="AE93" s="49">
        <v>1371.11</v>
      </c>
      <c r="AF93" s="49">
        <v>0</v>
      </c>
      <c r="AG93" s="49">
        <v>0</v>
      </c>
      <c r="AH93" s="49">
        <v>0</v>
      </c>
      <c r="AI93" s="49">
        <v>0</v>
      </c>
      <c r="AJ93" s="49">
        <v>5791.558</v>
      </c>
      <c r="AK93" s="49">
        <v>0</v>
      </c>
      <c r="AL93" s="49">
        <v>0</v>
      </c>
      <c r="AM93" s="49">
        <v>0</v>
      </c>
      <c r="AN93" s="49">
        <v>0</v>
      </c>
      <c r="AO93" s="49">
        <v>0</v>
      </c>
      <c r="AP93" s="49">
        <v>4113.3289999999997</v>
      </c>
      <c r="AQ93" s="49">
        <v>0</v>
      </c>
      <c r="AR93" s="49">
        <v>0</v>
      </c>
      <c r="AS93" s="49">
        <v>0</v>
      </c>
      <c r="AT93" s="49">
        <v>0</v>
      </c>
      <c r="AU93" s="49">
        <v>0</v>
      </c>
      <c r="AV93" s="49">
        <v>877.50900000000001</v>
      </c>
      <c r="AW93" s="49">
        <v>0</v>
      </c>
      <c r="AX93" s="49">
        <v>0</v>
      </c>
      <c r="AY93" s="49">
        <v>0</v>
      </c>
      <c r="AZ93" s="49">
        <v>0</v>
      </c>
      <c r="BA93" s="49">
        <v>0</v>
      </c>
      <c r="BB93" s="49">
        <v>0</v>
      </c>
      <c r="BC93" s="49">
        <v>0</v>
      </c>
      <c r="BD93" s="49">
        <v>0</v>
      </c>
      <c r="BE93" s="49">
        <v>1302.5509999999999</v>
      </c>
      <c r="BF93" s="49">
        <v>0</v>
      </c>
      <c r="BG93" s="49">
        <v>0</v>
      </c>
      <c r="BH93" s="49">
        <v>658.13499999999999</v>
      </c>
      <c r="BI93" s="49"/>
      <c r="BJ93" s="166"/>
      <c r="BK93" s="166"/>
      <c r="BL93" s="166"/>
      <c r="BM93" s="149">
        <v>-3.637978807091713E-12</v>
      </c>
    </row>
    <row r="94" spans="2:65" ht="18" hidden="1" customHeight="1" outlineLevel="3">
      <c r="B94" s="166" t="s">
        <v>83</v>
      </c>
      <c r="C94" s="166" t="s">
        <v>720</v>
      </c>
      <c r="D94" s="166" t="s">
        <v>559</v>
      </c>
      <c r="E94" s="167" t="s">
        <v>579</v>
      </c>
      <c r="F94" s="166" t="s">
        <v>848</v>
      </c>
      <c r="G94" s="49">
        <v>25000</v>
      </c>
      <c r="H94" s="49">
        <v>0</v>
      </c>
      <c r="I94" s="49">
        <v>0</v>
      </c>
      <c r="J94" s="49">
        <v>0</v>
      </c>
      <c r="K94" s="165">
        <v>-25000</v>
      </c>
      <c r="L94" s="152">
        <v>0</v>
      </c>
      <c r="M94" s="49">
        <v>25000</v>
      </c>
      <c r="N94" s="49">
        <v>0</v>
      </c>
      <c r="O94" s="49">
        <v>0</v>
      </c>
      <c r="P94" s="49">
        <v>0</v>
      </c>
      <c r="Q94" s="165">
        <v>-25000</v>
      </c>
      <c r="R94" s="152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49">
        <v>0</v>
      </c>
      <c r="AF94" s="49">
        <v>0</v>
      </c>
      <c r="AG94" s="49">
        <v>0</v>
      </c>
      <c r="AH94" s="49">
        <v>0</v>
      </c>
      <c r="AI94" s="49">
        <v>0</v>
      </c>
      <c r="AJ94" s="49">
        <v>0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0</v>
      </c>
      <c r="AR94" s="49">
        <v>0</v>
      </c>
      <c r="AS94" s="49">
        <v>0</v>
      </c>
      <c r="AT94" s="49">
        <v>0</v>
      </c>
      <c r="AU94" s="49">
        <v>0</v>
      </c>
      <c r="AV94" s="49">
        <v>0</v>
      </c>
      <c r="AW94" s="49">
        <v>0</v>
      </c>
      <c r="AX94" s="49">
        <v>0</v>
      </c>
      <c r="AY94" s="49">
        <v>0</v>
      </c>
      <c r="AZ94" s="49">
        <v>0</v>
      </c>
      <c r="BA94" s="49">
        <v>0</v>
      </c>
      <c r="BB94" s="49">
        <v>0</v>
      </c>
      <c r="BC94" s="49">
        <v>0</v>
      </c>
      <c r="BD94" s="49">
        <v>0</v>
      </c>
      <c r="BE94" s="49">
        <v>0</v>
      </c>
      <c r="BF94" s="49">
        <v>0</v>
      </c>
      <c r="BG94" s="49">
        <v>0</v>
      </c>
      <c r="BH94" s="49">
        <v>0</v>
      </c>
      <c r="BI94" s="49"/>
      <c r="BJ94" s="166"/>
      <c r="BK94" s="166"/>
      <c r="BL94" s="166"/>
      <c r="BM94" s="149">
        <v>0</v>
      </c>
    </row>
    <row r="95" spans="2:65" ht="18" hidden="1" customHeight="1" outlineLevel="3">
      <c r="B95" s="166" t="s">
        <v>83</v>
      </c>
      <c r="C95" s="166" t="s">
        <v>720</v>
      </c>
      <c r="D95" s="166" t="s">
        <v>560</v>
      </c>
      <c r="E95" s="167" t="s">
        <v>580</v>
      </c>
      <c r="F95" s="166" t="s">
        <v>849</v>
      </c>
      <c r="G95" s="49">
        <v>25000</v>
      </c>
      <c r="H95" s="49">
        <v>0</v>
      </c>
      <c r="I95" s="49">
        <v>0</v>
      </c>
      <c r="J95" s="49">
        <v>0</v>
      </c>
      <c r="K95" s="165">
        <v>-25000</v>
      </c>
      <c r="L95" s="152">
        <v>0</v>
      </c>
      <c r="M95" s="49">
        <v>25000</v>
      </c>
      <c r="N95" s="49">
        <v>0</v>
      </c>
      <c r="O95" s="49">
        <v>0</v>
      </c>
      <c r="P95" s="49">
        <v>0</v>
      </c>
      <c r="Q95" s="165">
        <v>-25000</v>
      </c>
      <c r="R95" s="152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0</v>
      </c>
      <c r="AF95" s="49">
        <v>0</v>
      </c>
      <c r="AG95" s="49">
        <v>0</v>
      </c>
      <c r="AH95" s="49">
        <v>0</v>
      </c>
      <c r="AI95" s="49">
        <v>0</v>
      </c>
      <c r="AJ95" s="49">
        <v>0</v>
      </c>
      <c r="AK95" s="49">
        <v>0</v>
      </c>
      <c r="AL95" s="49">
        <v>0</v>
      </c>
      <c r="AM95" s="49">
        <v>0</v>
      </c>
      <c r="AN95" s="49">
        <v>0</v>
      </c>
      <c r="AO95" s="49">
        <v>0</v>
      </c>
      <c r="AP95" s="49">
        <v>0</v>
      </c>
      <c r="AQ95" s="49">
        <v>0</v>
      </c>
      <c r="AR95" s="49">
        <v>0</v>
      </c>
      <c r="AS95" s="49">
        <v>0</v>
      </c>
      <c r="AT95" s="49">
        <v>0</v>
      </c>
      <c r="AU95" s="49">
        <v>0</v>
      </c>
      <c r="AV95" s="49">
        <v>0</v>
      </c>
      <c r="AW95" s="49">
        <v>0</v>
      </c>
      <c r="AX95" s="49">
        <v>0</v>
      </c>
      <c r="AY95" s="49">
        <v>0</v>
      </c>
      <c r="AZ95" s="49">
        <v>0</v>
      </c>
      <c r="BA95" s="49">
        <v>0</v>
      </c>
      <c r="BB95" s="49">
        <v>0</v>
      </c>
      <c r="BC95" s="49">
        <v>0</v>
      </c>
      <c r="BD95" s="49">
        <v>0</v>
      </c>
      <c r="BE95" s="49">
        <v>0</v>
      </c>
      <c r="BF95" s="49">
        <v>0</v>
      </c>
      <c r="BG95" s="49">
        <v>0</v>
      </c>
      <c r="BH95" s="49">
        <v>0</v>
      </c>
      <c r="BI95" s="49"/>
      <c r="BJ95" s="166"/>
      <c r="BK95" s="166"/>
      <c r="BL95" s="166"/>
      <c r="BM95" s="149">
        <v>0</v>
      </c>
    </row>
    <row r="96" spans="2:65" ht="18" hidden="1" customHeight="1" outlineLevel="3">
      <c r="B96" s="166" t="s">
        <v>83</v>
      </c>
      <c r="C96" s="166" t="s">
        <v>165</v>
      </c>
      <c r="D96" s="166" t="s">
        <v>608</v>
      </c>
      <c r="E96" s="167" t="s">
        <v>650</v>
      </c>
      <c r="F96" s="166" t="s">
        <v>850</v>
      </c>
      <c r="G96" s="49">
        <v>25000</v>
      </c>
      <c r="H96" s="49">
        <v>0</v>
      </c>
      <c r="I96" s="49">
        <v>0</v>
      </c>
      <c r="J96" s="49">
        <v>0</v>
      </c>
      <c r="K96" s="165">
        <v>-25000</v>
      </c>
      <c r="L96" s="152">
        <v>0</v>
      </c>
      <c r="M96" s="49">
        <v>25000</v>
      </c>
      <c r="N96" s="49">
        <v>0</v>
      </c>
      <c r="O96" s="49">
        <v>0</v>
      </c>
      <c r="P96" s="49">
        <v>0</v>
      </c>
      <c r="Q96" s="165">
        <v>-25000</v>
      </c>
      <c r="R96" s="152">
        <v>0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49">
        <v>0</v>
      </c>
      <c r="AA96" s="49">
        <v>0</v>
      </c>
      <c r="AB96" s="49">
        <v>0</v>
      </c>
      <c r="AC96" s="49">
        <v>0</v>
      </c>
      <c r="AD96" s="49">
        <v>0</v>
      </c>
      <c r="AE96" s="49">
        <v>0</v>
      </c>
      <c r="AF96" s="49">
        <v>0</v>
      </c>
      <c r="AG96" s="49">
        <v>0</v>
      </c>
      <c r="AH96" s="49">
        <v>0</v>
      </c>
      <c r="AI96" s="49">
        <v>0</v>
      </c>
      <c r="AJ96" s="49">
        <v>0</v>
      </c>
      <c r="AK96" s="49">
        <v>0</v>
      </c>
      <c r="AL96" s="49">
        <v>0</v>
      </c>
      <c r="AM96" s="49">
        <v>0</v>
      </c>
      <c r="AN96" s="49">
        <v>0</v>
      </c>
      <c r="AO96" s="49">
        <v>0</v>
      </c>
      <c r="AP96" s="49">
        <v>0</v>
      </c>
      <c r="AQ96" s="49">
        <v>0</v>
      </c>
      <c r="AR96" s="49">
        <v>0</v>
      </c>
      <c r="AS96" s="49">
        <v>0</v>
      </c>
      <c r="AT96" s="49">
        <v>0</v>
      </c>
      <c r="AU96" s="49">
        <v>0</v>
      </c>
      <c r="AV96" s="49">
        <v>0</v>
      </c>
      <c r="AW96" s="49">
        <v>0</v>
      </c>
      <c r="AX96" s="49">
        <v>0</v>
      </c>
      <c r="AY96" s="49">
        <v>0</v>
      </c>
      <c r="AZ96" s="49">
        <v>0</v>
      </c>
      <c r="BA96" s="49">
        <v>0</v>
      </c>
      <c r="BB96" s="49">
        <v>0</v>
      </c>
      <c r="BC96" s="49">
        <v>0</v>
      </c>
      <c r="BD96" s="49">
        <v>0</v>
      </c>
      <c r="BE96" s="49">
        <v>0</v>
      </c>
      <c r="BF96" s="49">
        <v>0</v>
      </c>
      <c r="BG96" s="49">
        <v>0</v>
      </c>
      <c r="BH96" s="49">
        <v>0</v>
      </c>
      <c r="BI96" s="49"/>
      <c r="BJ96" s="166"/>
      <c r="BK96" s="166"/>
      <c r="BL96" s="166"/>
      <c r="BM96" s="149">
        <v>0</v>
      </c>
    </row>
    <row r="97" spans="2:65" ht="18" hidden="1" customHeight="1" outlineLevel="3">
      <c r="B97" s="166" t="s">
        <v>83</v>
      </c>
      <c r="C97" s="166" t="s">
        <v>99</v>
      </c>
      <c r="D97" s="166" t="s">
        <v>609</v>
      </c>
      <c r="E97" s="167" t="s">
        <v>651</v>
      </c>
      <c r="F97" s="166" t="s">
        <v>851</v>
      </c>
      <c r="G97" s="49">
        <v>45000</v>
      </c>
      <c r="H97" s="49">
        <v>0</v>
      </c>
      <c r="I97" s="49">
        <v>0</v>
      </c>
      <c r="J97" s="49">
        <v>0</v>
      </c>
      <c r="K97" s="165">
        <v>-45000</v>
      </c>
      <c r="L97" s="152">
        <v>0</v>
      </c>
      <c r="M97" s="49">
        <v>45000</v>
      </c>
      <c r="N97" s="49">
        <v>0</v>
      </c>
      <c r="O97" s="49">
        <v>0</v>
      </c>
      <c r="P97" s="49">
        <v>0</v>
      </c>
      <c r="Q97" s="165">
        <v>-45000</v>
      </c>
      <c r="R97" s="152">
        <v>0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49">
        <v>0</v>
      </c>
      <c r="AA97" s="49">
        <v>0</v>
      </c>
      <c r="AB97" s="49">
        <v>0</v>
      </c>
      <c r="AC97" s="49">
        <v>0</v>
      </c>
      <c r="AD97" s="49">
        <v>0</v>
      </c>
      <c r="AE97" s="49">
        <v>0</v>
      </c>
      <c r="AF97" s="49">
        <v>0</v>
      </c>
      <c r="AG97" s="49">
        <v>0</v>
      </c>
      <c r="AH97" s="49">
        <v>0</v>
      </c>
      <c r="AI97" s="49">
        <v>0</v>
      </c>
      <c r="AJ97" s="49">
        <v>0</v>
      </c>
      <c r="AK97" s="49">
        <v>0</v>
      </c>
      <c r="AL97" s="49">
        <v>0</v>
      </c>
      <c r="AM97" s="49">
        <v>0</v>
      </c>
      <c r="AN97" s="49">
        <v>0</v>
      </c>
      <c r="AO97" s="49">
        <v>0</v>
      </c>
      <c r="AP97" s="49">
        <v>0</v>
      </c>
      <c r="AQ97" s="49">
        <v>0</v>
      </c>
      <c r="AR97" s="49">
        <v>0</v>
      </c>
      <c r="AS97" s="49">
        <v>0</v>
      </c>
      <c r="AT97" s="49">
        <v>0</v>
      </c>
      <c r="AU97" s="49">
        <v>0</v>
      </c>
      <c r="AV97" s="49">
        <v>0</v>
      </c>
      <c r="AW97" s="49">
        <v>0</v>
      </c>
      <c r="AX97" s="49">
        <v>0</v>
      </c>
      <c r="AY97" s="49">
        <v>0</v>
      </c>
      <c r="AZ97" s="49">
        <v>0</v>
      </c>
      <c r="BA97" s="49">
        <v>0</v>
      </c>
      <c r="BB97" s="49">
        <v>0</v>
      </c>
      <c r="BC97" s="49">
        <v>0</v>
      </c>
      <c r="BD97" s="49">
        <v>0</v>
      </c>
      <c r="BE97" s="49">
        <v>0</v>
      </c>
      <c r="BF97" s="49">
        <v>0</v>
      </c>
      <c r="BG97" s="49">
        <v>0</v>
      </c>
      <c r="BH97" s="49">
        <v>0</v>
      </c>
      <c r="BI97" s="49"/>
      <c r="BJ97" s="166"/>
      <c r="BK97" s="166"/>
      <c r="BL97" s="166"/>
      <c r="BM97" s="149">
        <v>0</v>
      </c>
    </row>
    <row r="98" spans="2:65" ht="18" hidden="1" customHeight="1" outlineLevel="3">
      <c r="B98" s="166" t="s">
        <v>83</v>
      </c>
      <c r="C98" s="166" t="s">
        <v>100</v>
      </c>
      <c r="D98" s="166" t="s">
        <v>610</v>
      </c>
      <c r="E98" s="167" t="s">
        <v>643</v>
      </c>
      <c r="F98" s="166" t="s">
        <v>852</v>
      </c>
      <c r="G98" s="49">
        <v>25000</v>
      </c>
      <c r="H98" s="49">
        <v>0</v>
      </c>
      <c r="I98" s="49">
        <v>0</v>
      </c>
      <c r="J98" s="49">
        <v>0</v>
      </c>
      <c r="K98" s="165">
        <v>-25000</v>
      </c>
      <c r="L98" s="152">
        <v>0</v>
      </c>
      <c r="M98" s="49">
        <v>25000</v>
      </c>
      <c r="N98" s="49">
        <v>0</v>
      </c>
      <c r="O98" s="49">
        <v>0</v>
      </c>
      <c r="P98" s="49">
        <v>0</v>
      </c>
      <c r="Q98" s="165">
        <v>-25000</v>
      </c>
      <c r="R98" s="152">
        <v>0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49">
        <v>0</v>
      </c>
      <c r="AA98" s="49">
        <v>0</v>
      </c>
      <c r="AB98" s="49">
        <v>0</v>
      </c>
      <c r="AC98" s="49">
        <v>0</v>
      </c>
      <c r="AD98" s="49">
        <v>0</v>
      </c>
      <c r="AE98" s="49">
        <v>0</v>
      </c>
      <c r="AF98" s="49">
        <v>0</v>
      </c>
      <c r="AG98" s="49">
        <v>0</v>
      </c>
      <c r="AH98" s="49">
        <v>0</v>
      </c>
      <c r="AI98" s="49">
        <v>0</v>
      </c>
      <c r="AJ98" s="49">
        <v>0</v>
      </c>
      <c r="AK98" s="49">
        <v>0</v>
      </c>
      <c r="AL98" s="49">
        <v>0</v>
      </c>
      <c r="AM98" s="49">
        <v>0</v>
      </c>
      <c r="AN98" s="49">
        <v>0</v>
      </c>
      <c r="AO98" s="49">
        <v>0</v>
      </c>
      <c r="AP98" s="49">
        <v>0</v>
      </c>
      <c r="AQ98" s="49">
        <v>0</v>
      </c>
      <c r="AR98" s="49">
        <v>0</v>
      </c>
      <c r="AS98" s="49">
        <v>0</v>
      </c>
      <c r="AT98" s="49">
        <v>0</v>
      </c>
      <c r="AU98" s="49">
        <v>0</v>
      </c>
      <c r="AV98" s="49">
        <v>0</v>
      </c>
      <c r="AW98" s="49">
        <v>0</v>
      </c>
      <c r="AX98" s="49">
        <v>0</v>
      </c>
      <c r="AY98" s="49">
        <v>0</v>
      </c>
      <c r="AZ98" s="49">
        <v>0</v>
      </c>
      <c r="BA98" s="49">
        <v>0</v>
      </c>
      <c r="BB98" s="49">
        <v>0</v>
      </c>
      <c r="BC98" s="49">
        <v>0</v>
      </c>
      <c r="BD98" s="49">
        <v>0</v>
      </c>
      <c r="BE98" s="49">
        <v>0</v>
      </c>
      <c r="BF98" s="49">
        <v>0</v>
      </c>
      <c r="BG98" s="49">
        <v>0</v>
      </c>
      <c r="BH98" s="49">
        <v>0</v>
      </c>
      <c r="BI98" s="49"/>
      <c r="BJ98" s="166"/>
      <c r="BK98" s="166"/>
      <c r="BL98" s="166"/>
      <c r="BM98" s="149">
        <v>0</v>
      </c>
    </row>
    <row r="99" spans="2:65" ht="18" hidden="1" customHeight="1" outlineLevel="3">
      <c r="B99" s="166" t="s">
        <v>83</v>
      </c>
      <c r="C99" s="166" t="s">
        <v>165</v>
      </c>
      <c r="D99" s="166" t="s">
        <v>692</v>
      </c>
      <c r="E99" s="167" t="s">
        <v>700</v>
      </c>
      <c r="F99" s="166" t="s">
        <v>853</v>
      </c>
      <c r="G99" s="49">
        <v>25000</v>
      </c>
      <c r="H99" s="49">
        <v>0</v>
      </c>
      <c r="I99" s="49">
        <v>0</v>
      </c>
      <c r="J99" s="49">
        <v>0</v>
      </c>
      <c r="K99" s="165">
        <v>-25000</v>
      </c>
      <c r="L99" s="152">
        <v>0</v>
      </c>
      <c r="M99" s="49">
        <v>25000</v>
      </c>
      <c r="N99" s="49">
        <v>0</v>
      </c>
      <c r="O99" s="49">
        <v>0</v>
      </c>
      <c r="P99" s="49">
        <v>0</v>
      </c>
      <c r="Q99" s="165">
        <v>-25000</v>
      </c>
      <c r="R99" s="152">
        <v>0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49">
        <v>0</v>
      </c>
      <c r="AA99" s="49">
        <v>0</v>
      </c>
      <c r="AB99" s="49">
        <v>0</v>
      </c>
      <c r="AC99" s="49">
        <v>0</v>
      </c>
      <c r="AD99" s="49">
        <v>0</v>
      </c>
      <c r="AE99" s="49">
        <v>0</v>
      </c>
      <c r="AF99" s="49">
        <v>0</v>
      </c>
      <c r="AG99" s="49">
        <v>0</v>
      </c>
      <c r="AH99" s="49">
        <v>0</v>
      </c>
      <c r="AI99" s="49">
        <v>0</v>
      </c>
      <c r="AJ99" s="49">
        <v>0</v>
      </c>
      <c r="AK99" s="49">
        <v>0</v>
      </c>
      <c r="AL99" s="49">
        <v>0</v>
      </c>
      <c r="AM99" s="49">
        <v>0</v>
      </c>
      <c r="AN99" s="49">
        <v>0</v>
      </c>
      <c r="AO99" s="49">
        <v>0</v>
      </c>
      <c r="AP99" s="49">
        <v>0</v>
      </c>
      <c r="AQ99" s="49">
        <v>0</v>
      </c>
      <c r="AR99" s="49">
        <v>0</v>
      </c>
      <c r="AS99" s="49">
        <v>0</v>
      </c>
      <c r="AT99" s="49">
        <v>0</v>
      </c>
      <c r="AU99" s="49">
        <v>0</v>
      </c>
      <c r="AV99" s="49">
        <v>0</v>
      </c>
      <c r="AW99" s="49">
        <v>0</v>
      </c>
      <c r="AX99" s="49">
        <v>0</v>
      </c>
      <c r="AY99" s="49">
        <v>0</v>
      </c>
      <c r="AZ99" s="49">
        <v>0</v>
      </c>
      <c r="BA99" s="49">
        <v>0</v>
      </c>
      <c r="BB99" s="49">
        <v>0</v>
      </c>
      <c r="BC99" s="49">
        <v>0</v>
      </c>
      <c r="BD99" s="49">
        <v>0</v>
      </c>
      <c r="BE99" s="49">
        <v>0</v>
      </c>
      <c r="BF99" s="49">
        <v>0</v>
      </c>
      <c r="BG99" s="49">
        <v>0</v>
      </c>
      <c r="BH99" s="49">
        <v>0</v>
      </c>
      <c r="BI99" s="49"/>
      <c r="BJ99" s="166"/>
      <c r="BK99" s="166"/>
      <c r="BL99" s="166"/>
      <c r="BM99" s="149">
        <v>0</v>
      </c>
    </row>
    <row r="100" spans="2:65" ht="18" hidden="1" customHeight="1" outlineLevel="3">
      <c r="B100" s="166" t="s">
        <v>83</v>
      </c>
      <c r="C100" s="166" t="s">
        <v>720</v>
      </c>
      <c r="D100" s="166" t="s">
        <v>756</v>
      </c>
      <c r="E100" s="167" t="s">
        <v>773</v>
      </c>
      <c r="F100" s="166" t="s">
        <v>854</v>
      </c>
      <c r="G100" s="49">
        <v>45000</v>
      </c>
      <c r="H100" s="49">
        <v>0</v>
      </c>
      <c r="I100" s="49">
        <v>0</v>
      </c>
      <c r="J100" s="49">
        <v>0</v>
      </c>
      <c r="K100" s="165">
        <v>-45000</v>
      </c>
      <c r="L100" s="152">
        <v>0</v>
      </c>
      <c r="M100" s="49">
        <v>45000</v>
      </c>
      <c r="N100" s="49">
        <v>0</v>
      </c>
      <c r="O100" s="49">
        <v>0</v>
      </c>
      <c r="P100" s="49">
        <v>0</v>
      </c>
      <c r="Q100" s="165">
        <v>-45000</v>
      </c>
      <c r="R100" s="152">
        <v>0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49">
        <v>0</v>
      </c>
      <c r="AA100" s="49">
        <v>0</v>
      </c>
      <c r="AB100" s="49">
        <v>0</v>
      </c>
      <c r="AC100" s="49">
        <v>0</v>
      </c>
      <c r="AD100" s="49">
        <v>0</v>
      </c>
      <c r="AE100" s="49">
        <v>0</v>
      </c>
      <c r="AF100" s="49">
        <v>0</v>
      </c>
      <c r="AG100" s="49">
        <v>0</v>
      </c>
      <c r="AH100" s="49">
        <v>0</v>
      </c>
      <c r="AI100" s="49">
        <v>0</v>
      </c>
      <c r="AJ100" s="49">
        <v>0</v>
      </c>
      <c r="AK100" s="49">
        <v>0</v>
      </c>
      <c r="AL100" s="49">
        <v>0</v>
      </c>
      <c r="AM100" s="49">
        <v>0</v>
      </c>
      <c r="AN100" s="49">
        <v>0</v>
      </c>
      <c r="AO100" s="49">
        <v>0</v>
      </c>
      <c r="AP100" s="49">
        <v>0</v>
      </c>
      <c r="AQ100" s="49">
        <v>0</v>
      </c>
      <c r="AR100" s="49">
        <v>0</v>
      </c>
      <c r="AS100" s="49">
        <v>0</v>
      </c>
      <c r="AT100" s="49">
        <v>0</v>
      </c>
      <c r="AU100" s="49">
        <v>0</v>
      </c>
      <c r="AV100" s="49">
        <v>0</v>
      </c>
      <c r="AW100" s="49">
        <v>0</v>
      </c>
      <c r="AX100" s="49">
        <v>0</v>
      </c>
      <c r="AY100" s="49">
        <v>0</v>
      </c>
      <c r="AZ100" s="49">
        <v>0</v>
      </c>
      <c r="BA100" s="49">
        <v>0</v>
      </c>
      <c r="BB100" s="49">
        <v>0</v>
      </c>
      <c r="BC100" s="49">
        <v>0</v>
      </c>
      <c r="BD100" s="49">
        <v>0</v>
      </c>
      <c r="BE100" s="49">
        <v>0</v>
      </c>
      <c r="BF100" s="49">
        <v>0</v>
      </c>
      <c r="BG100" s="49">
        <v>0</v>
      </c>
      <c r="BH100" s="49">
        <v>0</v>
      </c>
      <c r="BI100" s="49"/>
      <c r="BJ100" s="166"/>
      <c r="BK100" s="166"/>
      <c r="BL100" s="166"/>
      <c r="BM100" s="149">
        <v>0</v>
      </c>
    </row>
    <row r="101" spans="2:65" ht="18" hidden="1" customHeight="1" outlineLevel="3">
      <c r="B101" s="166" t="s">
        <v>83</v>
      </c>
      <c r="C101" s="166" t="s">
        <v>334</v>
      </c>
      <c r="D101" s="166" t="s">
        <v>757</v>
      </c>
      <c r="E101" s="167" t="s">
        <v>774</v>
      </c>
      <c r="F101" s="166" t="s">
        <v>854</v>
      </c>
      <c r="G101" s="49">
        <v>25000</v>
      </c>
      <c r="H101" s="49">
        <v>0</v>
      </c>
      <c r="I101" s="49">
        <v>0</v>
      </c>
      <c r="J101" s="49">
        <v>0</v>
      </c>
      <c r="K101" s="165">
        <v>-25000</v>
      </c>
      <c r="L101" s="152">
        <v>0</v>
      </c>
      <c r="M101" s="49">
        <v>25000</v>
      </c>
      <c r="N101" s="49">
        <v>0</v>
      </c>
      <c r="O101" s="49">
        <v>0</v>
      </c>
      <c r="P101" s="49">
        <v>0</v>
      </c>
      <c r="Q101" s="165">
        <v>-25000</v>
      </c>
      <c r="R101" s="152">
        <v>0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49">
        <v>0</v>
      </c>
      <c r="AA101" s="49">
        <v>0</v>
      </c>
      <c r="AB101" s="49">
        <v>0</v>
      </c>
      <c r="AC101" s="49">
        <v>0</v>
      </c>
      <c r="AD101" s="49">
        <v>0</v>
      </c>
      <c r="AE101" s="49">
        <v>0</v>
      </c>
      <c r="AF101" s="49">
        <v>0</v>
      </c>
      <c r="AG101" s="49">
        <v>0</v>
      </c>
      <c r="AH101" s="49">
        <v>0</v>
      </c>
      <c r="AI101" s="49">
        <v>0</v>
      </c>
      <c r="AJ101" s="49">
        <v>0</v>
      </c>
      <c r="AK101" s="49">
        <v>0</v>
      </c>
      <c r="AL101" s="49">
        <v>0</v>
      </c>
      <c r="AM101" s="49">
        <v>0</v>
      </c>
      <c r="AN101" s="49">
        <v>0</v>
      </c>
      <c r="AO101" s="49">
        <v>0</v>
      </c>
      <c r="AP101" s="49">
        <v>0</v>
      </c>
      <c r="AQ101" s="49">
        <v>0</v>
      </c>
      <c r="AR101" s="49">
        <v>0</v>
      </c>
      <c r="AS101" s="49">
        <v>0</v>
      </c>
      <c r="AT101" s="49">
        <v>0</v>
      </c>
      <c r="AU101" s="49">
        <v>0</v>
      </c>
      <c r="AV101" s="49">
        <v>0</v>
      </c>
      <c r="AW101" s="49">
        <v>0</v>
      </c>
      <c r="AX101" s="49">
        <v>0</v>
      </c>
      <c r="AY101" s="49">
        <v>0</v>
      </c>
      <c r="AZ101" s="49">
        <v>0</v>
      </c>
      <c r="BA101" s="49">
        <v>0</v>
      </c>
      <c r="BB101" s="49">
        <v>0</v>
      </c>
      <c r="BC101" s="49">
        <v>0</v>
      </c>
      <c r="BD101" s="49">
        <v>0</v>
      </c>
      <c r="BE101" s="49">
        <v>0</v>
      </c>
      <c r="BF101" s="49">
        <v>0</v>
      </c>
      <c r="BG101" s="49">
        <v>0</v>
      </c>
      <c r="BH101" s="49">
        <v>0</v>
      </c>
      <c r="BI101" s="49"/>
      <c r="BJ101" s="166"/>
      <c r="BK101" s="166"/>
      <c r="BL101" s="166"/>
      <c r="BM101" s="149">
        <v>0</v>
      </c>
    </row>
    <row r="102" spans="2:65" ht="18" hidden="1" customHeight="1" outlineLevel="3">
      <c r="B102" s="166" t="s">
        <v>83</v>
      </c>
      <c r="C102" s="166" t="s">
        <v>845</v>
      </c>
      <c r="D102" s="166" t="s">
        <v>1172</v>
      </c>
      <c r="E102" s="167" t="s">
        <v>1173</v>
      </c>
      <c r="F102" s="166"/>
      <c r="G102" s="49">
        <v>25000</v>
      </c>
      <c r="H102" s="49">
        <v>26275.018</v>
      </c>
      <c r="I102" s="49">
        <v>0</v>
      </c>
      <c r="J102" s="49">
        <v>26275.018</v>
      </c>
      <c r="K102" s="165">
        <v>1275.018</v>
      </c>
      <c r="L102" s="152">
        <v>1.05100072</v>
      </c>
      <c r="M102" s="49">
        <v>25000</v>
      </c>
      <c r="N102" s="49">
        <v>26275.018</v>
      </c>
      <c r="O102" s="49">
        <v>0</v>
      </c>
      <c r="P102" s="49">
        <v>26275.018</v>
      </c>
      <c r="Q102" s="165">
        <v>1275.018</v>
      </c>
      <c r="R102" s="152">
        <v>1.05100072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13711.096</v>
      </c>
      <c r="Y102" s="49">
        <v>0</v>
      </c>
      <c r="Z102" s="49">
        <v>0</v>
      </c>
      <c r="AA102" s="49">
        <v>0</v>
      </c>
      <c r="AB102" s="49">
        <v>0</v>
      </c>
      <c r="AC102" s="49">
        <v>0</v>
      </c>
      <c r="AD102" s="49">
        <v>0</v>
      </c>
      <c r="AE102" s="49">
        <v>0</v>
      </c>
      <c r="AF102" s="49">
        <v>0</v>
      </c>
      <c r="AG102" s="49">
        <v>1553.921</v>
      </c>
      <c r="AH102" s="49">
        <v>0</v>
      </c>
      <c r="AI102" s="49">
        <v>0</v>
      </c>
      <c r="AJ102" s="49">
        <v>5265.0529999999999</v>
      </c>
      <c r="AK102" s="49">
        <v>0</v>
      </c>
      <c r="AL102" s="49">
        <v>0</v>
      </c>
      <c r="AM102" s="49">
        <v>0</v>
      </c>
      <c r="AN102" s="49">
        <v>0</v>
      </c>
      <c r="AO102" s="49">
        <v>0</v>
      </c>
      <c r="AP102" s="49">
        <v>1371.11</v>
      </c>
      <c r="AQ102" s="49">
        <v>0</v>
      </c>
      <c r="AR102" s="49">
        <v>0</v>
      </c>
      <c r="AS102" s="49">
        <v>0</v>
      </c>
      <c r="AT102" s="49">
        <v>0</v>
      </c>
      <c r="AU102" s="49">
        <v>0</v>
      </c>
      <c r="AV102" s="49">
        <v>877.50900000000001</v>
      </c>
      <c r="AW102" s="49">
        <v>0</v>
      </c>
      <c r="AX102" s="49">
        <v>0</v>
      </c>
      <c r="AY102" s="49">
        <v>0</v>
      </c>
      <c r="AZ102" s="49">
        <v>1096.8889999999999</v>
      </c>
      <c r="BA102" s="49">
        <v>1096.8889999999999</v>
      </c>
      <c r="BB102" s="49">
        <v>0</v>
      </c>
      <c r="BC102" s="49">
        <v>0</v>
      </c>
      <c r="BD102" s="49">
        <v>0</v>
      </c>
      <c r="BE102" s="49">
        <v>1302.5509999999999</v>
      </c>
      <c r="BF102" s="49">
        <v>0</v>
      </c>
      <c r="BG102" s="49">
        <v>0</v>
      </c>
      <c r="BH102" s="49">
        <v>0</v>
      </c>
      <c r="BI102" s="49"/>
      <c r="BJ102" s="166"/>
      <c r="BK102" s="166"/>
      <c r="BL102" s="166"/>
      <c r="BM102" s="149">
        <v>-3.637978807091713E-12</v>
      </c>
    </row>
    <row r="103" spans="2:65" ht="18" hidden="1" customHeight="1" outlineLevel="3">
      <c r="B103" s="166" t="s">
        <v>83</v>
      </c>
      <c r="C103" s="166" t="s">
        <v>845</v>
      </c>
      <c r="D103" s="166" t="s">
        <v>855</v>
      </c>
      <c r="E103" s="167" t="s">
        <v>856</v>
      </c>
      <c r="F103" s="166"/>
      <c r="G103" s="49">
        <v>25000</v>
      </c>
      <c r="H103" s="49">
        <v>0</v>
      </c>
      <c r="I103" s="49">
        <v>0</v>
      </c>
      <c r="J103" s="49">
        <v>0</v>
      </c>
      <c r="K103" s="165">
        <v>-25000</v>
      </c>
      <c r="L103" s="152">
        <v>0</v>
      </c>
      <c r="M103" s="49">
        <v>25000</v>
      </c>
      <c r="N103" s="49">
        <v>0</v>
      </c>
      <c r="O103" s="49">
        <v>0</v>
      </c>
      <c r="P103" s="49">
        <v>0</v>
      </c>
      <c r="Q103" s="165">
        <v>-25000</v>
      </c>
      <c r="R103" s="152">
        <v>0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49">
        <v>0</v>
      </c>
      <c r="AA103" s="49">
        <v>0</v>
      </c>
      <c r="AB103" s="49">
        <v>0</v>
      </c>
      <c r="AC103" s="49">
        <v>0</v>
      </c>
      <c r="AD103" s="49">
        <v>0</v>
      </c>
      <c r="AE103" s="49">
        <v>0</v>
      </c>
      <c r="AF103" s="49">
        <v>0</v>
      </c>
      <c r="AG103" s="49">
        <v>0</v>
      </c>
      <c r="AH103" s="49">
        <v>0</v>
      </c>
      <c r="AI103" s="49">
        <v>0</v>
      </c>
      <c r="AJ103" s="49">
        <v>0</v>
      </c>
      <c r="AK103" s="49">
        <v>0</v>
      </c>
      <c r="AL103" s="49">
        <v>0</v>
      </c>
      <c r="AM103" s="49">
        <v>0</v>
      </c>
      <c r="AN103" s="49">
        <v>0</v>
      </c>
      <c r="AO103" s="49">
        <v>0</v>
      </c>
      <c r="AP103" s="49">
        <v>0</v>
      </c>
      <c r="AQ103" s="49">
        <v>0</v>
      </c>
      <c r="AR103" s="49">
        <v>0</v>
      </c>
      <c r="AS103" s="49">
        <v>0</v>
      </c>
      <c r="AT103" s="49">
        <v>0</v>
      </c>
      <c r="AU103" s="49">
        <v>0</v>
      </c>
      <c r="AV103" s="49">
        <v>0</v>
      </c>
      <c r="AW103" s="49">
        <v>0</v>
      </c>
      <c r="AX103" s="49">
        <v>0</v>
      </c>
      <c r="AY103" s="49">
        <v>0</v>
      </c>
      <c r="AZ103" s="49">
        <v>0</v>
      </c>
      <c r="BA103" s="49">
        <v>0</v>
      </c>
      <c r="BB103" s="49">
        <v>0</v>
      </c>
      <c r="BC103" s="49">
        <v>0</v>
      </c>
      <c r="BD103" s="49">
        <v>0</v>
      </c>
      <c r="BE103" s="49">
        <v>0</v>
      </c>
      <c r="BF103" s="49">
        <v>0</v>
      </c>
      <c r="BG103" s="49">
        <v>0</v>
      </c>
      <c r="BH103" s="49">
        <v>0</v>
      </c>
      <c r="BI103" s="49"/>
      <c r="BJ103" s="166"/>
      <c r="BK103" s="166"/>
      <c r="BL103" s="166"/>
      <c r="BM103" s="149">
        <v>0</v>
      </c>
    </row>
    <row r="104" spans="2:65" ht="18" hidden="1" customHeight="1" outlineLevel="3">
      <c r="B104" s="166" t="s">
        <v>83</v>
      </c>
      <c r="C104" s="166" t="s">
        <v>845</v>
      </c>
      <c r="D104" s="166" t="s">
        <v>1085</v>
      </c>
      <c r="E104" s="167" t="s">
        <v>1086</v>
      </c>
      <c r="F104" s="166"/>
      <c r="G104" s="49">
        <v>25000</v>
      </c>
      <c r="H104" s="49">
        <v>0</v>
      </c>
      <c r="I104" s="49">
        <v>0</v>
      </c>
      <c r="J104" s="49">
        <v>0</v>
      </c>
      <c r="K104" s="165">
        <v>-25000</v>
      </c>
      <c r="L104" s="152">
        <v>0</v>
      </c>
      <c r="M104" s="49">
        <v>25000</v>
      </c>
      <c r="N104" s="49">
        <v>0</v>
      </c>
      <c r="O104" s="49">
        <v>0</v>
      </c>
      <c r="P104" s="49">
        <v>0</v>
      </c>
      <c r="Q104" s="165">
        <v>-25000</v>
      </c>
      <c r="R104" s="152">
        <v>0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49">
        <v>0</v>
      </c>
      <c r="AA104" s="49">
        <v>0</v>
      </c>
      <c r="AB104" s="49">
        <v>0</v>
      </c>
      <c r="AC104" s="49">
        <v>0</v>
      </c>
      <c r="AD104" s="49">
        <v>0</v>
      </c>
      <c r="AE104" s="49">
        <v>0</v>
      </c>
      <c r="AF104" s="49">
        <v>0</v>
      </c>
      <c r="AG104" s="49">
        <v>0</v>
      </c>
      <c r="AH104" s="49">
        <v>0</v>
      </c>
      <c r="AI104" s="49">
        <v>0</v>
      </c>
      <c r="AJ104" s="49">
        <v>0</v>
      </c>
      <c r="AK104" s="49">
        <v>0</v>
      </c>
      <c r="AL104" s="49">
        <v>0</v>
      </c>
      <c r="AM104" s="49">
        <v>0</v>
      </c>
      <c r="AN104" s="49">
        <v>0</v>
      </c>
      <c r="AO104" s="49">
        <v>0</v>
      </c>
      <c r="AP104" s="49">
        <v>0</v>
      </c>
      <c r="AQ104" s="49">
        <v>0</v>
      </c>
      <c r="AR104" s="49">
        <v>0</v>
      </c>
      <c r="AS104" s="49">
        <v>0</v>
      </c>
      <c r="AT104" s="49">
        <v>0</v>
      </c>
      <c r="AU104" s="49">
        <v>0</v>
      </c>
      <c r="AV104" s="49">
        <v>0</v>
      </c>
      <c r="AW104" s="49">
        <v>0</v>
      </c>
      <c r="AX104" s="49">
        <v>0</v>
      </c>
      <c r="AY104" s="49">
        <v>0</v>
      </c>
      <c r="AZ104" s="49">
        <v>0</v>
      </c>
      <c r="BA104" s="49">
        <v>0</v>
      </c>
      <c r="BB104" s="49">
        <v>0</v>
      </c>
      <c r="BC104" s="49">
        <v>0</v>
      </c>
      <c r="BD104" s="49">
        <v>0</v>
      </c>
      <c r="BE104" s="49">
        <v>0</v>
      </c>
      <c r="BF104" s="49">
        <v>0</v>
      </c>
      <c r="BG104" s="49">
        <v>0</v>
      </c>
      <c r="BH104" s="49">
        <v>0</v>
      </c>
      <c r="BI104" s="49"/>
      <c r="BJ104" s="166"/>
      <c r="BK104" s="166"/>
      <c r="BL104" s="166"/>
      <c r="BM104" s="149">
        <v>0</v>
      </c>
    </row>
    <row r="105" spans="2:65" ht="18" hidden="1" customHeight="1" outlineLevel="3">
      <c r="B105" s="166" t="s">
        <v>83</v>
      </c>
      <c r="C105" s="166" t="s">
        <v>845</v>
      </c>
      <c r="D105" s="166" t="s">
        <v>1087</v>
      </c>
      <c r="E105" s="167" t="s">
        <v>1088</v>
      </c>
      <c r="F105" s="166"/>
      <c r="G105" s="49">
        <v>25000</v>
      </c>
      <c r="H105" s="49">
        <v>0</v>
      </c>
      <c r="I105" s="49">
        <v>0</v>
      </c>
      <c r="J105" s="49">
        <v>0</v>
      </c>
      <c r="K105" s="165">
        <v>-25000</v>
      </c>
      <c r="L105" s="152">
        <v>0</v>
      </c>
      <c r="M105" s="49">
        <v>25000</v>
      </c>
      <c r="N105" s="49">
        <v>0</v>
      </c>
      <c r="O105" s="49">
        <v>0</v>
      </c>
      <c r="P105" s="49">
        <v>0</v>
      </c>
      <c r="Q105" s="165">
        <v>-25000</v>
      </c>
      <c r="R105" s="152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49">
        <v>0</v>
      </c>
      <c r="AA105" s="49">
        <v>0</v>
      </c>
      <c r="AB105" s="49">
        <v>0</v>
      </c>
      <c r="AC105" s="49">
        <v>0</v>
      </c>
      <c r="AD105" s="49">
        <v>0</v>
      </c>
      <c r="AE105" s="49">
        <v>0</v>
      </c>
      <c r="AF105" s="49">
        <v>0</v>
      </c>
      <c r="AG105" s="49">
        <v>0</v>
      </c>
      <c r="AH105" s="49">
        <v>0</v>
      </c>
      <c r="AI105" s="49">
        <v>0</v>
      </c>
      <c r="AJ105" s="49">
        <v>0</v>
      </c>
      <c r="AK105" s="49">
        <v>0</v>
      </c>
      <c r="AL105" s="49">
        <v>0</v>
      </c>
      <c r="AM105" s="49">
        <v>0</v>
      </c>
      <c r="AN105" s="49">
        <v>0</v>
      </c>
      <c r="AO105" s="49">
        <v>0</v>
      </c>
      <c r="AP105" s="49">
        <v>0</v>
      </c>
      <c r="AQ105" s="49">
        <v>0</v>
      </c>
      <c r="AR105" s="49">
        <v>0</v>
      </c>
      <c r="AS105" s="49">
        <v>0</v>
      </c>
      <c r="AT105" s="49">
        <v>0</v>
      </c>
      <c r="AU105" s="49">
        <v>0</v>
      </c>
      <c r="AV105" s="49">
        <v>0</v>
      </c>
      <c r="AW105" s="49">
        <v>0</v>
      </c>
      <c r="AX105" s="49">
        <v>0</v>
      </c>
      <c r="AY105" s="49">
        <v>0</v>
      </c>
      <c r="AZ105" s="49">
        <v>0</v>
      </c>
      <c r="BA105" s="49">
        <v>0</v>
      </c>
      <c r="BB105" s="49">
        <v>0</v>
      </c>
      <c r="BC105" s="49">
        <v>0</v>
      </c>
      <c r="BD105" s="49">
        <v>0</v>
      </c>
      <c r="BE105" s="49">
        <v>0</v>
      </c>
      <c r="BF105" s="49">
        <v>0</v>
      </c>
      <c r="BG105" s="49">
        <v>0</v>
      </c>
      <c r="BH105" s="49">
        <v>0</v>
      </c>
      <c r="BI105" s="49"/>
      <c r="BJ105" s="166"/>
      <c r="BK105" s="166"/>
      <c r="BL105" s="166"/>
      <c r="BM105" s="149">
        <v>0</v>
      </c>
    </row>
    <row r="106" spans="2:65" ht="18" hidden="1" customHeight="1" outlineLevel="3">
      <c r="B106" s="166" t="s">
        <v>83</v>
      </c>
      <c r="C106" s="166" t="s">
        <v>845</v>
      </c>
      <c r="D106" s="166" t="s">
        <v>1112</v>
      </c>
      <c r="E106" s="167" t="s">
        <v>1113</v>
      </c>
      <c r="F106" s="166"/>
      <c r="G106" s="49">
        <v>25000</v>
      </c>
      <c r="H106" s="49">
        <v>0</v>
      </c>
      <c r="I106" s="49">
        <v>0</v>
      </c>
      <c r="J106" s="49">
        <v>0</v>
      </c>
      <c r="K106" s="165">
        <v>-25000</v>
      </c>
      <c r="L106" s="152">
        <v>0</v>
      </c>
      <c r="M106" s="49">
        <v>25000</v>
      </c>
      <c r="N106" s="49">
        <v>0</v>
      </c>
      <c r="O106" s="49">
        <v>0</v>
      </c>
      <c r="P106" s="49">
        <v>0</v>
      </c>
      <c r="Q106" s="165">
        <v>-25000</v>
      </c>
      <c r="R106" s="152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0</v>
      </c>
      <c r="AE106" s="49">
        <v>0</v>
      </c>
      <c r="AF106" s="49">
        <v>0</v>
      </c>
      <c r="AG106" s="49">
        <v>0</v>
      </c>
      <c r="AH106" s="49">
        <v>0</v>
      </c>
      <c r="AI106" s="49">
        <v>0</v>
      </c>
      <c r="AJ106" s="49">
        <v>0</v>
      </c>
      <c r="AK106" s="49">
        <v>0</v>
      </c>
      <c r="AL106" s="49">
        <v>0</v>
      </c>
      <c r="AM106" s="49">
        <v>0</v>
      </c>
      <c r="AN106" s="49">
        <v>0</v>
      </c>
      <c r="AO106" s="49">
        <v>0</v>
      </c>
      <c r="AP106" s="49">
        <v>0</v>
      </c>
      <c r="AQ106" s="49">
        <v>0</v>
      </c>
      <c r="AR106" s="49">
        <v>0</v>
      </c>
      <c r="AS106" s="49">
        <v>0</v>
      </c>
      <c r="AT106" s="49">
        <v>0</v>
      </c>
      <c r="AU106" s="49">
        <v>0</v>
      </c>
      <c r="AV106" s="49">
        <v>0</v>
      </c>
      <c r="AW106" s="49">
        <v>0</v>
      </c>
      <c r="AX106" s="49">
        <v>0</v>
      </c>
      <c r="AY106" s="49">
        <v>0</v>
      </c>
      <c r="AZ106" s="49">
        <v>0</v>
      </c>
      <c r="BA106" s="49">
        <v>0</v>
      </c>
      <c r="BB106" s="49">
        <v>0</v>
      </c>
      <c r="BC106" s="49">
        <v>0</v>
      </c>
      <c r="BD106" s="49">
        <v>0</v>
      </c>
      <c r="BE106" s="49">
        <v>0</v>
      </c>
      <c r="BF106" s="49">
        <v>0</v>
      </c>
      <c r="BG106" s="49">
        <v>0</v>
      </c>
      <c r="BH106" s="49">
        <v>0</v>
      </c>
      <c r="BI106" s="49"/>
      <c r="BJ106" s="166"/>
      <c r="BK106" s="166"/>
      <c r="BL106" s="166"/>
      <c r="BM106" s="149">
        <v>0</v>
      </c>
    </row>
    <row r="107" spans="2:65" ht="18" hidden="1" customHeight="1" outlineLevel="3">
      <c r="B107" s="166" t="s">
        <v>83</v>
      </c>
      <c r="C107" s="166" t="s">
        <v>845</v>
      </c>
      <c r="D107" s="166" t="s">
        <v>1150</v>
      </c>
      <c r="E107" s="167" t="s">
        <v>1151</v>
      </c>
      <c r="F107" s="166"/>
      <c r="G107" s="49">
        <v>25000</v>
      </c>
      <c r="H107" s="49">
        <v>0</v>
      </c>
      <c r="I107" s="49">
        <v>0</v>
      </c>
      <c r="J107" s="49">
        <v>0</v>
      </c>
      <c r="K107" s="165">
        <v>-25000</v>
      </c>
      <c r="L107" s="152">
        <v>0</v>
      </c>
      <c r="M107" s="49">
        <v>25000</v>
      </c>
      <c r="N107" s="49">
        <v>0</v>
      </c>
      <c r="O107" s="49">
        <v>0</v>
      </c>
      <c r="P107" s="49">
        <v>0</v>
      </c>
      <c r="Q107" s="165">
        <v>-25000</v>
      </c>
      <c r="R107" s="152">
        <v>0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49">
        <v>0</v>
      </c>
      <c r="AA107" s="49">
        <v>0</v>
      </c>
      <c r="AB107" s="49">
        <v>0</v>
      </c>
      <c r="AC107" s="49">
        <v>0</v>
      </c>
      <c r="AD107" s="49">
        <v>0</v>
      </c>
      <c r="AE107" s="49">
        <v>0</v>
      </c>
      <c r="AF107" s="49">
        <v>0</v>
      </c>
      <c r="AG107" s="49">
        <v>0</v>
      </c>
      <c r="AH107" s="49">
        <v>0</v>
      </c>
      <c r="AI107" s="49">
        <v>0</v>
      </c>
      <c r="AJ107" s="49">
        <v>0</v>
      </c>
      <c r="AK107" s="49">
        <v>0</v>
      </c>
      <c r="AL107" s="49">
        <v>0</v>
      </c>
      <c r="AM107" s="49">
        <v>0</v>
      </c>
      <c r="AN107" s="49">
        <v>0</v>
      </c>
      <c r="AO107" s="49">
        <v>0</v>
      </c>
      <c r="AP107" s="49">
        <v>0</v>
      </c>
      <c r="AQ107" s="49">
        <v>0</v>
      </c>
      <c r="AR107" s="49">
        <v>0</v>
      </c>
      <c r="AS107" s="49">
        <v>0</v>
      </c>
      <c r="AT107" s="49">
        <v>0</v>
      </c>
      <c r="AU107" s="49">
        <v>0</v>
      </c>
      <c r="AV107" s="49">
        <v>0</v>
      </c>
      <c r="AW107" s="49">
        <v>0</v>
      </c>
      <c r="AX107" s="49">
        <v>0</v>
      </c>
      <c r="AY107" s="49">
        <v>0</v>
      </c>
      <c r="AZ107" s="49">
        <v>0</v>
      </c>
      <c r="BA107" s="49">
        <v>0</v>
      </c>
      <c r="BB107" s="49">
        <v>0</v>
      </c>
      <c r="BC107" s="49">
        <v>0</v>
      </c>
      <c r="BD107" s="49">
        <v>0</v>
      </c>
      <c r="BE107" s="49">
        <v>0</v>
      </c>
      <c r="BF107" s="49">
        <v>0</v>
      </c>
      <c r="BG107" s="49">
        <v>0</v>
      </c>
      <c r="BH107" s="49">
        <v>0</v>
      </c>
      <c r="BI107" s="49"/>
      <c r="BJ107" s="166"/>
      <c r="BK107" s="166"/>
      <c r="BL107" s="166"/>
      <c r="BM107" s="149">
        <v>0</v>
      </c>
    </row>
    <row r="108" spans="2:65" ht="18" customHeight="1" outlineLevel="2" collapsed="1">
      <c r="B108" s="158" t="s">
        <v>83</v>
      </c>
      <c r="C108" s="158"/>
      <c r="D108" s="158"/>
      <c r="E108" s="159" t="s">
        <v>857</v>
      </c>
      <c r="F108" s="158"/>
      <c r="G108" s="160">
        <v>437924.93300000002</v>
      </c>
      <c r="H108" s="160">
        <v>51358.085999999996</v>
      </c>
      <c r="I108" s="160">
        <v>0</v>
      </c>
      <c r="J108" s="160">
        <v>51358.085999999996</v>
      </c>
      <c r="K108" s="168">
        <v>-386566.84699999995</v>
      </c>
      <c r="L108" s="161">
        <v>0.11727600355652733</v>
      </c>
      <c r="M108" s="160">
        <v>437924.93300000002</v>
      </c>
      <c r="N108" s="160">
        <v>50699.950999999994</v>
      </c>
      <c r="O108" s="160">
        <v>0</v>
      </c>
      <c r="P108" s="160">
        <v>50699.950999999994</v>
      </c>
      <c r="Q108" s="168">
        <v>-387224.98200000002</v>
      </c>
      <c r="R108" s="161">
        <v>0.11577315466529967</v>
      </c>
      <c r="S108" s="160">
        <v>0</v>
      </c>
      <c r="T108" s="160">
        <v>0</v>
      </c>
      <c r="U108" s="160">
        <v>0</v>
      </c>
      <c r="V108" s="160">
        <v>0</v>
      </c>
      <c r="W108" s="160">
        <v>0</v>
      </c>
      <c r="X108" s="160">
        <v>23308.862000000001</v>
      </c>
      <c r="Y108" s="160">
        <v>0</v>
      </c>
      <c r="Z108" s="160">
        <v>0</v>
      </c>
      <c r="AA108" s="160">
        <v>0</v>
      </c>
      <c r="AB108" s="160">
        <v>0</v>
      </c>
      <c r="AC108" s="160">
        <v>0</v>
      </c>
      <c r="AD108" s="160">
        <v>1371.11</v>
      </c>
      <c r="AE108" s="160">
        <v>1371.11</v>
      </c>
      <c r="AF108" s="160">
        <v>0</v>
      </c>
      <c r="AG108" s="160">
        <v>1553.921</v>
      </c>
      <c r="AH108" s="160">
        <v>0</v>
      </c>
      <c r="AI108" s="160">
        <v>0</v>
      </c>
      <c r="AJ108" s="160">
        <v>11056.611000000001</v>
      </c>
      <c r="AK108" s="160">
        <v>0</v>
      </c>
      <c r="AL108" s="160">
        <v>0</v>
      </c>
      <c r="AM108" s="160">
        <v>0</v>
      </c>
      <c r="AN108" s="160">
        <v>0</v>
      </c>
      <c r="AO108" s="160">
        <v>0</v>
      </c>
      <c r="AP108" s="160">
        <v>5484.4389999999994</v>
      </c>
      <c r="AQ108" s="160">
        <v>0</v>
      </c>
      <c r="AR108" s="160">
        <v>0</v>
      </c>
      <c r="AS108" s="160">
        <v>0</v>
      </c>
      <c r="AT108" s="160">
        <v>0</v>
      </c>
      <c r="AU108" s="160">
        <v>0</v>
      </c>
      <c r="AV108" s="160">
        <v>1755.018</v>
      </c>
      <c r="AW108" s="160">
        <v>0</v>
      </c>
      <c r="AX108" s="160">
        <v>0</v>
      </c>
      <c r="AY108" s="160">
        <v>0</v>
      </c>
      <c r="AZ108" s="160">
        <v>1096.8889999999999</v>
      </c>
      <c r="BA108" s="160">
        <v>1096.8889999999999</v>
      </c>
      <c r="BB108" s="160">
        <v>0</v>
      </c>
      <c r="BC108" s="160">
        <v>0</v>
      </c>
      <c r="BD108" s="160">
        <v>0</v>
      </c>
      <c r="BE108" s="160">
        <v>2605.1019999999999</v>
      </c>
      <c r="BF108" s="160">
        <v>0</v>
      </c>
      <c r="BG108" s="160">
        <v>0</v>
      </c>
      <c r="BH108" s="160">
        <v>658.13499999999999</v>
      </c>
      <c r="BI108" s="160"/>
      <c r="BJ108" s="161"/>
      <c r="BK108" s="160"/>
      <c r="BL108" s="161"/>
      <c r="BM108" s="149">
        <v>7.2759576141834259E-12</v>
      </c>
    </row>
    <row r="109" spans="2:65" ht="18" customHeight="1" outlineLevel="1">
      <c r="B109" s="153" t="s">
        <v>83</v>
      </c>
      <c r="C109" s="153"/>
      <c r="D109" s="153" t="s">
        <v>117</v>
      </c>
      <c r="E109" s="153"/>
      <c r="F109" s="153"/>
      <c r="G109" s="154">
        <v>7728540.8935891157</v>
      </c>
      <c r="H109" s="154">
        <v>7574802.5759999994</v>
      </c>
      <c r="I109" s="154">
        <v>-260745.04152</v>
      </c>
      <c r="J109" s="154">
        <v>7314057.534479999</v>
      </c>
      <c r="K109" s="155">
        <v>-414483.35910911515</v>
      </c>
      <c r="L109" s="156">
        <v>0.9463697786146239</v>
      </c>
      <c r="M109" s="154">
        <v>7511940.8935891157</v>
      </c>
      <c r="N109" s="154">
        <v>7511271.0459999992</v>
      </c>
      <c r="O109" s="154">
        <v>-252801.77652000001</v>
      </c>
      <c r="P109" s="154">
        <v>7258469.2694799993</v>
      </c>
      <c r="Q109" s="155">
        <v>-253471.62410911551</v>
      </c>
      <c r="R109" s="156">
        <v>0.96625750552358103</v>
      </c>
      <c r="S109" s="154">
        <v>83721.306000000011</v>
      </c>
      <c r="T109" s="154">
        <v>0</v>
      </c>
      <c r="U109" s="154">
        <v>0</v>
      </c>
      <c r="V109" s="154">
        <v>0</v>
      </c>
      <c r="W109" s="154">
        <v>0</v>
      </c>
      <c r="X109" s="154">
        <v>3002534.0890000006</v>
      </c>
      <c r="Y109" s="154">
        <v>0</v>
      </c>
      <c r="Z109" s="154">
        <v>0</v>
      </c>
      <c r="AA109" s="154">
        <v>0</v>
      </c>
      <c r="AB109" s="154">
        <v>0</v>
      </c>
      <c r="AC109" s="154">
        <v>23336.903999999999</v>
      </c>
      <c r="AD109" s="154">
        <v>55376.038</v>
      </c>
      <c r="AE109" s="154">
        <v>153872.07299999997</v>
      </c>
      <c r="AF109" s="154">
        <v>240329.97600000002</v>
      </c>
      <c r="AG109" s="154">
        <v>50708.587999999996</v>
      </c>
      <c r="AH109" s="154">
        <v>0</v>
      </c>
      <c r="AI109" s="154">
        <v>0</v>
      </c>
      <c r="AJ109" s="154">
        <v>2166683.9820000003</v>
      </c>
      <c r="AK109" s="154">
        <v>0</v>
      </c>
      <c r="AL109" s="154">
        <v>0</v>
      </c>
      <c r="AM109" s="154">
        <v>0</v>
      </c>
      <c r="AN109" s="154">
        <v>0</v>
      </c>
      <c r="AO109" s="154">
        <v>0</v>
      </c>
      <c r="AP109" s="154">
        <v>774704.89100000006</v>
      </c>
      <c r="AQ109" s="154">
        <v>0</v>
      </c>
      <c r="AR109" s="154">
        <v>266946.63899999997</v>
      </c>
      <c r="AS109" s="154">
        <v>0</v>
      </c>
      <c r="AT109" s="154">
        <v>0</v>
      </c>
      <c r="AU109" s="154">
        <v>0</v>
      </c>
      <c r="AV109" s="154">
        <v>525753.16399999999</v>
      </c>
      <c r="AW109" s="154">
        <v>0</v>
      </c>
      <c r="AX109" s="154">
        <v>20146.969000000005</v>
      </c>
      <c r="AY109" s="154">
        <v>0</v>
      </c>
      <c r="AZ109" s="154">
        <v>42062.324000000008</v>
      </c>
      <c r="BA109" s="154">
        <v>50121.099000000009</v>
      </c>
      <c r="BB109" s="154">
        <v>6379.8510000000006</v>
      </c>
      <c r="BC109" s="154">
        <v>0</v>
      </c>
      <c r="BD109" s="154">
        <v>0</v>
      </c>
      <c r="BE109" s="154">
        <v>48593.152999999998</v>
      </c>
      <c r="BF109" s="154">
        <v>41786.237000000001</v>
      </c>
      <c r="BG109" s="154">
        <v>0</v>
      </c>
      <c r="BH109" s="154">
        <v>21745.292999999998</v>
      </c>
      <c r="BI109" s="154">
        <v>6218829.2439600006</v>
      </c>
      <c r="BJ109" s="156">
        <v>0.17611486785615349</v>
      </c>
      <c r="BK109" s="154">
        <v>7160128.8085000012</v>
      </c>
      <c r="BL109" s="156">
        <v>2.1498038666184938E-2</v>
      </c>
      <c r="BM109" s="149">
        <v>1.3678800314664841E-9</v>
      </c>
    </row>
    <row r="110" spans="2:65" ht="18" hidden="1" customHeight="1" outlineLevel="3">
      <c r="B110" s="150" t="s">
        <v>48</v>
      </c>
      <c r="C110" s="150" t="s">
        <v>612</v>
      </c>
      <c r="D110" s="150" t="s">
        <v>241</v>
      </c>
      <c r="E110" s="151" t="s">
        <v>32</v>
      </c>
      <c r="F110" s="150" t="s">
        <v>858</v>
      </c>
      <c r="G110" s="49">
        <v>925593.98245463218</v>
      </c>
      <c r="H110" s="49">
        <v>961283.29200000002</v>
      </c>
      <c r="I110" s="49">
        <v>-25250.989679999999</v>
      </c>
      <c r="J110" s="49">
        <v>936032.30232000002</v>
      </c>
      <c r="K110" s="165">
        <v>10438.319865367841</v>
      </c>
      <c r="L110" s="152">
        <v>1.0112774284008264</v>
      </c>
      <c r="M110" s="49">
        <v>898233.98245463218</v>
      </c>
      <c r="N110" s="49">
        <v>954119.93299999996</v>
      </c>
      <c r="O110" s="49">
        <v>-25250.989679999999</v>
      </c>
      <c r="P110" s="49">
        <v>928868.94331999996</v>
      </c>
      <c r="Q110" s="165">
        <v>30634.960865367786</v>
      </c>
      <c r="R110" s="152">
        <v>1.0341057691690205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148303.68799999999</v>
      </c>
      <c r="Y110" s="49">
        <v>0</v>
      </c>
      <c r="Z110" s="49">
        <v>0</v>
      </c>
      <c r="AA110" s="49">
        <v>0</v>
      </c>
      <c r="AB110" s="49">
        <v>0</v>
      </c>
      <c r="AC110" s="49">
        <v>20146.968000000001</v>
      </c>
      <c r="AD110" s="49">
        <v>7834.9120000000003</v>
      </c>
      <c r="AE110" s="49">
        <v>50367.29</v>
      </c>
      <c r="AF110" s="49">
        <v>33488.603000000003</v>
      </c>
      <c r="AG110" s="49">
        <v>15856.343999999999</v>
      </c>
      <c r="AH110" s="49">
        <v>0</v>
      </c>
      <c r="AI110" s="49">
        <v>0</v>
      </c>
      <c r="AJ110" s="49">
        <v>342049.37099999998</v>
      </c>
      <c r="AK110" s="49">
        <v>0</v>
      </c>
      <c r="AL110" s="49">
        <v>0</v>
      </c>
      <c r="AM110" s="49">
        <v>0</v>
      </c>
      <c r="AN110" s="49">
        <v>0</v>
      </c>
      <c r="AO110" s="49">
        <v>0</v>
      </c>
      <c r="AP110" s="49">
        <v>99895.126000000004</v>
      </c>
      <c r="AQ110" s="49">
        <v>0</v>
      </c>
      <c r="AR110" s="49">
        <v>34977.285000000003</v>
      </c>
      <c r="AS110" s="49">
        <v>0</v>
      </c>
      <c r="AT110" s="49">
        <v>0</v>
      </c>
      <c r="AU110" s="49">
        <v>0</v>
      </c>
      <c r="AV110" s="49">
        <v>160816.93</v>
      </c>
      <c r="AW110" s="49">
        <v>0</v>
      </c>
      <c r="AX110" s="49">
        <v>2820.5749999999998</v>
      </c>
      <c r="AY110" s="49">
        <v>0</v>
      </c>
      <c r="AZ110" s="49">
        <v>25519.452000000001</v>
      </c>
      <c r="BA110" s="49">
        <v>11192.742</v>
      </c>
      <c r="BB110" s="49">
        <v>850.64700000000005</v>
      </c>
      <c r="BC110" s="49">
        <v>0</v>
      </c>
      <c r="BD110" s="49">
        <v>0</v>
      </c>
      <c r="BE110" s="49">
        <v>0</v>
      </c>
      <c r="BF110" s="49">
        <v>4477.0969999999998</v>
      </c>
      <c r="BG110" s="49">
        <v>0</v>
      </c>
      <c r="BH110" s="49">
        <v>2686.2620000000002</v>
      </c>
      <c r="BI110" s="49"/>
      <c r="BJ110" s="152"/>
      <c r="BK110" s="49"/>
      <c r="BL110" s="152"/>
      <c r="BM110" s="149">
        <v>-1.1641532182693481E-10</v>
      </c>
    </row>
    <row r="111" spans="2:65" ht="18" hidden="1" customHeight="1" outlineLevel="3">
      <c r="B111" s="166" t="s">
        <v>48</v>
      </c>
      <c r="C111" s="166" t="s">
        <v>169</v>
      </c>
      <c r="D111" s="166" t="s">
        <v>400</v>
      </c>
      <c r="E111" s="167" t="s">
        <v>401</v>
      </c>
      <c r="F111" s="166" t="s">
        <v>121</v>
      </c>
      <c r="G111" s="49"/>
      <c r="H111" s="49">
        <v>250465.106</v>
      </c>
      <c r="I111" s="49">
        <v>-42945.080599999994</v>
      </c>
      <c r="J111" s="49">
        <v>207520.02540000001</v>
      </c>
      <c r="K111" s="165">
        <v>207520.02540000001</v>
      </c>
      <c r="L111" s="152">
        <v>1</v>
      </c>
      <c r="M111" s="49"/>
      <c r="N111" s="49">
        <v>244644.878</v>
      </c>
      <c r="O111" s="49">
        <v>-39462.888599999991</v>
      </c>
      <c r="P111" s="49">
        <v>205181.98940000002</v>
      </c>
      <c r="Q111" s="165">
        <v>205181.98940000002</v>
      </c>
      <c r="R111" s="152">
        <v>1</v>
      </c>
      <c r="S111" s="49">
        <v>1678.903</v>
      </c>
      <c r="T111" s="49">
        <v>0</v>
      </c>
      <c r="U111" s="49">
        <v>0</v>
      </c>
      <c r="V111" s="49">
        <v>0</v>
      </c>
      <c r="W111" s="49">
        <v>0</v>
      </c>
      <c r="X111" s="49">
        <v>47569.108</v>
      </c>
      <c r="Y111" s="49">
        <v>0</v>
      </c>
      <c r="Z111" s="49">
        <v>0</v>
      </c>
      <c r="AA111" s="49">
        <v>0</v>
      </c>
      <c r="AB111" s="49">
        <v>0</v>
      </c>
      <c r="AC111" s="49">
        <v>2518.3710000000001</v>
      </c>
      <c r="AD111" s="49">
        <v>0</v>
      </c>
      <c r="AE111" s="49">
        <v>0</v>
      </c>
      <c r="AF111" s="49">
        <v>12177.674000000001</v>
      </c>
      <c r="AG111" s="49">
        <v>0</v>
      </c>
      <c r="AH111" s="49">
        <v>0</v>
      </c>
      <c r="AI111" s="49">
        <v>0</v>
      </c>
      <c r="AJ111" s="49">
        <v>107450.064</v>
      </c>
      <c r="AK111" s="49">
        <v>0</v>
      </c>
      <c r="AL111" s="49">
        <v>0</v>
      </c>
      <c r="AM111" s="49">
        <v>0</v>
      </c>
      <c r="AN111" s="49">
        <v>0</v>
      </c>
      <c r="AO111" s="49">
        <v>0</v>
      </c>
      <c r="AP111" s="49">
        <v>19587.28</v>
      </c>
      <c r="AQ111" s="49">
        <v>0</v>
      </c>
      <c r="AR111" s="49">
        <v>0</v>
      </c>
      <c r="AS111" s="49">
        <v>0</v>
      </c>
      <c r="AT111" s="49">
        <v>0</v>
      </c>
      <c r="AU111" s="49">
        <v>0</v>
      </c>
      <c r="AV111" s="49">
        <v>41547.358</v>
      </c>
      <c r="AW111" s="49">
        <v>0</v>
      </c>
      <c r="AX111" s="49">
        <v>2014.6969999999999</v>
      </c>
      <c r="AY111" s="49">
        <v>0</v>
      </c>
      <c r="AZ111" s="49">
        <v>0</v>
      </c>
      <c r="BA111" s="49">
        <v>0</v>
      </c>
      <c r="BB111" s="49">
        <v>2126.6170000000002</v>
      </c>
      <c r="BC111" s="49">
        <v>0</v>
      </c>
      <c r="BD111" s="49">
        <v>0</v>
      </c>
      <c r="BE111" s="49">
        <v>7974.8059999999996</v>
      </c>
      <c r="BF111" s="49">
        <v>4477.0969999999998</v>
      </c>
      <c r="BG111" s="49">
        <v>0</v>
      </c>
      <c r="BH111" s="49">
        <v>1343.1310000000001</v>
      </c>
      <c r="BI111" s="49"/>
      <c r="BJ111" s="166"/>
      <c r="BK111" s="166"/>
      <c r="BL111" s="166"/>
      <c r="BM111" s="149">
        <v>0</v>
      </c>
    </row>
    <row r="112" spans="2:65" ht="18" hidden="1" customHeight="1" outlineLevel="3">
      <c r="B112" s="166" t="s">
        <v>48</v>
      </c>
      <c r="C112" s="166" t="s">
        <v>169</v>
      </c>
      <c r="D112" s="166" t="s">
        <v>1282</v>
      </c>
      <c r="E112" s="167" t="s">
        <v>1283</v>
      </c>
      <c r="F112" s="166" t="s">
        <v>121</v>
      </c>
      <c r="G112" s="49">
        <v>868986.40539999993</v>
      </c>
      <c r="H112" s="49">
        <v>637444.41599999997</v>
      </c>
      <c r="I112" s="49">
        <v>0</v>
      </c>
      <c r="J112" s="49">
        <v>637444.41599999997</v>
      </c>
      <c r="K112" s="165">
        <v>-231541.98939999996</v>
      </c>
      <c r="L112" s="152">
        <v>0.73354935363641305</v>
      </c>
      <c r="M112" s="49">
        <v>841626.40539999993</v>
      </c>
      <c r="N112" s="49">
        <v>637444.41599999997</v>
      </c>
      <c r="O112" s="49">
        <v>0</v>
      </c>
      <c r="P112" s="49">
        <v>637444.41599999997</v>
      </c>
      <c r="Q112" s="165">
        <v>-204181.98939999996</v>
      </c>
      <c r="R112" s="152">
        <v>0.75739593234012381</v>
      </c>
      <c r="S112" s="49">
        <v>3357.806</v>
      </c>
      <c r="T112" s="49">
        <v>0</v>
      </c>
      <c r="U112" s="49">
        <v>0</v>
      </c>
      <c r="V112" s="49">
        <v>0</v>
      </c>
      <c r="W112" s="49">
        <v>0</v>
      </c>
      <c r="X112" s="49">
        <v>237845.538</v>
      </c>
      <c r="Y112" s="49">
        <v>0</v>
      </c>
      <c r="Z112" s="49">
        <v>0</v>
      </c>
      <c r="AA112" s="49">
        <v>0</v>
      </c>
      <c r="AB112" s="49">
        <v>0</v>
      </c>
      <c r="AC112" s="49">
        <v>5036.7420000000002</v>
      </c>
      <c r="AD112" s="49">
        <v>13151.459000000001</v>
      </c>
      <c r="AE112" s="49">
        <v>0</v>
      </c>
      <c r="AF112" s="49">
        <v>17192.009999999998</v>
      </c>
      <c r="AG112" s="49">
        <v>3488.3960000000002</v>
      </c>
      <c r="AH112" s="49">
        <v>0</v>
      </c>
      <c r="AI112" s="49">
        <v>0</v>
      </c>
      <c r="AJ112" s="49">
        <v>143266.75200000001</v>
      </c>
      <c r="AK112" s="49">
        <v>0</v>
      </c>
      <c r="AL112" s="49">
        <v>0</v>
      </c>
      <c r="AM112" s="49">
        <v>0</v>
      </c>
      <c r="AN112" s="49">
        <v>0</v>
      </c>
      <c r="AO112" s="49">
        <v>0</v>
      </c>
      <c r="AP112" s="49">
        <v>129555.864</v>
      </c>
      <c r="AQ112" s="49">
        <v>0</v>
      </c>
      <c r="AR112" s="49">
        <v>34977.285000000003</v>
      </c>
      <c r="AS112" s="49">
        <v>0</v>
      </c>
      <c r="AT112" s="49">
        <v>0</v>
      </c>
      <c r="AU112" s="49">
        <v>0</v>
      </c>
      <c r="AV112" s="49">
        <v>30623.268</v>
      </c>
      <c r="AW112" s="49">
        <v>0</v>
      </c>
      <c r="AX112" s="49">
        <v>0</v>
      </c>
      <c r="AY112" s="49">
        <v>0</v>
      </c>
      <c r="AZ112" s="49">
        <v>8954.1929999999993</v>
      </c>
      <c r="BA112" s="49">
        <v>4253.2420000000002</v>
      </c>
      <c r="BB112" s="49">
        <v>425.32299999999998</v>
      </c>
      <c r="BC112" s="49">
        <v>0</v>
      </c>
      <c r="BD112" s="49">
        <v>0</v>
      </c>
      <c r="BE112" s="49">
        <v>5316.5379999999996</v>
      </c>
      <c r="BF112" s="49">
        <v>0</v>
      </c>
      <c r="BG112" s="49">
        <v>0</v>
      </c>
      <c r="BH112" s="49">
        <v>0</v>
      </c>
      <c r="BI112" s="49"/>
      <c r="BJ112" s="166"/>
      <c r="BK112" s="166"/>
      <c r="BL112" s="166"/>
      <c r="BM112" s="149">
        <v>0</v>
      </c>
    </row>
    <row r="113" spans="2:65" ht="18" hidden="1" customHeight="1" outlineLevel="3">
      <c r="B113" s="166" t="s">
        <v>48</v>
      </c>
      <c r="C113" s="166" t="s">
        <v>167</v>
      </c>
      <c r="D113" s="166" t="s">
        <v>243</v>
      </c>
      <c r="E113" s="167" t="s">
        <v>53</v>
      </c>
      <c r="F113" s="166" t="s">
        <v>118</v>
      </c>
      <c r="G113" s="49">
        <v>692722.65884000005</v>
      </c>
      <c r="H113" s="49">
        <v>698858.75699999998</v>
      </c>
      <c r="I113" s="49">
        <v>-24317.930159999996</v>
      </c>
      <c r="J113" s="49">
        <v>674540.82683999999</v>
      </c>
      <c r="K113" s="165">
        <v>-18181.832000000053</v>
      </c>
      <c r="L113" s="152">
        <v>0.97375308607567934</v>
      </c>
      <c r="M113" s="49">
        <v>665362.65884000005</v>
      </c>
      <c r="N113" s="49">
        <v>690680.58900000004</v>
      </c>
      <c r="O113" s="49">
        <v>-24317.930159999996</v>
      </c>
      <c r="P113" s="49">
        <v>666362.65884000005</v>
      </c>
      <c r="Q113" s="165">
        <v>1000</v>
      </c>
      <c r="R113" s="152">
        <v>1.0015029397678303</v>
      </c>
      <c r="S113" s="49">
        <v>4477.0749999999998</v>
      </c>
      <c r="T113" s="49">
        <v>0</v>
      </c>
      <c r="U113" s="49">
        <v>0</v>
      </c>
      <c r="V113" s="49">
        <v>0</v>
      </c>
      <c r="W113" s="49">
        <v>0</v>
      </c>
      <c r="X113" s="49">
        <v>147184.41500000001</v>
      </c>
      <c r="Y113" s="49">
        <v>0</v>
      </c>
      <c r="Z113" s="49">
        <v>0</v>
      </c>
      <c r="AA113" s="49">
        <v>0</v>
      </c>
      <c r="AB113" s="49">
        <v>0</v>
      </c>
      <c r="AC113" s="49">
        <v>8394.57</v>
      </c>
      <c r="AD113" s="49">
        <v>0</v>
      </c>
      <c r="AE113" s="49">
        <v>27981.828000000001</v>
      </c>
      <c r="AF113" s="49">
        <v>29369.684000000001</v>
      </c>
      <c r="AG113" s="49">
        <v>0</v>
      </c>
      <c r="AH113" s="49">
        <v>0</v>
      </c>
      <c r="AI113" s="49">
        <v>0</v>
      </c>
      <c r="AJ113" s="49">
        <v>148997.42199999999</v>
      </c>
      <c r="AK113" s="49">
        <v>0</v>
      </c>
      <c r="AL113" s="49">
        <v>0</v>
      </c>
      <c r="AM113" s="49">
        <v>0</v>
      </c>
      <c r="AN113" s="49">
        <v>0</v>
      </c>
      <c r="AO113" s="49">
        <v>0</v>
      </c>
      <c r="AP113" s="49">
        <v>111927.31200000001</v>
      </c>
      <c r="AQ113" s="49">
        <v>0</v>
      </c>
      <c r="AR113" s="49">
        <v>34977.285000000003</v>
      </c>
      <c r="AS113" s="49">
        <v>0</v>
      </c>
      <c r="AT113" s="49">
        <v>0</v>
      </c>
      <c r="AU113" s="49">
        <v>0</v>
      </c>
      <c r="AV113" s="49">
        <v>154369.92499999999</v>
      </c>
      <c r="AW113" s="49">
        <v>0</v>
      </c>
      <c r="AX113" s="49">
        <v>1343.1310000000001</v>
      </c>
      <c r="AY113" s="49">
        <v>0</v>
      </c>
      <c r="AZ113" s="49">
        <v>8954.1939999999995</v>
      </c>
      <c r="BA113" s="49">
        <v>7387.21</v>
      </c>
      <c r="BB113" s="49">
        <v>0</v>
      </c>
      <c r="BC113" s="49">
        <v>0</v>
      </c>
      <c r="BD113" s="49">
        <v>0</v>
      </c>
      <c r="BE113" s="49">
        <v>5316.5379999999996</v>
      </c>
      <c r="BF113" s="49">
        <v>5223.28</v>
      </c>
      <c r="BG113" s="49">
        <v>0</v>
      </c>
      <c r="BH113" s="49">
        <v>2954.8879999999999</v>
      </c>
      <c r="BI113" s="49"/>
      <c r="BJ113" s="166"/>
      <c r="BK113" s="166"/>
      <c r="BL113" s="166"/>
      <c r="BM113" s="149">
        <v>1.0913936421275139E-10</v>
      </c>
    </row>
    <row r="114" spans="2:65" ht="18" hidden="1" customHeight="1" outlineLevel="3">
      <c r="B114" s="166" t="s">
        <v>48</v>
      </c>
      <c r="C114" s="166" t="s">
        <v>303</v>
      </c>
      <c r="D114" s="166" t="s">
        <v>337</v>
      </c>
      <c r="E114" s="167" t="s">
        <v>338</v>
      </c>
      <c r="F114" s="166" t="s">
        <v>859</v>
      </c>
      <c r="G114" s="49">
        <v>925593.98245463218</v>
      </c>
      <c r="H114" s="49">
        <v>960737.08499999996</v>
      </c>
      <c r="I114" s="49">
        <v>-21262.211640000001</v>
      </c>
      <c r="J114" s="49">
        <v>939474.87335999997</v>
      </c>
      <c r="K114" s="165">
        <v>13880.890905367793</v>
      </c>
      <c r="L114" s="152">
        <v>1.0149967384927852</v>
      </c>
      <c r="M114" s="49">
        <v>898233.98245463218</v>
      </c>
      <c r="N114" s="49">
        <v>953573.72599999991</v>
      </c>
      <c r="O114" s="49">
        <v>-21262.211640000001</v>
      </c>
      <c r="P114" s="49">
        <v>932311.51435999991</v>
      </c>
      <c r="Q114" s="165">
        <v>34077.531905367738</v>
      </c>
      <c r="R114" s="152">
        <v>1.0379383685888202</v>
      </c>
      <c r="S114" s="49">
        <v>5596.3440000000001</v>
      </c>
      <c r="T114" s="49">
        <v>0</v>
      </c>
      <c r="U114" s="49">
        <v>0</v>
      </c>
      <c r="V114" s="49">
        <v>0</v>
      </c>
      <c r="W114" s="49">
        <v>0</v>
      </c>
      <c r="X114" s="49">
        <v>419727.42</v>
      </c>
      <c r="Y114" s="49">
        <v>0</v>
      </c>
      <c r="Z114" s="49">
        <v>0</v>
      </c>
      <c r="AA114" s="49">
        <v>0</v>
      </c>
      <c r="AB114" s="49">
        <v>0</v>
      </c>
      <c r="AC114" s="49">
        <v>3357.828</v>
      </c>
      <c r="AD114" s="49">
        <v>8394.5480000000007</v>
      </c>
      <c r="AE114" s="49">
        <v>0</v>
      </c>
      <c r="AF114" s="49">
        <v>27757.933000000001</v>
      </c>
      <c r="AG114" s="49">
        <v>7928.1719999999996</v>
      </c>
      <c r="AH114" s="49">
        <v>0</v>
      </c>
      <c r="AI114" s="49">
        <v>0</v>
      </c>
      <c r="AJ114" s="49">
        <v>184455.943</v>
      </c>
      <c r="AK114" s="49">
        <v>0</v>
      </c>
      <c r="AL114" s="49">
        <v>0</v>
      </c>
      <c r="AM114" s="49">
        <v>0</v>
      </c>
      <c r="AN114" s="49">
        <v>0</v>
      </c>
      <c r="AO114" s="49">
        <v>0</v>
      </c>
      <c r="AP114" s="49">
        <v>223854.62400000001</v>
      </c>
      <c r="AQ114" s="49">
        <v>0</v>
      </c>
      <c r="AR114" s="49">
        <v>34977.285000000003</v>
      </c>
      <c r="AS114" s="49">
        <v>0</v>
      </c>
      <c r="AT114" s="49">
        <v>0</v>
      </c>
      <c r="AU114" s="49">
        <v>0</v>
      </c>
      <c r="AV114" s="49">
        <v>8954.1720000000005</v>
      </c>
      <c r="AW114" s="49">
        <v>0</v>
      </c>
      <c r="AX114" s="49">
        <v>3357.828</v>
      </c>
      <c r="AY114" s="49">
        <v>0</v>
      </c>
      <c r="AZ114" s="49">
        <v>9849.6129999999994</v>
      </c>
      <c r="BA114" s="49">
        <v>7387.21</v>
      </c>
      <c r="BB114" s="49">
        <v>0</v>
      </c>
      <c r="BC114" s="49">
        <v>0</v>
      </c>
      <c r="BD114" s="49">
        <v>0</v>
      </c>
      <c r="BE114" s="49">
        <v>7974.8059999999996</v>
      </c>
      <c r="BF114" s="49">
        <v>4477.0969999999998</v>
      </c>
      <c r="BG114" s="49">
        <v>0</v>
      </c>
      <c r="BH114" s="49">
        <v>2686.2620000000002</v>
      </c>
      <c r="BI114" s="49"/>
      <c r="BJ114" s="166"/>
      <c r="BK114" s="166"/>
      <c r="BL114" s="166"/>
      <c r="BM114" s="149">
        <v>-1.2369127944111824E-10</v>
      </c>
    </row>
    <row r="115" spans="2:65" ht="18" hidden="1" customHeight="1" outlineLevel="3">
      <c r="B115" s="166" t="s">
        <v>48</v>
      </c>
      <c r="C115" s="166" t="s">
        <v>102</v>
      </c>
      <c r="D115" s="166" t="s">
        <v>242</v>
      </c>
      <c r="E115" s="167" t="s">
        <v>65</v>
      </c>
      <c r="F115" s="166" t="s">
        <v>119</v>
      </c>
      <c r="G115" s="49">
        <v>1152043.5220000001</v>
      </c>
      <c r="H115" s="49">
        <v>1169507.0759999999</v>
      </c>
      <c r="I115" s="49">
        <v>-39802.446000000004</v>
      </c>
      <c r="J115" s="49">
        <v>1129704.6299999999</v>
      </c>
      <c r="K115" s="165">
        <v>-22338.892000000225</v>
      </c>
      <c r="L115" s="152">
        <v>0.98060933326440747</v>
      </c>
      <c r="M115" s="49">
        <v>1120123.5220000001</v>
      </c>
      <c r="N115" s="49">
        <v>1160925.9679999999</v>
      </c>
      <c r="O115" s="49">
        <v>-39802.446000000004</v>
      </c>
      <c r="P115" s="49">
        <v>1121123.5219999999</v>
      </c>
      <c r="Q115" s="165">
        <v>999.99999999976717</v>
      </c>
      <c r="R115" s="152">
        <v>1.0008927586827336</v>
      </c>
      <c r="S115" s="49">
        <v>2238.538</v>
      </c>
      <c r="T115" s="49">
        <v>0</v>
      </c>
      <c r="U115" s="49">
        <v>0</v>
      </c>
      <c r="V115" s="49">
        <v>0</v>
      </c>
      <c r="W115" s="49">
        <v>0</v>
      </c>
      <c r="X115" s="49">
        <v>302763.37900000002</v>
      </c>
      <c r="Y115" s="49">
        <v>0</v>
      </c>
      <c r="Z115" s="49">
        <v>0</v>
      </c>
      <c r="AA115" s="49">
        <v>0</v>
      </c>
      <c r="AB115" s="49">
        <v>0</v>
      </c>
      <c r="AC115" s="49">
        <v>3357.828</v>
      </c>
      <c r="AD115" s="49">
        <v>8394.5480000000007</v>
      </c>
      <c r="AE115" s="49">
        <v>27981.828000000001</v>
      </c>
      <c r="AF115" s="49">
        <v>35637.603999999999</v>
      </c>
      <c r="AG115" s="49">
        <v>9513.8060000000005</v>
      </c>
      <c r="AH115" s="49">
        <v>0</v>
      </c>
      <c r="AI115" s="49">
        <v>0</v>
      </c>
      <c r="AJ115" s="49">
        <v>394699.90399999998</v>
      </c>
      <c r="AK115" s="49">
        <v>0</v>
      </c>
      <c r="AL115" s="49">
        <v>0</v>
      </c>
      <c r="AM115" s="49">
        <v>0</v>
      </c>
      <c r="AN115" s="49">
        <v>0</v>
      </c>
      <c r="AO115" s="49">
        <v>0</v>
      </c>
      <c r="AP115" s="49">
        <v>126477.86199999999</v>
      </c>
      <c r="AQ115" s="49">
        <v>0</v>
      </c>
      <c r="AR115" s="49">
        <v>38055.286</v>
      </c>
      <c r="AS115" s="49">
        <v>0</v>
      </c>
      <c r="AT115" s="49">
        <v>0</v>
      </c>
      <c r="AU115" s="49">
        <v>0</v>
      </c>
      <c r="AV115" s="49">
        <v>178367.10500000001</v>
      </c>
      <c r="AW115" s="49">
        <v>0</v>
      </c>
      <c r="AX115" s="49">
        <v>0</v>
      </c>
      <c r="AY115" s="49">
        <v>0</v>
      </c>
      <c r="AZ115" s="49">
        <v>8954.1939999999995</v>
      </c>
      <c r="BA115" s="49">
        <v>11192.742</v>
      </c>
      <c r="BB115" s="49">
        <v>0</v>
      </c>
      <c r="BC115" s="49">
        <v>0</v>
      </c>
      <c r="BD115" s="49">
        <v>0</v>
      </c>
      <c r="BE115" s="49">
        <v>13291.343999999999</v>
      </c>
      <c r="BF115" s="49">
        <v>5223.28</v>
      </c>
      <c r="BG115" s="49">
        <v>0</v>
      </c>
      <c r="BH115" s="49">
        <v>3357.828</v>
      </c>
      <c r="BI115" s="49"/>
      <c r="BJ115" s="166"/>
      <c r="BK115" s="166"/>
      <c r="BL115" s="166"/>
      <c r="BM115" s="149">
        <v>0</v>
      </c>
    </row>
    <row r="116" spans="2:65" ht="18" hidden="1" customHeight="1" outlineLevel="3">
      <c r="B116" s="166" t="s">
        <v>48</v>
      </c>
      <c r="C116" s="166" t="s">
        <v>209</v>
      </c>
      <c r="D116" s="166" t="s">
        <v>244</v>
      </c>
      <c r="E116" s="167" t="s">
        <v>193</v>
      </c>
      <c r="F116" s="166" t="s">
        <v>860</v>
      </c>
      <c r="G116" s="49">
        <v>1408776.6808</v>
      </c>
      <c r="H116" s="49">
        <v>1426979.503</v>
      </c>
      <c r="I116" s="49">
        <v>-38245.111199999999</v>
      </c>
      <c r="J116" s="49">
        <v>1388734.3918000001</v>
      </c>
      <c r="K116" s="165">
        <v>-20042.288999999873</v>
      </c>
      <c r="L116" s="152">
        <v>0.98577326749288718</v>
      </c>
      <c r="M116" s="49">
        <v>1367736.6808</v>
      </c>
      <c r="N116" s="49">
        <v>1406981.7920000001</v>
      </c>
      <c r="O116" s="49">
        <v>-38245.111199999999</v>
      </c>
      <c r="P116" s="49">
        <v>1368736.6808000002</v>
      </c>
      <c r="Q116" s="165">
        <v>1000.0000000002328</v>
      </c>
      <c r="R116" s="152">
        <v>1.0007311348843955</v>
      </c>
      <c r="S116" s="49">
        <v>11416.541999999999</v>
      </c>
      <c r="T116" s="49">
        <v>0</v>
      </c>
      <c r="U116" s="49">
        <v>0</v>
      </c>
      <c r="V116" s="49">
        <v>0</v>
      </c>
      <c r="W116" s="49">
        <v>0</v>
      </c>
      <c r="X116" s="49">
        <v>540049.28</v>
      </c>
      <c r="Y116" s="49">
        <v>0</v>
      </c>
      <c r="Z116" s="49">
        <v>0</v>
      </c>
      <c r="AA116" s="49">
        <v>0</v>
      </c>
      <c r="AB116" s="49">
        <v>0</v>
      </c>
      <c r="AC116" s="49">
        <v>16789.14</v>
      </c>
      <c r="AD116" s="49">
        <v>13990.914000000001</v>
      </c>
      <c r="AE116" s="49">
        <v>33578.194000000003</v>
      </c>
      <c r="AF116" s="49">
        <v>42800.942000000003</v>
      </c>
      <c r="AG116" s="49">
        <v>9513.8060000000005</v>
      </c>
      <c r="AH116" s="49">
        <v>0</v>
      </c>
      <c r="AI116" s="49">
        <v>0</v>
      </c>
      <c r="AJ116" s="49">
        <v>218839.96400000001</v>
      </c>
      <c r="AK116" s="49">
        <v>0</v>
      </c>
      <c r="AL116" s="49">
        <v>0</v>
      </c>
      <c r="AM116" s="49">
        <v>0</v>
      </c>
      <c r="AN116" s="49">
        <v>0</v>
      </c>
      <c r="AO116" s="49">
        <v>0</v>
      </c>
      <c r="AP116" s="49">
        <v>337181.02799999999</v>
      </c>
      <c r="AQ116" s="49">
        <v>0</v>
      </c>
      <c r="AR116" s="49">
        <v>50926.927000000003</v>
      </c>
      <c r="AS116" s="49">
        <v>0</v>
      </c>
      <c r="AT116" s="49">
        <v>0</v>
      </c>
      <c r="AU116" s="49">
        <v>0</v>
      </c>
      <c r="AV116" s="49">
        <v>95988.724000000002</v>
      </c>
      <c r="AW116" s="49">
        <v>0</v>
      </c>
      <c r="AX116" s="49">
        <v>8596.0400000000009</v>
      </c>
      <c r="AY116" s="49">
        <v>0</v>
      </c>
      <c r="AZ116" s="49">
        <v>16117.549000000001</v>
      </c>
      <c r="BA116" s="49">
        <v>11192.742</v>
      </c>
      <c r="BB116" s="49">
        <v>0</v>
      </c>
      <c r="BC116" s="49">
        <v>0</v>
      </c>
      <c r="BD116" s="49">
        <v>0</v>
      </c>
      <c r="BE116" s="49">
        <v>0</v>
      </c>
      <c r="BF116" s="49">
        <v>11938.924999999999</v>
      </c>
      <c r="BG116" s="49">
        <v>0</v>
      </c>
      <c r="BH116" s="49">
        <v>8058.7860000000001</v>
      </c>
      <c r="BI116" s="49"/>
      <c r="BJ116" s="166"/>
      <c r="BK116" s="166"/>
      <c r="BL116" s="166"/>
      <c r="BM116" s="149">
        <v>1.6007106751203537E-10</v>
      </c>
    </row>
    <row r="117" spans="2:65" ht="18" hidden="1" customHeight="1" outlineLevel="3">
      <c r="B117" s="166" t="s">
        <v>48</v>
      </c>
      <c r="C117" s="166" t="s">
        <v>207</v>
      </c>
      <c r="D117" s="166" t="s">
        <v>240</v>
      </c>
      <c r="E117" s="167" t="s">
        <v>82</v>
      </c>
      <c r="F117" s="166" t="s">
        <v>861</v>
      </c>
      <c r="G117" s="49">
        <v>723082.01028000005</v>
      </c>
      <c r="H117" s="49">
        <v>760981.90800000005</v>
      </c>
      <c r="I117" s="49">
        <v>-63276.039720000001</v>
      </c>
      <c r="J117" s="49">
        <v>697705.86828000005</v>
      </c>
      <c r="K117" s="165">
        <v>-25376.141999999993</v>
      </c>
      <c r="L117" s="152">
        <v>0.96490558243846569</v>
      </c>
      <c r="M117" s="49">
        <v>695722.01028000005</v>
      </c>
      <c r="N117" s="49">
        <v>755161.68</v>
      </c>
      <c r="O117" s="49">
        <v>-58439.669719999998</v>
      </c>
      <c r="P117" s="49">
        <v>696722.01028000005</v>
      </c>
      <c r="Q117" s="165">
        <v>1000</v>
      </c>
      <c r="R117" s="152">
        <v>1.0014373557041807</v>
      </c>
      <c r="S117" s="49">
        <v>2238.538</v>
      </c>
      <c r="T117" s="49">
        <v>0</v>
      </c>
      <c r="U117" s="49">
        <v>0</v>
      </c>
      <c r="V117" s="49">
        <v>0</v>
      </c>
      <c r="W117" s="49">
        <v>0</v>
      </c>
      <c r="X117" s="49">
        <v>98496.035000000003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2798.183</v>
      </c>
      <c r="AE117" s="49">
        <v>0</v>
      </c>
      <c r="AF117" s="49">
        <v>29369.684000000001</v>
      </c>
      <c r="AG117" s="49">
        <v>0</v>
      </c>
      <c r="AH117" s="49">
        <v>0</v>
      </c>
      <c r="AI117" s="49">
        <v>0</v>
      </c>
      <c r="AJ117" s="49">
        <v>286533.50300000003</v>
      </c>
      <c r="AK117" s="49">
        <v>0</v>
      </c>
      <c r="AL117" s="49">
        <v>0</v>
      </c>
      <c r="AM117" s="49">
        <v>0</v>
      </c>
      <c r="AN117" s="49">
        <v>0</v>
      </c>
      <c r="AO117" s="49">
        <v>0</v>
      </c>
      <c r="AP117" s="49">
        <v>103532.76300000001</v>
      </c>
      <c r="AQ117" s="49">
        <v>0</v>
      </c>
      <c r="AR117" s="49">
        <v>34977.285000000003</v>
      </c>
      <c r="AS117" s="49">
        <v>0</v>
      </c>
      <c r="AT117" s="49">
        <v>0</v>
      </c>
      <c r="AU117" s="49">
        <v>0</v>
      </c>
      <c r="AV117" s="49">
        <v>179083.44</v>
      </c>
      <c r="AW117" s="49">
        <v>0</v>
      </c>
      <c r="AX117" s="49">
        <v>4029.3939999999998</v>
      </c>
      <c r="AY117" s="49">
        <v>0</v>
      </c>
      <c r="AZ117" s="49">
        <v>0</v>
      </c>
      <c r="BA117" s="49">
        <v>14102.855</v>
      </c>
      <c r="BB117" s="49">
        <v>0</v>
      </c>
      <c r="BC117" s="49">
        <v>0</v>
      </c>
      <c r="BD117" s="49">
        <v>0</v>
      </c>
      <c r="BE117" s="49">
        <v>0</v>
      </c>
      <c r="BF117" s="49">
        <v>4477.0969999999998</v>
      </c>
      <c r="BG117" s="49">
        <v>0</v>
      </c>
      <c r="BH117" s="49">
        <v>1343.1310000000001</v>
      </c>
      <c r="BI117" s="49"/>
      <c r="BJ117" s="166"/>
      <c r="BK117" s="166"/>
      <c r="BL117" s="166"/>
      <c r="BM117" s="149">
        <v>0</v>
      </c>
    </row>
    <row r="118" spans="2:65" ht="18" hidden="1" customHeight="1" outlineLevel="3">
      <c r="B118" s="166" t="s">
        <v>48</v>
      </c>
      <c r="C118" s="166" t="s">
        <v>168</v>
      </c>
      <c r="D118" s="166" t="s">
        <v>293</v>
      </c>
      <c r="E118" s="167" t="s">
        <v>294</v>
      </c>
      <c r="F118" s="166" t="s">
        <v>120</v>
      </c>
      <c r="G118" s="49">
        <v>1272125.309939513</v>
      </c>
      <c r="H118" s="49">
        <v>1368809.5759999999</v>
      </c>
      <c r="I118" s="49">
        <v>-42870.172119999996</v>
      </c>
      <c r="J118" s="49">
        <v>1325939.4038799999</v>
      </c>
      <c r="K118" s="165">
        <v>53814.093940486899</v>
      </c>
      <c r="L118" s="152">
        <v>1.0423025102323022</v>
      </c>
      <c r="M118" s="49">
        <v>1235645.309939513</v>
      </c>
      <c r="N118" s="49">
        <v>1354602.25</v>
      </c>
      <c r="O118" s="49">
        <v>-42870.172119999996</v>
      </c>
      <c r="P118" s="49">
        <v>1311732.07788</v>
      </c>
      <c r="Q118" s="165">
        <v>76086.767940487014</v>
      </c>
      <c r="R118" s="152">
        <v>1.0615765441170262</v>
      </c>
      <c r="S118" s="49">
        <v>27645.938999999998</v>
      </c>
      <c r="T118" s="49">
        <v>0</v>
      </c>
      <c r="U118" s="49">
        <v>0</v>
      </c>
      <c r="V118" s="49">
        <v>0</v>
      </c>
      <c r="W118" s="49">
        <v>0</v>
      </c>
      <c r="X118" s="49">
        <v>531654.73199999996</v>
      </c>
      <c r="Y118" s="49">
        <v>0</v>
      </c>
      <c r="Z118" s="49">
        <v>0</v>
      </c>
      <c r="AA118" s="49">
        <v>0</v>
      </c>
      <c r="AB118" s="49">
        <v>0</v>
      </c>
      <c r="AC118" s="49">
        <v>6715.6559999999999</v>
      </c>
      <c r="AD118" s="49">
        <v>13990.914000000001</v>
      </c>
      <c r="AE118" s="49">
        <v>0</v>
      </c>
      <c r="AF118" s="49">
        <v>39040.188999999998</v>
      </c>
      <c r="AG118" s="49">
        <v>6659.6639999999998</v>
      </c>
      <c r="AH118" s="49">
        <v>0</v>
      </c>
      <c r="AI118" s="49">
        <v>0</v>
      </c>
      <c r="AJ118" s="49">
        <v>369807.30499999999</v>
      </c>
      <c r="AK118" s="49">
        <v>0</v>
      </c>
      <c r="AL118" s="49">
        <v>0</v>
      </c>
      <c r="AM118" s="49">
        <v>0</v>
      </c>
      <c r="AN118" s="49">
        <v>0</v>
      </c>
      <c r="AO118" s="49">
        <v>0</v>
      </c>
      <c r="AP118" s="49">
        <v>153900.05499999999</v>
      </c>
      <c r="AQ118" s="49">
        <v>0</v>
      </c>
      <c r="AR118" s="49">
        <v>44211.288</v>
      </c>
      <c r="AS118" s="49">
        <v>0</v>
      </c>
      <c r="AT118" s="49">
        <v>0</v>
      </c>
      <c r="AU118" s="49">
        <v>0</v>
      </c>
      <c r="AV118" s="49">
        <v>112822.567</v>
      </c>
      <c r="AW118" s="49">
        <v>0</v>
      </c>
      <c r="AX118" s="49">
        <v>5372.5249999999996</v>
      </c>
      <c r="AY118" s="49">
        <v>0</v>
      </c>
      <c r="AZ118" s="49">
        <v>15669.839</v>
      </c>
      <c r="BA118" s="49">
        <v>11640.451999999999</v>
      </c>
      <c r="BB118" s="49">
        <v>850.64700000000005</v>
      </c>
      <c r="BC118" s="49">
        <v>0</v>
      </c>
      <c r="BD118" s="49">
        <v>0</v>
      </c>
      <c r="BE118" s="49">
        <v>14620.477999999999</v>
      </c>
      <c r="BF118" s="49">
        <v>10446.558999999999</v>
      </c>
      <c r="BG118" s="49">
        <v>0</v>
      </c>
      <c r="BH118" s="49">
        <v>3760.7669999999998</v>
      </c>
      <c r="BI118" s="49"/>
      <c r="BJ118" s="166"/>
      <c r="BK118" s="166"/>
      <c r="BL118" s="166"/>
      <c r="BM118" s="149">
        <v>-2.255546860396862E-10</v>
      </c>
    </row>
    <row r="119" spans="2:65" ht="18" customHeight="1" outlineLevel="2" collapsed="1">
      <c r="B119" s="158" t="s">
        <v>48</v>
      </c>
      <c r="C119" s="158"/>
      <c r="D119" s="158"/>
      <c r="E119" s="159" t="s">
        <v>862</v>
      </c>
      <c r="F119" s="158"/>
      <c r="G119" s="160">
        <v>7968924.5521687772</v>
      </c>
      <c r="H119" s="160">
        <v>8235066.7189999986</v>
      </c>
      <c r="I119" s="160">
        <v>-297969.98111999995</v>
      </c>
      <c r="J119" s="160">
        <v>7937096.7378800008</v>
      </c>
      <c r="K119" s="168">
        <v>-31827.814288777561</v>
      </c>
      <c r="L119" s="161">
        <v>0.9960060088308762</v>
      </c>
      <c r="M119" s="160">
        <v>7722684.5521687772</v>
      </c>
      <c r="N119" s="160">
        <v>8158135.2319999989</v>
      </c>
      <c r="O119" s="160">
        <v>-289651.41911999998</v>
      </c>
      <c r="P119" s="160">
        <v>7868483.8128799992</v>
      </c>
      <c r="Q119" s="168">
        <v>145799.2607112226</v>
      </c>
      <c r="R119" s="161">
        <v>1.018879349496449</v>
      </c>
      <c r="S119" s="160">
        <v>58649.684999999998</v>
      </c>
      <c r="T119" s="160">
        <v>0</v>
      </c>
      <c r="U119" s="160">
        <v>0</v>
      </c>
      <c r="V119" s="160">
        <v>0</v>
      </c>
      <c r="W119" s="160">
        <v>0</v>
      </c>
      <c r="X119" s="160">
        <v>2473593.5949999997</v>
      </c>
      <c r="Y119" s="160">
        <v>0</v>
      </c>
      <c r="Z119" s="160">
        <v>0</v>
      </c>
      <c r="AA119" s="160">
        <v>0</v>
      </c>
      <c r="AB119" s="160">
        <v>0</v>
      </c>
      <c r="AC119" s="160">
        <v>66317.103000000003</v>
      </c>
      <c r="AD119" s="160">
        <v>68555.478000000003</v>
      </c>
      <c r="AE119" s="160">
        <v>139909.14000000001</v>
      </c>
      <c r="AF119" s="160">
        <v>266834.32300000003</v>
      </c>
      <c r="AG119" s="160">
        <v>52960.187999999987</v>
      </c>
      <c r="AH119" s="160">
        <v>0</v>
      </c>
      <c r="AI119" s="160">
        <v>0</v>
      </c>
      <c r="AJ119" s="160">
        <v>2196100.2280000001</v>
      </c>
      <c r="AK119" s="160">
        <v>0</v>
      </c>
      <c r="AL119" s="160">
        <v>0</v>
      </c>
      <c r="AM119" s="160">
        <v>0</v>
      </c>
      <c r="AN119" s="160">
        <v>0</v>
      </c>
      <c r="AO119" s="160">
        <v>0</v>
      </c>
      <c r="AP119" s="160">
        <v>1305911.9139999999</v>
      </c>
      <c r="AQ119" s="160">
        <v>0</v>
      </c>
      <c r="AR119" s="160">
        <v>308079.92600000004</v>
      </c>
      <c r="AS119" s="160">
        <v>0</v>
      </c>
      <c r="AT119" s="160">
        <v>0</v>
      </c>
      <c r="AU119" s="160">
        <v>0</v>
      </c>
      <c r="AV119" s="160">
        <v>962573.48900000006</v>
      </c>
      <c r="AW119" s="160">
        <v>0</v>
      </c>
      <c r="AX119" s="160">
        <v>27534.190000000002</v>
      </c>
      <c r="AY119" s="160">
        <v>0</v>
      </c>
      <c r="AZ119" s="160">
        <v>94019.034000000014</v>
      </c>
      <c r="BA119" s="160">
        <v>78349.195000000007</v>
      </c>
      <c r="BB119" s="160">
        <v>4253.2340000000004</v>
      </c>
      <c r="BC119" s="160">
        <v>0</v>
      </c>
      <c r="BD119" s="160">
        <v>0</v>
      </c>
      <c r="BE119" s="160">
        <v>54494.509999999995</v>
      </c>
      <c r="BF119" s="160">
        <v>50740.432000000001</v>
      </c>
      <c r="BG119" s="160">
        <v>0</v>
      </c>
      <c r="BH119" s="160">
        <v>26191.055</v>
      </c>
      <c r="BI119" s="160"/>
      <c r="BJ119" s="161"/>
      <c r="BK119" s="160"/>
      <c r="BL119" s="161"/>
      <c r="BM119" s="149">
        <v>0</v>
      </c>
    </row>
    <row r="120" spans="2:65" ht="18" hidden="1" customHeight="1" outlineLevel="3">
      <c r="B120" s="166" t="s">
        <v>48</v>
      </c>
      <c r="C120" s="166" t="s">
        <v>1135</v>
      </c>
      <c r="D120" s="166" t="s">
        <v>475</v>
      </c>
      <c r="E120" s="167" t="s">
        <v>484</v>
      </c>
      <c r="F120" s="166" t="s">
        <v>863</v>
      </c>
      <c r="G120" s="49">
        <v>45000</v>
      </c>
      <c r="H120" s="49">
        <v>45068.364000000001</v>
      </c>
      <c r="I120" s="49">
        <v>0</v>
      </c>
      <c r="J120" s="49">
        <v>45068.364000000001</v>
      </c>
      <c r="K120" s="165">
        <v>68.364000000001397</v>
      </c>
      <c r="L120" s="152">
        <v>1.0015191999999999</v>
      </c>
      <c r="M120" s="49">
        <v>45000</v>
      </c>
      <c r="N120" s="49">
        <v>45068.364000000001</v>
      </c>
      <c r="O120" s="49">
        <v>0</v>
      </c>
      <c r="P120" s="49">
        <v>45068.364000000001</v>
      </c>
      <c r="Q120" s="165">
        <v>68.364000000001397</v>
      </c>
      <c r="R120" s="152">
        <v>1.0015191999999999</v>
      </c>
      <c r="S120" s="49">
        <v>548.44100000000003</v>
      </c>
      <c r="T120" s="49">
        <v>0</v>
      </c>
      <c r="U120" s="49">
        <v>0</v>
      </c>
      <c r="V120" s="49">
        <v>0</v>
      </c>
      <c r="W120" s="49">
        <v>0</v>
      </c>
      <c r="X120" s="49">
        <v>24679.972000000002</v>
      </c>
      <c r="Y120" s="49">
        <v>0</v>
      </c>
      <c r="Z120" s="49">
        <v>0</v>
      </c>
      <c r="AA120" s="49">
        <v>0</v>
      </c>
      <c r="AB120" s="49">
        <v>0</v>
      </c>
      <c r="AC120" s="49">
        <v>0</v>
      </c>
      <c r="AD120" s="49">
        <v>0</v>
      </c>
      <c r="AE120" s="49">
        <v>0</v>
      </c>
      <c r="AF120" s="49">
        <v>0</v>
      </c>
      <c r="AG120" s="49">
        <v>0</v>
      </c>
      <c r="AH120" s="49">
        <v>0</v>
      </c>
      <c r="AI120" s="49">
        <v>0</v>
      </c>
      <c r="AJ120" s="49">
        <v>877.50900000000001</v>
      </c>
      <c r="AK120" s="49">
        <v>0</v>
      </c>
      <c r="AL120" s="49">
        <v>0</v>
      </c>
      <c r="AM120" s="49">
        <v>0</v>
      </c>
      <c r="AN120" s="49">
        <v>0</v>
      </c>
      <c r="AO120" s="49">
        <v>0</v>
      </c>
      <c r="AP120" s="49">
        <v>15082.205</v>
      </c>
      <c r="AQ120" s="49">
        <v>0</v>
      </c>
      <c r="AR120" s="49">
        <v>0</v>
      </c>
      <c r="AS120" s="49">
        <v>0</v>
      </c>
      <c r="AT120" s="49">
        <v>0</v>
      </c>
      <c r="AU120" s="49">
        <v>0</v>
      </c>
      <c r="AV120" s="49">
        <v>877.50900000000001</v>
      </c>
      <c r="AW120" s="49">
        <v>0</v>
      </c>
      <c r="AX120" s="49">
        <v>658.13499999999999</v>
      </c>
      <c r="AY120" s="49">
        <v>0</v>
      </c>
      <c r="AZ120" s="49">
        <v>0</v>
      </c>
      <c r="BA120" s="49">
        <v>0</v>
      </c>
      <c r="BB120" s="49">
        <v>1042.0419999999999</v>
      </c>
      <c r="BC120" s="49">
        <v>0</v>
      </c>
      <c r="BD120" s="49">
        <v>0</v>
      </c>
      <c r="BE120" s="49">
        <v>1302.5509999999999</v>
      </c>
      <c r="BF120" s="49">
        <v>0</v>
      </c>
      <c r="BG120" s="49">
        <v>0</v>
      </c>
      <c r="BH120" s="49">
        <v>0</v>
      </c>
      <c r="BI120" s="49"/>
      <c r="BJ120" s="166"/>
      <c r="BK120" s="166"/>
      <c r="BL120" s="166"/>
      <c r="BM120" s="149">
        <v>0</v>
      </c>
    </row>
    <row r="121" spans="2:65" ht="18" hidden="1" customHeight="1" outlineLevel="3">
      <c r="B121" s="166" t="s">
        <v>48</v>
      </c>
      <c r="C121" s="166" t="s">
        <v>1135</v>
      </c>
      <c r="D121" s="166" t="s">
        <v>1222</v>
      </c>
      <c r="E121" s="167" t="s">
        <v>513</v>
      </c>
      <c r="F121" s="166" t="s">
        <v>864</v>
      </c>
      <c r="G121" s="49">
        <v>45000</v>
      </c>
      <c r="H121" s="49">
        <v>45141.476000000002</v>
      </c>
      <c r="I121" s="49">
        <v>0</v>
      </c>
      <c r="J121" s="49">
        <v>45141.476000000002</v>
      </c>
      <c r="K121" s="165">
        <v>141.47600000000239</v>
      </c>
      <c r="L121" s="152">
        <v>1.0031439111111111</v>
      </c>
      <c r="M121" s="49">
        <v>45000</v>
      </c>
      <c r="N121" s="49">
        <v>45141.476000000002</v>
      </c>
      <c r="O121" s="49">
        <v>0</v>
      </c>
      <c r="P121" s="49">
        <v>45141.476000000002</v>
      </c>
      <c r="Q121" s="165">
        <v>141.47600000000239</v>
      </c>
      <c r="R121" s="152">
        <v>1.0031439111111111</v>
      </c>
      <c r="S121" s="49">
        <v>548.44100000000003</v>
      </c>
      <c r="T121" s="49">
        <v>0</v>
      </c>
      <c r="U121" s="49">
        <v>0</v>
      </c>
      <c r="V121" s="49">
        <v>0</v>
      </c>
      <c r="W121" s="49">
        <v>0</v>
      </c>
      <c r="X121" s="49">
        <v>22486.198</v>
      </c>
      <c r="Y121" s="49">
        <v>0</v>
      </c>
      <c r="Z121" s="49">
        <v>0</v>
      </c>
      <c r="AA121" s="49">
        <v>0</v>
      </c>
      <c r="AB121" s="49">
        <v>0</v>
      </c>
      <c r="AC121" s="49">
        <v>0</v>
      </c>
      <c r="AD121" s="49">
        <v>1371.11</v>
      </c>
      <c r="AE121" s="49">
        <v>0</v>
      </c>
      <c r="AF121" s="49">
        <v>0</v>
      </c>
      <c r="AG121" s="49">
        <v>1553.921</v>
      </c>
      <c r="AH121" s="49">
        <v>0</v>
      </c>
      <c r="AI121" s="49">
        <v>0</v>
      </c>
      <c r="AJ121" s="49">
        <v>7020.0709999999999</v>
      </c>
      <c r="AK121" s="49">
        <v>0</v>
      </c>
      <c r="AL121" s="49">
        <v>0</v>
      </c>
      <c r="AM121" s="49">
        <v>0</v>
      </c>
      <c r="AN121" s="49">
        <v>0</v>
      </c>
      <c r="AO121" s="49">
        <v>0</v>
      </c>
      <c r="AP121" s="49">
        <v>8226.6569999999992</v>
      </c>
      <c r="AQ121" s="49">
        <v>0</v>
      </c>
      <c r="AR121" s="49">
        <v>0</v>
      </c>
      <c r="AS121" s="49">
        <v>0</v>
      </c>
      <c r="AT121" s="49">
        <v>0</v>
      </c>
      <c r="AU121" s="49">
        <v>0</v>
      </c>
      <c r="AV121" s="49">
        <v>2632.527</v>
      </c>
      <c r="AW121" s="49">
        <v>0</v>
      </c>
      <c r="AX121" s="49">
        <v>0</v>
      </c>
      <c r="AY121" s="49">
        <v>0</v>
      </c>
      <c r="AZ121" s="49">
        <v>0</v>
      </c>
      <c r="BA121" s="49">
        <v>0</v>
      </c>
      <c r="BB121" s="49">
        <v>0</v>
      </c>
      <c r="BC121" s="49">
        <v>0</v>
      </c>
      <c r="BD121" s="49">
        <v>0</v>
      </c>
      <c r="BE121" s="49">
        <v>1302.5509999999999</v>
      </c>
      <c r="BF121" s="49">
        <v>0</v>
      </c>
      <c r="BG121" s="49">
        <v>0</v>
      </c>
      <c r="BH121" s="49">
        <v>0</v>
      </c>
      <c r="BI121" s="49"/>
      <c r="BJ121" s="166"/>
      <c r="BK121" s="166"/>
      <c r="BL121" s="166"/>
      <c r="BM121" s="149">
        <v>-7.2759576141834259E-12</v>
      </c>
    </row>
    <row r="122" spans="2:65" ht="18" hidden="1" customHeight="1" outlineLevel="3">
      <c r="B122" s="166" t="s">
        <v>48</v>
      </c>
      <c r="C122" s="166" t="s">
        <v>1135</v>
      </c>
      <c r="D122" s="166" t="s">
        <v>402</v>
      </c>
      <c r="E122" s="167" t="s">
        <v>408</v>
      </c>
      <c r="F122" s="166" t="s">
        <v>865</v>
      </c>
      <c r="G122" s="49">
        <v>45000</v>
      </c>
      <c r="H122" s="49">
        <v>0</v>
      </c>
      <c r="I122" s="49">
        <v>0</v>
      </c>
      <c r="J122" s="49">
        <v>0</v>
      </c>
      <c r="K122" s="165">
        <v>-45000</v>
      </c>
      <c r="L122" s="152">
        <v>0</v>
      </c>
      <c r="M122" s="49">
        <v>45000</v>
      </c>
      <c r="N122" s="49">
        <v>0</v>
      </c>
      <c r="O122" s="49">
        <v>0</v>
      </c>
      <c r="P122" s="49">
        <v>0</v>
      </c>
      <c r="Q122" s="165">
        <v>-45000</v>
      </c>
      <c r="R122" s="152">
        <v>0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49">
        <v>0</v>
      </c>
      <c r="AA122" s="49">
        <v>0</v>
      </c>
      <c r="AB122" s="49">
        <v>0</v>
      </c>
      <c r="AC122" s="49">
        <v>0</v>
      </c>
      <c r="AD122" s="49">
        <v>0</v>
      </c>
      <c r="AE122" s="49">
        <v>0</v>
      </c>
      <c r="AF122" s="49">
        <v>0</v>
      </c>
      <c r="AG122" s="49">
        <v>0</v>
      </c>
      <c r="AH122" s="49">
        <v>0</v>
      </c>
      <c r="AI122" s="49">
        <v>0</v>
      </c>
      <c r="AJ122" s="49">
        <v>0</v>
      </c>
      <c r="AK122" s="49">
        <v>0</v>
      </c>
      <c r="AL122" s="49">
        <v>0</v>
      </c>
      <c r="AM122" s="49">
        <v>0</v>
      </c>
      <c r="AN122" s="49">
        <v>0</v>
      </c>
      <c r="AO122" s="49">
        <v>0</v>
      </c>
      <c r="AP122" s="49">
        <v>0</v>
      </c>
      <c r="AQ122" s="49">
        <v>0</v>
      </c>
      <c r="AR122" s="49">
        <v>0</v>
      </c>
      <c r="AS122" s="49">
        <v>0</v>
      </c>
      <c r="AT122" s="49">
        <v>0</v>
      </c>
      <c r="AU122" s="49">
        <v>0</v>
      </c>
      <c r="AV122" s="49">
        <v>0</v>
      </c>
      <c r="AW122" s="49">
        <v>0</v>
      </c>
      <c r="AX122" s="49">
        <v>0</v>
      </c>
      <c r="AY122" s="49">
        <v>0</v>
      </c>
      <c r="AZ122" s="49">
        <v>0</v>
      </c>
      <c r="BA122" s="49">
        <v>0</v>
      </c>
      <c r="BB122" s="49">
        <v>0</v>
      </c>
      <c r="BC122" s="49">
        <v>0</v>
      </c>
      <c r="BD122" s="49">
        <v>0</v>
      </c>
      <c r="BE122" s="49">
        <v>0</v>
      </c>
      <c r="BF122" s="49">
        <v>0</v>
      </c>
      <c r="BG122" s="49">
        <v>0</v>
      </c>
      <c r="BH122" s="49">
        <v>0</v>
      </c>
      <c r="BI122" s="49"/>
      <c r="BJ122" s="166"/>
      <c r="BK122" s="166"/>
      <c r="BL122" s="166"/>
      <c r="BM122" s="149">
        <v>0</v>
      </c>
    </row>
    <row r="123" spans="2:65" ht="18" hidden="1" customHeight="1" outlineLevel="3">
      <c r="B123" s="166" t="s">
        <v>48</v>
      </c>
      <c r="C123" s="166" t="s">
        <v>1135</v>
      </c>
      <c r="D123" s="166" t="s">
        <v>758</v>
      </c>
      <c r="E123" s="167" t="s">
        <v>759</v>
      </c>
      <c r="F123" s="166" t="s">
        <v>866</v>
      </c>
      <c r="G123" s="49">
        <v>45000</v>
      </c>
      <c r="H123" s="49">
        <v>45123.175000000003</v>
      </c>
      <c r="I123" s="49">
        <v>0</v>
      </c>
      <c r="J123" s="49">
        <v>45123.175000000003</v>
      </c>
      <c r="K123" s="165">
        <v>123.17500000000291</v>
      </c>
      <c r="L123" s="152">
        <v>1.0027372222222224</v>
      </c>
      <c r="M123" s="49">
        <v>45000</v>
      </c>
      <c r="N123" s="49">
        <v>45123.175000000003</v>
      </c>
      <c r="O123" s="49">
        <v>0</v>
      </c>
      <c r="P123" s="49">
        <v>45123.175000000003</v>
      </c>
      <c r="Q123" s="165">
        <v>123.17500000000291</v>
      </c>
      <c r="R123" s="152">
        <v>1.0027372222222224</v>
      </c>
      <c r="S123" s="49">
        <v>548.44100000000003</v>
      </c>
      <c r="T123" s="49">
        <v>0</v>
      </c>
      <c r="U123" s="49">
        <v>0</v>
      </c>
      <c r="V123" s="49">
        <v>0</v>
      </c>
      <c r="W123" s="49">
        <v>0</v>
      </c>
      <c r="X123" s="49">
        <v>8775.1020000000008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49">
        <v>0</v>
      </c>
      <c r="AF123" s="49">
        <v>0</v>
      </c>
      <c r="AG123" s="49">
        <v>0</v>
      </c>
      <c r="AH123" s="49">
        <v>0</v>
      </c>
      <c r="AI123" s="49">
        <v>0</v>
      </c>
      <c r="AJ123" s="49">
        <v>19305.194</v>
      </c>
      <c r="AK123" s="49">
        <v>0</v>
      </c>
      <c r="AL123" s="49">
        <v>0</v>
      </c>
      <c r="AM123" s="49">
        <v>0</v>
      </c>
      <c r="AN123" s="49">
        <v>0</v>
      </c>
      <c r="AO123" s="49">
        <v>0</v>
      </c>
      <c r="AP123" s="49">
        <v>8226.6569999999992</v>
      </c>
      <c r="AQ123" s="49">
        <v>0</v>
      </c>
      <c r="AR123" s="49">
        <v>0</v>
      </c>
      <c r="AS123" s="49">
        <v>0</v>
      </c>
      <c r="AT123" s="49">
        <v>0</v>
      </c>
      <c r="AU123" s="49">
        <v>0</v>
      </c>
      <c r="AV123" s="49">
        <v>5265.0529999999999</v>
      </c>
      <c r="AW123" s="49">
        <v>0</v>
      </c>
      <c r="AX123" s="49">
        <v>658.13499999999999</v>
      </c>
      <c r="AY123" s="49">
        <v>0</v>
      </c>
      <c r="AZ123" s="49">
        <v>0</v>
      </c>
      <c r="BA123" s="49">
        <v>0</v>
      </c>
      <c r="BB123" s="49">
        <v>1042.0419999999999</v>
      </c>
      <c r="BC123" s="49">
        <v>0</v>
      </c>
      <c r="BD123" s="49">
        <v>0</v>
      </c>
      <c r="BE123" s="49">
        <v>1302.5509999999999</v>
      </c>
      <c r="BF123" s="49">
        <v>0</v>
      </c>
      <c r="BG123" s="49">
        <v>0</v>
      </c>
      <c r="BH123" s="49">
        <v>0</v>
      </c>
      <c r="BI123" s="49"/>
      <c r="BJ123" s="166"/>
      <c r="BK123" s="166"/>
      <c r="BL123" s="166"/>
      <c r="BM123" s="149">
        <v>0</v>
      </c>
    </row>
    <row r="124" spans="2:65" ht="18" hidden="1" customHeight="1" outlineLevel="3">
      <c r="B124" s="166" t="s">
        <v>48</v>
      </c>
      <c r="C124" s="166" t="s">
        <v>1135</v>
      </c>
      <c r="D124" s="166" t="s">
        <v>867</v>
      </c>
      <c r="E124" s="167" t="s">
        <v>868</v>
      </c>
      <c r="F124" s="166"/>
      <c r="G124" s="49">
        <v>20000</v>
      </c>
      <c r="H124" s="49">
        <v>0</v>
      </c>
      <c r="I124" s="49">
        <v>0</v>
      </c>
      <c r="J124" s="49">
        <v>0</v>
      </c>
      <c r="K124" s="165">
        <v>-20000</v>
      </c>
      <c r="L124" s="152">
        <v>0</v>
      </c>
      <c r="M124" s="49">
        <v>20000</v>
      </c>
      <c r="N124" s="49">
        <v>0</v>
      </c>
      <c r="O124" s="49">
        <v>0</v>
      </c>
      <c r="P124" s="49">
        <v>0</v>
      </c>
      <c r="Q124" s="165">
        <v>-20000</v>
      </c>
      <c r="R124" s="152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49">
        <v>0</v>
      </c>
      <c r="AF124" s="49">
        <v>0</v>
      </c>
      <c r="AG124" s="49">
        <v>0</v>
      </c>
      <c r="AH124" s="49">
        <v>0</v>
      </c>
      <c r="AI124" s="49">
        <v>0</v>
      </c>
      <c r="AJ124" s="49">
        <v>0</v>
      </c>
      <c r="AK124" s="49">
        <v>0</v>
      </c>
      <c r="AL124" s="49">
        <v>0</v>
      </c>
      <c r="AM124" s="49">
        <v>0</v>
      </c>
      <c r="AN124" s="49">
        <v>0</v>
      </c>
      <c r="AO124" s="49">
        <v>0</v>
      </c>
      <c r="AP124" s="49">
        <v>0</v>
      </c>
      <c r="AQ124" s="49">
        <v>0</v>
      </c>
      <c r="AR124" s="49">
        <v>0</v>
      </c>
      <c r="AS124" s="49">
        <v>0</v>
      </c>
      <c r="AT124" s="49">
        <v>0</v>
      </c>
      <c r="AU124" s="49">
        <v>0</v>
      </c>
      <c r="AV124" s="49">
        <v>0</v>
      </c>
      <c r="AW124" s="49">
        <v>0</v>
      </c>
      <c r="AX124" s="49">
        <v>0</v>
      </c>
      <c r="AY124" s="49">
        <v>0</v>
      </c>
      <c r="AZ124" s="49">
        <v>0</v>
      </c>
      <c r="BA124" s="49">
        <v>0</v>
      </c>
      <c r="BB124" s="49">
        <v>0</v>
      </c>
      <c r="BC124" s="49">
        <v>0</v>
      </c>
      <c r="BD124" s="49">
        <v>0</v>
      </c>
      <c r="BE124" s="49">
        <v>0</v>
      </c>
      <c r="BF124" s="49">
        <v>0</v>
      </c>
      <c r="BG124" s="49">
        <v>0</v>
      </c>
      <c r="BH124" s="49">
        <v>0</v>
      </c>
      <c r="BI124" s="49"/>
      <c r="BJ124" s="166"/>
      <c r="BK124" s="166"/>
      <c r="BL124" s="166"/>
      <c r="BM124" s="149">
        <v>0</v>
      </c>
    </row>
    <row r="125" spans="2:65" ht="18" hidden="1" customHeight="1" outlineLevel="3">
      <c r="B125" s="166" t="s">
        <v>48</v>
      </c>
      <c r="C125" s="166" t="s">
        <v>1135</v>
      </c>
      <c r="D125" s="166" t="s">
        <v>1223</v>
      </c>
      <c r="E125" s="167" t="s">
        <v>1224</v>
      </c>
      <c r="F125" s="166"/>
      <c r="G125" s="49">
        <v>20000</v>
      </c>
      <c r="H125" s="49">
        <v>0</v>
      </c>
      <c r="I125" s="49">
        <v>0</v>
      </c>
      <c r="J125" s="49">
        <v>0</v>
      </c>
      <c r="K125" s="165">
        <v>-20000</v>
      </c>
      <c r="L125" s="152">
        <v>0</v>
      </c>
      <c r="M125" s="49">
        <v>20000</v>
      </c>
      <c r="N125" s="49">
        <v>0</v>
      </c>
      <c r="O125" s="49">
        <v>0</v>
      </c>
      <c r="P125" s="49">
        <v>0</v>
      </c>
      <c r="Q125" s="165">
        <v>-20000</v>
      </c>
      <c r="R125" s="152">
        <v>0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49">
        <v>0</v>
      </c>
      <c r="AA125" s="49">
        <v>0</v>
      </c>
      <c r="AB125" s="49">
        <v>0</v>
      </c>
      <c r="AC125" s="49">
        <v>0</v>
      </c>
      <c r="AD125" s="49">
        <v>0</v>
      </c>
      <c r="AE125" s="49">
        <v>0</v>
      </c>
      <c r="AF125" s="49">
        <v>0</v>
      </c>
      <c r="AG125" s="49">
        <v>0</v>
      </c>
      <c r="AH125" s="49">
        <v>0</v>
      </c>
      <c r="AI125" s="49">
        <v>0</v>
      </c>
      <c r="AJ125" s="49">
        <v>0</v>
      </c>
      <c r="AK125" s="49">
        <v>0</v>
      </c>
      <c r="AL125" s="49">
        <v>0</v>
      </c>
      <c r="AM125" s="49">
        <v>0</v>
      </c>
      <c r="AN125" s="49">
        <v>0</v>
      </c>
      <c r="AO125" s="49">
        <v>0</v>
      </c>
      <c r="AP125" s="49">
        <v>0</v>
      </c>
      <c r="AQ125" s="49">
        <v>0</v>
      </c>
      <c r="AR125" s="49">
        <v>0</v>
      </c>
      <c r="AS125" s="49">
        <v>0</v>
      </c>
      <c r="AT125" s="49">
        <v>0</v>
      </c>
      <c r="AU125" s="49">
        <v>0</v>
      </c>
      <c r="AV125" s="49">
        <v>0</v>
      </c>
      <c r="AW125" s="49">
        <v>0</v>
      </c>
      <c r="AX125" s="49">
        <v>0</v>
      </c>
      <c r="AY125" s="49">
        <v>0</v>
      </c>
      <c r="AZ125" s="49">
        <v>0</v>
      </c>
      <c r="BA125" s="49">
        <v>0</v>
      </c>
      <c r="BB125" s="49">
        <v>0</v>
      </c>
      <c r="BC125" s="49">
        <v>0</v>
      </c>
      <c r="BD125" s="49">
        <v>0</v>
      </c>
      <c r="BE125" s="49">
        <v>0</v>
      </c>
      <c r="BF125" s="49">
        <v>0</v>
      </c>
      <c r="BG125" s="49">
        <v>0</v>
      </c>
      <c r="BH125" s="49">
        <v>0</v>
      </c>
      <c r="BI125" s="49"/>
      <c r="BJ125" s="166"/>
      <c r="BK125" s="166"/>
      <c r="BL125" s="166"/>
      <c r="BM125" s="149">
        <v>0</v>
      </c>
    </row>
    <row r="126" spans="2:65" ht="18" hidden="1" customHeight="1" outlineLevel="3">
      <c r="B126" s="166" t="s">
        <v>48</v>
      </c>
      <c r="C126" s="166" t="s">
        <v>1135</v>
      </c>
      <c r="D126" s="166" t="s">
        <v>869</v>
      </c>
      <c r="E126" s="167" t="s">
        <v>870</v>
      </c>
      <c r="F126" s="166"/>
      <c r="G126" s="49">
        <v>20000</v>
      </c>
      <c r="H126" s="49">
        <v>0</v>
      </c>
      <c r="I126" s="49">
        <v>0</v>
      </c>
      <c r="J126" s="49">
        <v>0</v>
      </c>
      <c r="K126" s="165">
        <v>-20000</v>
      </c>
      <c r="L126" s="152">
        <v>0</v>
      </c>
      <c r="M126" s="49">
        <v>20000</v>
      </c>
      <c r="N126" s="49">
        <v>0</v>
      </c>
      <c r="O126" s="49">
        <v>0</v>
      </c>
      <c r="P126" s="49">
        <v>0</v>
      </c>
      <c r="Q126" s="165">
        <v>-20000</v>
      </c>
      <c r="R126" s="152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49">
        <v>0</v>
      </c>
      <c r="AF126" s="49">
        <v>0</v>
      </c>
      <c r="AG126" s="49">
        <v>0</v>
      </c>
      <c r="AH126" s="49">
        <v>0</v>
      </c>
      <c r="AI126" s="49">
        <v>0</v>
      </c>
      <c r="AJ126" s="49">
        <v>0</v>
      </c>
      <c r="AK126" s="49">
        <v>0</v>
      </c>
      <c r="AL126" s="49">
        <v>0</v>
      </c>
      <c r="AM126" s="49">
        <v>0</v>
      </c>
      <c r="AN126" s="49">
        <v>0</v>
      </c>
      <c r="AO126" s="49">
        <v>0</v>
      </c>
      <c r="AP126" s="49">
        <v>0</v>
      </c>
      <c r="AQ126" s="49">
        <v>0</v>
      </c>
      <c r="AR126" s="49">
        <v>0</v>
      </c>
      <c r="AS126" s="49">
        <v>0</v>
      </c>
      <c r="AT126" s="49">
        <v>0</v>
      </c>
      <c r="AU126" s="49">
        <v>0</v>
      </c>
      <c r="AV126" s="49">
        <v>0</v>
      </c>
      <c r="AW126" s="49">
        <v>0</v>
      </c>
      <c r="AX126" s="49">
        <v>0</v>
      </c>
      <c r="AY126" s="49">
        <v>0</v>
      </c>
      <c r="AZ126" s="49">
        <v>0</v>
      </c>
      <c r="BA126" s="49">
        <v>0</v>
      </c>
      <c r="BB126" s="49">
        <v>0</v>
      </c>
      <c r="BC126" s="49">
        <v>0</v>
      </c>
      <c r="BD126" s="49">
        <v>0</v>
      </c>
      <c r="BE126" s="49">
        <v>0</v>
      </c>
      <c r="BF126" s="49">
        <v>0</v>
      </c>
      <c r="BG126" s="49">
        <v>0</v>
      </c>
      <c r="BH126" s="49">
        <v>0</v>
      </c>
      <c r="BI126" s="49"/>
      <c r="BJ126" s="166"/>
      <c r="BK126" s="166"/>
      <c r="BL126" s="166"/>
      <c r="BM126" s="149">
        <v>0</v>
      </c>
    </row>
    <row r="127" spans="2:65" ht="18" hidden="1" customHeight="1" outlineLevel="3">
      <c r="B127" s="166" t="s">
        <v>48</v>
      </c>
      <c r="C127" s="166" t="s">
        <v>1135</v>
      </c>
      <c r="D127" s="166" t="s">
        <v>871</v>
      </c>
      <c r="E127" s="167" t="s">
        <v>872</v>
      </c>
      <c r="F127" s="166"/>
      <c r="G127" s="49">
        <v>20000</v>
      </c>
      <c r="H127" s="49">
        <v>0</v>
      </c>
      <c r="I127" s="49">
        <v>0</v>
      </c>
      <c r="J127" s="49">
        <v>0</v>
      </c>
      <c r="K127" s="165">
        <v>-20000</v>
      </c>
      <c r="L127" s="152">
        <v>0</v>
      </c>
      <c r="M127" s="49">
        <v>20000</v>
      </c>
      <c r="N127" s="49">
        <v>0</v>
      </c>
      <c r="O127" s="49">
        <v>0</v>
      </c>
      <c r="P127" s="49">
        <v>0</v>
      </c>
      <c r="Q127" s="165">
        <v>-20000</v>
      </c>
      <c r="R127" s="152">
        <v>0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49">
        <v>0</v>
      </c>
      <c r="AA127" s="49">
        <v>0</v>
      </c>
      <c r="AB127" s="49">
        <v>0</v>
      </c>
      <c r="AC127" s="49">
        <v>0</v>
      </c>
      <c r="AD127" s="49">
        <v>0</v>
      </c>
      <c r="AE127" s="49">
        <v>0</v>
      </c>
      <c r="AF127" s="49">
        <v>0</v>
      </c>
      <c r="AG127" s="49">
        <v>0</v>
      </c>
      <c r="AH127" s="49">
        <v>0</v>
      </c>
      <c r="AI127" s="49">
        <v>0</v>
      </c>
      <c r="AJ127" s="49">
        <v>0</v>
      </c>
      <c r="AK127" s="49">
        <v>0</v>
      </c>
      <c r="AL127" s="49">
        <v>0</v>
      </c>
      <c r="AM127" s="49">
        <v>0</v>
      </c>
      <c r="AN127" s="49">
        <v>0</v>
      </c>
      <c r="AO127" s="49">
        <v>0</v>
      </c>
      <c r="AP127" s="49">
        <v>0</v>
      </c>
      <c r="AQ127" s="49">
        <v>0</v>
      </c>
      <c r="AR127" s="49">
        <v>0</v>
      </c>
      <c r="AS127" s="49">
        <v>0</v>
      </c>
      <c r="AT127" s="49">
        <v>0</v>
      </c>
      <c r="AU127" s="49">
        <v>0</v>
      </c>
      <c r="AV127" s="49">
        <v>0</v>
      </c>
      <c r="AW127" s="49">
        <v>0</v>
      </c>
      <c r="AX127" s="49">
        <v>0</v>
      </c>
      <c r="AY127" s="49">
        <v>0</v>
      </c>
      <c r="AZ127" s="49">
        <v>0</v>
      </c>
      <c r="BA127" s="49">
        <v>0</v>
      </c>
      <c r="BB127" s="49">
        <v>0</v>
      </c>
      <c r="BC127" s="49">
        <v>0</v>
      </c>
      <c r="BD127" s="49">
        <v>0</v>
      </c>
      <c r="BE127" s="49">
        <v>0</v>
      </c>
      <c r="BF127" s="49">
        <v>0</v>
      </c>
      <c r="BG127" s="49">
        <v>0</v>
      </c>
      <c r="BH127" s="49">
        <v>0</v>
      </c>
      <c r="BI127" s="49"/>
      <c r="BJ127" s="166"/>
      <c r="BK127" s="166"/>
      <c r="BL127" s="166"/>
      <c r="BM127" s="149">
        <v>0</v>
      </c>
    </row>
    <row r="128" spans="2:65" ht="18" hidden="1" customHeight="1" outlineLevel="3">
      <c r="B128" s="166" t="s">
        <v>48</v>
      </c>
      <c r="C128" s="166" t="s">
        <v>1135</v>
      </c>
      <c r="D128" s="166" t="s">
        <v>873</v>
      </c>
      <c r="E128" s="167" t="s">
        <v>874</v>
      </c>
      <c r="F128" s="166"/>
      <c r="G128" s="49">
        <v>20000</v>
      </c>
      <c r="H128" s="49">
        <v>0</v>
      </c>
      <c r="I128" s="49">
        <v>0</v>
      </c>
      <c r="J128" s="49">
        <v>0</v>
      </c>
      <c r="K128" s="165">
        <v>-20000</v>
      </c>
      <c r="L128" s="152">
        <v>0</v>
      </c>
      <c r="M128" s="49">
        <v>20000</v>
      </c>
      <c r="N128" s="49">
        <v>0</v>
      </c>
      <c r="O128" s="49">
        <v>0</v>
      </c>
      <c r="P128" s="49">
        <v>0</v>
      </c>
      <c r="Q128" s="165">
        <v>-20000</v>
      </c>
      <c r="R128" s="152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49">
        <v>0</v>
      </c>
      <c r="AF128" s="49">
        <v>0</v>
      </c>
      <c r="AG128" s="49">
        <v>0</v>
      </c>
      <c r="AH128" s="49">
        <v>0</v>
      </c>
      <c r="AI128" s="49">
        <v>0</v>
      </c>
      <c r="AJ128" s="49">
        <v>0</v>
      </c>
      <c r="AK128" s="49">
        <v>0</v>
      </c>
      <c r="AL128" s="49">
        <v>0</v>
      </c>
      <c r="AM128" s="49">
        <v>0</v>
      </c>
      <c r="AN128" s="49">
        <v>0</v>
      </c>
      <c r="AO128" s="49">
        <v>0</v>
      </c>
      <c r="AP128" s="49">
        <v>0</v>
      </c>
      <c r="AQ128" s="49">
        <v>0</v>
      </c>
      <c r="AR128" s="49">
        <v>0</v>
      </c>
      <c r="AS128" s="49">
        <v>0</v>
      </c>
      <c r="AT128" s="49">
        <v>0</v>
      </c>
      <c r="AU128" s="49">
        <v>0</v>
      </c>
      <c r="AV128" s="49">
        <v>0</v>
      </c>
      <c r="AW128" s="49">
        <v>0</v>
      </c>
      <c r="AX128" s="49">
        <v>0</v>
      </c>
      <c r="AY128" s="49">
        <v>0</v>
      </c>
      <c r="AZ128" s="49">
        <v>0</v>
      </c>
      <c r="BA128" s="49">
        <v>0</v>
      </c>
      <c r="BB128" s="49">
        <v>0</v>
      </c>
      <c r="BC128" s="49">
        <v>0</v>
      </c>
      <c r="BD128" s="49">
        <v>0</v>
      </c>
      <c r="BE128" s="49">
        <v>0</v>
      </c>
      <c r="BF128" s="49">
        <v>0</v>
      </c>
      <c r="BG128" s="49">
        <v>0</v>
      </c>
      <c r="BH128" s="49">
        <v>0</v>
      </c>
      <c r="BI128" s="49"/>
      <c r="BJ128" s="166"/>
      <c r="BK128" s="166"/>
      <c r="BL128" s="166"/>
      <c r="BM128" s="149">
        <v>0</v>
      </c>
    </row>
    <row r="129" spans="2:65" ht="18" hidden="1" customHeight="1" outlineLevel="3">
      <c r="B129" s="166" t="s">
        <v>48</v>
      </c>
      <c r="C129" s="166" t="s">
        <v>1135</v>
      </c>
      <c r="D129" s="166" t="s">
        <v>875</v>
      </c>
      <c r="E129" s="167" t="s">
        <v>876</v>
      </c>
      <c r="F129" s="166"/>
      <c r="G129" s="49">
        <v>20000</v>
      </c>
      <c r="H129" s="49">
        <v>0</v>
      </c>
      <c r="I129" s="49">
        <v>0</v>
      </c>
      <c r="J129" s="49">
        <v>0</v>
      </c>
      <c r="K129" s="165">
        <v>-20000</v>
      </c>
      <c r="L129" s="152">
        <v>0</v>
      </c>
      <c r="M129" s="49">
        <v>20000</v>
      </c>
      <c r="N129" s="49">
        <v>0</v>
      </c>
      <c r="O129" s="49">
        <v>0</v>
      </c>
      <c r="P129" s="49">
        <v>0</v>
      </c>
      <c r="Q129" s="165">
        <v>-20000</v>
      </c>
      <c r="R129" s="152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49">
        <v>0</v>
      </c>
      <c r="AF129" s="49">
        <v>0</v>
      </c>
      <c r="AG129" s="49">
        <v>0</v>
      </c>
      <c r="AH129" s="49">
        <v>0</v>
      </c>
      <c r="AI129" s="49">
        <v>0</v>
      </c>
      <c r="AJ129" s="49">
        <v>0</v>
      </c>
      <c r="AK129" s="49">
        <v>0</v>
      </c>
      <c r="AL129" s="49">
        <v>0</v>
      </c>
      <c r="AM129" s="49">
        <v>0</v>
      </c>
      <c r="AN129" s="49">
        <v>0</v>
      </c>
      <c r="AO129" s="49">
        <v>0</v>
      </c>
      <c r="AP129" s="49">
        <v>0</v>
      </c>
      <c r="AQ129" s="49">
        <v>0</v>
      </c>
      <c r="AR129" s="49">
        <v>0</v>
      </c>
      <c r="AS129" s="49">
        <v>0</v>
      </c>
      <c r="AT129" s="49">
        <v>0</v>
      </c>
      <c r="AU129" s="49">
        <v>0</v>
      </c>
      <c r="AV129" s="49">
        <v>0</v>
      </c>
      <c r="AW129" s="49">
        <v>0</v>
      </c>
      <c r="AX129" s="49">
        <v>0</v>
      </c>
      <c r="AY129" s="49">
        <v>0</v>
      </c>
      <c r="AZ129" s="49">
        <v>0</v>
      </c>
      <c r="BA129" s="49">
        <v>0</v>
      </c>
      <c r="BB129" s="49">
        <v>0</v>
      </c>
      <c r="BC129" s="49">
        <v>0</v>
      </c>
      <c r="BD129" s="49">
        <v>0</v>
      </c>
      <c r="BE129" s="49">
        <v>0</v>
      </c>
      <c r="BF129" s="49">
        <v>0</v>
      </c>
      <c r="BG129" s="49">
        <v>0</v>
      </c>
      <c r="BH129" s="49">
        <v>0</v>
      </c>
      <c r="BI129" s="49"/>
      <c r="BJ129" s="166"/>
      <c r="BK129" s="166"/>
      <c r="BL129" s="166"/>
      <c r="BM129" s="149">
        <v>0</v>
      </c>
    </row>
    <row r="130" spans="2:65" ht="18" hidden="1" customHeight="1" outlineLevel="3">
      <c r="B130" s="166" t="s">
        <v>48</v>
      </c>
      <c r="C130" s="166" t="s">
        <v>1135</v>
      </c>
      <c r="D130" s="166" t="s">
        <v>1089</v>
      </c>
      <c r="E130" s="167" t="s">
        <v>1090</v>
      </c>
      <c r="F130" s="166"/>
      <c r="G130" s="49">
        <v>20000</v>
      </c>
      <c r="H130" s="49">
        <v>0</v>
      </c>
      <c r="I130" s="49">
        <v>0</v>
      </c>
      <c r="J130" s="49">
        <v>0</v>
      </c>
      <c r="K130" s="165">
        <v>-20000</v>
      </c>
      <c r="L130" s="152">
        <v>0</v>
      </c>
      <c r="M130" s="49">
        <v>20000</v>
      </c>
      <c r="N130" s="49">
        <v>0</v>
      </c>
      <c r="O130" s="49">
        <v>0</v>
      </c>
      <c r="P130" s="49">
        <v>0</v>
      </c>
      <c r="Q130" s="165">
        <v>-20000</v>
      </c>
      <c r="R130" s="152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49">
        <v>0</v>
      </c>
      <c r="AF130" s="49">
        <v>0</v>
      </c>
      <c r="AG130" s="49">
        <v>0</v>
      </c>
      <c r="AH130" s="49">
        <v>0</v>
      </c>
      <c r="AI130" s="49">
        <v>0</v>
      </c>
      <c r="AJ130" s="49">
        <v>0</v>
      </c>
      <c r="AK130" s="49">
        <v>0</v>
      </c>
      <c r="AL130" s="49">
        <v>0</v>
      </c>
      <c r="AM130" s="49">
        <v>0</v>
      </c>
      <c r="AN130" s="49">
        <v>0</v>
      </c>
      <c r="AO130" s="49">
        <v>0</v>
      </c>
      <c r="AP130" s="49">
        <v>0</v>
      </c>
      <c r="AQ130" s="49">
        <v>0</v>
      </c>
      <c r="AR130" s="49">
        <v>0</v>
      </c>
      <c r="AS130" s="49">
        <v>0</v>
      </c>
      <c r="AT130" s="49">
        <v>0</v>
      </c>
      <c r="AU130" s="49">
        <v>0</v>
      </c>
      <c r="AV130" s="49">
        <v>0</v>
      </c>
      <c r="AW130" s="49">
        <v>0</v>
      </c>
      <c r="AX130" s="49">
        <v>0</v>
      </c>
      <c r="AY130" s="49">
        <v>0</v>
      </c>
      <c r="AZ130" s="49">
        <v>0</v>
      </c>
      <c r="BA130" s="49">
        <v>0</v>
      </c>
      <c r="BB130" s="49">
        <v>0</v>
      </c>
      <c r="BC130" s="49">
        <v>0</v>
      </c>
      <c r="BD130" s="49">
        <v>0</v>
      </c>
      <c r="BE130" s="49">
        <v>0</v>
      </c>
      <c r="BF130" s="49">
        <v>0</v>
      </c>
      <c r="BG130" s="49">
        <v>0</v>
      </c>
      <c r="BH130" s="49">
        <v>0</v>
      </c>
      <c r="BI130" s="49"/>
      <c r="BJ130" s="166"/>
      <c r="BK130" s="166"/>
      <c r="BL130" s="166"/>
      <c r="BM130" s="149">
        <v>0</v>
      </c>
    </row>
    <row r="131" spans="2:65" ht="18" hidden="1" customHeight="1" outlineLevel="3">
      <c r="B131" s="166" t="s">
        <v>48</v>
      </c>
      <c r="C131" s="166" t="s">
        <v>1135</v>
      </c>
      <c r="D131" s="166" t="s">
        <v>1091</v>
      </c>
      <c r="E131" s="167" t="s">
        <v>1092</v>
      </c>
      <c r="F131" s="166"/>
      <c r="G131" s="49">
        <v>20000</v>
      </c>
      <c r="H131" s="49">
        <v>0</v>
      </c>
      <c r="I131" s="49">
        <v>0</v>
      </c>
      <c r="J131" s="49">
        <v>0</v>
      </c>
      <c r="K131" s="165">
        <v>-20000</v>
      </c>
      <c r="L131" s="152">
        <v>0</v>
      </c>
      <c r="M131" s="49">
        <v>20000</v>
      </c>
      <c r="N131" s="49">
        <v>0</v>
      </c>
      <c r="O131" s="49">
        <v>0</v>
      </c>
      <c r="P131" s="49">
        <v>0</v>
      </c>
      <c r="Q131" s="165">
        <v>-20000</v>
      </c>
      <c r="R131" s="152">
        <v>0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49">
        <v>0</v>
      </c>
      <c r="AF131" s="49">
        <v>0</v>
      </c>
      <c r="AG131" s="49">
        <v>0</v>
      </c>
      <c r="AH131" s="49">
        <v>0</v>
      </c>
      <c r="AI131" s="49">
        <v>0</v>
      </c>
      <c r="AJ131" s="49">
        <v>0</v>
      </c>
      <c r="AK131" s="49">
        <v>0</v>
      </c>
      <c r="AL131" s="49">
        <v>0</v>
      </c>
      <c r="AM131" s="49">
        <v>0</v>
      </c>
      <c r="AN131" s="49">
        <v>0</v>
      </c>
      <c r="AO131" s="49">
        <v>0</v>
      </c>
      <c r="AP131" s="49">
        <v>0</v>
      </c>
      <c r="AQ131" s="49">
        <v>0</v>
      </c>
      <c r="AR131" s="49">
        <v>0</v>
      </c>
      <c r="AS131" s="49">
        <v>0</v>
      </c>
      <c r="AT131" s="49">
        <v>0</v>
      </c>
      <c r="AU131" s="49">
        <v>0</v>
      </c>
      <c r="AV131" s="49">
        <v>0</v>
      </c>
      <c r="AW131" s="49">
        <v>0</v>
      </c>
      <c r="AX131" s="49">
        <v>0</v>
      </c>
      <c r="AY131" s="49">
        <v>0</v>
      </c>
      <c r="AZ131" s="49">
        <v>0</v>
      </c>
      <c r="BA131" s="49">
        <v>0</v>
      </c>
      <c r="BB131" s="49">
        <v>0</v>
      </c>
      <c r="BC131" s="49">
        <v>0</v>
      </c>
      <c r="BD131" s="49">
        <v>0</v>
      </c>
      <c r="BE131" s="49">
        <v>0</v>
      </c>
      <c r="BF131" s="49">
        <v>0</v>
      </c>
      <c r="BG131" s="49">
        <v>0</v>
      </c>
      <c r="BH131" s="49">
        <v>0</v>
      </c>
      <c r="BI131" s="49"/>
      <c r="BJ131" s="166"/>
      <c r="BK131" s="166"/>
      <c r="BL131" s="166"/>
      <c r="BM131" s="149">
        <v>0</v>
      </c>
    </row>
    <row r="132" spans="2:65" ht="18" customHeight="1" outlineLevel="2" collapsed="1">
      <c r="B132" s="158" t="s">
        <v>48</v>
      </c>
      <c r="C132" s="158"/>
      <c r="D132" s="158"/>
      <c r="E132" s="159" t="s">
        <v>877</v>
      </c>
      <c r="F132" s="158"/>
      <c r="G132" s="160">
        <v>340000</v>
      </c>
      <c r="H132" s="160">
        <v>135333.01500000001</v>
      </c>
      <c r="I132" s="160">
        <v>0</v>
      </c>
      <c r="J132" s="160">
        <v>135333.01500000001</v>
      </c>
      <c r="K132" s="168">
        <v>-204666.98499999999</v>
      </c>
      <c r="L132" s="161">
        <v>0.39803827941176473</v>
      </c>
      <c r="M132" s="160">
        <v>340000</v>
      </c>
      <c r="N132" s="160">
        <v>135333.01500000001</v>
      </c>
      <c r="O132" s="160">
        <v>0</v>
      </c>
      <c r="P132" s="160">
        <v>135333.01500000001</v>
      </c>
      <c r="Q132" s="168">
        <v>-204666.98499999999</v>
      </c>
      <c r="R132" s="161">
        <v>0.39803827941176473</v>
      </c>
      <c r="S132" s="160">
        <v>1645.3230000000001</v>
      </c>
      <c r="T132" s="160">
        <v>0</v>
      </c>
      <c r="U132" s="160">
        <v>0</v>
      </c>
      <c r="V132" s="160">
        <v>0</v>
      </c>
      <c r="W132" s="160">
        <v>0</v>
      </c>
      <c r="X132" s="160">
        <v>55941.271999999997</v>
      </c>
      <c r="Y132" s="160">
        <v>0</v>
      </c>
      <c r="Z132" s="160">
        <v>0</v>
      </c>
      <c r="AA132" s="160">
        <v>0</v>
      </c>
      <c r="AB132" s="160">
        <v>0</v>
      </c>
      <c r="AC132" s="160">
        <v>0</v>
      </c>
      <c r="AD132" s="160">
        <v>1371.11</v>
      </c>
      <c r="AE132" s="160">
        <v>0</v>
      </c>
      <c r="AF132" s="160">
        <v>0</v>
      </c>
      <c r="AG132" s="160">
        <v>1553.921</v>
      </c>
      <c r="AH132" s="160">
        <v>0</v>
      </c>
      <c r="AI132" s="160">
        <v>0</v>
      </c>
      <c r="AJ132" s="160">
        <v>27202.773999999998</v>
      </c>
      <c r="AK132" s="160">
        <v>0</v>
      </c>
      <c r="AL132" s="160">
        <v>0</v>
      </c>
      <c r="AM132" s="160">
        <v>0</v>
      </c>
      <c r="AN132" s="160">
        <v>0</v>
      </c>
      <c r="AO132" s="160">
        <v>0</v>
      </c>
      <c r="AP132" s="160">
        <v>31535.519</v>
      </c>
      <c r="AQ132" s="160">
        <v>0</v>
      </c>
      <c r="AR132" s="160">
        <v>0</v>
      </c>
      <c r="AS132" s="160">
        <v>0</v>
      </c>
      <c r="AT132" s="160">
        <v>0</v>
      </c>
      <c r="AU132" s="160">
        <v>0</v>
      </c>
      <c r="AV132" s="160">
        <v>8775.0889999999999</v>
      </c>
      <c r="AW132" s="160">
        <v>0</v>
      </c>
      <c r="AX132" s="160">
        <v>1316.27</v>
      </c>
      <c r="AY132" s="160">
        <v>0</v>
      </c>
      <c r="AZ132" s="160">
        <v>0</v>
      </c>
      <c r="BA132" s="160">
        <v>0</v>
      </c>
      <c r="BB132" s="160">
        <v>2084.0839999999998</v>
      </c>
      <c r="BC132" s="160">
        <v>0</v>
      </c>
      <c r="BD132" s="160">
        <v>0</v>
      </c>
      <c r="BE132" s="160">
        <v>3907.6529999999998</v>
      </c>
      <c r="BF132" s="160">
        <v>0</v>
      </c>
      <c r="BG132" s="160">
        <v>0</v>
      </c>
      <c r="BH132" s="160">
        <v>0</v>
      </c>
      <c r="BI132" s="160"/>
      <c r="BJ132" s="161"/>
      <c r="BK132" s="160"/>
      <c r="BL132" s="161"/>
      <c r="BM132" s="149">
        <v>-2.9103830456733704E-11</v>
      </c>
    </row>
    <row r="133" spans="2:65" ht="18" customHeight="1" outlineLevel="1">
      <c r="B133" s="153" t="s">
        <v>48</v>
      </c>
      <c r="C133" s="153"/>
      <c r="D133" s="153" t="s">
        <v>122</v>
      </c>
      <c r="E133" s="153"/>
      <c r="F133" s="153"/>
      <c r="G133" s="154">
        <v>8308924.5521687772</v>
      </c>
      <c r="H133" s="154">
        <v>8370399.7339999983</v>
      </c>
      <c r="I133" s="154">
        <v>-297969.98111999995</v>
      </c>
      <c r="J133" s="154">
        <v>8072429.7528800005</v>
      </c>
      <c r="K133" s="155">
        <v>-236494.79928877755</v>
      </c>
      <c r="L133" s="156">
        <v>0.97153725517617717</v>
      </c>
      <c r="M133" s="154">
        <v>8062684.5521687772</v>
      </c>
      <c r="N133" s="154">
        <v>8293468.2469999986</v>
      </c>
      <c r="O133" s="154">
        <v>-289651.41911999998</v>
      </c>
      <c r="P133" s="154">
        <v>8003816.8278799988</v>
      </c>
      <c r="Q133" s="155">
        <v>-58867.72428877739</v>
      </c>
      <c r="R133" s="156">
        <v>0.99269874395954838</v>
      </c>
      <c r="S133" s="154">
        <v>60295.007999999994</v>
      </c>
      <c r="T133" s="154">
        <v>0</v>
      </c>
      <c r="U133" s="154">
        <v>0</v>
      </c>
      <c r="V133" s="154">
        <v>0</v>
      </c>
      <c r="W133" s="154">
        <v>0</v>
      </c>
      <c r="X133" s="154">
        <v>2529534.8669999996</v>
      </c>
      <c r="Y133" s="154">
        <v>0</v>
      </c>
      <c r="Z133" s="154">
        <v>0</v>
      </c>
      <c r="AA133" s="154">
        <v>0</v>
      </c>
      <c r="AB133" s="154">
        <v>0</v>
      </c>
      <c r="AC133" s="154">
        <v>66317.103000000003</v>
      </c>
      <c r="AD133" s="154">
        <v>69926.588000000003</v>
      </c>
      <c r="AE133" s="154">
        <v>139909.14000000001</v>
      </c>
      <c r="AF133" s="154">
        <v>266834.32300000003</v>
      </c>
      <c r="AG133" s="154">
        <v>54514.108999999989</v>
      </c>
      <c r="AH133" s="154">
        <v>0</v>
      </c>
      <c r="AI133" s="154">
        <v>0</v>
      </c>
      <c r="AJ133" s="154">
        <v>2223303.0020000003</v>
      </c>
      <c r="AK133" s="154">
        <v>0</v>
      </c>
      <c r="AL133" s="154">
        <v>0</v>
      </c>
      <c r="AM133" s="154">
        <v>0</v>
      </c>
      <c r="AN133" s="154">
        <v>0</v>
      </c>
      <c r="AO133" s="154">
        <v>0</v>
      </c>
      <c r="AP133" s="154">
        <v>1337447.433</v>
      </c>
      <c r="AQ133" s="154">
        <v>0</v>
      </c>
      <c r="AR133" s="154">
        <v>308079.92600000004</v>
      </c>
      <c r="AS133" s="154">
        <v>0</v>
      </c>
      <c r="AT133" s="154">
        <v>0</v>
      </c>
      <c r="AU133" s="154">
        <v>0</v>
      </c>
      <c r="AV133" s="154">
        <v>971348.5780000001</v>
      </c>
      <c r="AW133" s="154">
        <v>0</v>
      </c>
      <c r="AX133" s="154">
        <v>28850.460000000003</v>
      </c>
      <c r="AY133" s="154">
        <v>0</v>
      </c>
      <c r="AZ133" s="154">
        <v>94019.034000000014</v>
      </c>
      <c r="BA133" s="154">
        <v>78349.195000000007</v>
      </c>
      <c r="BB133" s="154">
        <v>6337.3180000000002</v>
      </c>
      <c r="BC133" s="154">
        <v>0</v>
      </c>
      <c r="BD133" s="154">
        <v>0</v>
      </c>
      <c r="BE133" s="154">
        <v>58402.162999999993</v>
      </c>
      <c r="BF133" s="154">
        <v>50740.432000000001</v>
      </c>
      <c r="BG133" s="154">
        <v>0</v>
      </c>
      <c r="BH133" s="154">
        <v>26191.055</v>
      </c>
      <c r="BI133" s="154">
        <v>7179684.5254000006</v>
      </c>
      <c r="BJ133" s="156">
        <v>0.12434323880411191</v>
      </c>
      <c r="BK133" s="154">
        <v>8160317.4104999993</v>
      </c>
      <c r="BL133" s="156">
        <v>-1.0770127336825475E-2</v>
      </c>
      <c r="BM133" s="149">
        <v>0</v>
      </c>
    </row>
    <row r="134" spans="2:65" ht="18" customHeight="1">
      <c r="B134" s="162" t="s">
        <v>878</v>
      </c>
      <c r="C134" s="162"/>
      <c r="D134" s="162" t="s">
        <v>123</v>
      </c>
      <c r="E134" s="162"/>
      <c r="F134" s="162"/>
      <c r="G134" s="163">
        <v>16037465.445757892</v>
      </c>
      <c r="H134" s="163">
        <v>15945202.309999999</v>
      </c>
      <c r="I134" s="163">
        <v>-558715.02263999998</v>
      </c>
      <c r="J134" s="163">
        <v>15386487.287359999</v>
      </c>
      <c r="K134" s="163">
        <v>-650978.15839789272</v>
      </c>
      <c r="L134" s="164">
        <v>0.95940891279861906</v>
      </c>
      <c r="M134" s="163">
        <v>15574625.445757892</v>
      </c>
      <c r="N134" s="163">
        <v>15804739.292999998</v>
      </c>
      <c r="O134" s="163">
        <v>-542453.19564000005</v>
      </c>
      <c r="P134" s="163">
        <v>15262286.097359998</v>
      </c>
      <c r="Q134" s="163">
        <v>-312339.3483978929</v>
      </c>
      <c r="R134" s="164">
        <v>0.97994562697602683</v>
      </c>
      <c r="S134" s="163">
        <v>144016.31400000001</v>
      </c>
      <c r="T134" s="163">
        <v>0</v>
      </c>
      <c r="U134" s="163">
        <v>0</v>
      </c>
      <c r="V134" s="163">
        <v>0</v>
      </c>
      <c r="W134" s="163">
        <v>0</v>
      </c>
      <c r="X134" s="163">
        <v>5532068.9560000002</v>
      </c>
      <c r="Y134" s="163">
        <v>0</v>
      </c>
      <c r="Z134" s="163">
        <v>0</v>
      </c>
      <c r="AA134" s="163">
        <v>0</v>
      </c>
      <c r="AB134" s="163">
        <v>0</v>
      </c>
      <c r="AC134" s="163">
        <v>89654.006999999998</v>
      </c>
      <c r="AD134" s="163">
        <v>125302.626</v>
      </c>
      <c r="AE134" s="163">
        <v>293781.21299999999</v>
      </c>
      <c r="AF134" s="163">
        <v>507164.29900000006</v>
      </c>
      <c r="AG134" s="163">
        <v>105222.69699999999</v>
      </c>
      <c r="AH134" s="163">
        <v>0</v>
      </c>
      <c r="AI134" s="163">
        <v>0</v>
      </c>
      <c r="AJ134" s="163">
        <v>4389986.9840000011</v>
      </c>
      <c r="AK134" s="163">
        <v>0</v>
      </c>
      <c r="AL134" s="163">
        <v>0</v>
      </c>
      <c r="AM134" s="163">
        <v>0</v>
      </c>
      <c r="AN134" s="163">
        <v>0</v>
      </c>
      <c r="AO134" s="163">
        <v>0</v>
      </c>
      <c r="AP134" s="163">
        <v>2112152.324</v>
      </c>
      <c r="AQ134" s="163">
        <v>0</v>
      </c>
      <c r="AR134" s="163">
        <v>575026.56499999994</v>
      </c>
      <c r="AS134" s="163">
        <v>0</v>
      </c>
      <c r="AT134" s="163">
        <v>0</v>
      </c>
      <c r="AU134" s="163">
        <v>0</v>
      </c>
      <c r="AV134" s="163">
        <v>1497101.7420000001</v>
      </c>
      <c r="AW134" s="163">
        <v>0</v>
      </c>
      <c r="AX134" s="163">
        <v>48997.429000000004</v>
      </c>
      <c r="AY134" s="163">
        <v>0</v>
      </c>
      <c r="AZ134" s="163">
        <v>136081.35800000001</v>
      </c>
      <c r="BA134" s="163">
        <v>128470.29400000002</v>
      </c>
      <c r="BB134" s="163">
        <v>12717.169000000002</v>
      </c>
      <c r="BC134" s="163">
        <v>0</v>
      </c>
      <c r="BD134" s="163">
        <v>0</v>
      </c>
      <c r="BE134" s="163">
        <v>106995.31599999999</v>
      </c>
      <c r="BF134" s="163">
        <v>92526.668999999994</v>
      </c>
      <c r="BG134" s="163">
        <v>0</v>
      </c>
      <c r="BH134" s="163">
        <v>47936.347999999998</v>
      </c>
      <c r="BI134" s="163">
        <v>13398513.769360002</v>
      </c>
      <c r="BJ134" s="164">
        <v>0.14837268910721546</v>
      </c>
      <c r="BK134" s="169">
        <v>15320446.219000001</v>
      </c>
      <c r="BL134" s="164">
        <v>4.3106491427185034E-3</v>
      </c>
      <c r="BM134" s="149">
        <v>1.0477378964424133E-9</v>
      </c>
    </row>
    <row r="135" spans="2:65" ht="18" hidden="1" customHeight="1" outlineLevel="3">
      <c r="B135" s="150" t="s">
        <v>879</v>
      </c>
      <c r="C135" s="150" t="s">
        <v>133</v>
      </c>
      <c r="D135" s="150" t="s">
        <v>267</v>
      </c>
      <c r="E135" s="151" t="s">
        <v>16</v>
      </c>
      <c r="F135" s="150" t="s">
        <v>626</v>
      </c>
      <c r="G135" s="49">
        <v>2771897.5585523807</v>
      </c>
      <c r="H135" s="49">
        <v>2908740.2859999998</v>
      </c>
      <c r="I135" s="49">
        <v>-52847.849519999996</v>
      </c>
      <c r="J135" s="49">
        <v>2855892.4364799997</v>
      </c>
      <c r="K135" s="165">
        <v>83994.877927619033</v>
      </c>
      <c r="L135" s="152">
        <v>1.0303023023590689</v>
      </c>
      <c r="M135" s="49">
        <v>2714897.5585523807</v>
      </c>
      <c r="N135" s="49">
        <v>2908740.2859999998</v>
      </c>
      <c r="O135" s="49">
        <v>-52847.849519999996</v>
      </c>
      <c r="P135" s="49">
        <v>2855892.4364799997</v>
      </c>
      <c r="Q135" s="165">
        <v>140994.87792761903</v>
      </c>
      <c r="R135" s="152">
        <v>1.0519337746219786</v>
      </c>
      <c r="S135" s="49">
        <v>152108.63</v>
      </c>
      <c r="T135" s="49">
        <v>0</v>
      </c>
      <c r="U135" s="49">
        <v>0</v>
      </c>
      <c r="V135" s="49">
        <v>906520.37300000002</v>
      </c>
      <c r="W135" s="49">
        <v>0</v>
      </c>
      <c r="X135" s="49">
        <v>0</v>
      </c>
      <c r="Y135" s="49">
        <v>383238.56199999998</v>
      </c>
      <c r="Z135" s="49">
        <v>0</v>
      </c>
      <c r="AA135" s="49">
        <v>0</v>
      </c>
      <c r="AB135" s="49">
        <v>0</v>
      </c>
      <c r="AC135" s="49">
        <v>11752.397999999999</v>
      </c>
      <c r="AD135" s="49">
        <v>0</v>
      </c>
      <c r="AE135" s="49">
        <v>13990.914000000001</v>
      </c>
      <c r="AF135" s="49">
        <v>44949.942999999999</v>
      </c>
      <c r="AG135" s="49">
        <v>104651.87</v>
      </c>
      <c r="AH135" s="49">
        <v>20057.345000000001</v>
      </c>
      <c r="AI135" s="49">
        <v>46382.610999999997</v>
      </c>
      <c r="AJ135" s="49">
        <v>267550.65899999999</v>
      </c>
      <c r="AK135" s="49">
        <v>0</v>
      </c>
      <c r="AL135" s="49">
        <v>0</v>
      </c>
      <c r="AM135" s="49">
        <v>530982.39899999998</v>
      </c>
      <c r="AN135" s="49">
        <v>0</v>
      </c>
      <c r="AO135" s="49">
        <v>0</v>
      </c>
      <c r="AP135" s="49">
        <v>51766.381000000001</v>
      </c>
      <c r="AQ135" s="49">
        <v>75215.044999999998</v>
      </c>
      <c r="AR135" s="49">
        <v>39454.377999999997</v>
      </c>
      <c r="AS135" s="49">
        <v>0</v>
      </c>
      <c r="AT135" s="49">
        <v>0</v>
      </c>
      <c r="AU135" s="49">
        <v>0</v>
      </c>
      <c r="AV135" s="49">
        <v>128940.077</v>
      </c>
      <c r="AW135" s="49">
        <v>1343.1310000000001</v>
      </c>
      <c r="AX135" s="49">
        <v>0</v>
      </c>
      <c r="AY135" s="49">
        <v>0</v>
      </c>
      <c r="AZ135" s="49">
        <v>22385.484</v>
      </c>
      <c r="BA135" s="49">
        <v>22385.484</v>
      </c>
      <c r="BB135" s="49">
        <v>0</v>
      </c>
      <c r="BC135" s="49">
        <v>0</v>
      </c>
      <c r="BD135" s="49">
        <v>0</v>
      </c>
      <c r="BE135" s="49">
        <v>85064.601999999999</v>
      </c>
      <c r="BF135" s="49">
        <v>0</v>
      </c>
      <c r="BG135" s="49">
        <v>0</v>
      </c>
      <c r="BH135" s="49">
        <v>0</v>
      </c>
      <c r="BI135" s="49"/>
      <c r="BJ135" s="152"/>
      <c r="BK135" s="49"/>
      <c r="BL135" s="152"/>
      <c r="BM135" s="149">
        <v>6.3300831243395805E-10</v>
      </c>
    </row>
    <row r="136" spans="2:65" ht="18" hidden="1" customHeight="1" outlineLevel="3">
      <c r="B136" s="166" t="s">
        <v>879</v>
      </c>
      <c r="C136" s="166" t="s">
        <v>136</v>
      </c>
      <c r="D136" s="166" t="s">
        <v>268</v>
      </c>
      <c r="E136" s="167" t="s">
        <v>27</v>
      </c>
      <c r="F136" s="166" t="s">
        <v>137</v>
      </c>
      <c r="G136" s="49">
        <v>1144734.8472</v>
      </c>
      <c r="H136" s="49">
        <v>1215024.429</v>
      </c>
      <c r="I136" s="49">
        <v>-31742.83944</v>
      </c>
      <c r="J136" s="49">
        <v>1183281.58956</v>
      </c>
      <c r="K136" s="165">
        <v>38546.742360000033</v>
      </c>
      <c r="L136" s="152">
        <v>1.0336730749957377</v>
      </c>
      <c r="M136" s="49">
        <v>1121934.8472</v>
      </c>
      <c r="N136" s="49">
        <v>1215024.429</v>
      </c>
      <c r="O136" s="49">
        <v>-31742.83944</v>
      </c>
      <c r="P136" s="49">
        <v>1183281.58956</v>
      </c>
      <c r="Q136" s="165">
        <v>61346.742360000033</v>
      </c>
      <c r="R136" s="152">
        <v>1.0546794161114634</v>
      </c>
      <c r="S136" s="49">
        <v>10633.053</v>
      </c>
      <c r="T136" s="49">
        <v>0</v>
      </c>
      <c r="U136" s="49">
        <v>0</v>
      </c>
      <c r="V136" s="49">
        <v>344556.53700000001</v>
      </c>
      <c r="W136" s="49">
        <v>0</v>
      </c>
      <c r="X136" s="49">
        <v>4197.2740000000003</v>
      </c>
      <c r="Y136" s="49">
        <v>300860.17800000001</v>
      </c>
      <c r="Z136" s="49">
        <v>0</v>
      </c>
      <c r="AA136" s="49">
        <v>0</v>
      </c>
      <c r="AB136" s="49">
        <v>0</v>
      </c>
      <c r="AC136" s="49">
        <v>25183.71</v>
      </c>
      <c r="AD136" s="49">
        <v>0</v>
      </c>
      <c r="AE136" s="49">
        <v>5596.366</v>
      </c>
      <c r="AF136" s="49">
        <v>25250.764999999999</v>
      </c>
      <c r="AG136" s="49">
        <v>20613.248</v>
      </c>
      <c r="AH136" s="49">
        <v>7342.4210000000003</v>
      </c>
      <c r="AI136" s="49">
        <v>23639.013999999999</v>
      </c>
      <c r="AJ136" s="49">
        <v>77364.046000000002</v>
      </c>
      <c r="AK136" s="49">
        <v>0</v>
      </c>
      <c r="AL136" s="49">
        <v>0</v>
      </c>
      <c r="AM136" s="49">
        <v>185351.36</v>
      </c>
      <c r="AN136" s="49">
        <v>0</v>
      </c>
      <c r="AO136" s="49">
        <v>0</v>
      </c>
      <c r="AP136" s="49">
        <v>16789.096000000001</v>
      </c>
      <c r="AQ136" s="49">
        <v>32235.019</v>
      </c>
      <c r="AR136" s="49">
        <v>17628.552</v>
      </c>
      <c r="AS136" s="49">
        <v>0</v>
      </c>
      <c r="AT136" s="49">
        <v>0</v>
      </c>
      <c r="AU136" s="49">
        <v>0</v>
      </c>
      <c r="AV136" s="49">
        <v>41547.358</v>
      </c>
      <c r="AW136" s="49">
        <v>0</v>
      </c>
      <c r="AX136" s="49">
        <v>0</v>
      </c>
      <c r="AY136" s="49">
        <v>0</v>
      </c>
      <c r="AZ136" s="49">
        <v>16341.404</v>
      </c>
      <c r="BA136" s="49">
        <v>12312.017</v>
      </c>
      <c r="BB136" s="49">
        <v>0</v>
      </c>
      <c r="BC136" s="49">
        <v>0</v>
      </c>
      <c r="BD136" s="49">
        <v>0</v>
      </c>
      <c r="BE136" s="49">
        <v>47583.010999999999</v>
      </c>
      <c r="BF136" s="49">
        <v>0</v>
      </c>
      <c r="BG136" s="49">
        <v>0</v>
      </c>
      <c r="BH136" s="49">
        <v>0</v>
      </c>
      <c r="BI136" s="49"/>
      <c r="BJ136" s="166"/>
      <c r="BK136" s="166"/>
      <c r="BL136" s="166"/>
      <c r="BM136" s="149">
        <v>0</v>
      </c>
    </row>
    <row r="137" spans="2:65" ht="18" hidden="1" customHeight="1" outlineLevel="3">
      <c r="B137" s="166" t="s">
        <v>879</v>
      </c>
      <c r="C137" s="166" t="s">
        <v>627</v>
      </c>
      <c r="D137" s="166" t="s">
        <v>269</v>
      </c>
      <c r="E137" s="167" t="s">
        <v>211</v>
      </c>
      <c r="F137" s="166" t="s">
        <v>628</v>
      </c>
      <c r="G137" s="49">
        <v>936183.85375238094</v>
      </c>
      <c r="H137" s="49">
        <v>995168.70700000005</v>
      </c>
      <c r="I137" s="49">
        <v>-26077.66056</v>
      </c>
      <c r="J137" s="49">
        <v>969091.04644000006</v>
      </c>
      <c r="K137" s="165">
        <v>32907.192687619128</v>
      </c>
      <c r="L137" s="152">
        <v>1.0351503527386439</v>
      </c>
      <c r="M137" s="49">
        <v>917943.85375238094</v>
      </c>
      <c r="N137" s="49">
        <v>995168.70700000005</v>
      </c>
      <c r="O137" s="49">
        <v>-26077.66056</v>
      </c>
      <c r="P137" s="49">
        <v>969091.04644000006</v>
      </c>
      <c r="Q137" s="165">
        <v>51147.192687619128</v>
      </c>
      <c r="R137" s="152">
        <v>1.0557193040495223</v>
      </c>
      <c r="S137" s="49">
        <v>6715.6130000000003</v>
      </c>
      <c r="T137" s="49">
        <v>0</v>
      </c>
      <c r="U137" s="49">
        <v>0</v>
      </c>
      <c r="V137" s="49">
        <v>261461.823</v>
      </c>
      <c r="W137" s="49">
        <v>0</v>
      </c>
      <c r="X137" s="49">
        <v>18188.188999999998</v>
      </c>
      <c r="Y137" s="49">
        <v>218839.96599999999</v>
      </c>
      <c r="Z137" s="49">
        <v>0</v>
      </c>
      <c r="AA137" s="49">
        <v>0</v>
      </c>
      <c r="AB137" s="49">
        <v>0</v>
      </c>
      <c r="AC137" s="49">
        <v>10912.941000000001</v>
      </c>
      <c r="AD137" s="49">
        <v>0</v>
      </c>
      <c r="AE137" s="49">
        <v>12591.822</v>
      </c>
      <c r="AF137" s="49">
        <v>18803.760999999999</v>
      </c>
      <c r="AG137" s="49">
        <v>15856.343999999999</v>
      </c>
      <c r="AH137" s="49">
        <v>5909.7539999999999</v>
      </c>
      <c r="AI137" s="49">
        <v>18803.760999999999</v>
      </c>
      <c r="AJ137" s="49">
        <v>21131.846000000001</v>
      </c>
      <c r="AK137" s="49">
        <v>0</v>
      </c>
      <c r="AL137" s="49">
        <v>0</v>
      </c>
      <c r="AM137" s="49">
        <v>227435.96900000001</v>
      </c>
      <c r="AN137" s="49">
        <v>0</v>
      </c>
      <c r="AO137" s="49">
        <v>0</v>
      </c>
      <c r="AP137" s="49">
        <v>13990.914000000001</v>
      </c>
      <c r="AQ137" s="49">
        <v>42980.025999999998</v>
      </c>
      <c r="AR137" s="49">
        <v>13151.459000000001</v>
      </c>
      <c r="AS137" s="49">
        <v>0</v>
      </c>
      <c r="AT137" s="49">
        <v>0</v>
      </c>
      <c r="AU137" s="49">
        <v>0</v>
      </c>
      <c r="AV137" s="49">
        <v>8954.1720000000005</v>
      </c>
      <c r="AW137" s="49">
        <v>0</v>
      </c>
      <c r="AX137" s="49">
        <v>0</v>
      </c>
      <c r="AY137" s="49">
        <v>0</v>
      </c>
      <c r="AZ137" s="49">
        <v>16565.257000000001</v>
      </c>
      <c r="BA137" s="49">
        <v>13431.290999999999</v>
      </c>
      <c r="BB137" s="49">
        <v>0</v>
      </c>
      <c r="BC137" s="49">
        <v>0</v>
      </c>
      <c r="BD137" s="49">
        <v>0</v>
      </c>
      <c r="BE137" s="49">
        <v>49443.798999999999</v>
      </c>
      <c r="BF137" s="49">
        <v>0</v>
      </c>
      <c r="BG137" s="49">
        <v>0</v>
      </c>
      <c r="BH137" s="49">
        <v>0</v>
      </c>
      <c r="BI137" s="49"/>
      <c r="BJ137" s="166"/>
      <c r="BK137" s="166"/>
      <c r="BL137" s="166"/>
      <c r="BM137" s="149">
        <v>-1.2732925824820995E-10</v>
      </c>
    </row>
    <row r="138" spans="2:65" ht="18" hidden="1" customHeight="1" outlineLevel="3">
      <c r="B138" s="166" t="s">
        <v>879</v>
      </c>
      <c r="C138" s="166" t="s">
        <v>215</v>
      </c>
      <c r="D138" s="166" t="s">
        <v>270</v>
      </c>
      <c r="E138" s="167" t="s">
        <v>97</v>
      </c>
      <c r="F138" s="166" t="s">
        <v>880</v>
      </c>
      <c r="G138" s="49">
        <v>2082381.3260190475</v>
      </c>
      <c r="H138" s="49">
        <v>2197404.872</v>
      </c>
      <c r="I138" s="49">
        <v>-51140.479679999997</v>
      </c>
      <c r="J138" s="49">
        <v>2146264.3923200001</v>
      </c>
      <c r="K138" s="165">
        <v>63883.066300952574</v>
      </c>
      <c r="L138" s="152">
        <v>1.0306778905010063</v>
      </c>
      <c r="M138" s="49">
        <v>2039061.3260190475</v>
      </c>
      <c r="N138" s="49">
        <v>2197404.872</v>
      </c>
      <c r="O138" s="49">
        <v>-51140.479679999997</v>
      </c>
      <c r="P138" s="49">
        <v>2146264.3923200001</v>
      </c>
      <c r="Q138" s="165">
        <v>107203.06630095257</v>
      </c>
      <c r="R138" s="152">
        <v>1.0525747141260582</v>
      </c>
      <c r="S138" s="49">
        <v>20706.473000000002</v>
      </c>
      <c r="T138" s="49">
        <v>0</v>
      </c>
      <c r="U138" s="49">
        <v>0</v>
      </c>
      <c r="V138" s="49">
        <v>715796.51</v>
      </c>
      <c r="W138" s="49">
        <v>0</v>
      </c>
      <c r="X138" s="49">
        <v>199230.61499999999</v>
      </c>
      <c r="Y138" s="49">
        <v>206483.20499999999</v>
      </c>
      <c r="Z138" s="49">
        <v>0</v>
      </c>
      <c r="AA138" s="49">
        <v>0</v>
      </c>
      <c r="AB138" s="49">
        <v>0</v>
      </c>
      <c r="AC138" s="49">
        <v>26694.733</v>
      </c>
      <c r="AD138" s="49">
        <v>0</v>
      </c>
      <c r="AE138" s="49">
        <v>39174.561000000002</v>
      </c>
      <c r="AF138" s="49">
        <v>47098.945</v>
      </c>
      <c r="AG138" s="49">
        <v>58985.599000000002</v>
      </c>
      <c r="AH138" s="49">
        <v>14684.842000000001</v>
      </c>
      <c r="AI138" s="49">
        <v>47098.945</v>
      </c>
      <c r="AJ138" s="49">
        <v>47457.112000000001</v>
      </c>
      <c r="AK138" s="49">
        <v>0</v>
      </c>
      <c r="AL138" s="49">
        <v>0</v>
      </c>
      <c r="AM138" s="49">
        <v>448066.766</v>
      </c>
      <c r="AN138" s="49">
        <v>0</v>
      </c>
      <c r="AO138" s="49">
        <v>0</v>
      </c>
      <c r="AP138" s="49">
        <v>51766.383000000002</v>
      </c>
      <c r="AQ138" s="49">
        <v>44770.86</v>
      </c>
      <c r="AR138" s="49">
        <v>30780.010999999999</v>
      </c>
      <c r="AS138" s="49">
        <v>0</v>
      </c>
      <c r="AT138" s="49">
        <v>0</v>
      </c>
      <c r="AU138" s="49">
        <v>0</v>
      </c>
      <c r="AV138" s="49">
        <v>21490.011999999999</v>
      </c>
      <c r="AW138" s="49">
        <v>2014.6969999999999</v>
      </c>
      <c r="AX138" s="49">
        <v>402.93900000000002</v>
      </c>
      <c r="AY138" s="49">
        <v>402.93900000000002</v>
      </c>
      <c r="AZ138" s="49">
        <v>43427.839</v>
      </c>
      <c r="BA138" s="49">
        <v>42084.709000000003</v>
      </c>
      <c r="BB138" s="49">
        <v>0</v>
      </c>
      <c r="BC138" s="49">
        <v>0</v>
      </c>
      <c r="BD138" s="49">
        <v>0</v>
      </c>
      <c r="BE138" s="49">
        <v>88786.176999999996</v>
      </c>
      <c r="BF138" s="49">
        <v>0</v>
      </c>
      <c r="BG138" s="49">
        <v>0</v>
      </c>
      <c r="BH138" s="49">
        <v>0</v>
      </c>
      <c r="BI138" s="49"/>
      <c r="BJ138" s="166"/>
      <c r="BK138" s="166"/>
      <c r="BL138" s="166"/>
      <c r="BM138" s="149">
        <v>-1.2369127944111824E-10</v>
      </c>
    </row>
    <row r="139" spans="2:65" ht="18" hidden="1" customHeight="1" outlineLevel="3">
      <c r="B139" s="166" t="s">
        <v>879</v>
      </c>
      <c r="C139" s="166" t="s">
        <v>216</v>
      </c>
      <c r="D139" s="166" t="s">
        <v>271</v>
      </c>
      <c r="E139" s="167" t="s">
        <v>36</v>
      </c>
      <c r="F139" s="166" t="s">
        <v>146</v>
      </c>
      <c r="G139" s="49">
        <v>440811.57487987791</v>
      </c>
      <c r="H139" s="49">
        <v>453231.41200000001</v>
      </c>
      <c r="I139" s="49">
        <v>-9278.3005200000007</v>
      </c>
      <c r="J139" s="49">
        <v>443953.11148000002</v>
      </c>
      <c r="K139" s="165">
        <v>3141.5366001221118</v>
      </c>
      <c r="L139" s="152">
        <v>1.0071267107742763</v>
      </c>
      <c r="M139" s="49">
        <v>427131.57487987791</v>
      </c>
      <c r="N139" s="49">
        <v>453231.41200000001</v>
      </c>
      <c r="O139" s="49">
        <v>-9278.3005200000007</v>
      </c>
      <c r="P139" s="49">
        <v>443953.11148000002</v>
      </c>
      <c r="Q139" s="165">
        <v>16821.536600122112</v>
      </c>
      <c r="R139" s="152">
        <v>1.0393825640374463</v>
      </c>
      <c r="S139" s="49">
        <v>3357.806</v>
      </c>
      <c r="T139" s="49">
        <v>0</v>
      </c>
      <c r="U139" s="49">
        <v>0</v>
      </c>
      <c r="V139" s="49">
        <v>101898.477</v>
      </c>
      <c r="W139" s="49">
        <v>0</v>
      </c>
      <c r="X139" s="49">
        <v>17348.734</v>
      </c>
      <c r="Y139" s="49">
        <v>136998.83100000001</v>
      </c>
      <c r="Z139" s="49">
        <v>0</v>
      </c>
      <c r="AA139" s="49">
        <v>0</v>
      </c>
      <c r="AB139" s="49">
        <v>0</v>
      </c>
      <c r="AC139" s="49">
        <v>2182.5880000000002</v>
      </c>
      <c r="AD139" s="49">
        <v>4197.2740000000003</v>
      </c>
      <c r="AE139" s="49">
        <v>6995.4570000000003</v>
      </c>
      <c r="AF139" s="49">
        <v>7521.5039999999999</v>
      </c>
      <c r="AG139" s="49">
        <v>3488.395</v>
      </c>
      <c r="AH139" s="49">
        <v>11640.424000000001</v>
      </c>
      <c r="AI139" s="49">
        <v>27220.683000000001</v>
      </c>
      <c r="AJ139" s="49">
        <v>10207.757</v>
      </c>
      <c r="AK139" s="49">
        <v>0</v>
      </c>
      <c r="AL139" s="49">
        <v>0</v>
      </c>
      <c r="AM139" s="49">
        <v>20415.512999999999</v>
      </c>
      <c r="AN139" s="49">
        <v>0</v>
      </c>
      <c r="AO139" s="49">
        <v>0</v>
      </c>
      <c r="AP139" s="49">
        <v>48128.743999999999</v>
      </c>
      <c r="AQ139" s="49">
        <v>20415.511999999999</v>
      </c>
      <c r="AR139" s="49">
        <v>9513.8209999999999</v>
      </c>
      <c r="AS139" s="49">
        <v>0</v>
      </c>
      <c r="AT139" s="49">
        <v>0</v>
      </c>
      <c r="AU139" s="49">
        <v>0</v>
      </c>
      <c r="AV139" s="49">
        <v>8954.1720000000005</v>
      </c>
      <c r="AW139" s="49">
        <v>0</v>
      </c>
      <c r="AX139" s="49">
        <v>0</v>
      </c>
      <c r="AY139" s="49">
        <v>0</v>
      </c>
      <c r="AZ139" s="49">
        <v>2686.2579999999998</v>
      </c>
      <c r="BA139" s="49">
        <v>4477.0969999999998</v>
      </c>
      <c r="BB139" s="49">
        <v>0</v>
      </c>
      <c r="BC139" s="49">
        <v>0</v>
      </c>
      <c r="BD139" s="49">
        <v>0</v>
      </c>
      <c r="BE139" s="49">
        <v>5582.3649999999998</v>
      </c>
      <c r="BF139" s="49">
        <v>0</v>
      </c>
      <c r="BG139" s="49">
        <v>0</v>
      </c>
      <c r="BH139" s="49">
        <v>0</v>
      </c>
      <c r="BI139" s="49"/>
      <c r="BJ139" s="166"/>
      <c r="BK139" s="166"/>
      <c r="BL139" s="166"/>
      <c r="BM139" s="149">
        <v>-6.9121597334742546E-11</v>
      </c>
    </row>
    <row r="140" spans="2:65" ht="18" hidden="1" customHeight="1" outlineLevel="3">
      <c r="B140" s="166" t="s">
        <v>879</v>
      </c>
      <c r="C140" s="166" t="s">
        <v>216</v>
      </c>
      <c r="D140" s="166" t="s">
        <v>272</v>
      </c>
      <c r="E140" s="167" t="s">
        <v>196</v>
      </c>
      <c r="F140" s="166" t="s">
        <v>146</v>
      </c>
      <c r="G140" s="49">
        <v>533239.21356190473</v>
      </c>
      <c r="H140" s="49">
        <v>568382.97499999998</v>
      </c>
      <c r="I140" s="49">
        <v>-12345.80076</v>
      </c>
      <c r="J140" s="49">
        <v>556037.17423999996</v>
      </c>
      <c r="K140" s="165">
        <v>22797.960678095231</v>
      </c>
      <c r="L140" s="152">
        <v>1.0427537212160571</v>
      </c>
      <c r="M140" s="49">
        <v>519559.21356190473</v>
      </c>
      <c r="N140" s="49">
        <v>568382.97499999998</v>
      </c>
      <c r="O140" s="49">
        <v>-12345.80076</v>
      </c>
      <c r="P140" s="49">
        <v>556037.17423999996</v>
      </c>
      <c r="Q140" s="165">
        <v>36477.960678095231</v>
      </c>
      <c r="R140" s="152">
        <v>1.0702094385508361</v>
      </c>
      <c r="S140" s="49">
        <v>5596.3440000000001</v>
      </c>
      <c r="T140" s="49">
        <v>0</v>
      </c>
      <c r="U140" s="49">
        <v>0</v>
      </c>
      <c r="V140" s="49">
        <v>130730.912</v>
      </c>
      <c r="W140" s="49">
        <v>0</v>
      </c>
      <c r="X140" s="49">
        <v>18188.187999999998</v>
      </c>
      <c r="Y140" s="49">
        <v>229584.97</v>
      </c>
      <c r="Z140" s="49">
        <v>0</v>
      </c>
      <c r="AA140" s="49">
        <v>0</v>
      </c>
      <c r="AB140" s="49">
        <v>0</v>
      </c>
      <c r="AC140" s="49">
        <v>1175.24</v>
      </c>
      <c r="AD140" s="49">
        <v>1399.0909999999999</v>
      </c>
      <c r="AE140" s="49">
        <v>6995.4570000000003</v>
      </c>
      <c r="AF140" s="49">
        <v>8596.0049999999992</v>
      </c>
      <c r="AG140" s="49">
        <v>1902.761</v>
      </c>
      <c r="AH140" s="49">
        <v>11461.34</v>
      </c>
      <c r="AI140" s="49">
        <v>12894.008</v>
      </c>
      <c r="AJ140" s="49">
        <v>7163.3379999999997</v>
      </c>
      <c r="AK140" s="49">
        <v>0</v>
      </c>
      <c r="AL140" s="49">
        <v>0</v>
      </c>
      <c r="AM140" s="49">
        <v>19699.178</v>
      </c>
      <c r="AN140" s="49">
        <v>0</v>
      </c>
      <c r="AO140" s="49">
        <v>0</v>
      </c>
      <c r="AP140" s="49">
        <v>43092.014999999999</v>
      </c>
      <c r="AQ140" s="49">
        <v>29190.6</v>
      </c>
      <c r="AR140" s="49">
        <v>7555.0940000000001</v>
      </c>
      <c r="AS140" s="49">
        <v>0</v>
      </c>
      <c r="AT140" s="49">
        <v>0</v>
      </c>
      <c r="AU140" s="49">
        <v>0</v>
      </c>
      <c r="AV140" s="49">
        <v>5372.5029999999997</v>
      </c>
      <c r="AW140" s="49">
        <v>0</v>
      </c>
      <c r="AX140" s="49">
        <v>0</v>
      </c>
      <c r="AY140" s="49">
        <v>0</v>
      </c>
      <c r="AZ140" s="49">
        <v>3133.9679999999998</v>
      </c>
      <c r="BA140" s="49">
        <v>6044.0810000000001</v>
      </c>
      <c r="BB140" s="49">
        <v>0</v>
      </c>
      <c r="BC140" s="49">
        <v>0</v>
      </c>
      <c r="BD140" s="49">
        <v>0</v>
      </c>
      <c r="BE140" s="49">
        <v>18607.882000000001</v>
      </c>
      <c r="BF140" s="49">
        <v>0</v>
      </c>
      <c r="BG140" s="49">
        <v>0</v>
      </c>
      <c r="BH140" s="49">
        <v>0</v>
      </c>
      <c r="BI140" s="49"/>
      <c r="BJ140" s="166"/>
      <c r="BK140" s="166"/>
      <c r="BL140" s="166"/>
      <c r="BM140" s="149">
        <v>1.2914824765175581E-10</v>
      </c>
    </row>
    <row r="141" spans="2:65" ht="18" customHeight="1" outlineLevel="2" collapsed="1">
      <c r="B141" s="158" t="s">
        <v>879</v>
      </c>
      <c r="C141" s="158"/>
      <c r="D141" s="158"/>
      <c r="E141" s="159" t="s">
        <v>881</v>
      </c>
      <c r="F141" s="158"/>
      <c r="G141" s="160">
        <v>7909248.3739655921</v>
      </c>
      <c r="H141" s="160">
        <v>8337952.6809999999</v>
      </c>
      <c r="I141" s="160">
        <v>-183432.93048000001</v>
      </c>
      <c r="J141" s="160">
        <v>8154519.7505200002</v>
      </c>
      <c r="K141" s="168">
        <v>245271.37655440811</v>
      </c>
      <c r="L141" s="161">
        <v>1.0310107060693343</v>
      </c>
      <c r="M141" s="160">
        <v>7740528.3739655921</v>
      </c>
      <c r="N141" s="160">
        <v>8337952.6809999999</v>
      </c>
      <c r="O141" s="160">
        <v>-183432.93048000001</v>
      </c>
      <c r="P141" s="160">
        <v>8154519.7505200002</v>
      </c>
      <c r="Q141" s="168">
        <v>413991.37655440811</v>
      </c>
      <c r="R141" s="161">
        <v>1.0534836068745412</v>
      </c>
      <c r="S141" s="160">
        <v>199117.91900000005</v>
      </c>
      <c r="T141" s="160">
        <v>0</v>
      </c>
      <c r="U141" s="160">
        <v>0</v>
      </c>
      <c r="V141" s="160">
        <v>2460964.6320000002</v>
      </c>
      <c r="W141" s="160">
        <v>0</v>
      </c>
      <c r="X141" s="160">
        <v>257152.99999999997</v>
      </c>
      <c r="Y141" s="160">
        <v>1476005.7120000001</v>
      </c>
      <c r="Z141" s="160">
        <v>0</v>
      </c>
      <c r="AA141" s="160">
        <v>0</v>
      </c>
      <c r="AB141" s="160">
        <v>0</v>
      </c>
      <c r="AC141" s="160">
        <v>77901.610000000015</v>
      </c>
      <c r="AD141" s="160">
        <v>5596.3649999999998</v>
      </c>
      <c r="AE141" s="160">
        <v>85344.57699999999</v>
      </c>
      <c r="AF141" s="160">
        <v>152220.92299999998</v>
      </c>
      <c r="AG141" s="160">
        <v>205498.21699999998</v>
      </c>
      <c r="AH141" s="160">
        <v>71096.126000000004</v>
      </c>
      <c r="AI141" s="160">
        <v>176039.022</v>
      </c>
      <c r="AJ141" s="160">
        <v>430874.75799999997</v>
      </c>
      <c r="AK141" s="160">
        <v>0</v>
      </c>
      <c r="AL141" s="160">
        <v>0</v>
      </c>
      <c r="AM141" s="160">
        <v>1431951.1850000001</v>
      </c>
      <c r="AN141" s="160">
        <v>0</v>
      </c>
      <c r="AO141" s="160">
        <v>0</v>
      </c>
      <c r="AP141" s="160">
        <v>225533.533</v>
      </c>
      <c r="AQ141" s="160">
        <v>244807.06200000001</v>
      </c>
      <c r="AR141" s="160">
        <v>118083.31499999999</v>
      </c>
      <c r="AS141" s="160">
        <v>0</v>
      </c>
      <c r="AT141" s="160">
        <v>0</v>
      </c>
      <c r="AU141" s="160">
        <v>0</v>
      </c>
      <c r="AV141" s="160">
        <v>215258.29399999997</v>
      </c>
      <c r="AW141" s="160">
        <v>3357.828</v>
      </c>
      <c r="AX141" s="160">
        <v>402.93900000000002</v>
      </c>
      <c r="AY141" s="160">
        <v>402.93900000000002</v>
      </c>
      <c r="AZ141" s="160">
        <v>104540.20999999999</v>
      </c>
      <c r="BA141" s="160">
        <v>100734.679</v>
      </c>
      <c r="BB141" s="160">
        <v>0</v>
      </c>
      <c r="BC141" s="160">
        <v>0</v>
      </c>
      <c r="BD141" s="160">
        <v>0</v>
      </c>
      <c r="BE141" s="160">
        <v>295067.83600000001</v>
      </c>
      <c r="BF141" s="160">
        <v>0</v>
      </c>
      <c r="BG141" s="160">
        <v>0</v>
      </c>
      <c r="BH141" s="160">
        <v>0</v>
      </c>
      <c r="BI141" s="160"/>
      <c r="BJ141" s="161"/>
      <c r="BK141" s="160"/>
      <c r="BL141" s="161"/>
      <c r="BM141" s="149">
        <v>2.4156179279088974E-9</v>
      </c>
    </row>
    <row r="142" spans="2:65" ht="18" hidden="1" customHeight="1" outlineLevel="3">
      <c r="B142" s="166" t="s">
        <v>879</v>
      </c>
      <c r="C142" s="166" t="s">
        <v>215</v>
      </c>
      <c r="D142" s="166" t="s">
        <v>1136</v>
      </c>
      <c r="E142" s="167" t="s">
        <v>1137</v>
      </c>
      <c r="F142" s="166" t="s">
        <v>880</v>
      </c>
      <c r="G142" s="49">
        <v>20000</v>
      </c>
      <c r="H142" s="49">
        <v>22088.546999999999</v>
      </c>
      <c r="I142" s="49">
        <v>0</v>
      </c>
      <c r="J142" s="49">
        <v>22088.546999999999</v>
      </c>
      <c r="K142" s="165">
        <v>2088.5469999999987</v>
      </c>
      <c r="L142" s="152">
        <v>1.1044273499999999</v>
      </c>
      <c r="M142" s="49">
        <v>20000</v>
      </c>
      <c r="N142" s="49">
        <v>22088.546999999999</v>
      </c>
      <c r="O142" s="49">
        <v>0</v>
      </c>
      <c r="P142" s="49">
        <v>22088.546999999999</v>
      </c>
      <c r="Q142" s="165">
        <v>2088.5469999999987</v>
      </c>
      <c r="R142" s="152">
        <v>1.1044273499999999</v>
      </c>
      <c r="S142" s="49">
        <v>0</v>
      </c>
      <c r="T142" s="49">
        <v>0</v>
      </c>
      <c r="U142" s="49">
        <v>0</v>
      </c>
      <c r="V142" s="49">
        <v>10530.105</v>
      </c>
      <c r="W142" s="49">
        <v>0</v>
      </c>
      <c r="X142" s="49">
        <v>0</v>
      </c>
      <c r="Y142" s="49">
        <v>877.50900000000001</v>
      </c>
      <c r="Z142" s="49">
        <v>0</v>
      </c>
      <c r="AA142" s="49">
        <v>0</v>
      </c>
      <c r="AB142" s="49">
        <v>0</v>
      </c>
      <c r="AC142" s="49">
        <v>822.66700000000003</v>
      </c>
      <c r="AD142" s="49">
        <v>0</v>
      </c>
      <c r="AE142" s="49">
        <v>0</v>
      </c>
      <c r="AF142" s="49">
        <v>0</v>
      </c>
      <c r="AG142" s="49">
        <v>0</v>
      </c>
      <c r="AH142" s="49">
        <v>0</v>
      </c>
      <c r="AI142" s="49">
        <v>0</v>
      </c>
      <c r="AJ142" s="49">
        <v>877.50900000000001</v>
      </c>
      <c r="AK142" s="49">
        <v>0</v>
      </c>
      <c r="AL142" s="49">
        <v>0</v>
      </c>
      <c r="AM142" s="49">
        <v>6142.5619999999999</v>
      </c>
      <c r="AN142" s="49">
        <v>0</v>
      </c>
      <c r="AO142" s="49">
        <v>0</v>
      </c>
      <c r="AP142" s="49">
        <v>0</v>
      </c>
      <c r="AQ142" s="49">
        <v>0</v>
      </c>
      <c r="AR142" s="49">
        <v>0</v>
      </c>
      <c r="AS142" s="49">
        <v>0</v>
      </c>
      <c r="AT142" s="49">
        <v>0</v>
      </c>
      <c r="AU142" s="49">
        <v>0</v>
      </c>
      <c r="AV142" s="49">
        <v>877.50900000000001</v>
      </c>
      <c r="AW142" s="49">
        <v>658.13499999999999</v>
      </c>
      <c r="AX142" s="49">
        <v>0</v>
      </c>
      <c r="AY142" s="49">
        <v>0</v>
      </c>
      <c r="AZ142" s="49">
        <v>0</v>
      </c>
      <c r="BA142" s="49">
        <v>0</v>
      </c>
      <c r="BB142" s="49">
        <v>0</v>
      </c>
      <c r="BC142" s="49">
        <v>0</v>
      </c>
      <c r="BD142" s="49">
        <v>0</v>
      </c>
      <c r="BE142" s="49">
        <v>1302.5509999999999</v>
      </c>
      <c r="BF142" s="49">
        <v>0</v>
      </c>
      <c r="BG142" s="49">
        <v>0</v>
      </c>
      <c r="BH142" s="49">
        <v>0</v>
      </c>
      <c r="BI142" s="49"/>
      <c r="BJ142" s="166"/>
      <c r="BK142" s="166"/>
      <c r="BL142" s="166"/>
      <c r="BM142" s="149">
        <v>-3.637978807091713E-12</v>
      </c>
    </row>
    <row r="143" spans="2:65" ht="18" hidden="1" customHeight="1" outlineLevel="3">
      <c r="B143" s="166" t="s">
        <v>879</v>
      </c>
      <c r="C143" s="166" t="s">
        <v>136</v>
      </c>
      <c r="D143" s="166" t="s">
        <v>531</v>
      </c>
      <c r="E143" s="167" t="s">
        <v>882</v>
      </c>
      <c r="F143" s="166" t="s">
        <v>883</v>
      </c>
      <c r="G143" s="49">
        <v>20000</v>
      </c>
      <c r="H143" s="49">
        <v>37006.199000000001</v>
      </c>
      <c r="I143" s="49">
        <v>0</v>
      </c>
      <c r="J143" s="49">
        <v>37006.199000000001</v>
      </c>
      <c r="K143" s="165">
        <v>17006.199000000001</v>
      </c>
      <c r="L143" s="152">
        <v>1.85030995</v>
      </c>
      <c r="M143" s="49">
        <v>20000</v>
      </c>
      <c r="N143" s="49">
        <v>37006.199000000001</v>
      </c>
      <c r="O143" s="49">
        <v>0</v>
      </c>
      <c r="P143" s="49">
        <v>37006.199000000001</v>
      </c>
      <c r="Q143" s="165">
        <v>17006.199000000001</v>
      </c>
      <c r="R143" s="152">
        <v>1.85030995</v>
      </c>
      <c r="S143" s="49">
        <v>0</v>
      </c>
      <c r="T143" s="49">
        <v>0</v>
      </c>
      <c r="U143" s="49">
        <v>0</v>
      </c>
      <c r="V143" s="49">
        <v>15795.16</v>
      </c>
      <c r="W143" s="49">
        <v>0</v>
      </c>
      <c r="X143" s="49">
        <v>0</v>
      </c>
      <c r="Y143" s="49">
        <v>4387.5439999999999</v>
      </c>
      <c r="Z143" s="49">
        <v>0</v>
      </c>
      <c r="AA143" s="49">
        <v>0</v>
      </c>
      <c r="AB143" s="49">
        <v>0</v>
      </c>
      <c r="AC143" s="49">
        <v>822.66700000000003</v>
      </c>
      <c r="AD143" s="49">
        <v>0</v>
      </c>
      <c r="AE143" s="49">
        <v>0</v>
      </c>
      <c r="AF143" s="49">
        <v>0</v>
      </c>
      <c r="AG143" s="49">
        <v>0</v>
      </c>
      <c r="AH143" s="49">
        <v>0</v>
      </c>
      <c r="AI143" s="49">
        <v>0</v>
      </c>
      <c r="AJ143" s="49">
        <v>877.50900000000001</v>
      </c>
      <c r="AK143" s="49">
        <v>0</v>
      </c>
      <c r="AL143" s="49">
        <v>0</v>
      </c>
      <c r="AM143" s="49">
        <v>12285.124</v>
      </c>
      <c r="AN143" s="49">
        <v>0</v>
      </c>
      <c r="AO143" s="49">
        <v>0</v>
      </c>
      <c r="AP143" s="49">
        <v>0</v>
      </c>
      <c r="AQ143" s="49">
        <v>0</v>
      </c>
      <c r="AR143" s="49">
        <v>0</v>
      </c>
      <c r="AS143" s="49">
        <v>0</v>
      </c>
      <c r="AT143" s="49">
        <v>0</v>
      </c>
      <c r="AU143" s="49">
        <v>0</v>
      </c>
      <c r="AV143" s="49">
        <v>877.50900000000001</v>
      </c>
      <c r="AW143" s="49">
        <v>658.13499999999999</v>
      </c>
      <c r="AX143" s="49">
        <v>0</v>
      </c>
      <c r="AY143" s="49">
        <v>0</v>
      </c>
      <c r="AZ143" s="49">
        <v>0</v>
      </c>
      <c r="BA143" s="49">
        <v>0</v>
      </c>
      <c r="BB143" s="49">
        <v>0</v>
      </c>
      <c r="BC143" s="49">
        <v>0</v>
      </c>
      <c r="BD143" s="49">
        <v>0</v>
      </c>
      <c r="BE143" s="49">
        <v>1302.5509999999999</v>
      </c>
      <c r="BF143" s="49">
        <v>0</v>
      </c>
      <c r="BG143" s="49">
        <v>0</v>
      </c>
      <c r="BH143" s="49">
        <v>0</v>
      </c>
      <c r="BI143" s="49"/>
      <c r="BJ143" s="166"/>
      <c r="BK143" s="166"/>
      <c r="BL143" s="166"/>
      <c r="BM143" s="149">
        <v>0</v>
      </c>
    </row>
    <row r="144" spans="2:65" ht="18" hidden="1" customHeight="1" outlineLevel="3">
      <c r="B144" s="166" t="s">
        <v>879</v>
      </c>
      <c r="C144" s="166" t="s">
        <v>627</v>
      </c>
      <c r="D144" s="166" t="s">
        <v>574</v>
      </c>
      <c r="E144" s="167" t="s">
        <v>581</v>
      </c>
      <c r="F144" s="166" t="s">
        <v>884</v>
      </c>
      <c r="G144" s="49">
        <v>35000</v>
      </c>
      <c r="H144" s="49">
        <v>35514.427000000003</v>
      </c>
      <c r="I144" s="49">
        <v>0</v>
      </c>
      <c r="J144" s="49">
        <v>35514.427000000003</v>
      </c>
      <c r="K144" s="165">
        <v>514.42700000000332</v>
      </c>
      <c r="L144" s="152">
        <v>1.0146979142857144</v>
      </c>
      <c r="M144" s="49">
        <v>35000</v>
      </c>
      <c r="N144" s="49">
        <v>35514.427000000003</v>
      </c>
      <c r="O144" s="49">
        <v>0</v>
      </c>
      <c r="P144" s="49">
        <v>35514.427000000003</v>
      </c>
      <c r="Q144" s="165">
        <v>514.42700000000332</v>
      </c>
      <c r="R144" s="152">
        <v>1.0146979142857144</v>
      </c>
      <c r="S144" s="49">
        <v>548.44100000000003</v>
      </c>
      <c r="T144" s="49">
        <v>0</v>
      </c>
      <c r="U144" s="49">
        <v>0</v>
      </c>
      <c r="V144" s="49">
        <v>14040.141</v>
      </c>
      <c r="W144" s="49">
        <v>0</v>
      </c>
      <c r="X144" s="49">
        <v>0</v>
      </c>
      <c r="Y144" s="49">
        <v>4212.0420000000004</v>
      </c>
      <c r="Z144" s="49">
        <v>0</v>
      </c>
      <c r="AA144" s="49">
        <v>0</v>
      </c>
      <c r="AB144" s="49">
        <v>0</v>
      </c>
      <c r="AC144" s="49">
        <v>0</v>
      </c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9">
        <v>0</v>
      </c>
      <c r="AJ144" s="49">
        <v>877.50900000000001</v>
      </c>
      <c r="AK144" s="49">
        <v>0</v>
      </c>
      <c r="AL144" s="49">
        <v>0</v>
      </c>
      <c r="AM144" s="49">
        <v>12285.124</v>
      </c>
      <c r="AN144" s="49">
        <v>0</v>
      </c>
      <c r="AO144" s="49">
        <v>0</v>
      </c>
      <c r="AP144" s="49">
        <v>1371.11</v>
      </c>
      <c r="AQ144" s="49">
        <v>0</v>
      </c>
      <c r="AR144" s="49">
        <v>0</v>
      </c>
      <c r="AS144" s="49">
        <v>0</v>
      </c>
      <c r="AT144" s="49">
        <v>0</v>
      </c>
      <c r="AU144" s="49">
        <v>0</v>
      </c>
      <c r="AV144" s="49">
        <v>877.50900000000001</v>
      </c>
      <c r="AW144" s="49">
        <v>0</v>
      </c>
      <c r="AX144" s="49">
        <v>0</v>
      </c>
      <c r="AY144" s="49">
        <v>0</v>
      </c>
      <c r="AZ144" s="49">
        <v>0</v>
      </c>
      <c r="BA144" s="49">
        <v>0</v>
      </c>
      <c r="BB144" s="49">
        <v>0</v>
      </c>
      <c r="BC144" s="49">
        <v>0</v>
      </c>
      <c r="BD144" s="49">
        <v>0</v>
      </c>
      <c r="BE144" s="49">
        <v>1302.5509999999999</v>
      </c>
      <c r="BF144" s="49">
        <v>0</v>
      </c>
      <c r="BG144" s="49">
        <v>0</v>
      </c>
      <c r="BH144" s="49">
        <v>0</v>
      </c>
      <c r="BI144" s="49"/>
      <c r="BJ144" s="166"/>
      <c r="BK144" s="166"/>
      <c r="BL144" s="166"/>
      <c r="BM144" s="149">
        <v>-7.2759576141834259E-12</v>
      </c>
    </row>
    <row r="145" spans="2:65" ht="18" hidden="1" customHeight="1" outlineLevel="3">
      <c r="B145" s="166" t="s">
        <v>879</v>
      </c>
      <c r="C145" s="166" t="s">
        <v>216</v>
      </c>
      <c r="D145" s="166" t="s">
        <v>1253</v>
      </c>
      <c r="E145" s="167" t="s">
        <v>1254</v>
      </c>
      <c r="F145" s="166" t="s">
        <v>885</v>
      </c>
      <c r="G145" s="49">
        <v>20000</v>
      </c>
      <c r="H145" s="49">
        <v>21594.948</v>
      </c>
      <c r="I145" s="49">
        <v>0</v>
      </c>
      <c r="J145" s="49">
        <v>21594.948</v>
      </c>
      <c r="K145" s="165">
        <v>1594.9480000000003</v>
      </c>
      <c r="L145" s="152">
        <v>1.0797474</v>
      </c>
      <c r="M145" s="49">
        <v>20000</v>
      </c>
      <c r="N145" s="49">
        <v>21594.948</v>
      </c>
      <c r="O145" s="49">
        <v>0</v>
      </c>
      <c r="P145" s="49">
        <v>21594.948</v>
      </c>
      <c r="Q145" s="165">
        <v>1594.9480000000003</v>
      </c>
      <c r="R145" s="152">
        <v>1.0797474</v>
      </c>
      <c r="S145" s="49">
        <v>0</v>
      </c>
      <c r="T145" s="49">
        <v>0</v>
      </c>
      <c r="U145" s="49">
        <v>0</v>
      </c>
      <c r="V145" s="49">
        <v>3510.0360000000001</v>
      </c>
      <c r="W145" s="49">
        <v>0</v>
      </c>
      <c r="X145" s="49">
        <v>1371.11</v>
      </c>
      <c r="Y145" s="49">
        <v>7020.07</v>
      </c>
      <c r="Z145" s="49">
        <v>0</v>
      </c>
      <c r="AA145" s="49">
        <v>0</v>
      </c>
      <c r="AB145" s="49">
        <v>0</v>
      </c>
      <c r="AC145" s="49">
        <v>0</v>
      </c>
      <c r="AD145" s="49">
        <v>0</v>
      </c>
      <c r="AE145" s="49">
        <v>0</v>
      </c>
      <c r="AF145" s="49">
        <v>0</v>
      </c>
      <c r="AG145" s="49">
        <v>0</v>
      </c>
      <c r="AH145" s="49">
        <v>0</v>
      </c>
      <c r="AI145" s="49">
        <v>0</v>
      </c>
      <c r="AJ145" s="49">
        <v>877.50900000000001</v>
      </c>
      <c r="AK145" s="49">
        <v>0</v>
      </c>
      <c r="AL145" s="49">
        <v>0</v>
      </c>
      <c r="AM145" s="49">
        <v>1755.0170000000001</v>
      </c>
      <c r="AN145" s="49">
        <v>0</v>
      </c>
      <c r="AO145" s="49">
        <v>0</v>
      </c>
      <c r="AP145" s="49">
        <v>1371.11</v>
      </c>
      <c r="AQ145" s="49">
        <v>3510.0360000000001</v>
      </c>
      <c r="AR145" s="49">
        <v>0</v>
      </c>
      <c r="AS145" s="49">
        <v>0</v>
      </c>
      <c r="AT145" s="49">
        <v>0</v>
      </c>
      <c r="AU145" s="49">
        <v>0</v>
      </c>
      <c r="AV145" s="49">
        <v>877.50900000000001</v>
      </c>
      <c r="AW145" s="49">
        <v>0</v>
      </c>
      <c r="AX145" s="49">
        <v>0</v>
      </c>
      <c r="AY145" s="49">
        <v>0</v>
      </c>
      <c r="AZ145" s="49">
        <v>0</v>
      </c>
      <c r="BA145" s="49">
        <v>0</v>
      </c>
      <c r="BB145" s="49">
        <v>0</v>
      </c>
      <c r="BC145" s="49">
        <v>0</v>
      </c>
      <c r="BD145" s="49">
        <v>0</v>
      </c>
      <c r="BE145" s="49">
        <v>1302.5509999999999</v>
      </c>
      <c r="BF145" s="49">
        <v>0</v>
      </c>
      <c r="BG145" s="49">
        <v>0</v>
      </c>
      <c r="BH145" s="49">
        <v>0</v>
      </c>
      <c r="BI145" s="49"/>
      <c r="BJ145" s="166"/>
      <c r="BK145" s="166"/>
      <c r="BL145" s="166"/>
      <c r="BM145" s="149">
        <v>-3.637978807091713E-12</v>
      </c>
    </row>
    <row r="146" spans="2:65" ht="18" hidden="1" customHeight="1" outlineLevel="3">
      <c r="B146" s="166" t="s">
        <v>879</v>
      </c>
      <c r="C146" s="166" t="s">
        <v>627</v>
      </c>
      <c r="D146" s="166" t="s">
        <v>762</v>
      </c>
      <c r="E146" s="167" t="s">
        <v>763</v>
      </c>
      <c r="F146" s="166" t="s">
        <v>886</v>
      </c>
      <c r="G146" s="49">
        <v>35000</v>
      </c>
      <c r="H146" s="49">
        <v>35210.046000000002</v>
      </c>
      <c r="I146" s="49">
        <v>0</v>
      </c>
      <c r="J146" s="49">
        <v>35210.046000000002</v>
      </c>
      <c r="K146" s="165">
        <v>210.0460000000021</v>
      </c>
      <c r="L146" s="152">
        <v>1.0060013142857143</v>
      </c>
      <c r="M146" s="49">
        <v>35000</v>
      </c>
      <c r="N146" s="49">
        <v>35210.046000000002</v>
      </c>
      <c r="O146" s="49">
        <v>0</v>
      </c>
      <c r="P146" s="49">
        <v>35210.046000000002</v>
      </c>
      <c r="Q146" s="165">
        <v>210.0460000000021</v>
      </c>
      <c r="R146" s="152">
        <v>1.0060013142857143</v>
      </c>
      <c r="S146" s="49">
        <v>0</v>
      </c>
      <c r="T146" s="49">
        <v>0</v>
      </c>
      <c r="U146" s="49">
        <v>0</v>
      </c>
      <c r="V146" s="49">
        <v>10530.106</v>
      </c>
      <c r="W146" s="49">
        <v>0</v>
      </c>
      <c r="X146" s="49">
        <v>1371.11</v>
      </c>
      <c r="Y146" s="49">
        <v>14040.14</v>
      </c>
      <c r="Z146" s="49">
        <v>0</v>
      </c>
      <c r="AA146" s="49">
        <v>0</v>
      </c>
      <c r="AB146" s="49">
        <v>0</v>
      </c>
      <c r="AC146" s="49">
        <v>0</v>
      </c>
      <c r="AD146" s="49">
        <v>0</v>
      </c>
      <c r="AE146" s="49">
        <v>0</v>
      </c>
      <c r="AF146" s="49">
        <v>0</v>
      </c>
      <c r="AG146" s="49">
        <v>0</v>
      </c>
      <c r="AH146" s="49">
        <v>0</v>
      </c>
      <c r="AI146" s="49">
        <v>0</v>
      </c>
      <c r="AJ146" s="49">
        <v>877.50900000000001</v>
      </c>
      <c r="AK146" s="49">
        <v>0</v>
      </c>
      <c r="AL146" s="49">
        <v>0</v>
      </c>
      <c r="AM146" s="49">
        <v>5265.0529999999999</v>
      </c>
      <c r="AN146" s="49">
        <v>0</v>
      </c>
      <c r="AO146" s="49">
        <v>0</v>
      </c>
      <c r="AP146" s="49">
        <v>1371.11</v>
      </c>
      <c r="AQ146" s="49">
        <v>877.50900000000001</v>
      </c>
      <c r="AR146" s="49">
        <v>0</v>
      </c>
      <c r="AS146" s="49">
        <v>0</v>
      </c>
      <c r="AT146" s="49">
        <v>0</v>
      </c>
      <c r="AU146" s="49">
        <v>0</v>
      </c>
      <c r="AV146" s="49">
        <v>877.50900000000001</v>
      </c>
      <c r="AW146" s="49">
        <v>0</v>
      </c>
      <c r="AX146" s="49">
        <v>0</v>
      </c>
      <c r="AY146" s="49">
        <v>0</v>
      </c>
      <c r="AZ146" s="49">
        <v>0</v>
      </c>
      <c r="BA146" s="49">
        <v>0</v>
      </c>
      <c r="BB146" s="49">
        <v>0</v>
      </c>
      <c r="BC146" s="49">
        <v>0</v>
      </c>
      <c r="BD146" s="49">
        <v>0</v>
      </c>
      <c r="BE146" s="49">
        <v>0</v>
      </c>
      <c r="BF146" s="49">
        <v>0</v>
      </c>
      <c r="BG146" s="49">
        <v>0</v>
      </c>
      <c r="BH146" s="49">
        <v>0</v>
      </c>
      <c r="BI146" s="49"/>
      <c r="BJ146" s="166"/>
      <c r="BK146" s="166"/>
      <c r="BL146" s="166"/>
      <c r="BM146" s="149">
        <v>-7.2759576141834259E-12</v>
      </c>
    </row>
    <row r="147" spans="2:65" ht="18" hidden="1" customHeight="1" outlineLevel="3">
      <c r="B147" s="166" t="s">
        <v>879</v>
      </c>
      <c r="C147" s="166" t="s">
        <v>136</v>
      </c>
      <c r="D147" s="166" t="s">
        <v>739</v>
      </c>
      <c r="E147" s="167" t="s">
        <v>745</v>
      </c>
      <c r="F147" s="166" t="s">
        <v>887</v>
      </c>
      <c r="G147" s="49">
        <v>20000</v>
      </c>
      <c r="H147" s="49">
        <v>23275.925999999999</v>
      </c>
      <c r="I147" s="49">
        <v>0</v>
      </c>
      <c r="J147" s="49">
        <v>23275.925999999999</v>
      </c>
      <c r="K147" s="165">
        <v>3275.9259999999995</v>
      </c>
      <c r="L147" s="152">
        <v>1.1637963</v>
      </c>
      <c r="M147" s="49">
        <v>20000</v>
      </c>
      <c r="N147" s="49">
        <v>23275.925999999999</v>
      </c>
      <c r="O147" s="49">
        <v>0</v>
      </c>
      <c r="P147" s="49">
        <v>23275.925999999999</v>
      </c>
      <c r="Q147" s="165">
        <v>3275.9259999999995</v>
      </c>
      <c r="R147" s="152">
        <v>1.1637963</v>
      </c>
      <c r="S147" s="49">
        <v>0</v>
      </c>
      <c r="T147" s="49">
        <v>0</v>
      </c>
      <c r="U147" s="49">
        <v>0</v>
      </c>
      <c r="V147" s="49">
        <v>9126.09</v>
      </c>
      <c r="W147" s="49">
        <v>0</v>
      </c>
      <c r="X147" s="49">
        <v>1371.11</v>
      </c>
      <c r="Y147" s="49">
        <v>3510.0360000000001</v>
      </c>
      <c r="Z147" s="49">
        <v>0</v>
      </c>
      <c r="AA147" s="49">
        <v>0</v>
      </c>
      <c r="AB147" s="49">
        <v>0</v>
      </c>
      <c r="AC147" s="49">
        <v>0</v>
      </c>
      <c r="AD147" s="49">
        <v>0</v>
      </c>
      <c r="AE147" s="49">
        <v>0</v>
      </c>
      <c r="AF147" s="49">
        <v>0</v>
      </c>
      <c r="AG147" s="49">
        <v>0</v>
      </c>
      <c r="AH147" s="49">
        <v>0</v>
      </c>
      <c r="AI147" s="49">
        <v>0</v>
      </c>
      <c r="AJ147" s="49">
        <v>877.50900000000001</v>
      </c>
      <c r="AK147" s="49">
        <v>0</v>
      </c>
      <c r="AL147" s="49">
        <v>0</v>
      </c>
      <c r="AM147" s="49">
        <v>5265.0529999999999</v>
      </c>
      <c r="AN147" s="49">
        <v>0</v>
      </c>
      <c r="AO147" s="49">
        <v>0</v>
      </c>
      <c r="AP147" s="49">
        <v>1371.11</v>
      </c>
      <c r="AQ147" s="49">
        <v>877.50900000000001</v>
      </c>
      <c r="AR147" s="49">
        <v>0</v>
      </c>
      <c r="AS147" s="49">
        <v>0</v>
      </c>
      <c r="AT147" s="49">
        <v>0</v>
      </c>
      <c r="AU147" s="49">
        <v>0</v>
      </c>
      <c r="AV147" s="49">
        <v>877.50900000000001</v>
      </c>
      <c r="AW147" s="49">
        <v>0</v>
      </c>
      <c r="AX147" s="49">
        <v>0</v>
      </c>
      <c r="AY147" s="49">
        <v>0</v>
      </c>
      <c r="AZ147" s="49">
        <v>0</v>
      </c>
      <c r="BA147" s="49">
        <v>0</v>
      </c>
      <c r="BB147" s="49">
        <v>0</v>
      </c>
      <c r="BC147" s="49">
        <v>0</v>
      </c>
      <c r="BD147" s="49">
        <v>0</v>
      </c>
      <c r="BE147" s="49">
        <v>0</v>
      </c>
      <c r="BF147" s="49">
        <v>0</v>
      </c>
      <c r="BG147" s="49">
        <v>0</v>
      </c>
      <c r="BH147" s="49">
        <v>0</v>
      </c>
      <c r="BI147" s="49"/>
      <c r="BJ147" s="166"/>
      <c r="BK147" s="166"/>
      <c r="BL147" s="166"/>
      <c r="BM147" s="149">
        <v>0</v>
      </c>
    </row>
    <row r="148" spans="2:65" ht="18" hidden="1" customHeight="1" outlineLevel="3">
      <c r="B148" s="166" t="s">
        <v>879</v>
      </c>
      <c r="C148" s="166" t="s">
        <v>216</v>
      </c>
      <c r="D148" s="166" t="s">
        <v>764</v>
      </c>
      <c r="E148" s="167" t="s">
        <v>888</v>
      </c>
      <c r="F148" s="166" t="s">
        <v>889</v>
      </c>
      <c r="G148" s="49">
        <v>20000</v>
      </c>
      <c r="H148" s="49">
        <v>21594.948</v>
      </c>
      <c r="I148" s="49">
        <v>0</v>
      </c>
      <c r="J148" s="49">
        <v>21594.948</v>
      </c>
      <c r="K148" s="165">
        <v>1594.9480000000003</v>
      </c>
      <c r="L148" s="152">
        <v>1.0797474</v>
      </c>
      <c r="M148" s="49">
        <v>20000</v>
      </c>
      <c r="N148" s="49">
        <v>21594.948</v>
      </c>
      <c r="O148" s="49">
        <v>0</v>
      </c>
      <c r="P148" s="49">
        <v>21594.948</v>
      </c>
      <c r="Q148" s="165">
        <v>1594.9480000000003</v>
      </c>
      <c r="R148" s="152">
        <v>1.0797474</v>
      </c>
      <c r="S148" s="49">
        <v>0</v>
      </c>
      <c r="T148" s="49">
        <v>0</v>
      </c>
      <c r="U148" s="49">
        <v>0</v>
      </c>
      <c r="V148" s="49">
        <v>3510.0360000000001</v>
      </c>
      <c r="W148" s="49">
        <v>0</v>
      </c>
      <c r="X148" s="49">
        <v>1371.11</v>
      </c>
      <c r="Y148" s="49">
        <v>7020.07</v>
      </c>
      <c r="Z148" s="49">
        <v>0</v>
      </c>
      <c r="AA148" s="49">
        <v>0</v>
      </c>
      <c r="AB148" s="49">
        <v>0</v>
      </c>
      <c r="AC148" s="49">
        <v>0</v>
      </c>
      <c r="AD148" s="49">
        <v>0</v>
      </c>
      <c r="AE148" s="49">
        <v>0</v>
      </c>
      <c r="AF148" s="49">
        <v>0</v>
      </c>
      <c r="AG148" s="49">
        <v>0</v>
      </c>
      <c r="AH148" s="49">
        <v>0</v>
      </c>
      <c r="AI148" s="49">
        <v>0</v>
      </c>
      <c r="AJ148" s="49">
        <v>877.50900000000001</v>
      </c>
      <c r="AK148" s="49">
        <v>0</v>
      </c>
      <c r="AL148" s="49">
        <v>0</v>
      </c>
      <c r="AM148" s="49">
        <v>1755.0170000000001</v>
      </c>
      <c r="AN148" s="49">
        <v>0</v>
      </c>
      <c r="AO148" s="49">
        <v>0</v>
      </c>
      <c r="AP148" s="49">
        <v>1371.11</v>
      </c>
      <c r="AQ148" s="49">
        <v>3510.0360000000001</v>
      </c>
      <c r="AR148" s="49">
        <v>0</v>
      </c>
      <c r="AS148" s="49">
        <v>0</v>
      </c>
      <c r="AT148" s="49">
        <v>0</v>
      </c>
      <c r="AU148" s="49">
        <v>0</v>
      </c>
      <c r="AV148" s="49">
        <v>877.50900000000001</v>
      </c>
      <c r="AW148" s="49">
        <v>0</v>
      </c>
      <c r="AX148" s="49">
        <v>0</v>
      </c>
      <c r="AY148" s="49">
        <v>0</v>
      </c>
      <c r="AZ148" s="49">
        <v>0</v>
      </c>
      <c r="BA148" s="49">
        <v>0</v>
      </c>
      <c r="BB148" s="49">
        <v>0</v>
      </c>
      <c r="BC148" s="49">
        <v>0</v>
      </c>
      <c r="BD148" s="49">
        <v>0</v>
      </c>
      <c r="BE148" s="49">
        <v>1302.5509999999999</v>
      </c>
      <c r="BF148" s="49">
        <v>0</v>
      </c>
      <c r="BG148" s="49">
        <v>0</v>
      </c>
      <c r="BH148" s="49">
        <v>0</v>
      </c>
      <c r="BI148" s="49"/>
      <c r="BJ148" s="166"/>
      <c r="BK148" s="166"/>
      <c r="BL148" s="166"/>
      <c r="BM148" s="149">
        <v>-3.637978807091713E-12</v>
      </c>
    </row>
    <row r="149" spans="2:65" ht="18" hidden="1" customHeight="1" outlineLevel="3">
      <c r="B149" s="166" t="s">
        <v>879</v>
      </c>
      <c r="C149" s="166" t="s">
        <v>1138</v>
      </c>
      <c r="D149" s="166" t="s">
        <v>890</v>
      </c>
      <c r="E149" s="167" t="s">
        <v>891</v>
      </c>
      <c r="F149" s="166"/>
      <c r="G149" s="49">
        <v>35000</v>
      </c>
      <c r="H149" s="49">
        <v>35539.118000000002</v>
      </c>
      <c r="I149" s="49">
        <v>0</v>
      </c>
      <c r="J149" s="49">
        <v>35539.118000000002</v>
      </c>
      <c r="K149" s="165">
        <v>539.11800000000221</v>
      </c>
      <c r="L149" s="152">
        <v>1.0154033714285715</v>
      </c>
      <c r="M149" s="49">
        <v>35000</v>
      </c>
      <c r="N149" s="49">
        <v>35539.118000000002</v>
      </c>
      <c r="O149" s="49">
        <v>0</v>
      </c>
      <c r="P149" s="49">
        <v>35539.118000000002</v>
      </c>
      <c r="Q149" s="165">
        <v>539.11800000000221</v>
      </c>
      <c r="R149" s="152">
        <v>1.0154033714285715</v>
      </c>
      <c r="S149" s="49">
        <v>0</v>
      </c>
      <c r="T149" s="49">
        <v>0</v>
      </c>
      <c r="U149" s="49">
        <v>0</v>
      </c>
      <c r="V149" s="49">
        <v>13162.630999999999</v>
      </c>
      <c r="W149" s="49">
        <v>0</v>
      </c>
      <c r="X149" s="49">
        <v>5484.4390000000003</v>
      </c>
      <c r="Y149" s="49">
        <v>877.50900000000001</v>
      </c>
      <c r="Z149" s="49">
        <v>0</v>
      </c>
      <c r="AA149" s="49">
        <v>0</v>
      </c>
      <c r="AB149" s="49">
        <v>0</v>
      </c>
      <c r="AC149" s="49">
        <v>0</v>
      </c>
      <c r="AD149" s="49">
        <v>0</v>
      </c>
      <c r="AE149" s="49">
        <v>0</v>
      </c>
      <c r="AF149" s="49">
        <v>0</v>
      </c>
      <c r="AG149" s="49">
        <v>932.35299999999995</v>
      </c>
      <c r="AH149" s="49">
        <v>0</v>
      </c>
      <c r="AI149" s="49">
        <v>0</v>
      </c>
      <c r="AJ149" s="49">
        <v>877.50900000000001</v>
      </c>
      <c r="AK149" s="49">
        <v>0</v>
      </c>
      <c r="AL149" s="49">
        <v>0</v>
      </c>
      <c r="AM149" s="49">
        <v>10530.106</v>
      </c>
      <c r="AN149" s="49">
        <v>0</v>
      </c>
      <c r="AO149" s="49">
        <v>0</v>
      </c>
      <c r="AP149" s="49">
        <v>1919.5530000000001</v>
      </c>
      <c r="AQ149" s="49">
        <v>877.50900000000001</v>
      </c>
      <c r="AR149" s="49">
        <v>0</v>
      </c>
      <c r="AS149" s="49">
        <v>0</v>
      </c>
      <c r="AT149" s="49">
        <v>0</v>
      </c>
      <c r="AU149" s="49">
        <v>0</v>
      </c>
      <c r="AV149" s="49">
        <v>877.50900000000001</v>
      </c>
      <c r="AW149" s="49">
        <v>0</v>
      </c>
      <c r="AX149" s="49">
        <v>0</v>
      </c>
      <c r="AY149" s="49">
        <v>0</v>
      </c>
      <c r="AZ149" s="49">
        <v>0</v>
      </c>
      <c r="BA149" s="49">
        <v>0</v>
      </c>
      <c r="BB149" s="49">
        <v>0</v>
      </c>
      <c r="BC149" s="49">
        <v>0</v>
      </c>
      <c r="BD149" s="49">
        <v>0</v>
      </c>
      <c r="BE149" s="49">
        <v>0</v>
      </c>
      <c r="BF149" s="49">
        <v>0</v>
      </c>
      <c r="BG149" s="49">
        <v>0</v>
      </c>
      <c r="BH149" s="49">
        <v>0</v>
      </c>
      <c r="BI149" s="49"/>
      <c r="BJ149" s="166"/>
      <c r="BK149" s="166"/>
      <c r="BL149" s="166"/>
      <c r="BM149" s="149">
        <v>-7.2759576141834259E-12</v>
      </c>
    </row>
    <row r="150" spans="2:65" ht="18" hidden="1" customHeight="1" outlineLevel="3">
      <c r="B150" s="166" t="s">
        <v>879</v>
      </c>
      <c r="C150" s="166" t="s">
        <v>216</v>
      </c>
      <c r="D150" s="166" t="s">
        <v>1225</v>
      </c>
      <c r="E150" s="167" t="s">
        <v>1226</v>
      </c>
      <c r="F150" s="166"/>
      <c r="G150" s="49">
        <v>20000</v>
      </c>
      <c r="H150" s="49">
        <v>21594.948</v>
      </c>
      <c r="I150" s="49">
        <v>0</v>
      </c>
      <c r="J150" s="49">
        <v>21594.948</v>
      </c>
      <c r="K150" s="165">
        <v>1594.9480000000003</v>
      </c>
      <c r="L150" s="152">
        <v>1.0797474</v>
      </c>
      <c r="M150" s="49">
        <v>20000</v>
      </c>
      <c r="N150" s="49">
        <v>21594.948</v>
      </c>
      <c r="O150" s="49">
        <v>0</v>
      </c>
      <c r="P150" s="49">
        <v>21594.948</v>
      </c>
      <c r="Q150" s="165">
        <v>1594.9480000000003</v>
      </c>
      <c r="R150" s="152">
        <v>1.0797474</v>
      </c>
      <c r="S150" s="49">
        <v>0</v>
      </c>
      <c r="T150" s="49">
        <v>0</v>
      </c>
      <c r="U150" s="49">
        <v>0</v>
      </c>
      <c r="V150" s="49">
        <v>3510.0360000000001</v>
      </c>
      <c r="W150" s="49">
        <v>0</v>
      </c>
      <c r="X150" s="49">
        <v>1371.11</v>
      </c>
      <c r="Y150" s="49">
        <v>7020.07</v>
      </c>
      <c r="Z150" s="49">
        <v>0</v>
      </c>
      <c r="AA150" s="49">
        <v>0</v>
      </c>
      <c r="AB150" s="49">
        <v>0</v>
      </c>
      <c r="AC150" s="49">
        <v>0</v>
      </c>
      <c r="AD150" s="49">
        <v>0</v>
      </c>
      <c r="AE150" s="49">
        <v>0</v>
      </c>
      <c r="AF150" s="49">
        <v>0</v>
      </c>
      <c r="AG150" s="49">
        <v>0</v>
      </c>
      <c r="AH150" s="49">
        <v>0</v>
      </c>
      <c r="AI150" s="49">
        <v>0</v>
      </c>
      <c r="AJ150" s="49">
        <v>877.50900000000001</v>
      </c>
      <c r="AK150" s="49">
        <v>0</v>
      </c>
      <c r="AL150" s="49">
        <v>0</v>
      </c>
      <c r="AM150" s="49">
        <v>1755.0170000000001</v>
      </c>
      <c r="AN150" s="49">
        <v>0</v>
      </c>
      <c r="AO150" s="49">
        <v>0</v>
      </c>
      <c r="AP150" s="49">
        <v>1371.11</v>
      </c>
      <c r="AQ150" s="49">
        <v>3510.0360000000001</v>
      </c>
      <c r="AR150" s="49">
        <v>0</v>
      </c>
      <c r="AS150" s="49">
        <v>0</v>
      </c>
      <c r="AT150" s="49">
        <v>0</v>
      </c>
      <c r="AU150" s="49">
        <v>0</v>
      </c>
      <c r="AV150" s="49">
        <v>877.50900000000001</v>
      </c>
      <c r="AW150" s="49">
        <v>0</v>
      </c>
      <c r="AX150" s="49">
        <v>0</v>
      </c>
      <c r="AY150" s="49">
        <v>0</v>
      </c>
      <c r="AZ150" s="49">
        <v>0</v>
      </c>
      <c r="BA150" s="49">
        <v>0</v>
      </c>
      <c r="BB150" s="49">
        <v>0</v>
      </c>
      <c r="BC150" s="49">
        <v>0</v>
      </c>
      <c r="BD150" s="49">
        <v>0</v>
      </c>
      <c r="BE150" s="49">
        <v>1302.5509999999999</v>
      </c>
      <c r="BF150" s="49">
        <v>0</v>
      </c>
      <c r="BG150" s="49">
        <v>0</v>
      </c>
      <c r="BH150" s="49">
        <v>0</v>
      </c>
      <c r="BI150" s="49"/>
      <c r="BJ150" s="166"/>
      <c r="BK150" s="166"/>
      <c r="BL150" s="166"/>
      <c r="BM150" s="149">
        <v>-3.637978807091713E-12</v>
      </c>
    </row>
    <row r="151" spans="2:65" ht="18" hidden="1" customHeight="1" outlineLevel="3">
      <c r="B151" s="166" t="s">
        <v>879</v>
      </c>
      <c r="C151" s="166" t="s">
        <v>136</v>
      </c>
      <c r="D151" s="166" t="s">
        <v>1114</v>
      </c>
      <c r="E151" s="167" t="s">
        <v>1115</v>
      </c>
      <c r="F151" s="166"/>
      <c r="G151" s="49">
        <v>20000</v>
      </c>
      <c r="H151" s="49">
        <v>0</v>
      </c>
      <c r="I151" s="49">
        <v>0</v>
      </c>
      <c r="J151" s="49">
        <v>0</v>
      </c>
      <c r="K151" s="165">
        <v>-20000</v>
      </c>
      <c r="L151" s="152">
        <v>0</v>
      </c>
      <c r="M151" s="49">
        <v>20000</v>
      </c>
      <c r="N151" s="49">
        <v>0</v>
      </c>
      <c r="O151" s="49">
        <v>0</v>
      </c>
      <c r="P151" s="49">
        <v>0</v>
      </c>
      <c r="Q151" s="165">
        <v>-20000</v>
      </c>
      <c r="R151" s="152">
        <v>0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>
        <v>0</v>
      </c>
      <c r="AD151" s="49">
        <v>0</v>
      </c>
      <c r="AE151" s="49">
        <v>0</v>
      </c>
      <c r="AF151" s="49">
        <v>0</v>
      </c>
      <c r="AG151" s="49">
        <v>0</v>
      </c>
      <c r="AH151" s="49">
        <v>0</v>
      </c>
      <c r="AI151" s="49">
        <v>0</v>
      </c>
      <c r="AJ151" s="49">
        <v>0</v>
      </c>
      <c r="AK151" s="49">
        <v>0</v>
      </c>
      <c r="AL151" s="49">
        <v>0</v>
      </c>
      <c r="AM151" s="49">
        <v>0</v>
      </c>
      <c r="AN151" s="49">
        <v>0</v>
      </c>
      <c r="AO151" s="49">
        <v>0</v>
      </c>
      <c r="AP151" s="49">
        <v>0</v>
      </c>
      <c r="AQ151" s="49">
        <v>0</v>
      </c>
      <c r="AR151" s="49">
        <v>0</v>
      </c>
      <c r="AS151" s="49">
        <v>0</v>
      </c>
      <c r="AT151" s="49">
        <v>0</v>
      </c>
      <c r="AU151" s="49">
        <v>0</v>
      </c>
      <c r="AV151" s="49">
        <v>0</v>
      </c>
      <c r="AW151" s="49">
        <v>0</v>
      </c>
      <c r="AX151" s="49">
        <v>0</v>
      </c>
      <c r="AY151" s="49">
        <v>0</v>
      </c>
      <c r="AZ151" s="49">
        <v>0</v>
      </c>
      <c r="BA151" s="49">
        <v>0</v>
      </c>
      <c r="BB151" s="49">
        <v>0</v>
      </c>
      <c r="BC151" s="49">
        <v>0</v>
      </c>
      <c r="BD151" s="49">
        <v>0</v>
      </c>
      <c r="BE151" s="49">
        <v>0</v>
      </c>
      <c r="BF151" s="49">
        <v>0</v>
      </c>
      <c r="BG151" s="49">
        <v>0</v>
      </c>
      <c r="BH151" s="49">
        <v>0</v>
      </c>
      <c r="BI151" s="49"/>
      <c r="BJ151" s="166"/>
      <c r="BK151" s="166"/>
      <c r="BL151" s="166"/>
      <c r="BM151" s="149">
        <v>0</v>
      </c>
    </row>
    <row r="152" spans="2:65" ht="18" hidden="1" customHeight="1" outlineLevel="3">
      <c r="B152" s="166" t="s">
        <v>879</v>
      </c>
      <c r="C152" s="166" t="s">
        <v>216</v>
      </c>
      <c r="D152" s="166" t="s">
        <v>1181</v>
      </c>
      <c r="E152" s="167" t="s">
        <v>1182</v>
      </c>
      <c r="F152" s="166"/>
      <c r="G152" s="49">
        <v>20000</v>
      </c>
      <c r="H152" s="49">
        <v>20717.437999999998</v>
      </c>
      <c r="I152" s="49">
        <v>0</v>
      </c>
      <c r="J152" s="49">
        <v>20717.437999999998</v>
      </c>
      <c r="K152" s="165">
        <v>717.43799999999828</v>
      </c>
      <c r="L152" s="152">
        <v>1.0358718999999998</v>
      </c>
      <c r="M152" s="49">
        <v>20000</v>
      </c>
      <c r="N152" s="49">
        <v>20717.437999999998</v>
      </c>
      <c r="O152" s="49">
        <v>0</v>
      </c>
      <c r="P152" s="49">
        <v>20717.437999999998</v>
      </c>
      <c r="Q152" s="165">
        <v>717.43799999999828</v>
      </c>
      <c r="R152" s="152">
        <v>1.0358718999999998</v>
      </c>
      <c r="S152" s="49">
        <v>0</v>
      </c>
      <c r="T152" s="49">
        <v>0</v>
      </c>
      <c r="U152" s="49">
        <v>0</v>
      </c>
      <c r="V152" s="49">
        <v>3510.0360000000001</v>
      </c>
      <c r="W152" s="49">
        <v>0</v>
      </c>
      <c r="X152" s="49">
        <v>1371.11</v>
      </c>
      <c r="Y152" s="49">
        <v>6142.56</v>
      </c>
      <c r="Z152" s="49">
        <v>0</v>
      </c>
      <c r="AA152" s="49">
        <v>0</v>
      </c>
      <c r="AB152" s="49">
        <v>0</v>
      </c>
      <c r="AC152" s="49">
        <v>0</v>
      </c>
      <c r="AD152" s="49">
        <v>0</v>
      </c>
      <c r="AE152" s="49">
        <v>0</v>
      </c>
      <c r="AF152" s="49">
        <v>0</v>
      </c>
      <c r="AG152" s="49">
        <v>0</v>
      </c>
      <c r="AH152" s="49">
        <v>0</v>
      </c>
      <c r="AI152" s="49">
        <v>0</v>
      </c>
      <c r="AJ152" s="49">
        <v>0</v>
      </c>
      <c r="AK152" s="49">
        <v>0</v>
      </c>
      <c r="AL152" s="49">
        <v>0</v>
      </c>
      <c r="AM152" s="49">
        <v>4738.5479999999998</v>
      </c>
      <c r="AN152" s="49">
        <v>0</v>
      </c>
      <c r="AO152" s="49">
        <v>0</v>
      </c>
      <c r="AP152" s="49">
        <v>1371.11</v>
      </c>
      <c r="AQ152" s="49">
        <v>1404.0139999999999</v>
      </c>
      <c r="AR152" s="49">
        <v>0</v>
      </c>
      <c r="AS152" s="49">
        <v>0</v>
      </c>
      <c r="AT152" s="49">
        <v>0</v>
      </c>
      <c r="AU152" s="49">
        <v>0</v>
      </c>
      <c r="AV152" s="49">
        <v>877.50900000000001</v>
      </c>
      <c r="AW152" s="49">
        <v>0</v>
      </c>
      <c r="AX152" s="49">
        <v>0</v>
      </c>
      <c r="AY152" s="49">
        <v>0</v>
      </c>
      <c r="AZ152" s="49">
        <v>0</v>
      </c>
      <c r="BA152" s="49">
        <v>0</v>
      </c>
      <c r="BB152" s="49">
        <v>0</v>
      </c>
      <c r="BC152" s="49">
        <v>0</v>
      </c>
      <c r="BD152" s="49">
        <v>0</v>
      </c>
      <c r="BE152" s="49">
        <v>1302.5509999999999</v>
      </c>
      <c r="BF152" s="49">
        <v>0</v>
      </c>
      <c r="BG152" s="49">
        <v>0</v>
      </c>
      <c r="BH152" s="49">
        <v>0</v>
      </c>
      <c r="BI152" s="49"/>
      <c r="BJ152" s="166"/>
      <c r="BK152" s="166"/>
      <c r="BL152" s="166"/>
      <c r="BM152" s="149">
        <v>3.637978807091713E-12</v>
      </c>
    </row>
    <row r="153" spans="2:65" ht="18" hidden="1" customHeight="1" outlineLevel="3">
      <c r="B153" s="166" t="s">
        <v>879</v>
      </c>
      <c r="C153" s="166" t="s">
        <v>216</v>
      </c>
      <c r="D153" s="166" t="s">
        <v>1289</v>
      </c>
      <c r="E153" s="167" t="s">
        <v>1290</v>
      </c>
      <c r="F153" s="166"/>
      <c r="G153" s="49">
        <v>20000</v>
      </c>
      <c r="H153" s="49">
        <v>21857.285</v>
      </c>
      <c r="I153" s="49">
        <v>0</v>
      </c>
      <c r="J153" s="49">
        <v>21857.285</v>
      </c>
      <c r="K153" s="165">
        <v>1857.2849999999999</v>
      </c>
      <c r="L153" s="152">
        <v>1.0928642500000001</v>
      </c>
      <c r="M153" s="49">
        <v>20000</v>
      </c>
      <c r="N153" s="49">
        <v>21857.285</v>
      </c>
      <c r="O153" s="49">
        <v>0</v>
      </c>
      <c r="P153" s="49">
        <v>21857.285</v>
      </c>
      <c r="Q153" s="165">
        <v>1857.2849999999999</v>
      </c>
      <c r="R153" s="152">
        <v>1.0928642500000001</v>
      </c>
      <c r="S153" s="49">
        <v>0</v>
      </c>
      <c r="T153" s="49">
        <v>0</v>
      </c>
      <c r="U153" s="49">
        <v>0</v>
      </c>
      <c r="V153" s="49">
        <v>877.50900000000001</v>
      </c>
      <c r="W153" s="49">
        <v>0</v>
      </c>
      <c r="X153" s="49">
        <v>0</v>
      </c>
      <c r="Y153" s="49">
        <v>11407.615</v>
      </c>
      <c r="Z153" s="49">
        <v>0</v>
      </c>
      <c r="AA153" s="49">
        <v>0</v>
      </c>
      <c r="AB153" s="49">
        <v>0</v>
      </c>
      <c r="AC153" s="49">
        <v>822.66700000000003</v>
      </c>
      <c r="AD153" s="49">
        <v>0</v>
      </c>
      <c r="AE153" s="49">
        <v>0</v>
      </c>
      <c r="AF153" s="49">
        <v>0</v>
      </c>
      <c r="AG153" s="49">
        <v>1553.921</v>
      </c>
      <c r="AH153" s="49">
        <v>0</v>
      </c>
      <c r="AI153" s="49">
        <v>0</v>
      </c>
      <c r="AJ153" s="49">
        <v>877.50900000000001</v>
      </c>
      <c r="AK153" s="49">
        <v>0</v>
      </c>
      <c r="AL153" s="49">
        <v>0</v>
      </c>
      <c r="AM153" s="49">
        <v>877.50900000000001</v>
      </c>
      <c r="AN153" s="49">
        <v>0</v>
      </c>
      <c r="AO153" s="49">
        <v>0</v>
      </c>
      <c r="AP153" s="49">
        <v>0</v>
      </c>
      <c r="AQ153" s="49">
        <v>4563.0460000000003</v>
      </c>
      <c r="AR153" s="49">
        <v>0</v>
      </c>
      <c r="AS153" s="49">
        <v>0</v>
      </c>
      <c r="AT153" s="49">
        <v>0</v>
      </c>
      <c r="AU153" s="49">
        <v>0</v>
      </c>
      <c r="AV153" s="49">
        <v>877.50900000000001</v>
      </c>
      <c r="AW153" s="49">
        <v>0</v>
      </c>
      <c r="AX153" s="49">
        <v>0</v>
      </c>
      <c r="AY153" s="49">
        <v>0</v>
      </c>
      <c r="AZ153" s="49">
        <v>0</v>
      </c>
      <c r="BA153" s="49">
        <v>0</v>
      </c>
      <c r="BB153" s="49">
        <v>0</v>
      </c>
      <c r="BC153" s="49">
        <v>0</v>
      </c>
      <c r="BD153" s="49">
        <v>0</v>
      </c>
      <c r="BE153" s="49">
        <v>0</v>
      </c>
      <c r="BF153" s="49">
        <v>0</v>
      </c>
      <c r="BG153" s="49">
        <v>0</v>
      </c>
      <c r="BH153" s="49">
        <v>0</v>
      </c>
      <c r="BI153" s="49"/>
      <c r="BJ153" s="166"/>
      <c r="BK153" s="166"/>
      <c r="BL153" s="166"/>
      <c r="BM153" s="149">
        <v>-3.637978807091713E-12</v>
      </c>
    </row>
    <row r="154" spans="2:65" ht="18" hidden="1" customHeight="1" outlineLevel="3">
      <c r="B154" s="166" t="s">
        <v>879</v>
      </c>
      <c r="C154" s="166" t="s">
        <v>216</v>
      </c>
      <c r="D154" s="166" t="s">
        <v>1291</v>
      </c>
      <c r="E154" s="167" t="s">
        <v>1292</v>
      </c>
      <c r="F154" s="166"/>
      <c r="G154" s="49"/>
      <c r="H154" s="49">
        <v>23971.535</v>
      </c>
      <c r="I154" s="49">
        <v>0</v>
      </c>
      <c r="J154" s="49">
        <v>23971.535</v>
      </c>
      <c r="K154" s="165">
        <v>23971.535</v>
      </c>
      <c r="L154" s="152">
        <v>1</v>
      </c>
      <c r="M154" s="49">
        <v>15000</v>
      </c>
      <c r="N154" s="49">
        <v>23971.535</v>
      </c>
      <c r="O154" s="49">
        <v>0</v>
      </c>
      <c r="P154" s="49">
        <v>23971.535</v>
      </c>
      <c r="Q154" s="165">
        <v>23971.535</v>
      </c>
      <c r="R154" s="152">
        <v>1</v>
      </c>
      <c r="S154" s="49">
        <v>0</v>
      </c>
      <c r="T154" s="49">
        <v>0</v>
      </c>
      <c r="U154" s="49">
        <v>0</v>
      </c>
      <c r="V154" s="49">
        <v>10179.102000000001</v>
      </c>
      <c r="W154" s="49">
        <v>0</v>
      </c>
      <c r="X154" s="49">
        <v>1371.11</v>
      </c>
      <c r="Y154" s="49">
        <v>877.50900000000001</v>
      </c>
      <c r="Z154" s="49">
        <v>0</v>
      </c>
      <c r="AA154" s="49">
        <v>0</v>
      </c>
      <c r="AB154" s="49">
        <v>0</v>
      </c>
      <c r="AC154" s="49">
        <v>822.66700000000003</v>
      </c>
      <c r="AD154" s="49">
        <v>0</v>
      </c>
      <c r="AE154" s="49">
        <v>0</v>
      </c>
      <c r="AF154" s="49">
        <v>0</v>
      </c>
      <c r="AG154" s="49">
        <v>1553.921</v>
      </c>
      <c r="AH154" s="49">
        <v>0</v>
      </c>
      <c r="AI154" s="49">
        <v>0</v>
      </c>
      <c r="AJ154" s="49">
        <v>0</v>
      </c>
      <c r="AK154" s="49">
        <v>0</v>
      </c>
      <c r="AL154" s="49">
        <v>0</v>
      </c>
      <c r="AM154" s="49">
        <v>5616.0559999999996</v>
      </c>
      <c r="AN154" s="49">
        <v>0</v>
      </c>
      <c r="AO154" s="49">
        <v>0</v>
      </c>
      <c r="AP154" s="49">
        <v>1371.11</v>
      </c>
      <c r="AQ154" s="49">
        <v>877.50900000000001</v>
      </c>
      <c r="AR154" s="49">
        <v>0</v>
      </c>
      <c r="AS154" s="49">
        <v>0</v>
      </c>
      <c r="AT154" s="49">
        <v>0</v>
      </c>
      <c r="AU154" s="49">
        <v>0</v>
      </c>
      <c r="AV154" s="49">
        <v>0</v>
      </c>
      <c r="AW154" s="49">
        <v>0</v>
      </c>
      <c r="AX154" s="49">
        <v>0</v>
      </c>
      <c r="AY154" s="49">
        <v>0</v>
      </c>
      <c r="AZ154" s="49">
        <v>0</v>
      </c>
      <c r="BA154" s="49">
        <v>0</v>
      </c>
      <c r="BB154" s="49">
        <v>0</v>
      </c>
      <c r="BC154" s="49">
        <v>0</v>
      </c>
      <c r="BD154" s="49">
        <v>0</v>
      </c>
      <c r="BE154" s="49">
        <v>1302.5509999999999</v>
      </c>
      <c r="BF154" s="49">
        <v>0</v>
      </c>
      <c r="BG154" s="49">
        <v>0</v>
      </c>
      <c r="BH154" s="49">
        <v>0</v>
      </c>
      <c r="BI154" s="49"/>
      <c r="BJ154" s="166"/>
      <c r="BK154" s="166"/>
      <c r="BL154" s="166"/>
      <c r="BM154" s="149">
        <v>3.637978807091713E-12</v>
      </c>
    </row>
    <row r="155" spans="2:65" ht="18" customHeight="1" outlineLevel="2" collapsed="1">
      <c r="B155" s="158" t="s">
        <v>879</v>
      </c>
      <c r="C155" s="158"/>
      <c r="D155" s="158"/>
      <c r="E155" s="159" t="s">
        <v>892</v>
      </c>
      <c r="F155" s="158"/>
      <c r="G155" s="160">
        <v>285000</v>
      </c>
      <c r="H155" s="160">
        <v>319965.36499999999</v>
      </c>
      <c r="I155" s="160">
        <v>0</v>
      </c>
      <c r="J155" s="160">
        <v>319965.36499999999</v>
      </c>
      <c r="K155" s="168">
        <v>34965.365000000005</v>
      </c>
      <c r="L155" s="161">
        <v>1.1226854912280702</v>
      </c>
      <c r="M155" s="160">
        <v>285000</v>
      </c>
      <c r="N155" s="160">
        <v>319965.36499999999</v>
      </c>
      <c r="O155" s="160">
        <v>0</v>
      </c>
      <c r="P155" s="160">
        <v>319965.36499999999</v>
      </c>
      <c r="Q155" s="168">
        <v>34965.365000000005</v>
      </c>
      <c r="R155" s="161">
        <v>1.1226854912280702</v>
      </c>
      <c r="S155" s="160">
        <v>548.44100000000003</v>
      </c>
      <c r="T155" s="160">
        <v>0</v>
      </c>
      <c r="U155" s="160">
        <v>0</v>
      </c>
      <c r="V155" s="160">
        <v>98280.987999999983</v>
      </c>
      <c r="W155" s="160">
        <v>0</v>
      </c>
      <c r="X155" s="160">
        <v>15082.209000000003</v>
      </c>
      <c r="Y155" s="160">
        <v>67392.673999999999</v>
      </c>
      <c r="Z155" s="160">
        <v>0</v>
      </c>
      <c r="AA155" s="160">
        <v>0</v>
      </c>
      <c r="AB155" s="160">
        <v>0</v>
      </c>
      <c r="AC155" s="160">
        <v>3290.6680000000001</v>
      </c>
      <c r="AD155" s="160">
        <v>0</v>
      </c>
      <c r="AE155" s="160">
        <v>0</v>
      </c>
      <c r="AF155" s="160">
        <v>0</v>
      </c>
      <c r="AG155" s="160">
        <v>4040.1949999999997</v>
      </c>
      <c r="AH155" s="160">
        <v>0</v>
      </c>
      <c r="AI155" s="160">
        <v>0</v>
      </c>
      <c r="AJ155" s="160">
        <v>8775.09</v>
      </c>
      <c r="AK155" s="160">
        <v>0</v>
      </c>
      <c r="AL155" s="160">
        <v>0</v>
      </c>
      <c r="AM155" s="160">
        <v>68270.186000000002</v>
      </c>
      <c r="AN155" s="160">
        <v>0</v>
      </c>
      <c r="AO155" s="160">
        <v>0</v>
      </c>
      <c r="AP155" s="160">
        <v>12888.433000000001</v>
      </c>
      <c r="AQ155" s="160">
        <v>20007.203999999998</v>
      </c>
      <c r="AR155" s="160">
        <v>0</v>
      </c>
      <c r="AS155" s="160">
        <v>0</v>
      </c>
      <c r="AT155" s="160">
        <v>0</v>
      </c>
      <c r="AU155" s="160">
        <v>0</v>
      </c>
      <c r="AV155" s="160">
        <v>9652.5990000000002</v>
      </c>
      <c r="AW155" s="160">
        <v>1316.27</v>
      </c>
      <c r="AX155" s="160">
        <v>0</v>
      </c>
      <c r="AY155" s="160">
        <v>0</v>
      </c>
      <c r="AZ155" s="160">
        <v>0</v>
      </c>
      <c r="BA155" s="160">
        <v>0</v>
      </c>
      <c r="BB155" s="160">
        <v>0</v>
      </c>
      <c r="BC155" s="160">
        <v>0</v>
      </c>
      <c r="BD155" s="160">
        <v>0</v>
      </c>
      <c r="BE155" s="160">
        <v>10420.407999999998</v>
      </c>
      <c r="BF155" s="160">
        <v>0</v>
      </c>
      <c r="BG155" s="160">
        <v>0</v>
      </c>
      <c r="BH155" s="160">
        <v>0</v>
      </c>
      <c r="BI155" s="160"/>
      <c r="BJ155" s="161"/>
      <c r="BK155" s="160"/>
      <c r="BL155" s="161"/>
      <c r="BM155" s="149">
        <v>0</v>
      </c>
    </row>
    <row r="156" spans="2:65" ht="18" customHeight="1" outlineLevel="1">
      <c r="B156" s="153" t="s">
        <v>879</v>
      </c>
      <c r="C156" s="153"/>
      <c r="D156" s="153" t="s">
        <v>200</v>
      </c>
      <c r="E156" s="153"/>
      <c r="F156" s="153"/>
      <c r="G156" s="154">
        <v>8194248.3739655921</v>
      </c>
      <c r="H156" s="154">
        <v>8657918.0460000001</v>
      </c>
      <c r="I156" s="154">
        <v>-183432.93048000001</v>
      </c>
      <c r="J156" s="154">
        <v>8474485.1155200005</v>
      </c>
      <c r="K156" s="154">
        <v>280236.7415544081</v>
      </c>
      <c r="L156" s="156">
        <v>1.0341992003128395</v>
      </c>
      <c r="M156" s="154">
        <v>8025528.3739655921</v>
      </c>
      <c r="N156" s="154">
        <v>8657918.0460000001</v>
      </c>
      <c r="O156" s="154">
        <v>-183432.93048000001</v>
      </c>
      <c r="P156" s="154">
        <v>8474485.1155200005</v>
      </c>
      <c r="Q156" s="154">
        <v>448956.7415544081</v>
      </c>
      <c r="R156" s="156">
        <v>1.0559410820863584</v>
      </c>
      <c r="S156" s="154">
        <v>199666.36000000004</v>
      </c>
      <c r="T156" s="154">
        <v>0</v>
      </c>
      <c r="U156" s="154">
        <v>0</v>
      </c>
      <c r="V156" s="154">
        <v>2559245.62</v>
      </c>
      <c r="W156" s="154">
        <v>0</v>
      </c>
      <c r="X156" s="154">
        <v>272235.20899999997</v>
      </c>
      <c r="Y156" s="154">
        <v>1543398.3859999999</v>
      </c>
      <c r="Z156" s="154">
        <v>0</v>
      </c>
      <c r="AA156" s="154">
        <v>0</v>
      </c>
      <c r="AB156" s="154">
        <v>0</v>
      </c>
      <c r="AC156" s="154">
        <v>81192.27800000002</v>
      </c>
      <c r="AD156" s="154">
        <v>5596.3649999999998</v>
      </c>
      <c r="AE156" s="154">
        <v>85344.57699999999</v>
      </c>
      <c r="AF156" s="154">
        <v>152220.92299999998</v>
      </c>
      <c r="AG156" s="154">
        <v>209538.41199999998</v>
      </c>
      <c r="AH156" s="154">
        <v>71096.126000000004</v>
      </c>
      <c r="AI156" s="154">
        <v>176039.022</v>
      </c>
      <c r="AJ156" s="154">
        <v>439649.848</v>
      </c>
      <c r="AK156" s="154">
        <v>0</v>
      </c>
      <c r="AL156" s="154">
        <v>0</v>
      </c>
      <c r="AM156" s="154">
        <v>1500221.371</v>
      </c>
      <c r="AN156" s="154">
        <v>0</v>
      </c>
      <c r="AO156" s="154">
        <v>0</v>
      </c>
      <c r="AP156" s="154">
        <v>238421.96599999999</v>
      </c>
      <c r="AQ156" s="154">
        <v>264814.266</v>
      </c>
      <c r="AR156" s="154">
        <v>118083.31499999999</v>
      </c>
      <c r="AS156" s="154">
        <v>0</v>
      </c>
      <c r="AT156" s="154">
        <v>0</v>
      </c>
      <c r="AU156" s="154">
        <v>0</v>
      </c>
      <c r="AV156" s="154">
        <v>224910.89299999995</v>
      </c>
      <c r="AW156" s="154">
        <v>4674.098</v>
      </c>
      <c r="AX156" s="154">
        <v>402.93900000000002</v>
      </c>
      <c r="AY156" s="154">
        <v>402.93900000000002</v>
      </c>
      <c r="AZ156" s="154">
        <v>104540.20999999999</v>
      </c>
      <c r="BA156" s="154">
        <v>100734.679</v>
      </c>
      <c r="BB156" s="154">
        <v>0</v>
      </c>
      <c r="BC156" s="154">
        <v>0</v>
      </c>
      <c r="BD156" s="154">
        <v>0</v>
      </c>
      <c r="BE156" s="154">
        <v>305488.24400000001</v>
      </c>
      <c r="BF156" s="154">
        <v>0</v>
      </c>
      <c r="BG156" s="154">
        <v>0</v>
      </c>
      <c r="BH156" s="154">
        <v>0</v>
      </c>
      <c r="BI156" s="154">
        <v>6429224.9098800002</v>
      </c>
      <c r="BJ156" s="156">
        <v>0.31811924987986995</v>
      </c>
      <c r="BK156" s="154">
        <v>6479260.7014999995</v>
      </c>
      <c r="BL156" s="156">
        <v>0.30794013483021154</v>
      </c>
      <c r="BM156" s="149">
        <v>1.4842953532934189E-9</v>
      </c>
    </row>
    <row r="157" spans="2:65" ht="18" hidden="1" customHeight="1" outlineLevel="3">
      <c r="B157" s="150" t="s">
        <v>893</v>
      </c>
      <c r="C157" s="150" t="s">
        <v>1228</v>
      </c>
      <c r="D157" s="150" t="s">
        <v>276</v>
      </c>
      <c r="E157" s="151" t="s">
        <v>33</v>
      </c>
      <c r="F157" s="150" t="s">
        <v>138</v>
      </c>
      <c r="G157" s="49">
        <v>1493076.0286857141</v>
      </c>
      <c r="H157" s="49">
        <v>1588180.41</v>
      </c>
      <c r="I157" s="49">
        <v>-43928.579879999998</v>
      </c>
      <c r="J157" s="49">
        <v>1544251.8301199998</v>
      </c>
      <c r="K157" s="165">
        <v>51175.801434285706</v>
      </c>
      <c r="L157" s="152">
        <v>1.0342754156192122</v>
      </c>
      <c r="M157" s="49">
        <v>1465716.0286857141</v>
      </c>
      <c r="N157" s="49">
        <v>1588180.41</v>
      </c>
      <c r="O157" s="49">
        <v>-43928.579879999998</v>
      </c>
      <c r="P157" s="49">
        <v>1544251.8301199998</v>
      </c>
      <c r="Q157" s="165">
        <v>78535.801434285706</v>
      </c>
      <c r="R157" s="152">
        <v>1.0535818670856099</v>
      </c>
      <c r="S157" s="49">
        <v>14102.787</v>
      </c>
      <c r="T157" s="49">
        <v>0</v>
      </c>
      <c r="U157" s="49">
        <v>0</v>
      </c>
      <c r="V157" s="49">
        <v>367121.05200000003</v>
      </c>
      <c r="W157" s="49">
        <v>0</v>
      </c>
      <c r="X157" s="49">
        <v>90381.304999999993</v>
      </c>
      <c r="Y157" s="49">
        <v>457200.02100000001</v>
      </c>
      <c r="Z157" s="49">
        <v>0</v>
      </c>
      <c r="AA157" s="49">
        <v>0</v>
      </c>
      <c r="AB157" s="49">
        <v>0</v>
      </c>
      <c r="AC157" s="49">
        <v>14270.769</v>
      </c>
      <c r="AD157" s="49">
        <v>15110.187</v>
      </c>
      <c r="AE157" s="49">
        <v>5596.366</v>
      </c>
      <c r="AF157" s="49">
        <v>28295.184000000001</v>
      </c>
      <c r="AG157" s="49">
        <v>27907.165000000001</v>
      </c>
      <c r="AH157" s="49">
        <v>9670.5059999999994</v>
      </c>
      <c r="AI157" s="49">
        <v>59992.953000000001</v>
      </c>
      <c r="AJ157" s="49">
        <v>39040.19</v>
      </c>
      <c r="AK157" s="49">
        <v>0</v>
      </c>
      <c r="AL157" s="49">
        <v>0</v>
      </c>
      <c r="AM157" s="49">
        <v>234062.05600000001</v>
      </c>
      <c r="AN157" s="49">
        <v>0</v>
      </c>
      <c r="AO157" s="49">
        <v>0</v>
      </c>
      <c r="AP157" s="49">
        <v>24344.19</v>
      </c>
      <c r="AQ157" s="49">
        <v>70379.792000000001</v>
      </c>
      <c r="AR157" s="49">
        <v>42812.197</v>
      </c>
      <c r="AS157" s="49">
        <v>0</v>
      </c>
      <c r="AT157" s="49">
        <v>0</v>
      </c>
      <c r="AU157" s="49">
        <v>0</v>
      </c>
      <c r="AV157" s="49">
        <v>0</v>
      </c>
      <c r="AW157" s="49">
        <v>940.19200000000001</v>
      </c>
      <c r="AX157" s="49">
        <v>0</v>
      </c>
      <c r="AY157" s="49">
        <v>0</v>
      </c>
      <c r="AZ157" s="49">
        <v>24400.177</v>
      </c>
      <c r="BA157" s="49">
        <v>20818.5</v>
      </c>
      <c r="BB157" s="49">
        <v>0</v>
      </c>
      <c r="BC157" s="49">
        <v>0</v>
      </c>
      <c r="BD157" s="49">
        <v>0</v>
      </c>
      <c r="BE157" s="49">
        <v>41734.821000000004</v>
      </c>
      <c r="BF157" s="49">
        <v>0</v>
      </c>
      <c r="BG157" s="49">
        <v>0</v>
      </c>
      <c r="BH157" s="49">
        <v>0</v>
      </c>
      <c r="BI157" s="49"/>
      <c r="BJ157" s="152"/>
      <c r="BK157" s="49"/>
      <c r="BL157" s="152"/>
      <c r="BM157" s="149">
        <v>9.4587448984384537E-11</v>
      </c>
    </row>
    <row r="158" spans="2:65" ht="18" hidden="1" customHeight="1" outlineLevel="3">
      <c r="B158" s="166" t="s">
        <v>893</v>
      </c>
      <c r="C158" s="166" t="s">
        <v>134</v>
      </c>
      <c r="D158" s="166" t="s">
        <v>344</v>
      </c>
      <c r="E158" s="167" t="s">
        <v>17</v>
      </c>
      <c r="F158" s="166" t="s">
        <v>135</v>
      </c>
      <c r="G158" s="49">
        <v>1995126.1939809523</v>
      </c>
      <c r="H158" s="49">
        <v>2110553.0049999999</v>
      </c>
      <c r="I158" s="49">
        <v>-48724.501320000003</v>
      </c>
      <c r="J158" s="49">
        <v>2061828.5036799998</v>
      </c>
      <c r="K158" s="165">
        <v>66702.30969904759</v>
      </c>
      <c r="L158" s="152">
        <v>1.0334326269186782</v>
      </c>
      <c r="M158" s="49">
        <v>1958646.1939809523</v>
      </c>
      <c r="N158" s="49">
        <v>2110553.0049999999</v>
      </c>
      <c r="O158" s="49">
        <v>-48724.501320000003</v>
      </c>
      <c r="P158" s="49">
        <v>2061828.5036799998</v>
      </c>
      <c r="Q158" s="165">
        <v>103182.30969904759</v>
      </c>
      <c r="R158" s="152">
        <v>1.0526804228431523</v>
      </c>
      <c r="S158" s="49">
        <v>38055.139000000003</v>
      </c>
      <c r="T158" s="49">
        <v>0</v>
      </c>
      <c r="U158" s="49">
        <v>0</v>
      </c>
      <c r="V158" s="49">
        <v>390939.14799999999</v>
      </c>
      <c r="W158" s="49">
        <v>0</v>
      </c>
      <c r="X158" s="49">
        <v>165932.24</v>
      </c>
      <c r="Y158" s="49">
        <v>576469.59299999999</v>
      </c>
      <c r="Z158" s="49">
        <v>0</v>
      </c>
      <c r="AA158" s="49">
        <v>0</v>
      </c>
      <c r="AB158" s="49">
        <v>0</v>
      </c>
      <c r="AC158" s="49">
        <v>18132.271000000001</v>
      </c>
      <c r="AD158" s="49">
        <v>20146.916000000001</v>
      </c>
      <c r="AE158" s="49">
        <v>41413.106</v>
      </c>
      <c r="AF158" s="49">
        <v>37786.606</v>
      </c>
      <c r="AG158" s="49">
        <v>42177.875</v>
      </c>
      <c r="AH158" s="49">
        <v>12894.008</v>
      </c>
      <c r="AI158" s="49">
        <v>77364.046000000002</v>
      </c>
      <c r="AJ158" s="49">
        <v>10028.673000000001</v>
      </c>
      <c r="AK158" s="49">
        <v>0</v>
      </c>
      <c r="AL158" s="49">
        <v>0</v>
      </c>
      <c r="AM158" s="49">
        <v>309277.10100000002</v>
      </c>
      <c r="AN158" s="49">
        <v>0</v>
      </c>
      <c r="AO158" s="49">
        <v>0</v>
      </c>
      <c r="AP158" s="49">
        <v>33578.194000000003</v>
      </c>
      <c r="AQ158" s="49">
        <v>114613.401</v>
      </c>
      <c r="AR158" s="49">
        <v>54004.928</v>
      </c>
      <c r="AS158" s="49">
        <v>0</v>
      </c>
      <c r="AT158" s="49">
        <v>0</v>
      </c>
      <c r="AU158" s="49">
        <v>0</v>
      </c>
      <c r="AV158" s="49">
        <v>51934.197</v>
      </c>
      <c r="AW158" s="49">
        <v>1880.384</v>
      </c>
      <c r="AX158" s="49">
        <v>537.25199999999995</v>
      </c>
      <c r="AY158" s="49">
        <v>537.25199999999995</v>
      </c>
      <c r="AZ158" s="49">
        <v>32458.952000000001</v>
      </c>
      <c r="BA158" s="49">
        <v>27758</v>
      </c>
      <c r="BB158" s="49">
        <v>0</v>
      </c>
      <c r="BC158" s="49">
        <v>0</v>
      </c>
      <c r="BD158" s="49">
        <v>0</v>
      </c>
      <c r="BE158" s="49">
        <v>52633.722999999998</v>
      </c>
      <c r="BF158" s="49">
        <v>0</v>
      </c>
      <c r="BG158" s="49">
        <v>0</v>
      </c>
      <c r="BH158" s="49">
        <v>0</v>
      </c>
      <c r="BI158" s="49"/>
      <c r="BJ158" s="166"/>
      <c r="BK158" s="166"/>
      <c r="BL158" s="166"/>
      <c r="BM158" s="149">
        <v>0</v>
      </c>
    </row>
    <row r="159" spans="2:65" ht="18" hidden="1" customHeight="1" outlineLevel="3">
      <c r="B159" s="166" t="s">
        <v>893</v>
      </c>
      <c r="C159" s="166" t="s">
        <v>139</v>
      </c>
      <c r="D159" s="166" t="s">
        <v>273</v>
      </c>
      <c r="E159" s="167" t="s">
        <v>20</v>
      </c>
      <c r="F159" s="166" t="s">
        <v>140</v>
      </c>
      <c r="G159" s="49">
        <v>953917.97009523807</v>
      </c>
      <c r="H159" s="49">
        <v>1020116.329</v>
      </c>
      <c r="I159" s="49">
        <v>-32404.4604</v>
      </c>
      <c r="J159" s="49">
        <v>987711.86860000005</v>
      </c>
      <c r="K159" s="165">
        <v>33793.898504761979</v>
      </c>
      <c r="L159" s="152">
        <v>1.0354264198434044</v>
      </c>
      <c r="M159" s="49">
        <v>935677.97009523807</v>
      </c>
      <c r="N159" s="49">
        <v>1020116.329</v>
      </c>
      <c r="O159" s="49">
        <v>-32404.4604</v>
      </c>
      <c r="P159" s="49">
        <v>987711.86860000005</v>
      </c>
      <c r="Q159" s="165">
        <v>52033.898504761979</v>
      </c>
      <c r="R159" s="152">
        <v>1.0556109047853992</v>
      </c>
      <c r="S159" s="49">
        <v>19363.349999999999</v>
      </c>
      <c r="T159" s="49">
        <v>0</v>
      </c>
      <c r="U159" s="49">
        <v>0</v>
      </c>
      <c r="V159" s="49">
        <v>253403.06700000001</v>
      </c>
      <c r="W159" s="49">
        <v>0</v>
      </c>
      <c r="X159" s="49">
        <v>26302.919000000002</v>
      </c>
      <c r="Y159" s="49">
        <v>207736.79</v>
      </c>
      <c r="Z159" s="49">
        <v>0</v>
      </c>
      <c r="AA159" s="49">
        <v>0</v>
      </c>
      <c r="AB159" s="49">
        <v>0</v>
      </c>
      <c r="AC159" s="49">
        <v>6883.5479999999998</v>
      </c>
      <c r="AD159" s="49">
        <v>10073.458000000001</v>
      </c>
      <c r="AE159" s="49">
        <v>1119.2729999999999</v>
      </c>
      <c r="AF159" s="49">
        <v>18803.760999999999</v>
      </c>
      <c r="AG159" s="49">
        <v>27907.165000000001</v>
      </c>
      <c r="AH159" s="49">
        <v>6447.0039999999999</v>
      </c>
      <c r="AI159" s="49">
        <v>38144.773000000001</v>
      </c>
      <c r="AJ159" s="49">
        <v>41726.442000000003</v>
      </c>
      <c r="AK159" s="49">
        <v>0</v>
      </c>
      <c r="AL159" s="49">
        <v>0</v>
      </c>
      <c r="AM159" s="49">
        <v>177471.68900000001</v>
      </c>
      <c r="AN159" s="49">
        <v>0</v>
      </c>
      <c r="AO159" s="49">
        <v>0</v>
      </c>
      <c r="AP159" s="49">
        <v>19307.460999999999</v>
      </c>
      <c r="AQ159" s="49">
        <v>44770.860999999997</v>
      </c>
      <c r="AR159" s="49">
        <v>26862.555</v>
      </c>
      <c r="AS159" s="49">
        <v>0</v>
      </c>
      <c r="AT159" s="49">
        <v>0</v>
      </c>
      <c r="AU159" s="49">
        <v>0</v>
      </c>
      <c r="AV159" s="49">
        <v>29190.6</v>
      </c>
      <c r="AW159" s="49">
        <v>537.25199999999995</v>
      </c>
      <c r="AX159" s="49">
        <v>0</v>
      </c>
      <c r="AY159" s="49">
        <v>0</v>
      </c>
      <c r="AZ159" s="49">
        <v>16117.549000000001</v>
      </c>
      <c r="BA159" s="49">
        <v>13655.145</v>
      </c>
      <c r="BB159" s="49">
        <v>0</v>
      </c>
      <c r="BC159" s="49">
        <v>0</v>
      </c>
      <c r="BD159" s="49">
        <v>0</v>
      </c>
      <c r="BE159" s="49">
        <v>34291.667000000001</v>
      </c>
      <c r="BF159" s="49">
        <v>0</v>
      </c>
      <c r="BG159" s="49">
        <v>0</v>
      </c>
      <c r="BH159" s="49">
        <v>0</v>
      </c>
      <c r="BI159" s="49"/>
      <c r="BJ159" s="166"/>
      <c r="BK159" s="166"/>
      <c r="BL159" s="166"/>
      <c r="BM159" s="149">
        <v>9.822542779147625E-11</v>
      </c>
    </row>
    <row r="160" spans="2:65" ht="18" hidden="1" customHeight="1" outlineLevel="3">
      <c r="B160" s="166" t="s">
        <v>893</v>
      </c>
      <c r="C160" s="166" t="s">
        <v>217</v>
      </c>
      <c r="D160" s="166" t="s">
        <v>275</v>
      </c>
      <c r="E160" s="167" t="s">
        <v>19</v>
      </c>
      <c r="F160" s="166" t="s">
        <v>141</v>
      </c>
      <c r="G160" s="49">
        <v>2190118.885638095</v>
      </c>
      <c r="H160" s="49">
        <v>2322777.91</v>
      </c>
      <c r="I160" s="49">
        <v>-60995.08008</v>
      </c>
      <c r="J160" s="49">
        <v>2261782.8299199999</v>
      </c>
      <c r="K160" s="165">
        <v>71663.944281904958</v>
      </c>
      <c r="L160" s="152">
        <v>1.0327214859210829</v>
      </c>
      <c r="M160" s="49">
        <v>2149078.885638095</v>
      </c>
      <c r="N160" s="49">
        <v>2322777.91</v>
      </c>
      <c r="O160" s="49">
        <v>-60995.08008</v>
      </c>
      <c r="P160" s="49">
        <v>2261782.8299199999</v>
      </c>
      <c r="Q160" s="165">
        <v>112703.94428190496</v>
      </c>
      <c r="R160" s="152">
        <v>1.0524429070682724</v>
      </c>
      <c r="S160" s="49">
        <v>40741.383999999998</v>
      </c>
      <c r="T160" s="49">
        <v>0</v>
      </c>
      <c r="U160" s="49">
        <v>0</v>
      </c>
      <c r="V160" s="49">
        <v>665474.06299999997</v>
      </c>
      <c r="W160" s="49">
        <v>0</v>
      </c>
      <c r="X160" s="49">
        <v>55963.656000000003</v>
      </c>
      <c r="Y160" s="49">
        <v>385745.72899999999</v>
      </c>
      <c r="Z160" s="49">
        <v>0</v>
      </c>
      <c r="AA160" s="49">
        <v>0</v>
      </c>
      <c r="AB160" s="49">
        <v>0</v>
      </c>
      <c r="AC160" s="49">
        <v>21322.207999999999</v>
      </c>
      <c r="AD160" s="49">
        <v>19587.28</v>
      </c>
      <c r="AE160" s="49">
        <v>28821.281999999999</v>
      </c>
      <c r="AF160" s="49">
        <v>44054.527000000002</v>
      </c>
      <c r="AG160" s="49">
        <v>45983.396999999997</v>
      </c>
      <c r="AH160" s="49">
        <v>14505.759</v>
      </c>
      <c r="AI160" s="49">
        <v>90078.97</v>
      </c>
      <c r="AJ160" s="49">
        <v>63216.455000000002</v>
      </c>
      <c r="AK160" s="49">
        <v>0</v>
      </c>
      <c r="AL160" s="49">
        <v>0</v>
      </c>
      <c r="AM160" s="49">
        <v>401863.239</v>
      </c>
      <c r="AN160" s="49">
        <v>0</v>
      </c>
      <c r="AO160" s="49">
        <v>0</v>
      </c>
      <c r="AP160" s="49">
        <v>45610.38</v>
      </c>
      <c r="AQ160" s="49">
        <v>64649.122000000003</v>
      </c>
      <c r="AR160" s="49">
        <v>61839.839999999997</v>
      </c>
      <c r="AS160" s="49">
        <v>0</v>
      </c>
      <c r="AT160" s="49">
        <v>0</v>
      </c>
      <c r="AU160" s="49">
        <v>0</v>
      </c>
      <c r="AV160" s="49">
        <v>137356.99799999999</v>
      </c>
      <c r="AW160" s="49">
        <v>1343.1310000000001</v>
      </c>
      <c r="AX160" s="49">
        <v>0</v>
      </c>
      <c r="AY160" s="49">
        <v>0</v>
      </c>
      <c r="AZ160" s="49">
        <v>29324.984</v>
      </c>
      <c r="BA160" s="49">
        <v>28205.71</v>
      </c>
      <c r="BB160" s="49">
        <v>0</v>
      </c>
      <c r="BC160" s="49">
        <v>0</v>
      </c>
      <c r="BD160" s="49">
        <v>0</v>
      </c>
      <c r="BE160" s="49">
        <v>77089.796000000002</v>
      </c>
      <c r="BF160" s="49">
        <v>0</v>
      </c>
      <c r="BG160" s="49">
        <v>0</v>
      </c>
      <c r="BH160" s="49">
        <v>0</v>
      </c>
      <c r="BI160" s="49"/>
      <c r="BJ160" s="166"/>
      <c r="BK160" s="166"/>
      <c r="BL160" s="166"/>
      <c r="BM160" s="149">
        <v>6.8394001573324203E-10</v>
      </c>
    </row>
    <row r="161" spans="2:65" ht="18" hidden="1" customHeight="1" outlineLevel="3">
      <c r="B161" s="166" t="s">
        <v>893</v>
      </c>
      <c r="C161" s="166" t="s">
        <v>1229</v>
      </c>
      <c r="D161" s="166" t="s">
        <v>297</v>
      </c>
      <c r="E161" s="167" t="s">
        <v>298</v>
      </c>
      <c r="F161" s="166" t="s">
        <v>142</v>
      </c>
      <c r="G161" s="49">
        <v>745275.56224761903</v>
      </c>
      <c r="H161" s="49">
        <v>792690.65899999999</v>
      </c>
      <c r="I161" s="49">
        <v>-19265.318640000001</v>
      </c>
      <c r="J161" s="49">
        <v>773425.34036000003</v>
      </c>
      <c r="K161" s="165">
        <v>28149.778112380998</v>
      </c>
      <c r="L161" s="152">
        <v>1.0377709662550672</v>
      </c>
      <c r="M161" s="49">
        <v>731595.56224761903</v>
      </c>
      <c r="N161" s="49">
        <v>792690.65899999999</v>
      </c>
      <c r="O161" s="49">
        <v>-19265.318640000001</v>
      </c>
      <c r="P161" s="49">
        <v>773425.34036000003</v>
      </c>
      <c r="Q161" s="165">
        <v>41829.778112380998</v>
      </c>
      <c r="R161" s="152">
        <v>1.0571760960165899</v>
      </c>
      <c r="S161" s="49">
        <v>11304.615</v>
      </c>
      <c r="T161" s="49">
        <v>0</v>
      </c>
      <c r="U161" s="49">
        <v>0</v>
      </c>
      <c r="V161" s="49">
        <v>270415.995</v>
      </c>
      <c r="W161" s="49">
        <v>0</v>
      </c>
      <c r="X161" s="49">
        <v>64917.839</v>
      </c>
      <c r="Y161" s="49">
        <v>20236.429</v>
      </c>
      <c r="Z161" s="49">
        <v>0</v>
      </c>
      <c r="AA161" s="49">
        <v>0</v>
      </c>
      <c r="AB161" s="49">
        <v>0</v>
      </c>
      <c r="AC161" s="49">
        <v>3693.6109999999999</v>
      </c>
      <c r="AD161" s="49">
        <v>0</v>
      </c>
      <c r="AE161" s="49">
        <v>7555.0940000000001</v>
      </c>
      <c r="AF161" s="49">
        <v>16296.593000000001</v>
      </c>
      <c r="AG161" s="49">
        <v>20930.375</v>
      </c>
      <c r="AH161" s="49">
        <v>4835.2529999999997</v>
      </c>
      <c r="AI161" s="49">
        <v>30086.018</v>
      </c>
      <c r="AJ161" s="49">
        <v>43159.11</v>
      </c>
      <c r="AK161" s="49">
        <v>0</v>
      </c>
      <c r="AL161" s="49">
        <v>0</v>
      </c>
      <c r="AM161" s="49">
        <v>188216.69500000001</v>
      </c>
      <c r="AN161" s="49">
        <v>0</v>
      </c>
      <c r="AO161" s="49">
        <v>0</v>
      </c>
      <c r="AP161" s="49">
        <v>12591.822</v>
      </c>
      <c r="AQ161" s="49">
        <v>7879.6710000000003</v>
      </c>
      <c r="AR161" s="49">
        <v>19027.643</v>
      </c>
      <c r="AS161" s="49">
        <v>0</v>
      </c>
      <c r="AT161" s="49">
        <v>0</v>
      </c>
      <c r="AU161" s="49">
        <v>0</v>
      </c>
      <c r="AV161" s="49">
        <v>31518.686000000002</v>
      </c>
      <c r="AW161" s="49">
        <v>402.93900000000002</v>
      </c>
      <c r="AX161" s="49">
        <v>0</v>
      </c>
      <c r="AY161" s="49">
        <v>0</v>
      </c>
      <c r="AZ161" s="49">
        <v>13879</v>
      </c>
      <c r="BA161" s="49">
        <v>12983.581</v>
      </c>
      <c r="BB161" s="49">
        <v>0</v>
      </c>
      <c r="BC161" s="49">
        <v>0</v>
      </c>
      <c r="BD161" s="49">
        <v>0</v>
      </c>
      <c r="BE161" s="49">
        <v>12759.69</v>
      </c>
      <c r="BF161" s="49">
        <v>0</v>
      </c>
      <c r="BG161" s="49">
        <v>0</v>
      </c>
      <c r="BH161" s="49">
        <v>0</v>
      </c>
      <c r="BI161" s="49"/>
      <c r="BJ161" s="166"/>
      <c r="BK161" s="166"/>
      <c r="BL161" s="166"/>
      <c r="BM161" s="149">
        <v>-1.6370904631912708E-10</v>
      </c>
    </row>
    <row r="162" spans="2:65" ht="18" hidden="1" customHeight="1" outlineLevel="3">
      <c r="B162" s="166" t="s">
        <v>893</v>
      </c>
      <c r="C162" s="166" t="s">
        <v>1229</v>
      </c>
      <c r="D162" s="166" t="s">
        <v>274</v>
      </c>
      <c r="E162" s="167" t="s">
        <v>299</v>
      </c>
      <c r="F162" s="166" t="s">
        <v>142</v>
      </c>
      <c r="G162" s="49">
        <v>481121.58731428575</v>
      </c>
      <c r="H162" s="49">
        <v>513108.72600000002</v>
      </c>
      <c r="I162" s="49">
        <v>-12257.05932</v>
      </c>
      <c r="J162" s="49">
        <v>500851.66668000002</v>
      </c>
      <c r="K162" s="165">
        <v>19730.079365714279</v>
      </c>
      <c r="L162" s="152">
        <v>1.0410085098776203</v>
      </c>
      <c r="M162" s="49">
        <v>472001.58731428575</v>
      </c>
      <c r="N162" s="49">
        <v>513108.72600000002</v>
      </c>
      <c r="O162" s="49">
        <v>-12257.05932</v>
      </c>
      <c r="P162" s="49">
        <v>500851.66668000002</v>
      </c>
      <c r="Q162" s="165">
        <v>28850.079365714279</v>
      </c>
      <c r="R162" s="152">
        <v>1.0611228439503197</v>
      </c>
      <c r="S162" s="49">
        <v>7946.808</v>
      </c>
      <c r="T162" s="49">
        <v>0</v>
      </c>
      <c r="U162" s="49">
        <v>0</v>
      </c>
      <c r="V162" s="49">
        <v>174964.52100000001</v>
      </c>
      <c r="W162" s="49">
        <v>0</v>
      </c>
      <c r="X162" s="49">
        <v>44211.29</v>
      </c>
      <c r="Y162" s="49">
        <v>6805.1710000000003</v>
      </c>
      <c r="Z162" s="49">
        <v>0</v>
      </c>
      <c r="AA162" s="49">
        <v>0</v>
      </c>
      <c r="AB162" s="49">
        <v>0</v>
      </c>
      <c r="AC162" s="49">
        <v>4197.2849999999999</v>
      </c>
      <c r="AD162" s="49">
        <v>5036.7290000000003</v>
      </c>
      <c r="AE162" s="49">
        <v>9234.0030000000006</v>
      </c>
      <c r="AF162" s="49">
        <v>8954.1720000000005</v>
      </c>
      <c r="AG162" s="49">
        <v>11733.694</v>
      </c>
      <c r="AH162" s="49">
        <v>3223.502</v>
      </c>
      <c r="AI162" s="49">
        <v>20057.345000000001</v>
      </c>
      <c r="AJ162" s="49">
        <v>16296.593000000001</v>
      </c>
      <c r="AK162" s="49">
        <v>0</v>
      </c>
      <c r="AL162" s="49">
        <v>0</v>
      </c>
      <c r="AM162" s="49">
        <v>130193.66099999999</v>
      </c>
      <c r="AN162" s="49">
        <v>0</v>
      </c>
      <c r="AO162" s="49">
        <v>0</v>
      </c>
      <c r="AP162" s="49">
        <v>12032.186</v>
      </c>
      <c r="AQ162" s="49">
        <v>3939.835</v>
      </c>
      <c r="AR162" s="49">
        <v>15669.824000000001</v>
      </c>
      <c r="AS162" s="49">
        <v>0</v>
      </c>
      <c r="AT162" s="49">
        <v>0</v>
      </c>
      <c r="AU162" s="49">
        <v>0</v>
      </c>
      <c r="AV162" s="49">
        <v>10207.755999999999</v>
      </c>
      <c r="AW162" s="49">
        <v>268.62599999999998</v>
      </c>
      <c r="AX162" s="49">
        <v>0</v>
      </c>
      <c r="AY162" s="49">
        <v>0</v>
      </c>
      <c r="AZ162" s="49">
        <v>9178.0490000000009</v>
      </c>
      <c r="BA162" s="49">
        <v>8058.7740000000003</v>
      </c>
      <c r="BB162" s="49">
        <v>0</v>
      </c>
      <c r="BC162" s="49">
        <v>0</v>
      </c>
      <c r="BD162" s="49">
        <v>0</v>
      </c>
      <c r="BE162" s="49">
        <v>10898.902</v>
      </c>
      <c r="BF162" s="49">
        <v>0</v>
      </c>
      <c r="BG162" s="49">
        <v>0</v>
      </c>
      <c r="BH162" s="49">
        <v>0</v>
      </c>
      <c r="BI162" s="49"/>
      <c r="BJ162" s="166"/>
      <c r="BK162" s="166"/>
      <c r="BL162" s="166"/>
      <c r="BM162" s="149">
        <v>-5.8207660913467407E-11</v>
      </c>
    </row>
    <row r="163" spans="2:65" ht="18" hidden="1" customHeight="1" outlineLevel="3">
      <c r="B163" s="166" t="s">
        <v>893</v>
      </c>
      <c r="C163" s="166" t="s">
        <v>630</v>
      </c>
      <c r="D163" s="166" t="s">
        <v>278</v>
      </c>
      <c r="E163" s="167" t="s">
        <v>66</v>
      </c>
      <c r="F163" s="166" t="s">
        <v>894</v>
      </c>
      <c r="G163" s="49">
        <v>1363735.6109714285</v>
      </c>
      <c r="H163" s="49">
        <v>1446309.7919999999</v>
      </c>
      <c r="I163" s="49">
        <v>-37865.400479999997</v>
      </c>
      <c r="J163" s="49">
        <v>1408444.3915199998</v>
      </c>
      <c r="K163" s="165">
        <v>44708.780548571376</v>
      </c>
      <c r="L163" s="152">
        <v>1.0327840530003642</v>
      </c>
      <c r="M163" s="49">
        <v>1336375.6109714285</v>
      </c>
      <c r="N163" s="49">
        <v>1446309.7919999999</v>
      </c>
      <c r="O163" s="49">
        <v>-37865.400479999997</v>
      </c>
      <c r="P163" s="49">
        <v>1408444.3915199998</v>
      </c>
      <c r="Q163" s="165">
        <v>72068.780548571376</v>
      </c>
      <c r="R163" s="152">
        <v>1.0539285362265656</v>
      </c>
      <c r="S163" s="49">
        <v>48016.631000000001</v>
      </c>
      <c r="T163" s="49">
        <v>0</v>
      </c>
      <c r="U163" s="49">
        <v>0</v>
      </c>
      <c r="V163" s="49">
        <v>508776.05200000003</v>
      </c>
      <c r="W163" s="49">
        <v>0</v>
      </c>
      <c r="X163" s="49">
        <v>36656.194000000003</v>
      </c>
      <c r="Y163" s="49">
        <v>11103.174000000001</v>
      </c>
      <c r="Z163" s="49">
        <v>0</v>
      </c>
      <c r="AA163" s="49">
        <v>0</v>
      </c>
      <c r="AB163" s="49">
        <v>0</v>
      </c>
      <c r="AC163" s="49">
        <v>10409.267</v>
      </c>
      <c r="AD163" s="49">
        <v>5596.366</v>
      </c>
      <c r="AE163" s="49">
        <v>15110.188</v>
      </c>
      <c r="AF163" s="49">
        <v>28295.184000000001</v>
      </c>
      <c r="AG163" s="49">
        <v>27907.165000000001</v>
      </c>
      <c r="AH163" s="49">
        <v>9670.5059999999994</v>
      </c>
      <c r="AI163" s="49">
        <v>59097.535000000003</v>
      </c>
      <c r="AJ163" s="49">
        <v>185172.27600000001</v>
      </c>
      <c r="AK163" s="49">
        <v>0</v>
      </c>
      <c r="AL163" s="49">
        <v>0</v>
      </c>
      <c r="AM163" s="49">
        <v>285638.087</v>
      </c>
      <c r="AN163" s="49">
        <v>0</v>
      </c>
      <c r="AO163" s="49">
        <v>0</v>
      </c>
      <c r="AP163" s="49">
        <v>30500.192999999999</v>
      </c>
      <c r="AQ163" s="49">
        <v>6088.8370000000004</v>
      </c>
      <c r="AR163" s="49">
        <v>43651.652000000002</v>
      </c>
      <c r="AS163" s="49">
        <v>0</v>
      </c>
      <c r="AT163" s="49">
        <v>0</v>
      </c>
      <c r="AU163" s="49">
        <v>0</v>
      </c>
      <c r="AV163" s="49">
        <v>31518.685000000001</v>
      </c>
      <c r="AW163" s="49">
        <v>940.19200000000001</v>
      </c>
      <c r="AX163" s="49">
        <v>0</v>
      </c>
      <c r="AY163" s="49">
        <v>0</v>
      </c>
      <c r="AZ163" s="49">
        <v>26414.870999999999</v>
      </c>
      <c r="BA163" s="49">
        <v>24176.323</v>
      </c>
      <c r="BB163" s="49">
        <v>0</v>
      </c>
      <c r="BC163" s="49">
        <v>0</v>
      </c>
      <c r="BD163" s="49">
        <v>0</v>
      </c>
      <c r="BE163" s="49">
        <v>51570.413999999997</v>
      </c>
      <c r="BF163" s="49">
        <v>0</v>
      </c>
      <c r="BG163" s="49">
        <v>0</v>
      </c>
      <c r="BH163" s="49">
        <v>0</v>
      </c>
      <c r="BI163" s="49"/>
      <c r="BJ163" s="166"/>
      <c r="BK163" s="166"/>
      <c r="BL163" s="166"/>
      <c r="BM163" s="149">
        <v>7.7125150710344315E-10</v>
      </c>
    </row>
    <row r="164" spans="2:65" ht="18" hidden="1" customHeight="1" outlineLevel="3">
      <c r="B164" s="166" t="s">
        <v>893</v>
      </c>
      <c r="C164" s="166" t="s">
        <v>1230</v>
      </c>
      <c r="D164" s="166" t="s">
        <v>279</v>
      </c>
      <c r="E164" s="167" t="s">
        <v>18</v>
      </c>
      <c r="F164" s="166" t="s">
        <v>894</v>
      </c>
      <c r="G164" s="49">
        <v>657736.7881530131</v>
      </c>
      <c r="H164" s="49">
        <v>697119.77800000005</v>
      </c>
      <c r="I164" s="49">
        <v>-17578.218239999998</v>
      </c>
      <c r="J164" s="49">
        <v>679541.55976000009</v>
      </c>
      <c r="K164" s="165">
        <v>21804.771606986993</v>
      </c>
      <c r="L164" s="152">
        <v>1.03315121185211</v>
      </c>
      <c r="M164" s="49">
        <v>644056.7881530131</v>
      </c>
      <c r="N164" s="49">
        <v>697119.77800000005</v>
      </c>
      <c r="O164" s="49">
        <v>-17578.218239999998</v>
      </c>
      <c r="P164" s="49">
        <v>679541.55976000009</v>
      </c>
      <c r="Q164" s="165">
        <v>35484.771606986993</v>
      </c>
      <c r="R164" s="152">
        <v>1.0550957186690759</v>
      </c>
      <c r="S164" s="49">
        <v>16565.179</v>
      </c>
      <c r="T164" s="49">
        <v>0</v>
      </c>
      <c r="U164" s="49">
        <v>0</v>
      </c>
      <c r="V164" s="49">
        <v>194484.61600000001</v>
      </c>
      <c r="W164" s="49">
        <v>0</v>
      </c>
      <c r="X164" s="49">
        <v>56523.292000000001</v>
      </c>
      <c r="Y164" s="49">
        <v>96705.06</v>
      </c>
      <c r="Z164" s="49">
        <v>0</v>
      </c>
      <c r="AA164" s="49">
        <v>0</v>
      </c>
      <c r="AB164" s="49">
        <v>0</v>
      </c>
      <c r="AC164" s="49">
        <v>7219.33</v>
      </c>
      <c r="AD164" s="49">
        <v>7555.0940000000001</v>
      </c>
      <c r="AE164" s="49">
        <v>0</v>
      </c>
      <c r="AF164" s="49">
        <v>15759.343000000001</v>
      </c>
      <c r="AG164" s="49">
        <v>16490.598000000002</v>
      </c>
      <c r="AH164" s="49">
        <v>4835.2529999999997</v>
      </c>
      <c r="AI164" s="49">
        <v>27399.766</v>
      </c>
      <c r="AJ164" s="49">
        <v>19699.178</v>
      </c>
      <c r="AK164" s="49">
        <v>0</v>
      </c>
      <c r="AL164" s="49">
        <v>0</v>
      </c>
      <c r="AM164" s="49">
        <v>104047.478</v>
      </c>
      <c r="AN164" s="49">
        <v>0</v>
      </c>
      <c r="AO164" s="49">
        <v>0</v>
      </c>
      <c r="AP164" s="49">
        <v>22385.462</v>
      </c>
      <c r="AQ164" s="49">
        <v>37428.438999999998</v>
      </c>
      <c r="AR164" s="49">
        <v>19027.643</v>
      </c>
      <c r="AS164" s="49">
        <v>0</v>
      </c>
      <c r="AT164" s="49">
        <v>0</v>
      </c>
      <c r="AU164" s="49">
        <v>0</v>
      </c>
      <c r="AV164" s="49">
        <v>5372.5029999999997</v>
      </c>
      <c r="AW164" s="49">
        <v>402.93900000000002</v>
      </c>
      <c r="AX164" s="49">
        <v>0</v>
      </c>
      <c r="AY164" s="49">
        <v>0</v>
      </c>
      <c r="AZ164" s="49">
        <v>10521.177</v>
      </c>
      <c r="BA164" s="49">
        <v>9178.0480000000007</v>
      </c>
      <c r="BB164" s="49">
        <v>0</v>
      </c>
      <c r="BC164" s="49">
        <v>0</v>
      </c>
      <c r="BD164" s="49">
        <v>0</v>
      </c>
      <c r="BE164" s="49">
        <v>25519.38</v>
      </c>
      <c r="BF164" s="49">
        <v>0</v>
      </c>
      <c r="BG164" s="49">
        <v>0</v>
      </c>
      <c r="BH164" s="49">
        <v>0</v>
      </c>
      <c r="BI164" s="49"/>
      <c r="BJ164" s="166"/>
      <c r="BK164" s="166"/>
      <c r="BL164" s="166"/>
      <c r="BM164" s="149">
        <v>-4.0017766878008842E-11</v>
      </c>
    </row>
    <row r="165" spans="2:65" ht="18" hidden="1" customHeight="1" outlineLevel="3">
      <c r="B165" s="166" t="s">
        <v>893</v>
      </c>
      <c r="C165" s="166" t="s">
        <v>1228</v>
      </c>
      <c r="D165" s="166" t="s">
        <v>277</v>
      </c>
      <c r="E165" s="167" t="s">
        <v>197</v>
      </c>
      <c r="F165" s="166" t="s">
        <v>895</v>
      </c>
      <c r="G165" s="49">
        <v>426433.07999999996</v>
      </c>
      <c r="H165" s="49">
        <v>454675.23300000001</v>
      </c>
      <c r="I165" s="49">
        <v>-11246.499000000002</v>
      </c>
      <c r="J165" s="49">
        <v>443428.734</v>
      </c>
      <c r="K165" s="165">
        <v>16995.654000000039</v>
      </c>
      <c r="L165" s="152">
        <v>1.0398553836395621</v>
      </c>
      <c r="M165" s="49">
        <v>417313.07999999996</v>
      </c>
      <c r="N165" s="49">
        <v>454675.23300000001</v>
      </c>
      <c r="O165" s="49">
        <v>-11246.499000000002</v>
      </c>
      <c r="P165" s="49">
        <v>443428.734</v>
      </c>
      <c r="Q165" s="165">
        <v>26115.654000000039</v>
      </c>
      <c r="R165" s="152">
        <v>1.0625804827397216</v>
      </c>
      <c r="S165" s="49">
        <v>1678.903</v>
      </c>
      <c r="T165" s="49">
        <v>0</v>
      </c>
      <c r="U165" s="49">
        <v>0</v>
      </c>
      <c r="V165" s="49">
        <v>103152.061</v>
      </c>
      <c r="W165" s="49">
        <v>0</v>
      </c>
      <c r="X165" s="49">
        <v>11192.732</v>
      </c>
      <c r="Y165" s="49">
        <v>117299.65300000001</v>
      </c>
      <c r="Z165" s="49">
        <v>0</v>
      </c>
      <c r="AA165" s="49">
        <v>0</v>
      </c>
      <c r="AB165" s="49">
        <v>0</v>
      </c>
      <c r="AC165" s="49">
        <v>4029.3939999999998</v>
      </c>
      <c r="AD165" s="49">
        <v>5036.7290000000003</v>
      </c>
      <c r="AE165" s="49">
        <v>5596.366</v>
      </c>
      <c r="AF165" s="49">
        <v>9491.4220000000005</v>
      </c>
      <c r="AG165" s="49">
        <v>13953.583000000001</v>
      </c>
      <c r="AH165" s="49">
        <v>3223.502</v>
      </c>
      <c r="AI165" s="49">
        <v>18266.510999999999</v>
      </c>
      <c r="AJ165" s="49">
        <v>18445.594000000001</v>
      </c>
      <c r="AK165" s="49">
        <v>0</v>
      </c>
      <c r="AL165" s="49">
        <v>0</v>
      </c>
      <c r="AM165" s="49">
        <v>61783.786999999997</v>
      </c>
      <c r="AN165" s="49">
        <v>0</v>
      </c>
      <c r="AO165" s="49">
        <v>0</v>
      </c>
      <c r="AP165" s="49">
        <v>3357.82</v>
      </c>
      <c r="AQ165" s="49">
        <v>26862.516</v>
      </c>
      <c r="AR165" s="49">
        <v>15669.824000000001</v>
      </c>
      <c r="AS165" s="49">
        <v>0</v>
      </c>
      <c r="AT165" s="49">
        <v>0</v>
      </c>
      <c r="AU165" s="49">
        <v>0</v>
      </c>
      <c r="AV165" s="49">
        <v>2865.335</v>
      </c>
      <c r="AW165" s="49">
        <v>268.62599999999998</v>
      </c>
      <c r="AX165" s="49">
        <v>0</v>
      </c>
      <c r="AY165" s="49">
        <v>0</v>
      </c>
      <c r="AZ165" s="49">
        <v>7387.2089999999998</v>
      </c>
      <c r="BA165" s="49">
        <v>7834.9189999999999</v>
      </c>
      <c r="BB165" s="49">
        <v>0</v>
      </c>
      <c r="BC165" s="49">
        <v>0</v>
      </c>
      <c r="BD165" s="49">
        <v>0</v>
      </c>
      <c r="BE165" s="49">
        <v>17278.746999999999</v>
      </c>
      <c r="BF165" s="49">
        <v>0</v>
      </c>
      <c r="BG165" s="49">
        <v>0</v>
      </c>
      <c r="BH165" s="49">
        <v>0</v>
      </c>
      <c r="BI165" s="49"/>
      <c r="BJ165" s="166"/>
      <c r="BK165" s="166"/>
      <c r="BL165" s="166"/>
      <c r="BM165" s="149">
        <v>-4.9112713895738125E-11</v>
      </c>
    </row>
    <row r="166" spans="2:65" ht="18" customHeight="1" outlineLevel="2" collapsed="1">
      <c r="B166" s="158" t="s">
        <v>893</v>
      </c>
      <c r="C166" s="158"/>
      <c r="D166" s="158"/>
      <c r="E166" s="159" t="s">
        <v>896</v>
      </c>
      <c r="F166" s="158"/>
      <c r="G166" s="160">
        <v>10306541.707086345</v>
      </c>
      <c r="H166" s="160">
        <v>10945531.842</v>
      </c>
      <c r="I166" s="160">
        <v>-284265.11736000003</v>
      </c>
      <c r="J166" s="160">
        <v>10661266.724639999</v>
      </c>
      <c r="K166" s="168">
        <v>354725.01755365392</v>
      </c>
      <c r="L166" s="161">
        <v>1.034417462970121</v>
      </c>
      <c r="M166" s="160">
        <v>10110461.707086345</v>
      </c>
      <c r="N166" s="160">
        <v>10945531.842</v>
      </c>
      <c r="O166" s="160">
        <v>-284265.11736000003</v>
      </c>
      <c r="P166" s="160">
        <v>10661266.724640001</v>
      </c>
      <c r="Q166" s="168">
        <v>550805.01755365403</v>
      </c>
      <c r="R166" s="161">
        <v>1.0544787205086392</v>
      </c>
      <c r="S166" s="160">
        <v>197774.796</v>
      </c>
      <c r="T166" s="160">
        <v>0</v>
      </c>
      <c r="U166" s="160">
        <v>0</v>
      </c>
      <c r="V166" s="160">
        <v>2928730.5750000007</v>
      </c>
      <c r="W166" s="160">
        <v>0</v>
      </c>
      <c r="X166" s="160">
        <v>552081.46699999995</v>
      </c>
      <c r="Y166" s="160">
        <v>1879301.6200000003</v>
      </c>
      <c r="Z166" s="160">
        <v>0</v>
      </c>
      <c r="AA166" s="160">
        <v>0</v>
      </c>
      <c r="AB166" s="160">
        <v>0</v>
      </c>
      <c r="AC166" s="160">
        <v>90157.683000000005</v>
      </c>
      <c r="AD166" s="160">
        <v>88142.759000000005</v>
      </c>
      <c r="AE166" s="160">
        <v>114445.67799999999</v>
      </c>
      <c r="AF166" s="160">
        <v>207736.79199999999</v>
      </c>
      <c r="AG166" s="160">
        <v>234991.01700000002</v>
      </c>
      <c r="AH166" s="160">
        <v>69305.292999999991</v>
      </c>
      <c r="AI166" s="160">
        <v>420487.91700000002</v>
      </c>
      <c r="AJ166" s="160">
        <v>436784.511</v>
      </c>
      <c r="AK166" s="160">
        <v>0</v>
      </c>
      <c r="AL166" s="160">
        <v>0</v>
      </c>
      <c r="AM166" s="160">
        <v>1892553.7930000001</v>
      </c>
      <c r="AN166" s="160">
        <v>0</v>
      </c>
      <c r="AO166" s="160">
        <v>0</v>
      </c>
      <c r="AP166" s="160">
        <v>203707.70800000001</v>
      </c>
      <c r="AQ166" s="160">
        <v>376612.47399999999</v>
      </c>
      <c r="AR166" s="160">
        <v>298566.10599999997</v>
      </c>
      <c r="AS166" s="160">
        <v>0</v>
      </c>
      <c r="AT166" s="160">
        <v>0</v>
      </c>
      <c r="AU166" s="160">
        <v>0</v>
      </c>
      <c r="AV166" s="160">
        <v>299964.76</v>
      </c>
      <c r="AW166" s="160">
        <v>6984.2810000000009</v>
      </c>
      <c r="AX166" s="160">
        <v>537.25199999999995</v>
      </c>
      <c r="AY166" s="160">
        <v>537.25199999999995</v>
      </c>
      <c r="AZ166" s="160">
        <v>169681.96799999999</v>
      </c>
      <c r="BA166" s="160">
        <v>152669.00000000003</v>
      </c>
      <c r="BB166" s="160">
        <v>0</v>
      </c>
      <c r="BC166" s="160">
        <v>0</v>
      </c>
      <c r="BD166" s="160">
        <v>0</v>
      </c>
      <c r="BE166" s="160">
        <v>323777.13999999996</v>
      </c>
      <c r="BF166" s="160">
        <v>0</v>
      </c>
      <c r="BG166" s="160">
        <v>0</v>
      </c>
      <c r="BH166" s="160">
        <v>0</v>
      </c>
      <c r="BI166" s="160"/>
      <c r="BJ166" s="161"/>
      <c r="BK166" s="160"/>
      <c r="BL166" s="161"/>
      <c r="BM166" s="149">
        <v>3.2596290111541748E-9</v>
      </c>
    </row>
    <row r="167" spans="2:65" ht="18" hidden="1" customHeight="1" outlineLevel="3">
      <c r="B167" s="166" t="s">
        <v>893</v>
      </c>
      <c r="C167" s="166" t="s">
        <v>139</v>
      </c>
      <c r="D167" s="166" t="s">
        <v>390</v>
      </c>
      <c r="E167" s="167" t="s">
        <v>395</v>
      </c>
      <c r="F167" s="166" t="s">
        <v>140</v>
      </c>
      <c r="G167" s="49">
        <v>30000</v>
      </c>
      <c r="H167" s="49">
        <v>32358.138999999999</v>
      </c>
      <c r="I167" s="49">
        <v>0</v>
      </c>
      <c r="J167" s="49">
        <v>32358.138999999999</v>
      </c>
      <c r="K167" s="165">
        <v>2358.1389999999992</v>
      </c>
      <c r="L167" s="152">
        <v>1.0786046333333332</v>
      </c>
      <c r="M167" s="49">
        <v>30000</v>
      </c>
      <c r="N167" s="49">
        <v>32358.138999999999</v>
      </c>
      <c r="O167" s="49">
        <v>0</v>
      </c>
      <c r="P167" s="49">
        <v>32358.138999999999</v>
      </c>
      <c r="Q167" s="165">
        <v>2358.1389999999992</v>
      </c>
      <c r="R167" s="152">
        <v>1.0786046333333332</v>
      </c>
      <c r="S167" s="49">
        <v>548.44100000000003</v>
      </c>
      <c r="T167" s="49">
        <v>0</v>
      </c>
      <c r="U167" s="49">
        <v>0</v>
      </c>
      <c r="V167" s="49">
        <v>10530.103999999999</v>
      </c>
      <c r="W167" s="49">
        <v>0</v>
      </c>
      <c r="X167" s="49">
        <v>0</v>
      </c>
      <c r="Y167" s="49">
        <v>8775.0889999999999</v>
      </c>
      <c r="Z167" s="49">
        <v>0</v>
      </c>
      <c r="AA167" s="49">
        <v>0</v>
      </c>
      <c r="AB167" s="49">
        <v>0</v>
      </c>
      <c r="AC167" s="49">
        <v>0</v>
      </c>
      <c r="AD167" s="49">
        <v>0</v>
      </c>
      <c r="AE167" s="49">
        <v>0</v>
      </c>
      <c r="AF167" s="49">
        <v>0</v>
      </c>
      <c r="AG167" s="49">
        <v>0</v>
      </c>
      <c r="AH167" s="49">
        <v>0</v>
      </c>
      <c r="AI167" s="49">
        <v>0</v>
      </c>
      <c r="AJ167" s="49">
        <v>877.50900000000001</v>
      </c>
      <c r="AK167" s="49">
        <v>0</v>
      </c>
      <c r="AL167" s="49">
        <v>0</v>
      </c>
      <c r="AM167" s="49">
        <v>8775.0889999999999</v>
      </c>
      <c r="AN167" s="49">
        <v>0</v>
      </c>
      <c r="AO167" s="49">
        <v>0</v>
      </c>
      <c r="AP167" s="49">
        <v>0</v>
      </c>
      <c r="AQ167" s="49">
        <v>877.50900000000001</v>
      </c>
      <c r="AR167" s="49">
        <v>0</v>
      </c>
      <c r="AS167" s="49">
        <v>0</v>
      </c>
      <c r="AT167" s="49">
        <v>0</v>
      </c>
      <c r="AU167" s="49">
        <v>0</v>
      </c>
      <c r="AV167" s="49">
        <v>877.50900000000001</v>
      </c>
      <c r="AW167" s="49">
        <v>0</v>
      </c>
      <c r="AX167" s="49">
        <v>0</v>
      </c>
      <c r="AY167" s="49">
        <v>0</v>
      </c>
      <c r="AZ167" s="49">
        <v>0</v>
      </c>
      <c r="BA167" s="49">
        <v>1096.8889999999999</v>
      </c>
      <c r="BB167" s="49">
        <v>0</v>
      </c>
      <c r="BC167" s="49">
        <v>0</v>
      </c>
      <c r="BD167" s="49">
        <v>0</v>
      </c>
      <c r="BE167" s="49">
        <v>0</v>
      </c>
      <c r="BF167" s="49">
        <v>0</v>
      </c>
      <c r="BG167" s="49">
        <v>0</v>
      </c>
      <c r="BH167" s="49">
        <v>0</v>
      </c>
      <c r="BI167" s="49"/>
      <c r="BJ167" s="166"/>
      <c r="BK167" s="166"/>
      <c r="BL167" s="166"/>
      <c r="BM167" s="149">
        <v>-7.2759576141834259E-12</v>
      </c>
    </row>
    <row r="168" spans="2:65" ht="18" hidden="1" customHeight="1" outlineLevel="3">
      <c r="B168" s="166" t="s">
        <v>893</v>
      </c>
      <c r="C168" s="166" t="s">
        <v>134</v>
      </c>
      <c r="D168" s="166" t="s">
        <v>533</v>
      </c>
      <c r="E168" s="167" t="s">
        <v>547</v>
      </c>
      <c r="F168" s="166" t="s">
        <v>897</v>
      </c>
      <c r="G168" s="49">
        <v>45000</v>
      </c>
      <c r="H168" s="49">
        <v>47196.27</v>
      </c>
      <c r="I168" s="49">
        <v>0</v>
      </c>
      <c r="J168" s="49">
        <v>47196.27</v>
      </c>
      <c r="K168" s="165">
        <v>2196.2699999999968</v>
      </c>
      <c r="L168" s="152">
        <v>1.0488059999999999</v>
      </c>
      <c r="M168" s="49">
        <v>45000</v>
      </c>
      <c r="N168" s="49">
        <v>47196.27</v>
      </c>
      <c r="O168" s="49">
        <v>0</v>
      </c>
      <c r="P168" s="49">
        <v>47196.27</v>
      </c>
      <c r="Q168" s="165">
        <v>2196.2699999999968</v>
      </c>
      <c r="R168" s="152">
        <v>1.0488059999999999</v>
      </c>
      <c r="S168" s="49">
        <v>0</v>
      </c>
      <c r="T168" s="49">
        <v>0</v>
      </c>
      <c r="U168" s="49">
        <v>0</v>
      </c>
      <c r="V168" s="49">
        <v>27202.774000000001</v>
      </c>
      <c r="W168" s="49">
        <v>0</v>
      </c>
      <c r="X168" s="49">
        <v>0</v>
      </c>
      <c r="Y168" s="49">
        <v>4387.5439999999999</v>
      </c>
      <c r="Z168" s="49">
        <v>0</v>
      </c>
      <c r="AA168" s="49">
        <v>0</v>
      </c>
      <c r="AB168" s="49">
        <v>0</v>
      </c>
      <c r="AC168" s="49">
        <v>0</v>
      </c>
      <c r="AD168" s="49">
        <v>0</v>
      </c>
      <c r="AE168" s="49">
        <v>0</v>
      </c>
      <c r="AF168" s="49">
        <v>0</v>
      </c>
      <c r="AG168" s="49">
        <v>0</v>
      </c>
      <c r="AH168" s="49">
        <v>0</v>
      </c>
      <c r="AI168" s="49">
        <v>0</v>
      </c>
      <c r="AJ168" s="49">
        <v>877.50900000000001</v>
      </c>
      <c r="AK168" s="49">
        <v>0</v>
      </c>
      <c r="AL168" s="49">
        <v>0</v>
      </c>
      <c r="AM168" s="49">
        <v>10354.605</v>
      </c>
      <c r="AN168" s="49">
        <v>0</v>
      </c>
      <c r="AO168" s="49">
        <v>0</v>
      </c>
      <c r="AP168" s="49">
        <v>0</v>
      </c>
      <c r="AQ168" s="49">
        <v>0</v>
      </c>
      <c r="AR168" s="49">
        <v>0</v>
      </c>
      <c r="AS168" s="49">
        <v>0</v>
      </c>
      <c r="AT168" s="49">
        <v>0</v>
      </c>
      <c r="AU168" s="49">
        <v>0</v>
      </c>
      <c r="AV168" s="49">
        <v>877.50900000000001</v>
      </c>
      <c r="AW168" s="49">
        <v>0</v>
      </c>
      <c r="AX168" s="49">
        <v>0</v>
      </c>
      <c r="AY168" s="49">
        <v>0</v>
      </c>
      <c r="AZ168" s="49">
        <v>1096.8889999999999</v>
      </c>
      <c r="BA168" s="49">
        <v>1096.8889999999999</v>
      </c>
      <c r="BB168" s="49">
        <v>0</v>
      </c>
      <c r="BC168" s="49">
        <v>0</v>
      </c>
      <c r="BD168" s="49">
        <v>0</v>
      </c>
      <c r="BE168" s="49">
        <v>1302.5509999999999</v>
      </c>
      <c r="BF168" s="49">
        <v>0</v>
      </c>
      <c r="BG168" s="49">
        <v>0</v>
      </c>
      <c r="BH168" s="49">
        <v>0</v>
      </c>
      <c r="BI168" s="49"/>
      <c r="BJ168" s="166"/>
      <c r="BK168" s="166"/>
      <c r="BL168" s="166"/>
      <c r="BM168" s="149">
        <v>7.2759576141834259E-12</v>
      </c>
    </row>
    <row r="169" spans="2:65" ht="18" hidden="1" customHeight="1" outlineLevel="3">
      <c r="B169" s="166" t="s">
        <v>893</v>
      </c>
      <c r="C169" s="166" t="s">
        <v>1228</v>
      </c>
      <c r="D169" s="166" t="s">
        <v>532</v>
      </c>
      <c r="E169" s="167" t="s">
        <v>549</v>
      </c>
      <c r="F169" s="166" t="s">
        <v>898</v>
      </c>
      <c r="G169" s="49">
        <v>75000</v>
      </c>
      <c r="H169" s="49">
        <v>84106.494000000006</v>
      </c>
      <c r="I169" s="49">
        <v>0</v>
      </c>
      <c r="J169" s="49">
        <v>84106.494000000006</v>
      </c>
      <c r="K169" s="165">
        <v>9106.4940000000061</v>
      </c>
      <c r="L169" s="152">
        <v>1.1214199200000001</v>
      </c>
      <c r="M169" s="49">
        <v>75000</v>
      </c>
      <c r="N169" s="49">
        <v>84106.494000000006</v>
      </c>
      <c r="O169" s="49">
        <v>0</v>
      </c>
      <c r="P169" s="49">
        <v>84106.494000000006</v>
      </c>
      <c r="Q169" s="165">
        <v>9106.4940000000061</v>
      </c>
      <c r="R169" s="152">
        <v>1.1214199200000001</v>
      </c>
      <c r="S169" s="49">
        <v>0</v>
      </c>
      <c r="T169" s="49">
        <v>0</v>
      </c>
      <c r="U169" s="49">
        <v>0</v>
      </c>
      <c r="V169" s="49">
        <v>25272.255000000001</v>
      </c>
      <c r="W169" s="49">
        <v>0</v>
      </c>
      <c r="X169" s="49">
        <v>1371.11</v>
      </c>
      <c r="Y169" s="49">
        <v>33345.336000000003</v>
      </c>
      <c r="Z169" s="49">
        <v>0</v>
      </c>
      <c r="AA169" s="49">
        <v>0</v>
      </c>
      <c r="AB169" s="49">
        <v>0</v>
      </c>
      <c r="AC169" s="49">
        <v>822.66700000000003</v>
      </c>
      <c r="AD169" s="49">
        <v>0</v>
      </c>
      <c r="AE169" s="49">
        <v>1371.11</v>
      </c>
      <c r="AF169" s="49">
        <v>0</v>
      </c>
      <c r="AG169" s="49">
        <v>0</v>
      </c>
      <c r="AH169" s="49">
        <v>0</v>
      </c>
      <c r="AI169" s="49">
        <v>877.50900000000001</v>
      </c>
      <c r="AJ169" s="49">
        <v>1755.018</v>
      </c>
      <c r="AK169" s="49">
        <v>0</v>
      </c>
      <c r="AL169" s="49">
        <v>0</v>
      </c>
      <c r="AM169" s="49">
        <v>14040.142</v>
      </c>
      <c r="AN169" s="49">
        <v>0</v>
      </c>
      <c r="AO169" s="49">
        <v>0</v>
      </c>
      <c r="AP169" s="49">
        <v>0</v>
      </c>
      <c r="AQ169" s="49">
        <v>877.50900000000001</v>
      </c>
      <c r="AR169" s="49">
        <v>0</v>
      </c>
      <c r="AS169" s="49">
        <v>0</v>
      </c>
      <c r="AT169" s="49">
        <v>0</v>
      </c>
      <c r="AU169" s="49">
        <v>0</v>
      </c>
      <c r="AV169" s="49">
        <v>877.50900000000001</v>
      </c>
      <c r="AW169" s="49">
        <v>0</v>
      </c>
      <c r="AX169" s="49">
        <v>0</v>
      </c>
      <c r="AY169" s="49">
        <v>0</v>
      </c>
      <c r="AZ169" s="49">
        <v>1096.8889999999999</v>
      </c>
      <c r="BA169" s="49">
        <v>1096.8889999999999</v>
      </c>
      <c r="BB169" s="49">
        <v>0</v>
      </c>
      <c r="BC169" s="49">
        <v>0</v>
      </c>
      <c r="BD169" s="49">
        <v>0</v>
      </c>
      <c r="BE169" s="49">
        <v>1302.5509999999999</v>
      </c>
      <c r="BF169" s="49">
        <v>0</v>
      </c>
      <c r="BG169" s="49">
        <v>0</v>
      </c>
      <c r="BH169" s="49">
        <v>0</v>
      </c>
      <c r="BI169" s="49"/>
      <c r="BJ169" s="166"/>
      <c r="BK169" s="166"/>
      <c r="BL169" s="166"/>
      <c r="BM169" s="149">
        <v>0</v>
      </c>
    </row>
    <row r="170" spans="2:65" ht="18" hidden="1" customHeight="1" outlineLevel="3">
      <c r="B170" s="166" t="s">
        <v>893</v>
      </c>
      <c r="C170" s="166" t="s">
        <v>217</v>
      </c>
      <c r="D170" s="166" t="s">
        <v>426</v>
      </c>
      <c r="E170" s="167" t="s">
        <v>899</v>
      </c>
      <c r="F170" s="166" t="s">
        <v>900</v>
      </c>
      <c r="G170" s="49">
        <v>30000</v>
      </c>
      <c r="H170" s="49">
        <v>34510.783000000003</v>
      </c>
      <c r="I170" s="49">
        <v>0</v>
      </c>
      <c r="J170" s="49">
        <v>34510.783000000003</v>
      </c>
      <c r="K170" s="165">
        <v>4510.7830000000031</v>
      </c>
      <c r="L170" s="152">
        <v>1.1503594333333333</v>
      </c>
      <c r="M170" s="49">
        <v>30000</v>
      </c>
      <c r="N170" s="49">
        <v>34510.783000000003</v>
      </c>
      <c r="O170" s="49">
        <v>0</v>
      </c>
      <c r="P170" s="49">
        <v>34510.783000000003</v>
      </c>
      <c r="Q170" s="165">
        <v>4510.7830000000031</v>
      </c>
      <c r="R170" s="152">
        <v>1.1503594333333333</v>
      </c>
      <c r="S170" s="49">
        <v>0</v>
      </c>
      <c r="T170" s="49">
        <v>0</v>
      </c>
      <c r="U170" s="49">
        <v>0</v>
      </c>
      <c r="V170" s="49">
        <v>26325.263999999999</v>
      </c>
      <c r="W170" s="49">
        <v>0</v>
      </c>
      <c r="X170" s="49">
        <v>822.66600000000005</v>
      </c>
      <c r="Y170" s="49">
        <v>3510.0360000000001</v>
      </c>
      <c r="Z170" s="49">
        <v>0</v>
      </c>
      <c r="AA170" s="49">
        <v>0</v>
      </c>
      <c r="AB170" s="49">
        <v>0</v>
      </c>
      <c r="AC170" s="49">
        <v>0</v>
      </c>
      <c r="AD170" s="49">
        <v>0</v>
      </c>
      <c r="AE170" s="49">
        <v>0</v>
      </c>
      <c r="AF170" s="49">
        <v>0</v>
      </c>
      <c r="AG170" s="49">
        <v>0</v>
      </c>
      <c r="AH170" s="49">
        <v>0</v>
      </c>
      <c r="AI170" s="49">
        <v>0</v>
      </c>
      <c r="AJ170" s="49">
        <v>877.50900000000001</v>
      </c>
      <c r="AK170" s="49">
        <v>0</v>
      </c>
      <c r="AL170" s="49">
        <v>0</v>
      </c>
      <c r="AM170" s="49">
        <v>877.50900000000001</v>
      </c>
      <c r="AN170" s="49">
        <v>0</v>
      </c>
      <c r="AO170" s="49">
        <v>0</v>
      </c>
      <c r="AP170" s="49">
        <v>0</v>
      </c>
      <c r="AQ170" s="49">
        <v>0</v>
      </c>
      <c r="AR170" s="49">
        <v>0</v>
      </c>
      <c r="AS170" s="49">
        <v>0</v>
      </c>
      <c r="AT170" s="49">
        <v>0</v>
      </c>
      <c r="AU170" s="49">
        <v>0</v>
      </c>
      <c r="AV170" s="49">
        <v>0</v>
      </c>
      <c r="AW170" s="49">
        <v>0</v>
      </c>
      <c r="AX170" s="49">
        <v>0</v>
      </c>
      <c r="AY170" s="49">
        <v>0</v>
      </c>
      <c r="AZ170" s="49">
        <v>658.13400000000001</v>
      </c>
      <c r="BA170" s="49">
        <v>658.13400000000001</v>
      </c>
      <c r="BB170" s="49">
        <v>0</v>
      </c>
      <c r="BC170" s="49">
        <v>0</v>
      </c>
      <c r="BD170" s="49">
        <v>0</v>
      </c>
      <c r="BE170" s="49">
        <v>781.53099999999995</v>
      </c>
      <c r="BF170" s="49">
        <v>0</v>
      </c>
      <c r="BG170" s="49">
        <v>0</v>
      </c>
      <c r="BH170" s="49">
        <v>0</v>
      </c>
      <c r="BI170" s="49"/>
      <c r="BJ170" s="166"/>
      <c r="BK170" s="166"/>
      <c r="BL170" s="166"/>
      <c r="BM170" s="149">
        <v>-7.2759576141834259E-12</v>
      </c>
    </row>
    <row r="171" spans="2:65" ht="18" hidden="1" customHeight="1" outlineLevel="3">
      <c r="B171" s="166" t="s">
        <v>893</v>
      </c>
      <c r="C171" s="166" t="s">
        <v>139</v>
      </c>
      <c r="D171" s="166" t="s">
        <v>425</v>
      </c>
      <c r="E171" s="167" t="s">
        <v>514</v>
      </c>
      <c r="F171" s="166" t="s">
        <v>901</v>
      </c>
      <c r="G171" s="49">
        <v>25000</v>
      </c>
      <c r="H171" s="49">
        <v>27079.384999999998</v>
      </c>
      <c r="I171" s="49">
        <v>0</v>
      </c>
      <c r="J171" s="49">
        <v>27079.384999999998</v>
      </c>
      <c r="K171" s="165">
        <v>2079.3849999999984</v>
      </c>
      <c r="L171" s="152">
        <v>1.0831754</v>
      </c>
      <c r="M171" s="49">
        <v>25000</v>
      </c>
      <c r="N171" s="49">
        <v>27079.384999999998</v>
      </c>
      <c r="O171" s="49">
        <v>0</v>
      </c>
      <c r="P171" s="49">
        <v>27079.384999999998</v>
      </c>
      <c r="Q171" s="165">
        <v>2079.3849999999984</v>
      </c>
      <c r="R171" s="152">
        <v>1.0831754</v>
      </c>
      <c r="S171" s="49">
        <v>0</v>
      </c>
      <c r="T171" s="49">
        <v>0</v>
      </c>
      <c r="U171" s="49">
        <v>0</v>
      </c>
      <c r="V171" s="49">
        <v>5265.0529999999999</v>
      </c>
      <c r="W171" s="49">
        <v>0</v>
      </c>
      <c r="X171" s="49">
        <v>0</v>
      </c>
      <c r="Y171" s="49">
        <v>12285.123</v>
      </c>
      <c r="Z171" s="49">
        <v>0</v>
      </c>
      <c r="AA171" s="49">
        <v>0</v>
      </c>
      <c r="AB171" s="49">
        <v>0</v>
      </c>
      <c r="AC171" s="49">
        <v>1645.336</v>
      </c>
      <c r="AD171" s="49">
        <v>0</v>
      </c>
      <c r="AE171" s="49">
        <v>0</v>
      </c>
      <c r="AF171" s="49">
        <v>0</v>
      </c>
      <c r="AG171" s="49">
        <v>0</v>
      </c>
      <c r="AH171" s="49">
        <v>0</v>
      </c>
      <c r="AI171" s="49">
        <v>877.50900000000001</v>
      </c>
      <c r="AJ171" s="49">
        <v>1755.0170000000001</v>
      </c>
      <c r="AK171" s="49">
        <v>0</v>
      </c>
      <c r="AL171" s="49">
        <v>0</v>
      </c>
      <c r="AM171" s="49">
        <v>877.50900000000001</v>
      </c>
      <c r="AN171" s="49">
        <v>0</v>
      </c>
      <c r="AO171" s="49">
        <v>0</v>
      </c>
      <c r="AP171" s="49">
        <v>0</v>
      </c>
      <c r="AQ171" s="49">
        <v>0</v>
      </c>
      <c r="AR171" s="49">
        <v>0</v>
      </c>
      <c r="AS171" s="49">
        <v>0</v>
      </c>
      <c r="AT171" s="49">
        <v>0</v>
      </c>
      <c r="AU171" s="49">
        <v>0</v>
      </c>
      <c r="AV171" s="49">
        <v>877.50900000000001</v>
      </c>
      <c r="AW171" s="49">
        <v>0</v>
      </c>
      <c r="AX171" s="49">
        <v>0</v>
      </c>
      <c r="AY171" s="49">
        <v>0</v>
      </c>
      <c r="AZ171" s="49">
        <v>1096.8889999999999</v>
      </c>
      <c r="BA171" s="49">
        <v>1096.8889999999999</v>
      </c>
      <c r="BB171" s="49">
        <v>0</v>
      </c>
      <c r="BC171" s="49">
        <v>0</v>
      </c>
      <c r="BD171" s="49">
        <v>0</v>
      </c>
      <c r="BE171" s="49">
        <v>1302.5509999999999</v>
      </c>
      <c r="BF171" s="49">
        <v>0</v>
      </c>
      <c r="BG171" s="49">
        <v>0</v>
      </c>
      <c r="BH171" s="49">
        <v>0</v>
      </c>
      <c r="BI171" s="49"/>
      <c r="BJ171" s="166"/>
      <c r="BK171" s="166"/>
      <c r="BL171" s="166"/>
      <c r="BM171" s="149">
        <v>-3.637978807091713E-12</v>
      </c>
    </row>
    <row r="172" spans="2:65" ht="18" hidden="1" customHeight="1" outlineLevel="3">
      <c r="B172" s="166" t="s">
        <v>893</v>
      </c>
      <c r="C172" s="166" t="s">
        <v>217</v>
      </c>
      <c r="D172" s="166" t="s">
        <v>405</v>
      </c>
      <c r="E172" s="167" t="s">
        <v>409</v>
      </c>
      <c r="F172" s="166" t="s">
        <v>902</v>
      </c>
      <c r="G172" s="49">
        <v>35000</v>
      </c>
      <c r="H172" s="49">
        <v>41832.508999999998</v>
      </c>
      <c r="I172" s="49">
        <v>0</v>
      </c>
      <c r="J172" s="49">
        <v>41832.508999999998</v>
      </c>
      <c r="K172" s="165">
        <v>6832.5089999999982</v>
      </c>
      <c r="L172" s="152">
        <v>1.1952145428571428</v>
      </c>
      <c r="M172" s="49">
        <v>35000</v>
      </c>
      <c r="N172" s="49">
        <v>41832.508999999998</v>
      </c>
      <c r="O172" s="49">
        <v>0</v>
      </c>
      <c r="P172" s="49">
        <v>41832.508999999998</v>
      </c>
      <c r="Q172" s="165">
        <v>6832.5089999999982</v>
      </c>
      <c r="R172" s="152">
        <v>1.1952145428571428</v>
      </c>
      <c r="S172" s="49">
        <v>658.13</v>
      </c>
      <c r="T172" s="49">
        <v>0</v>
      </c>
      <c r="U172" s="49">
        <v>0</v>
      </c>
      <c r="V172" s="49">
        <v>26325.264999999999</v>
      </c>
      <c r="W172" s="49">
        <v>0</v>
      </c>
      <c r="X172" s="49">
        <v>8226.6569999999992</v>
      </c>
      <c r="Y172" s="49">
        <v>877.50900000000001</v>
      </c>
      <c r="Z172" s="49">
        <v>0</v>
      </c>
      <c r="AA172" s="49">
        <v>0</v>
      </c>
      <c r="AB172" s="49">
        <v>0</v>
      </c>
      <c r="AC172" s="49">
        <v>0</v>
      </c>
      <c r="AD172" s="49">
        <v>0</v>
      </c>
      <c r="AE172" s="49">
        <v>1371.11</v>
      </c>
      <c r="AF172" s="49">
        <v>0</v>
      </c>
      <c r="AG172" s="49">
        <v>0</v>
      </c>
      <c r="AH172" s="49">
        <v>0</v>
      </c>
      <c r="AI172" s="49">
        <v>0</v>
      </c>
      <c r="AJ172" s="49">
        <v>877.50900000000001</v>
      </c>
      <c r="AK172" s="49">
        <v>0</v>
      </c>
      <c r="AL172" s="49">
        <v>0</v>
      </c>
      <c r="AM172" s="49">
        <v>0</v>
      </c>
      <c r="AN172" s="49">
        <v>0</v>
      </c>
      <c r="AO172" s="49">
        <v>0</v>
      </c>
      <c r="AP172" s="49">
        <v>0</v>
      </c>
      <c r="AQ172" s="49">
        <v>0</v>
      </c>
      <c r="AR172" s="49">
        <v>0</v>
      </c>
      <c r="AS172" s="49">
        <v>0</v>
      </c>
      <c r="AT172" s="49">
        <v>0</v>
      </c>
      <c r="AU172" s="49">
        <v>0</v>
      </c>
      <c r="AV172" s="49">
        <v>0</v>
      </c>
      <c r="AW172" s="49">
        <v>0</v>
      </c>
      <c r="AX172" s="49">
        <v>0</v>
      </c>
      <c r="AY172" s="49">
        <v>0</v>
      </c>
      <c r="AZ172" s="49">
        <v>1096.8889999999999</v>
      </c>
      <c r="BA172" s="49">
        <v>1096.8889999999999</v>
      </c>
      <c r="BB172" s="49">
        <v>0</v>
      </c>
      <c r="BC172" s="49">
        <v>0</v>
      </c>
      <c r="BD172" s="49">
        <v>0</v>
      </c>
      <c r="BE172" s="49">
        <v>1302.5509999999999</v>
      </c>
      <c r="BF172" s="49">
        <v>0</v>
      </c>
      <c r="BG172" s="49">
        <v>0</v>
      </c>
      <c r="BH172" s="49">
        <v>0</v>
      </c>
      <c r="BI172" s="49"/>
      <c r="BJ172" s="166"/>
      <c r="BK172" s="166"/>
      <c r="BL172" s="166"/>
      <c r="BM172" s="149">
        <v>0</v>
      </c>
    </row>
    <row r="173" spans="2:65" ht="18" hidden="1" customHeight="1" outlineLevel="3">
      <c r="B173" s="166" t="s">
        <v>893</v>
      </c>
      <c r="C173" s="166" t="s">
        <v>1228</v>
      </c>
      <c r="D173" s="166" t="s">
        <v>481</v>
      </c>
      <c r="E173" s="167" t="s">
        <v>903</v>
      </c>
      <c r="F173" s="166" t="s">
        <v>904</v>
      </c>
      <c r="G173" s="49">
        <v>25000</v>
      </c>
      <c r="H173" s="49">
        <v>28519.044000000002</v>
      </c>
      <c r="I173" s="49">
        <v>0</v>
      </c>
      <c r="J173" s="49">
        <v>28519.044000000002</v>
      </c>
      <c r="K173" s="165">
        <v>3519.0440000000017</v>
      </c>
      <c r="L173" s="152">
        <v>1.14076176</v>
      </c>
      <c r="M173" s="49">
        <v>25000</v>
      </c>
      <c r="N173" s="49">
        <v>28519.044000000002</v>
      </c>
      <c r="O173" s="49">
        <v>0</v>
      </c>
      <c r="P173" s="49">
        <v>28519.044000000002</v>
      </c>
      <c r="Q173" s="165">
        <v>3519.0440000000017</v>
      </c>
      <c r="R173" s="152">
        <v>1.14076176</v>
      </c>
      <c r="S173" s="49">
        <v>0</v>
      </c>
      <c r="T173" s="49">
        <v>0</v>
      </c>
      <c r="U173" s="49">
        <v>0</v>
      </c>
      <c r="V173" s="49">
        <v>5265.0529999999999</v>
      </c>
      <c r="W173" s="49">
        <v>0</v>
      </c>
      <c r="X173" s="49">
        <v>0</v>
      </c>
      <c r="Y173" s="49">
        <v>15795.159</v>
      </c>
      <c r="Z173" s="49">
        <v>0</v>
      </c>
      <c r="AA173" s="49">
        <v>0</v>
      </c>
      <c r="AB173" s="49">
        <v>0</v>
      </c>
      <c r="AC173" s="49">
        <v>0</v>
      </c>
      <c r="AD173" s="49">
        <v>0</v>
      </c>
      <c r="AE173" s="49">
        <v>0</v>
      </c>
      <c r="AF173" s="49">
        <v>0</v>
      </c>
      <c r="AG173" s="49">
        <v>0</v>
      </c>
      <c r="AH173" s="49">
        <v>0</v>
      </c>
      <c r="AI173" s="49">
        <v>877.50900000000001</v>
      </c>
      <c r="AJ173" s="49">
        <v>877.50900000000001</v>
      </c>
      <c r="AK173" s="49">
        <v>0</v>
      </c>
      <c r="AL173" s="49">
        <v>0</v>
      </c>
      <c r="AM173" s="49">
        <v>2632.527</v>
      </c>
      <c r="AN173" s="49">
        <v>0</v>
      </c>
      <c r="AO173" s="49">
        <v>0</v>
      </c>
      <c r="AP173" s="49">
        <v>0</v>
      </c>
      <c r="AQ173" s="49">
        <v>0</v>
      </c>
      <c r="AR173" s="49">
        <v>0</v>
      </c>
      <c r="AS173" s="49">
        <v>0</v>
      </c>
      <c r="AT173" s="49">
        <v>0</v>
      </c>
      <c r="AU173" s="49">
        <v>0</v>
      </c>
      <c r="AV173" s="49">
        <v>877.50900000000001</v>
      </c>
      <c r="AW173" s="49">
        <v>0</v>
      </c>
      <c r="AX173" s="49">
        <v>0</v>
      </c>
      <c r="AY173" s="49">
        <v>0</v>
      </c>
      <c r="AZ173" s="49">
        <v>1096.8889999999999</v>
      </c>
      <c r="BA173" s="49">
        <v>1096.8889999999999</v>
      </c>
      <c r="BB173" s="49">
        <v>0</v>
      </c>
      <c r="BC173" s="49">
        <v>0</v>
      </c>
      <c r="BD173" s="49">
        <v>0</v>
      </c>
      <c r="BE173" s="49">
        <v>0</v>
      </c>
      <c r="BF173" s="49">
        <v>0</v>
      </c>
      <c r="BG173" s="49">
        <v>0</v>
      </c>
      <c r="BH173" s="49">
        <v>0</v>
      </c>
      <c r="BI173" s="49"/>
      <c r="BJ173" s="166"/>
      <c r="BK173" s="166"/>
      <c r="BL173" s="166"/>
      <c r="BM173" s="149">
        <v>-7.2759576141834259E-12</v>
      </c>
    </row>
    <row r="174" spans="2:65" ht="18" hidden="1" customHeight="1" outlineLevel="3">
      <c r="B174" s="166" t="s">
        <v>893</v>
      </c>
      <c r="C174" s="166" t="s">
        <v>134</v>
      </c>
      <c r="D174" s="166" t="s">
        <v>480</v>
      </c>
      <c r="E174" s="167" t="s">
        <v>655</v>
      </c>
      <c r="F174" s="166" t="s">
        <v>905</v>
      </c>
      <c r="G174" s="49">
        <v>30000</v>
      </c>
      <c r="H174" s="49">
        <v>40077.485000000001</v>
      </c>
      <c r="I174" s="49">
        <v>0</v>
      </c>
      <c r="J174" s="49">
        <v>40077.485000000001</v>
      </c>
      <c r="K174" s="165">
        <v>10077.485000000001</v>
      </c>
      <c r="L174" s="152">
        <v>1.3359161666666668</v>
      </c>
      <c r="M174" s="49">
        <v>30000</v>
      </c>
      <c r="N174" s="49">
        <v>40077.485000000001</v>
      </c>
      <c r="O174" s="49">
        <v>0</v>
      </c>
      <c r="P174" s="49">
        <v>40077.485000000001</v>
      </c>
      <c r="Q174" s="165">
        <v>10077.485000000001</v>
      </c>
      <c r="R174" s="152">
        <v>1.3359161666666668</v>
      </c>
      <c r="S174" s="49">
        <v>0</v>
      </c>
      <c r="T174" s="49">
        <v>0</v>
      </c>
      <c r="U174" s="49">
        <v>0</v>
      </c>
      <c r="V174" s="49">
        <v>10530.106</v>
      </c>
      <c r="W174" s="49">
        <v>0</v>
      </c>
      <c r="X174" s="49">
        <v>2742.2190000000001</v>
      </c>
      <c r="Y174" s="49">
        <v>10530.106</v>
      </c>
      <c r="Z174" s="49">
        <v>0</v>
      </c>
      <c r="AA174" s="49">
        <v>0</v>
      </c>
      <c r="AB174" s="49">
        <v>0</v>
      </c>
      <c r="AC174" s="49">
        <v>0</v>
      </c>
      <c r="AD174" s="49">
        <v>0</v>
      </c>
      <c r="AE174" s="49">
        <v>0</v>
      </c>
      <c r="AF174" s="49">
        <v>0</v>
      </c>
      <c r="AG174" s="49">
        <v>0</v>
      </c>
      <c r="AH174" s="49">
        <v>0</v>
      </c>
      <c r="AI174" s="49">
        <v>1755.0170000000001</v>
      </c>
      <c r="AJ174" s="49">
        <v>877.50900000000001</v>
      </c>
      <c r="AK174" s="49">
        <v>0</v>
      </c>
      <c r="AL174" s="49">
        <v>0</v>
      </c>
      <c r="AM174" s="49">
        <v>8775.0889999999999</v>
      </c>
      <c r="AN174" s="49">
        <v>0</v>
      </c>
      <c r="AO174" s="49">
        <v>0</v>
      </c>
      <c r="AP174" s="49">
        <v>1371.11</v>
      </c>
      <c r="AQ174" s="49">
        <v>0</v>
      </c>
      <c r="AR174" s="49">
        <v>0</v>
      </c>
      <c r="AS174" s="49">
        <v>0</v>
      </c>
      <c r="AT174" s="49">
        <v>0</v>
      </c>
      <c r="AU174" s="49">
        <v>0</v>
      </c>
      <c r="AV174" s="49">
        <v>0</v>
      </c>
      <c r="AW174" s="49">
        <v>0</v>
      </c>
      <c r="AX174" s="49">
        <v>0</v>
      </c>
      <c r="AY174" s="49">
        <v>0</v>
      </c>
      <c r="AZ174" s="49">
        <v>1096.8889999999999</v>
      </c>
      <c r="BA174" s="49">
        <v>1096.8889999999999</v>
      </c>
      <c r="BB174" s="49">
        <v>0</v>
      </c>
      <c r="BC174" s="49">
        <v>0</v>
      </c>
      <c r="BD174" s="49">
        <v>0</v>
      </c>
      <c r="BE174" s="49">
        <v>1302.5509999999999</v>
      </c>
      <c r="BF174" s="49">
        <v>0</v>
      </c>
      <c r="BG174" s="49">
        <v>0</v>
      </c>
      <c r="BH174" s="49">
        <v>0</v>
      </c>
      <c r="BI174" s="49"/>
      <c r="BJ174" s="166"/>
      <c r="BK174" s="166"/>
      <c r="BL174" s="166"/>
      <c r="BM174" s="149">
        <v>7.2759576141834259E-12</v>
      </c>
    </row>
    <row r="175" spans="2:65" ht="18" hidden="1" customHeight="1" outlineLevel="3">
      <c r="B175" s="166" t="s">
        <v>893</v>
      </c>
      <c r="C175" s="166" t="s">
        <v>217</v>
      </c>
      <c r="D175" s="166" t="s">
        <v>534</v>
      </c>
      <c r="E175" s="167" t="s">
        <v>548</v>
      </c>
      <c r="F175" s="166" t="s">
        <v>906</v>
      </c>
      <c r="G175" s="49">
        <v>50000</v>
      </c>
      <c r="H175" s="49">
        <v>60095.665999999997</v>
      </c>
      <c r="I175" s="49">
        <v>0</v>
      </c>
      <c r="J175" s="49">
        <v>60095.665999999997</v>
      </c>
      <c r="K175" s="165">
        <v>10095.665999999997</v>
      </c>
      <c r="L175" s="152">
        <v>1.2019133199999998</v>
      </c>
      <c r="M175" s="49">
        <v>50000</v>
      </c>
      <c r="N175" s="49">
        <v>60095.665999999997</v>
      </c>
      <c r="O175" s="49">
        <v>0</v>
      </c>
      <c r="P175" s="49">
        <v>60095.665999999997</v>
      </c>
      <c r="Q175" s="165">
        <v>10095.665999999997</v>
      </c>
      <c r="R175" s="152">
        <v>1.2019133199999998</v>
      </c>
      <c r="S175" s="49">
        <v>0</v>
      </c>
      <c r="T175" s="49">
        <v>0</v>
      </c>
      <c r="U175" s="49">
        <v>0</v>
      </c>
      <c r="V175" s="49">
        <v>43875.442999999999</v>
      </c>
      <c r="W175" s="49">
        <v>0</v>
      </c>
      <c r="X175" s="49">
        <v>8226.6569999999992</v>
      </c>
      <c r="Y175" s="49">
        <v>877.50900000000001</v>
      </c>
      <c r="Z175" s="49">
        <v>0</v>
      </c>
      <c r="AA175" s="49">
        <v>0</v>
      </c>
      <c r="AB175" s="49">
        <v>0</v>
      </c>
      <c r="AC175" s="49">
        <v>0</v>
      </c>
      <c r="AD175" s="49">
        <v>0</v>
      </c>
      <c r="AE175" s="49">
        <v>0</v>
      </c>
      <c r="AF175" s="49">
        <v>0</v>
      </c>
      <c r="AG175" s="49">
        <v>0</v>
      </c>
      <c r="AH175" s="49">
        <v>0</v>
      </c>
      <c r="AI175" s="49">
        <v>0</v>
      </c>
      <c r="AJ175" s="49">
        <v>877.50900000000001</v>
      </c>
      <c r="AK175" s="49">
        <v>0</v>
      </c>
      <c r="AL175" s="49">
        <v>0</v>
      </c>
      <c r="AM175" s="49">
        <v>0</v>
      </c>
      <c r="AN175" s="49">
        <v>0</v>
      </c>
      <c r="AO175" s="49">
        <v>0</v>
      </c>
      <c r="AP175" s="49">
        <v>2742.2190000000001</v>
      </c>
      <c r="AQ175" s="49">
        <v>0</v>
      </c>
      <c r="AR175" s="49">
        <v>0</v>
      </c>
      <c r="AS175" s="49">
        <v>0</v>
      </c>
      <c r="AT175" s="49">
        <v>0</v>
      </c>
      <c r="AU175" s="49">
        <v>0</v>
      </c>
      <c r="AV175" s="49">
        <v>0</v>
      </c>
      <c r="AW175" s="49">
        <v>0</v>
      </c>
      <c r="AX175" s="49">
        <v>0</v>
      </c>
      <c r="AY175" s="49">
        <v>0</v>
      </c>
      <c r="AZ175" s="49">
        <v>1096.8889999999999</v>
      </c>
      <c r="BA175" s="49">
        <v>1096.8889999999999</v>
      </c>
      <c r="BB175" s="49">
        <v>0</v>
      </c>
      <c r="BC175" s="49">
        <v>0</v>
      </c>
      <c r="BD175" s="49">
        <v>0</v>
      </c>
      <c r="BE175" s="49">
        <v>1302.5509999999999</v>
      </c>
      <c r="BF175" s="49">
        <v>0</v>
      </c>
      <c r="BG175" s="49">
        <v>0</v>
      </c>
      <c r="BH175" s="49">
        <v>0</v>
      </c>
      <c r="BI175" s="49"/>
      <c r="BJ175" s="166"/>
      <c r="BK175" s="166"/>
      <c r="BL175" s="166"/>
      <c r="BM175" s="149">
        <v>0</v>
      </c>
    </row>
    <row r="176" spans="2:65" ht="18" hidden="1" customHeight="1" outlineLevel="3">
      <c r="B176" s="166" t="s">
        <v>893</v>
      </c>
      <c r="C176" s="166" t="s">
        <v>134</v>
      </c>
      <c r="D176" s="166" t="s">
        <v>631</v>
      </c>
      <c r="E176" s="167" t="s">
        <v>907</v>
      </c>
      <c r="F176" s="166" t="s">
        <v>908</v>
      </c>
      <c r="G176" s="49">
        <v>123849</v>
      </c>
      <c r="H176" s="49">
        <v>130282.647</v>
      </c>
      <c r="I176" s="49">
        <v>0</v>
      </c>
      <c r="J176" s="49">
        <v>130282.647</v>
      </c>
      <c r="K176" s="165">
        <v>6433.6469999999972</v>
      </c>
      <c r="L176" s="152">
        <v>1.051947508659739</v>
      </c>
      <c r="M176" s="49">
        <v>123849</v>
      </c>
      <c r="N176" s="49">
        <v>130282.647</v>
      </c>
      <c r="O176" s="49">
        <v>0</v>
      </c>
      <c r="P176" s="49">
        <v>130282.647</v>
      </c>
      <c r="Q176" s="165">
        <v>6433.6469999999972</v>
      </c>
      <c r="R176" s="152">
        <v>1.051947508659739</v>
      </c>
      <c r="S176" s="49">
        <v>0</v>
      </c>
      <c r="T176" s="49">
        <v>0</v>
      </c>
      <c r="U176" s="49">
        <v>0</v>
      </c>
      <c r="V176" s="49">
        <v>35100.353999999999</v>
      </c>
      <c r="W176" s="49">
        <v>0</v>
      </c>
      <c r="X176" s="49">
        <v>0</v>
      </c>
      <c r="Y176" s="49">
        <v>54405.546999999999</v>
      </c>
      <c r="Z176" s="49">
        <v>0</v>
      </c>
      <c r="AA176" s="49">
        <v>0</v>
      </c>
      <c r="AB176" s="49">
        <v>0</v>
      </c>
      <c r="AC176" s="49">
        <v>0</v>
      </c>
      <c r="AD176" s="49">
        <v>0</v>
      </c>
      <c r="AE176" s="49">
        <v>0</v>
      </c>
      <c r="AF176" s="49">
        <v>0</v>
      </c>
      <c r="AG176" s="49">
        <v>0</v>
      </c>
      <c r="AH176" s="49">
        <v>0</v>
      </c>
      <c r="AI176" s="49">
        <v>877.50900000000001</v>
      </c>
      <c r="AJ176" s="49">
        <v>877.50900000000001</v>
      </c>
      <c r="AK176" s="49">
        <v>0</v>
      </c>
      <c r="AL176" s="49">
        <v>0</v>
      </c>
      <c r="AM176" s="49">
        <v>33345.337</v>
      </c>
      <c r="AN176" s="49">
        <v>0</v>
      </c>
      <c r="AO176" s="49">
        <v>0</v>
      </c>
      <c r="AP176" s="49">
        <v>0</v>
      </c>
      <c r="AQ176" s="49">
        <v>0</v>
      </c>
      <c r="AR176" s="49">
        <v>0</v>
      </c>
      <c r="AS176" s="49">
        <v>0</v>
      </c>
      <c r="AT176" s="49">
        <v>0</v>
      </c>
      <c r="AU176" s="49">
        <v>0</v>
      </c>
      <c r="AV176" s="49">
        <v>877.50900000000001</v>
      </c>
      <c r="AW176" s="49">
        <v>0</v>
      </c>
      <c r="AX176" s="49">
        <v>0</v>
      </c>
      <c r="AY176" s="49">
        <v>0</v>
      </c>
      <c r="AZ176" s="49">
        <v>1096.8889999999999</v>
      </c>
      <c r="BA176" s="49">
        <v>1096.8889999999999</v>
      </c>
      <c r="BB176" s="49">
        <v>0</v>
      </c>
      <c r="BC176" s="49">
        <v>0</v>
      </c>
      <c r="BD176" s="49">
        <v>0</v>
      </c>
      <c r="BE176" s="49">
        <v>2605.1039999999998</v>
      </c>
      <c r="BF176" s="49">
        <v>0</v>
      </c>
      <c r="BG176" s="49">
        <v>0</v>
      </c>
      <c r="BH176" s="49">
        <v>0</v>
      </c>
      <c r="BI176" s="49"/>
      <c r="BJ176" s="166"/>
      <c r="BK176" s="166"/>
      <c r="BL176" s="166"/>
      <c r="BM176" s="149">
        <v>1.4551915228366852E-11</v>
      </c>
    </row>
    <row r="177" spans="2:65" ht="18" hidden="1" customHeight="1" outlineLevel="3">
      <c r="B177" s="166" t="s">
        <v>893</v>
      </c>
      <c r="C177" s="166" t="s">
        <v>1229</v>
      </c>
      <c r="D177" s="166" t="s">
        <v>1231</v>
      </c>
      <c r="E177" s="167" t="s">
        <v>1232</v>
      </c>
      <c r="F177" s="166" t="s">
        <v>909</v>
      </c>
      <c r="G177" s="49">
        <v>20000</v>
      </c>
      <c r="H177" s="49">
        <v>24852.687999999998</v>
      </c>
      <c r="I177" s="49">
        <v>0</v>
      </c>
      <c r="J177" s="49">
        <v>24852.687999999998</v>
      </c>
      <c r="K177" s="165">
        <v>4852.6879999999983</v>
      </c>
      <c r="L177" s="152">
        <v>1.2426343999999998</v>
      </c>
      <c r="M177" s="49">
        <v>20000</v>
      </c>
      <c r="N177" s="49">
        <v>24852.687999999998</v>
      </c>
      <c r="O177" s="49">
        <v>0</v>
      </c>
      <c r="P177" s="49">
        <v>24852.687999999998</v>
      </c>
      <c r="Q177" s="165">
        <v>4852.6879999999983</v>
      </c>
      <c r="R177" s="152">
        <v>1.2426343999999998</v>
      </c>
      <c r="S177" s="49">
        <v>3400.3389999999999</v>
      </c>
      <c r="T177" s="49">
        <v>0</v>
      </c>
      <c r="U177" s="49">
        <v>0</v>
      </c>
      <c r="V177" s="49">
        <v>1228.5119999999999</v>
      </c>
      <c r="W177" s="49">
        <v>0</v>
      </c>
      <c r="X177" s="49">
        <v>1371.11</v>
      </c>
      <c r="Y177" s="49">
        <v>14040.141</v>
      </c>
      <c r="Z177" s="49">
        <v>0</v>
      </c>
      <c r="AA177" s="49">
        <v>0</v>
      </c>
      <c r="AB177" s="49">
        <v>0</v>
      </c>
      <c r="AC177" s="49">
        <v>0</v>
      </c>
      <c r="AD177" s="49">
        <v>0</v>
      </c>
      <c r="AE177" s="49">
        <v>0</v>
      </c>
      <c r="AF177" s="49">
        <v>0</v>
      </c>
      <c r="AG177" s="49">
        <v>0</v>
      </c>
      <c r="AH177" s="49">
        <v>0</v>
      </c>
      <c r="AI177" s="49">
        <v>0</v>
      </c>
      <c r="AJ177" s="49">
        <v>1755.0170000000001</v>
      </c>
      <c r="AK177" s="49">
        <v>0</v>
      </c>
      <c r="AL177" s="49">
        <v>0</v>
      </c>
      <c r="AM177" s="49">
        <v>877.50900000000001</v>
      </c>
      <c r="AN177" s="49">
        <v>0</v>
      </c>
      <c r="AO177" s="49">
        <v>0</v>
      </c>
      <c r="AP177" s="49">
        <v>0</v>
      </c>
      <c r="AQ177" s="49">
        <v>877.50900000000001</v>
      </c>
      <c r="AR177" s="49">
        <v>0</v>
      </c>
      <c r="AS177" s="49">
        <v>0</v>
      </c>
      <c r="AT177" s="49">
        <v>0</v>
      </c>
      <c r="AU177" s="49">
        <v>0</v>
      </c>
      <c r="AV177" s="49">
        <v>0</v>
      </c>
      <c r="AW177" s="49">
        <v>0</v>
      </c>
      <c r="AX177" s="49">
        <v>0</v>
      </c>
      <c r="AY177" s="49">
        <v>0</v>
      </c>
      <c r="AZ177" s="49">
        <v>0</v>
      </c>
      <c r="BA177" s="49">
        <v>0</v>
      </c>
      <c r="BB177" s="49">
        <v>0</v>
      </c>
      <c r="BC177" s="49">
        <v>0</v>
      </c>
      <c r="BD177" s="49">
        <v>0</v>
      </c>
      <c r="BE177" s="49">
        <v>1302.5509999999999</v>
      </c>
      <c r="BF177" s="49">
        <v>0</v>
      </c>
      <c r="BG177" s="49">
        <v>0</v>
      </c>
      <c r="BH177" s="49">
        <v>0</v>
      </c>
      <c r="BI177" s="49"/>
      <c r="BJ177" s="166"/>
      <c r="BK177" s="166"/>
      <c r="BL177" s="166"/>
      <c r="BM177" s="149">
        <v>-3.637978807091713E-12</v>
      </c>
    </row>
    <row r="178" spans="2:65" ht="18" hidden="1" customHeight="1" outlineLevel="3">
      <c r="B178" s="166" t="s">
        <v>893</v>
      </c>
      <c r="C178" s="166" t="s">
        <v>139</v>
      </c>
      <c r="D178" s="166" t="s">
        <v>740</v>
      </c>
      <c r="E178" s="167" t="s">
        <v>746</v>
      </c>
      <c r="F178" s="166" t="s">
        <v>910</v>
      </c>
      <c r="G178" s="49">
        <v>30000</v>
      </c>
      <c r="H178" s="49">
        <v>32399.279999999999</v>
      </c>
      <c r="I178" s="49">
        <v>0</v>
      </c>
      <c r="J178" s="49">
        <v>32399.279999999999</v>
      </c>
      <c r="K178" s="165">
        <v>2399.2799999999988</v>
      </c>
      <c r="L178" s="152">
        <v>1.079976</v>
      </c>
      <c r="M178" s="49">
        <v>30000</v>
      </c>
      <c r="N178" s="49">
        <v>32399.279999999999</v>
      </c>
      <c r="O178" s="49">
        <v>0</v>
      </c>
      <c r="P178" s="49">
        <v>32399.279999999999</v>
      </c>
      <c r="Q178" s="165">
        <v>2399.2799999999988</v>
      </c>
      <c r="R178" s="152">
        <v>1.079976</v>
      </c>
      <c r="S178" s="49">
        <v>0</v>
      </c>
      <c r="T178" s="49">
        <v>0</v>
      </c>
      <c r="U178" s="49">
        <v>0</v>
      </c>
      <c r="V178" s="49">
        <v>17550.177</v>
      </c>
      <c r="W178" s="49">
        <v>0</v>
      </c>
      <c r="X178" s="49">
        <v>0</v>
      </c>
      <c r="Y178" s="49">
        <v>877.50900000000001</v>
      </c>
      <c r="Z178" s="49">
        <v>0</v>
      </c>
      <c r="AA178" s="49">
        <v>0</v>
      </c>
      <c r="AB178" s="49">
        <v>0</v>
      </c>
      <c r="AC178" s="49">
        <v>822.66700000000003</v>
      </c>
      <c r="AD178" s="49">
        <v>0</v>
      </c>
      <c r="AE178" s="49">
        <v>0</v>
      </c>
      <c r="AF178" s="49">
        <v>0</v>
      </c>
      <c r="AG178" s="49">
        <v>0</v>
      </c>
      <c r="AH178" s="49">
        <v>0</v>
      </c>
      <c r="AI178" s="49">
        <v>877.50900000000001</v>
      </c>
      <c r="AJ178" s="49">
        <v>877.50900000000001</v>
      </c>
      <c r="AK178" s="49">
        <v>0</v>
      </c>
      <c r="AL178" s="49">
        <v>0</v>
      </c>
      <c r="AM178" s="49">
        <v>7020.0709999999999</v>
      </c>
      <c r="AN178" s="49">
        <v>0</v>
      </c>
      <c r="AO178" s="49">
        <v>0</v>
      </c>
      <c r="AP178" s="49">
        <v>0</v>
      </c>
      <c r="AQ178" s="49">
        <v>0</v>
      </c>
      <c r="AR178" s="49">
        <v>0</v>
      </c>
      <c r="AS178" s="49">
        <v>0</v>
      </c>
      <c r="AT178" s="49">
        <v>0</v>
      </c>
      <c r="AU178" s="49">
        <v>0</v>
      </c>
      <c r="AV178" s="49">
        <v>877.50900000000001</v>
      </c>
      <c r="AW178" s="49">
        <v>0</v>
      </c>
      <c r="AX178" s="49">
        <v>0</v>
      </c>
      <c r="AY178" s="49">
        <v>0</v>
      </c>
      <c r="AZ178" s="49">
        <v>1096.8889999999999</v>
      </c>
      <c r="BA178" s="49">
        <v>1096.8889999999999</v>
      </c>
      <c r="BB178" s="49">
        <v>0</v>
      </c>
      <c r="BC178" s="49">
        <v>0</v>
      </c>
      <c r="BD178" s="49">
        <v>0</v>
      </c>
      <c r="BE178" s="49">
        <v>1302.5509999999999</v>
      </c>
      <c r="BF178" s="49">
        <v>0</v>
      </c>
      <c r="BG178" s="49">
        <v>0</v>
      </c>
      <c r="BH178" s="49">
        <v>0</v>
      </c>
      <c r="BI178" s="49"/>
      <c r="BJ178" s="166"/>
      <c r="BK178" s="166"/>
      <c r="BL178" s="166"/>
      <c r="BM178" s="149">
        <v>0</v>
      </c>
    </row>
    <row r="179" spans="2:65" ht="18" hidden="1" customHeight="1" outlineLevel="3">
      <c r="B179" s="166" t="s">
        <v>893</v>
      </c>
      <c r="C179" s="166" t="s">
        <v>139</v>
      </c>
      <c r="D179" s="166" t="s">
        <v>911</v>
      </c>
      <c r="E179" s="167" t="s">
        <v>912</v>
      </c>
      <c r="F179" s="166"/>
      <c r="G179" s="49">
        <v>35000</v>
      </c>
      <c r="H179" s="49">
        <v>36635.997000000003</v>
      </c>
      <c r="I179" s="49">
        <v>0</v>
      </c>
      <c r="J179" s="49">
        <v>36635.997000000003</v>
      </c>
      <c r="K179" s="165">
        <v>1635.997000000003</v>
      </c>
      <c r="L179" s="152">
        <v>1.0467427714285715</v>
      </c>
      <c r="M179" s="49">
        <v>35000</v>
      </c>
      <c r="N179" s="49">
        <v>36635.997000000003</v>
      </c>
      <c r="O179" s="49">
        <v>0</v>
      </c>
      <c r="P179" s="49">
        <v>36635.997000000003</v>
      </c>
      <c r="Q179" s="165">
        <v>1635.997000000003</v>
      </c>
      <c r="R179" s="152">
        <v>1.0467427714285715</v>
      </c>
      <c r="S179" s="49">
        <v>548.44100000000003</v>
      </c>
      <c r="T179" s="49">
        <v>0</v>
      </c>
      <c r="U179" s="49">
        <v>0</v>
      </c>
      <c r="V179" s="49">
        <v>12285.123</v>
      </c>
      <c r="W179" s="49">
        <v>0</v>
      </c>
      <c r="X179" s="49">
        <v>1371.11</v>
      </c>
      <c r="Y179" s="49">
        <v>10530.106</v>
      </c>
      <c r="Z179" s="49">
        <v>0</v>
      </c>
      <c r="AA179" s="49">
        <v>0</v>
      </c>
      <c r="AB179" s="49">
        <v>0</v>
      </c>
      <c r="AC179" s="49">
        <v>0</v>
      </c>
      <c r="AD179" s="49">
        <v>0</v>
      </c>
      <c r="AE179" s="49">
        <v>1371.11</v>
      </c>
      <c r="AF179" s="49">
        <v>0</v>
      </c>
      <c r="AG179" s="49">
        <v>0</v>
      </c>
      <c r="AH179" s="49">
        <v>0</v>
      </c>
      <c r="AI179" s="49">
        <v>0</v>
      </c>
      <c r="AJ179" s="49">
        <v>877.50900000000001</v>
      </c>
      <c r="AK179" s="49">
        <v>0</v>
      </c>
      <c r="AL179" s="49">
        <v>0</v>
      </c>
      <c r="AM179" s="49">
        <v>8775.0889999999999</v>
      </c>
      <c r="AN179" s="49">
        <v>0</v>
      </c>
      <c r="AO179" s="49">
        <v>0</v>
      </c>
      <c r="AP179" s="49">
        <v>0</v>
      </c>
      <c r="AQ179" s="49">
        <v>0</v>
      </c>
      <c r="AR179" s="49">
        <v>0</v>
      </c>
      <c r="AS179" s="49">
        <v>0</v>
      </c>
      <c r="AT179" s="49">
        <v>0</v>
      </c>
      <c r="AU179" s="49">
        <v>0</v>
      </c>
      <c r="AV179" s="49">
        <v>877.50900000000001</v>
      </c>
      <c r="AW179" s="49">
        <v>0</v>
      </c>
      <c r="AX179" s="49">
        <v>0</v>
      </c>
      <c r="AY179" s="49">
        <v>0</v>
      </c>
      <c r="AZ179" s="49">
        <v>0</v>
      </c>
      <c r="BA179" s="49">
        <v>0</v>
      </c>
      <c r="BB179" s="49">
        <v>0</v>
      </c>
      <c r="BC179" s="49">
        <v>0</v>
      </c>
      <c r="BD179" s="49">
        <v>0</v>
      </c>
      <c r="BE179" s="49">
        <v>0</v>
      </c>
      <c r="BF179" s="49">
        <v>0</v>
      </c>
      <c r="BG179" s="49">
        <v>0</v>
      </c>
      <c r="BH179" s="49">
        <v>0</v>
      </c>
      <c r="BI179" s="49"/>
      <c r="BJ179" s="166"/>
      <c r="BK179" s="166"/>
      <c r="BL179" s="166"/>
      <c r="BM179" s="149">
        <v>-7.2759576141834259E-12</v>
      </c>
    </row>
    <row r="180" spans="2:65" ht="18" hidden="1" customHeight="1" outlineLevel="3">
      <c r="B180" s="166" t="s">
        <v>893</v>
      </c>
      <c r="C180" s="166" t="s">
        <v>1230</v>
      </c>
      <c r="D180" s="166" t="s">
        <v>1174</v>
      </c>
      <c r="E180" s="167" t="s">
        <v>1175</v>
      </c>
      <c r="F180" s="166" t="s">
        <v>913</v>
      </c>
      <c r="G180" s="49">
        <v>20000</v>
      </c>
      <c r="H180" s="49">
        <v>20380.152999999998</v>
      </c>
      <c r="I180" s="49">
        <v>0</v>
      </c>
      <c r="J180" s="49">
        <v>20380.152999999998</v>
      </c>
      <c r="K180" s="165">
        <v>380.15299999999843</v>
      </c>
      <c r="L180" s="152">
        <v>1.0190076499999998</v>
      </c>
      <c r="M180" s="49">
        <v>20000</v>
      </c>
      <c r="N180" s="49">
        <v>20380.152999999998</v>
      </c>
      <c r="O180" s="49">
        <v>0</v>
      </c>
      <c r="P180" s="49">
        <v>20380.152999999998</v>
      </c>
      <c r="Q180" s="165">
        <v>380.15299999999843</v>
      </c>
      <c r="R180" s="152">
        <v>1.0190076499999998</v>
      </c>
      <c r="S180" s="49">
        <v>0</v>
      </c>
      <c r="T180" s="49">
        <v>0</v>
      </c>
      <c r="U180" s="49">
        <v>0</v>
      </c>
      <c r="V180" s="49">
        <v>5265.0519999999997</v>
      </c>
      <c r="W180" s="49">
        <v>0</v>
      </c>
      <c r="X180" s="49">
        <v>2742.2190000000001</v>
      </c>
      <c r="Y180" s="49">
        <v>4036.5410000000002</v>
      </c>
      <c r="Z180" s="49">
        <v>0</v>
      </c>
      <c r="AA180" s="49">
        <v>0</v>
      </c>
      <c r="AB180" s="49">
        <v>0</v>
      </c>
      <c r="AC180" s="49">
        <v>0</v>
      </c>
      <c r="AD180" s="49">
        <v>0</v>
      </c>
      <c r="AE180" s="49">
        <v>0</v>
      </c>
      <c r="AF180" s="49">
        <v>0</v>
      </c>
      <c r="AG180" s="49">
        <v>0</v>
      </c>
      <c r="AH180" s="49">
        <v>0</v>
      </c>
      <c r="AI180" s="49">
        <v>877.50900000000001</v>
      </c>
      <c r="AJ180" s="49">
        <v>877.50900000000001</v>
      </c>
      <c r="AK180" s="49">
        <v>0</v>
      </c>
      <c r="AL180" s="49">
        <v>0</v>
      </c>
      <c r="AM180" s="49">
        <v>3510.0360000000001</v>
      </c>
      <c r="AN180" s="49">
        <v>0</v>
      </c>
      <c r="AO180" s="49">
        <v>0</v>
      </c>
      <c r="AP180" s="49">
        <v>0</v>
      </c>
      <c r="AQ180" s="49">
        <v>0</v>
      </c>
      <c r="AR180" s="49">
        <v>0</v>
      </c>
      <c r="AS180" s="49">
        <v>0</v>
      </c>
      <c r="AT180" s="49">
        <v>0</v>
      </c>
      <c r="AU180" s="49">
        <v>0</v>
      </c>
      <c r="AV180" s="49">
        <v>877.50900000000001</v>
      </c>
      <c r="AW180" s="49">
        <v>0</v>
      </c>
      <c r="AX180" s="49">
        <v>0</v>
      </c>
      <c r="AY180" s="49">
        <v>0</v>
      </c>
      <c r="AZ180" s="49">
        <v>1096.8889999999999</v>
      </c>
      <c r="BA180" s="49">
        <v>1096.8889999999999</v>
      </c>
      <c r="BB180" s="49">
        <v>0</v>
      </c>
      <c r="BC180" s="49">
        <v>0</v>
      </c>
      <c r="BD180" s="49">
        <v>0</v>
      </c>
      <c r="BE180" s="49">
        <v>0</v>
      </c>
      <c r="BF180" s="49">
        <v>0</v>
      </c>
      <c r="BG180" s="49">
        <v>0</v>
      </c>
      <c r="BH180" s="49">
        <v>0</v>
      </c>
      <c r="BI180" s="49"/>
      <c r="BJ180" s="166"/>
      <c r="BK180" s="166"/>
      <c r="BL180" s="166"/>
      <c r="BM180" s="149">
        <v>0</v>
      </c>
    </row>
    <row r="181" spans="2:65" ht="18" hidden="1" customHeight="1" outlineLevel="3">
      <c r="B181" s="166" t="s">
        <v>893</v>
      </c>
      <c r="C181" s="166" t="s">
        <v>1229</v>
      </c>
      <c r="D181" s="166" t="s">
        <v>765</v>
      </c>
      <c r="E181" s="167" t="s">
        <v>766</v>
      </c>
      <c r="F181" s="166" t="s">
        <v>914</v>
      </c>
      <c r="G181" s="49">
        <v>35000</v>
      </c>
      <c r="H181" s="49">
        <v>43697.201999999997</v>
      </c>
      <c r="I181" s="49">
        <v>0</v>
      </c>
      <c r="J181" s="49">
        <v>43697.201999999997</v>
      </c>
      <c r="K181" s="165">
        <v>8697.2019999999975</v>
      </c>
      <c r="L181" s="152">
        <v>1.2484914857142857</v>
      </c>
      <c r="M181" s="49">
        <v>35000</v>
      </c>
      <c r="N181" s="49">
        <v>43697.201999999997</v>
      </c>
      <c r="O181" s="49">
        <v>0</v>
      </c>
      <c r="P181" s="49">
        <v>43697.201999999997</v>
      </c>
      <c r="Q181" s="165">
        <v>8697.2019999999975</v>
      </c>
      <c r="R181" s="152">
        <v>1.2484914857142857</v>
      </c>
      <c r="S181" s="49">
        <v>548.44100000000003</v>
      </c>
      <c r="T181" s="49">
        <v>0</v>
      </c>
      <c r="U181" s="49">
        <v>0</v>
      </c>
      <c r="V181" s="49">
        <v>21586.718000000001</v>
      </c>
      <c r="W181" s="49">
        <v>0</v>
      </c>
      <c r="X181" s="49">
        <v>1371.11</v>
      </c>
      <c r="Y181" s="49">
        <v>1755.0170000000001</v>
      </c>
      <c r="Z181" s="49">
        <v>0</v>
      </c>
      <c r="AA181" s="49">
        <v>0</v>
      </c>
      <c r="AB181" s="49">
        <v>0</v>
      </c>
      <c r="AC181" s="49">
        <v>0</v>
      </c>
      <c r="AD181" s="49">
        <v>0</v>
      </c>
      <c r="AE181" s="49">
        <v>1371.11</v>
      </c>
      <c r="AF181" s="49">
        <v>0</v>
      </c>
      <c r="AG181" s="49">
        <v>0</v>
      </c>
      <c r="AH181" s="49">
        <v>0</v>
      </c>
      <c r="AI181" s="49">
        <v>0</v>
      </c>
      <c r="AJ181" s="49">
        <v>877.50900000000001</v>
      </c>
      <c r="AK181" s="49">
        <v>0</v>
      </c>
      <c r="AL181" s="49">
        <v>0</v>
      </c>
      <c r="AM181" s="49">
        <v>12636.127</v>
      </c>
      <c r="AN181" s="49">
        <v>0</v>
      </c>
      <c r="AO181" s="49">
        <v>0</v>
      </c>
      <c r="AP181" s="49">
        <v>1371.11</v>
      </c>
      <c r="AQ181" s="49">
        <v>0</v>
      </c>
      <c r="AR181" s="49">
        <v>0</v>
      </c>
      <c r="AS181" s="49">
        <v>0</v>
      </c>
      <c r="AT181" s="49">
        <v>0</v>
      </c>
      <c r="AU181" s="49">
        <v>0</v>
      </c>
      <c r="AV181" s="49">
        <v>877.50900000000001</v>
      </c>
      <c r="AW181" s="49">
        <v>0</v>
      </c>
      <c r="AX181" s="49">
        <v>0</v>
      </c>
      <c r="AY181" s="49">
        <v>0</v>
      </c>
      <c r="AZ181" s="49">
        <v>0</v>
      </c>
      <c r="BA181" s="49">
        <v>0</v>
      </c>
      <c r="BB181" s="49">
        <v>0</v>
      </c>
      <c r="BC181" s="49">
        <v>0</v>
      </c>
      <c r="BD181" s="49">
        <v>0</v>
      </c>
      <c r="BE181" s="49">
        <v>1302.5509999999999</v>
      </c>
      <c r="BF181" s="49">
        <v>0</v>
      </c>
      <c r="BG181" s="49">
        <v>0</v>
      </c>
      <c r="BH181" s="49">
        <v>0</v>
      </c>
      <c r="BI181" s="49"/>
      <c r="BJ181" s="166"/>
      <c r="BK181" s="166"/>
      <c r="BL181" s="166"/>
      <c r="BM181" s="149">
        <v>0</v>
      </c>
    </row>
    <row r="182" spans="2:65" ht="18" hidden="1" customHeight="1" outlineLevel="3">
      <c r="B182" s="166" t="s">
        <v>893</v>
      </c>
      <c r="C182" s="166" t="s">
        <v>630</v>
      </c>
      <c r="D182" s="166" t="s">
        <v>915</v>
      </c>
      <c r="E182" s="167" t="s">
        <v>916</v>
      </c>
      <c r="F182" s="166"/>
      <c r="G182" s="49">
        <v>20000</v>
      </c>
      <c r="H182" s="49">
        <v>22102.266</v>
      </c>
      <c r="I182" s="49">
        <v>0</v>
      </c>
      <c r="J182" s="49">
        <v>22102.266</v>
      </c>
      <c r="K182" s="165">
        <v>2102.2659999999996</v>
      </c>
      <c r="L182" s="152">
        <v>1.1051133</v>
      </c>
      <c r="M182" s="49">
        <v>20000</v>
      </c>
      <c r="N182" s="49">
        <v>22102.266</v>
      </c>
      <c r="O182" s="49">
        <v>0</v>
      </c>
      <c r="P182" s="49">
        <v>22102.266</v>
      </c>
      <c r="Q182" s="165">
        <v>2102.2659999999996</v>
      </c>
      <c r="R182" s="152">
        <v>1.1051133</v>
      </c>
      <c r="S182" s="49">
        <v>0</v>
      </c>
      <c r="T182" s="49">
        <v>0</v>
      </c>
      <c r="U182" s="49">
        <v>0</v>
      </c>
      <c r="V182" s="49">
        <v>8775.0869999999995</v>
      </c>
      <c r="W182" s="49">
        <v>0</v>
      </c>
      <c r="X182" s="49">
        <v>2742.2190000000001</v>
      </c>
      <c r="Y182" s="49">
        <v>877.50900000000001</v>
      </c>
      <c r="Z182" s="49">
        <v>0</v>
      </c>
      <c r="AA182" s="49">
        <v>0</v>
      </c>
      <c r="AB182" s="49">
        <v>0</v>
      </c>
      <c r="AC182" s="49">
        <v>0</v>
      </c>
      <c r="AD182" s="49">
        <v>0</v>
      </c>
      <c r="AE182" s="49">
        <v>0</v>
      </c>
      <c r="AF182" s="49">
        <v>0</v>
      </c>
      <c r="AG182" s="49">
        <v>0</v>
      </c>
      <c r="AH182" s="49">
        <v>0</v>
      </c>
      <c r="AI182" s="49">
        <v>877.50900000000001</v>
      </c>
      <c r="AJ182" s="49">
        <v>877.50900000000001</v>
      </c>
      <c r="AK182" s="49">
        <v>0</v>
      </c>
      <c r="AL182" s="49">
        <v>0</v>
      </c>
      <c r="AM182" s="49">
        <v>3510.0360000000001</v>
      </c>
      <c r="AN182" s="49">
        <v>0</v>
      </c>
      <c r="AO182" s="49">
        <v>0</v>
      </c>
      <c r="AP182" s="49">
        <v>1371.11</v>
      </c>
      <c r="AQ182" s="49">
        <v>0</v>
      </c>
      <c r="AR182" s="49">
        <v>0</v>
      </c>
      <c r="AS182" s="49">
        <v>0</v>
      </c>
      <c r="AT182" s="49">
        <v>0</v>
      </c>
      <c r="AU182" s="49">
        <v>0</v>
      </c>
      <c r="AV182" s="49">
        <v>877.50900000000001</v>
      </c>
      <c r="AW182" s="49">
        <v>0</v>
      </c>
      <c r="AX182" s="49">
        <v>0</v>
      </c>
      <c r="AY182" s="49">
        <v>0</v>
      </c>
      <c r="AZ182" s="49">
        <v>1096.8889999999999</v>
      </c>
      <c r="BA182" s="49">
        <v>1096.8889999999999</v>
      </c>
      <c r="BB182" s="49">
        <v>0</v>
      </c>
      <c r="BC182" s="49">
        <v>0</v>
      </c>
      <c r="BD182" s="49">
        <v>0</v>
      </c>
      <c r="BE182" s="49">
        <v>0</v>
      </c>
      <c r="BF182" s="49">
        <v>0</v>
      </c>
      <c r="BG182" s="49">
        <v>0</v>
      </c>
      <c r="BH182" s="49">
        <v>0</v>
      </c>
      <c r="BI182" s="49"/>
      <c r="BJ182" s="166"/>
      <c r="BK182" s="166"/>
      <c r="BL182" s="166"/>
      <c r="BM182" s="149">
        <v>-3.637978807091713E-12</v>
      </c>
    </row>
    <row r="183" spans="2:65" ht="18" hidden="1" customHeight="1" outlineLevel="3">
      <c r="B183" s="166" t="s">
        <v>893</v>
      </c>
      <c r="C183" s="166" t="s">
        <v>134</v>
      </c>
      <c r="D183" s="166" t="s">
        <v>1164</v>
      </c>
      <c r="E183" s="167" t="s">
        <v>1165</v>
      </c>
      <c r="F183" s="166"/>
      <c r="G183" s="49">
        <v>20000</v>
      </c>
      <c r="H183" s="49">
        <v>21869.172999999999</v>
      </c>
      <c r="I183" s="49">
        <v>0</v>
      </c>
      <c r="J183" s="49">
        <v>21869.172999999999</v>
      </c>
      <c r="K183" s="165">
        <v>1869.1729999999989</v>
      </c>
      <c r="L183" s="152">
        <v>1.0934586499999999</v>
      </c>
      <c r="M183" s="49">
        <v>20000</v>
      </c>
      <c r="N183" s="49">
        <v>21869.172999999999</v>
      </c>
      <c r="O183" s="49">
        <v>0</v>
      </c>
      <c r="P183" s="49">
        <v>21869.172999999999</v>
      </c>
      <c r="Q183" s="165">
        <v>1869.1729999999989</v>
      </c>
      <c r="R183" s="152">
        <v>1.0934586499999999</v>
      </c>
      <c r="S183" s="49">
        <v>0</v>
      </c>
      <c r="T183" s="49">
        <v>0</v>
      </c>
      <c r="U183" s="49">
        <v>0</v>
      </c>
      <c r="V183" s="49">
        <v>6142.5609999999997</v>
      </c>
      <c r="W183" s="49">
        <v>0</v>
      </c>
      <c r="X183" s="49">
        <v>0</v>
      </c>
      <c r="Y183" s="49">
        <v>6142.5619999999999</v>
      </c>
      <c r="Z183" s="49">
        <v>0</v>
      </c>
      <c r="AA183" s="49">
        <v>0</v>
      </c>
      <c r="AB183" s="49">
        <v>0</v>
      </c>
      <c r="AC183" s="49">
        <v>822.66700000000003</v>
      </c>
      <c r="AD183" s="49">
        <v>0</v>
      </c>
      <c r="AE183" s="49">
        <v>0</v>
      </c>
      <c r="AF183" s="49">
        <v>0</v>
      </c>
      <c r="AG183" s="49">
        <v>0</v>
      </c>
      <c r="AH183" s="49">
        <v>0</v>
      </c>
      <c r="AI183" s="49">
        <v>877.50900000000001</v>
      </c>
      <c r="AJ183" s="49">
        <v>877.50900000000001</v>
      </c>
      <c r="AK183" s="49">
        <v>0</v>
      </c>
      <c r="AL183" s="49">
        <v>0</v>
      </c>
      <c r="AM183" s="49">
        <v>3510.0360000000001</v>
      </c>
      <c r="AN183" s="49">
        <v>0</v>
      </c>
      <c r="AO183" s="49">
        <v>0</v>
      </c>
      <c r="AP183" s="49">
        <v>0</v>
      </c>
      <c r="AQ183" s="49">
        <v>0</v>
      </c>
      <c r="AR183" s="49">
        <v>0</v>
      </c>
      <c r="AS183" s="49">
        <v>0</v>
      </c>
      <c r="AT183" s="49">
        <v>0</v>
      </c>
      <c r="AU183" s="49">
        <v>0</v>
      </c>
      <c r="AV183" s="49">
        <v>0</v>
      </c>
      <c r="AW183" s="49">
        <v>0</v>
      </c>
      <c r="AX183" s="49">
        <v>0</v>
      </c>
      <c r="AY183" s="49">
        <v>0</v>
      </c>
      <c r="AZ183" s="49">
        <v>1096.8889999999999</v>
      </c>
      <c r="BA183" s="49">
        <v>1096.8889999999999</v>
      </c>
      <c r="BB183" s="49">
        <v>0</v>
      </c>
      <c r="BC183" s="49">
        <v>0</v>
      </c>
      <c r="BD183" s="49">
        <v>0</v>
      </c>
      <c r="BE183" s="49">
        <v>1302.5509999999999</v>
      </c>
      <c r="BF183" s="49">
        <v>0</v>
      </c>
      <c r="BG183" s="49">
        <v>0</v>
      </c>
      <c r="BH183" s="49">
        <v>0</v>
      </c>
      <c r="BI183" s="49"/>
      <c r="BJ183" s="166"/>
      <c r="BK183" s="166"/>
      <c r="BL183" s="166"/>
      <c r="BM183" s="149">
        <v>-3.637978807091713E-12</v>
      </c>
    </row>
    <row r="184" spans="2:65" ht="18" hidden="1" customHeight="1" outlineLevel="3">
      <c r="B184" s="166" t="s">
        <v>893</v>
      </c>
      <c r="C184" s="166" t="s">
        <v>1230</v>
      </c>
      <c r="D184" s="166" t="s">
        <v>1194</v>
      </c>
      <c r="E184" s="167" t="s">
        <v>1195</v>
      </c>
      <c r="F184" s="166"/>
      <c r="G184" s="49">
        <v>20000</v>
      </c>
      <c r="H184" s="49">
        <v>20237.555</v>
      </c>
      <c r="I184" s="49">
        <v>0</v>
      </c>
      <c r="J184" s="49">
        <v>20237.555</v>
      </c>
      <c r="K184" s="165">
        <v>237.55500000000029</v>
      </c>
      <c r="L184" s="152">
        <v>1.01187775</v>
      </c>
      <c r="M184" s="49">
        <v>20000</v>
      </c>
      <c r="N184" s="49">
        <v>20237.555</v>
      </c>
      <c r="O184" s="49">
        <v>0</v>
      </c>
      <c r="P184" s="49">
        <v>20237.555</v>
      </c>
      <c r="Q184" s="165">
        <v>237.55500000000029</v>
      </c>
      <c r="R184" s="152">
        <v>1.01187775</v>
      </c>
      <c r="S184" s="49">
        <v>0</v>
      </c>
      <c r="T184" s="49">
        <v>0</v>
      </c>
      <c r="U184" s="49">
        <v>0</v>
      </c>
      <c r="V184" s="49">
        <v>5265.0519999999997</v>
      </c>
      <c r="W184" s="49">
        <v>0</v>
      </c>
      <c r="X184" s="49">
        <v>1371.11</v>
      </c>
      <c r="Y184" s="49">
        <v>4387.5439999999999</v>
      </c>
      <c r="Z184" s="49">
        <v>0</v>
      </c>
      <c r="AA184" s="49">
        <v>0</v>
      </c>
      <c r="AB184" s="49">
        <v>0</v>
      </c>
      <c r="AC184" s="49">
        <v>0</v>
      </c>
      <c r="AD184" s="49">
        <v>0</v>
      </c>
      <c r="AE184" s="49">
        <v>0</v>
      </c>
      <c r="AF184" s="49">
        <v>0</v>
      </c>
      <c r="AG184" s="49">
        <v>0</v>
      </c>
      <c r="AH184" s="49">
        <v>0</v>
      </c>
      <c r="AI184" s="49">
        <v>877.50900000000001</v>
      </c>
      <c r="AJ184" s="49">
        <v>1755.0170000000001</v>
      </c>
      <c r="AK184" s="49">
        <v>0</v>
      </c>
      <c r="AL184" s="49">
        <v>0</v>
      </c>
      <c r="AM184" s="49">
        <v>3510.0360000000001</v>
      </c>
      <c r="AN184" s="49">
        <v>0</v>
      </c>
      <c r="AO184" s="49">
        <v>0</v>
      </c>
      <c r="AP184" s="49">
        <v>0</v>
      </c>
      <c r="AQ184" s="49">
        <v>0</v>
      </c>
      <c r="AR184" s="49">
        <v>0</v>
      </c>
      <c r="AS184" s="49">
        <v>0</v>
      </c>
      <c r="AT184" s="49">
        <v>0</v>
      </c>
      <c r="AU184" s="49">
        <v>0</v>
      </c>
      <c r="AV184" s="49">
        <v>877.50900000000001</v>
      </c>
      <c r="AW184" s="49">
        <v>0</v>
      </c>
      <c r="AX184" s="49">
        <v>0</v>
      </c>
      <c r="AY184" s="49">
        <v>0</v>
      </c>
      <c r="AZ184" s="49">
        <v>1096.8889999999999</v>
      </c>
      <c r="BA184" s="49">
        <v>1096.8889999999999</v>
      </c>
      <c r="BB184" s="49">
        <v>0</v>
      </c>
      <c r="BC184" s="49">
        <v>0</v>
      </c>
      <c r="BD184" s="49">
        <v>0</v>
      </c>
      <c r="BE184" s="49">
        <v>0</v>
      </c>
      <c r="BF184" s="49">
        <v>0</v>
      </c>
      <c r="BG184" s="49">
        <v>0</v>
      </c>
      <c r="BH184" s="49">
        <v>0</v>
      </c>
      <c r="BI184" s="49"/>
      <c r="BJ184" s="166"/>
      <c r="BK184" s="166"/>
      <c r="BL184" s="166"/>
      <c r="BM184" s="149">
        <v>-7.2759576141834259E-12</v>
      </c>
    </row>
    <row r="185" spans="2:65" ht="18" hidden="1" customHeight="1" outlineLevel="3">
      <c r="B185" s="166" t="s">
        <v>893</v>
      </c>
      <c r="C185" s="166" t="s">
        <v>1233</v>
      </c>
      <c r="D185" s="166" t="s">
        <v>1234</v>
      </c>
      <c r="E185" s="167" t="s">
        <v>1235</v>
      </c>
      <c r="F185" s="166"/>
      <c r="G185" s="49">
        <v>20000</v>
      </c>
      <c r="H185" s="49">
        <v>22033.706999999999</v>
      </c>
      <c r="I185" s="49">
        <v>0</v>
      </c>
      <c r="J185" s="49">
        <v>22033.706999999999</v>
      </c>
      <c r="K185" s="165">
        <v>2033.7069999999985</v>
      </c>
      <c r="L185" s="152">
        <v>1.1016853499999999</v>
      </c>
      <c r="M185" s="49">
        <v>20000</v>
      </c>
      <c r="N185" s="49">
        <v>22033.706999999999</v>
      </c>
      <c r="O185" s="49">
        <v>0</v>
      </c>
      <c r="P185" s="49">
        <v>22033.706999999999</v>
      </c>
      <c r="Q185" s="165">
        <v>2033.7069999999985</v>
      </c>
      <c r="R185" s="152">
        <v>1.1016853499999999</v>
      </c>
      <c r="S185" s="49">
        <v>0</v>
      </c>
      <c r="T185" s="49">
        <v>0</v>
      </c>
      <c r="U185" s="49">
        <v>0</v>
      </c>
      <c r="V185" s="49">
        <v>14040.14</v>
      </c>
      <c r="W185" s="49">
        <v>0</v>
      </c>
      <c r="X185" s="49">
        <v>1371.11</v>
      </c>
      <c r="Y185" s="49">
        <v>877.50900000000001</v>
      </c>
      <c r="Z185" s="49">
        <v>0</v>
      </c>
      <c r="AA185" s="49">
        <v>0</v>
      </c>
      <c r="AB185" s="49">
        <v>0</v>
      </c>
      <c r="AC185" s="49">
        <v>0</v>
      </c>
      <c r="AD185" s="49">
        <v>0</v>
      </c>
      <c r="AE185" s="49">
        <v>1371.11</v>
      </c>
      <c r="AF185" s="49">
        <v>0</v>
      </c>
      <c r="AG185" s="49">
        <v>0</v>
      </c>
      <c r="AH185" s="49">
        <v>0</v>
      </c>
      <c r="AI185" s="49">
        <v>0</v>
      </c>
      <c r="AJ185" s="49">
        <v>877.50900000000001</v>
      </c>
      <c r="AK185" s="49">
        <v>0</v>
      </c>
      <c r="AL185" s="49">
        <v>0</v>
      </c>
      <c r="AM185" s="49">
        <v>0</v>
      </c>
      <c r="AN185" s="49">
        <v>0</v>
      </c>
      <c r="AO185" s="49">
        <v>0</v>
      </c>
      <c r="AP185" s="49">
        <v>0</v>
      </c>
      <c r="AQ185" s="49">
        <v>0</v>
      </c>
      <c r="AR185" s="49">
        <v>0</v>
      </c>
      <c r="AS185" s="49">
        <v>0</v>
      </c>
      <c r="AT185" s="49">
        <v>0</v>
      </c>
      <c r="AU185" s="49">
        <v>0</v>
      </c>
      <c r="AV185" s="49">
        <v>0</v>
      </c>
      <c r="AW185" s="49">
        <v>0</v>
      </c>
      <c r="AX185" s="49">
        <v>0</v>
      </c>
      <c r="AY185" s="49">
        <v>0</v>
      </c>
      <c r="AZ185" s="49">
        <v>1096.8889999999999</v>
      </c>
      <c r="BA185" s="49">
        <v>1096.8889999999999</v>
      </c>
      <c r="BB185" s="49">
        <v>0</v>
      </c>
      <c r="BC185" s="49">
        <v>0</v>
      </c>
      <c r="BD185" s="49">
        <v>0</v>
      </c>
      <c r="BE185" s="49">
        <v>1302.5509999999999</v>
      </c>
      <c r="BF185" s="49">
        <v>0</v>
      </c>
      <c r="BG185" s="49">
        <v>0</v>
      </c>
      <c r="BH185" s="49">
        <v>0</v>
      </c>
      <c r="BI185" s="49"/>
      <c r="BJ185" s="166"/>
      <c r="BK185" s="166"/>
      <c r="BL185" s="166"/>
      <c r="BM185" s="149">
        <v>-3.637978807091713E-12</v>
      </c>
    </row>
    <row r="186" spans="2:65" ht="18" hidden="1" customHeight="1" outlineLevel="3">
      <c r="B186" s="166" t="s">
        <v>893</v>
      </c>
      <c r="C186" s="166" t="s">
        <v>1233</v>
      </c>
      <c r="D186" s="166" t="s">
        <v>1266</v>
      </c>
      <c r="E186" s="167" t="s">
        <v>1267</v>
      </c>
      <c r="F186" s="166"/>
      <c r="G186" s="49">
        <v>20000</v>
      </c>
      <c r="H186" s="49">
        <v>22911.216</v>
      </c>
      <c r="I186" s="49">
        <v>0</v>
      </c>
      <c r="J186" s="49">
        <v>22911.216</v>
      </c>
      <c r="K186" s="165">
        <v>2911.2160000000003</v>
      </c>
      <c r="L186" s="152">
        <v>1.1455607999999999</v>
      </c>
      <c r="M186" s="49">
        <v>20000</v>
      </c>
      <c r="N186" s="49">
        <v>22911.216</v>
      </c>
      <c r="O186" s="49">
        <v>0</v>
      </c>
      <c r="P186" s="49">
        <v>22911.216</v>
      </c>
      <c r="Q186" s="165">
        <v>2911.2160000000003</v>
      </c>
      <c r="R186" s="152">
        <v>1.1455607999999999</v>
      </c>
      <c r="S186" s="49">
        <v>0</v>
      </c>
      <c r="T186" s="49">
        <v>0</v>
      </c>
      <c r="U186" s="49">
        <v>0</v>
      </c>
      <c r="V186" s="49">
        <v>14040.141</v>
      </c>
      <c r="W186" s="49">
        <v>0</v>
      </c>
      <c r="X186" s="49">
        <v>1371.11</v>
      </c>
      <c r="Y186" s="49">
        <v>0</v>
      </c>
      <c r="Z186" s="49">
        <v>0</v>
      </c>
      <c r="AA186" s="49">
        <v>0</v>
      </c>
      <c r="AB186" s="49">
        <v>0</v>
      </c>
      <c r="AC186" s="49">
        <v>0</v>
      </c>
      <c r="AD186" s="49">
        <v>0</v>
      </c>
      <c r="AE186" s="49">
        <v>1371.11</v>
      </c>
      <c r="AF186" s="49">
        <v>0</v>
      </c>
      <c r="AG186" s="49">
        <v>0</v>
      </c>
      <c r="AH186" s="49">
        <v>0</v>
      </c>
      <c r="AI186" s="49">
        <v>0</v>
      </c>
      <c r="AJ186" s="49">
        <v>877.50900000000001</v>
      </c>
      <c r="AK186" s="49">
        <v>0</v>
      </c>
      <c r="AL186" s="49">
        <v>0</v>
      </c>
      <c r="AM186" s="49">
        <v>1755.0170000000001</v>
      </c>
      <c r="AN186" s="49">
        <v>0</v>
      </c>
      <c r="AO186" s="49">
        <v>0</v>
      </c>
      <c r="AP186" s="49">
        <v>0</v>
      </c>
      <c r="AQ186" s="49">
        <v>0</v>
      </c>
      <c r="AR186" s="49">
        <v>0</v>
      </c>
      <c r="AS186" s="49">
        <v>0</v>
      </c>
      <c r="AT186" s="49">
        <v>0</v>
      </c>
      <c r="AU186" s="49">
        <v>0</v>
      </c>
      <c r="AV186" s="49">
        <v>0</v>
      </c>
      <c r="AW186" s="49">
        <v>0</v>
      </c>
      <c r="AX186" s="49">
        <v>0</v>
      </c>
      <c r="AY186" s="49">
        <v>0</v>
      </c>
      <c r="AZ186" s="49">
        <v>1096.8889999999999</v>
      </c>
      <c r="BA186" s="49">
        <v>1096.8889999999999</v>
      </c>
      <c r="BB186" s="49">
        <v>0</v>
      </c>
      <c r="BC186" s="49">
        <v>0</v>
      </c>
      <c r="BD186" s="49">
        <v>0</v>
      </c>
      <c r="BE186" s="49">
        <v>1302.5509999999999</v>
      </c>
      <c r="BF186" s="49">
        <v>0</v>
      </c>
      <c r="BG186" s="49">
        <v>0</v>
      </c>
      <c r="BH186" s="49">
        <v>0</v>
      </c>
      <c r="BI186" s="49"/>
      <c r="BJ186" s="166"/>
      <c r="BK186" s="166"/>
      <c r="BL186" s="166"/>
      <c r="BM186" s="149">
        <v>0</v>
      </c>
    </row>
    <row r="187" spans="2:65" ht="18" hidden="1" customHeight="1" outlineLevel="3">
      <c r="B187" s="166" t="s">
        <v>893</v>
      </c>
      <c r="C187" s="166" t="s">
        <v>1233</v>
      </c>
      <c r="D187" s="166" t="s">
        <v>1284</v>
      </c>
      <c r="E187" s="167" t="s">
        <v>1285</v>
      </c>
      <c r="F187" s="166"/>
      <c r="G187" s="49"/>
      <c r="H187" s="49">
        <v>20204.651000000002</v>
      </c>
      <c r="I187" s="49">
        <v>0</v>
      </c>
      <c r="J187" s="49">
        <v>20204.651000000002</v>
      </c>
      <c r="K187" s="165">
        <v>20204.651000000002</v>
      </c>
      <c r="L187" s="152">
        <v>1</v>
      </c>
      <c r="M187" s="49">
        <v>15000</v>
      </c>
      <c r="N187" s="49">
        <v>20204.651000000002</v>
      </c>
      <c r="O187" s="49">
        <v>0</v>
      </c>
      <c r="P187" s="49">
        <v>20204.651000000002</v>
      </c>
      <c r="Q187" s="165">
        <v>20204.651000000002</v>
      </c>
      <c r="R187" s="152">
        <v>1</v>
      </c>
      <c r="S187" s="49">
        <v>0</v>
      </c>
      <c r="T187" s="49">
        <v>0</v>
      </c>
      <c r="U187" s="49">
        <v>0</v>
      </c>
      <c r="V187" s="49">
        <v>5265.0519999999997</v>
      </c>
      <c r="W187" s="49">
        <v>0</v>
      </c>
      <c r="X187" s="49">
        <v>2742.2190000000001</v>
      </c>
      <c r="Y187" s="49">
        <v>3861.0390000000002</v>
      </c>
      <c r="Z187" s="49">
        <v>0</v>
      </c>
      <c r="AA187" s="49">
        <v>0</v>
      </c>
      <c r="AB187" s="49">
        <v>0</v>
      </c>
      <c r="AC187" s="49">
        <v>0</v>
      </c>
      <c r="AD187" s="49">
        <v>0</v>
      </c>
      <c r="AE187" s="49">
        <v>0</v>
      </c>
      <c r="AF187" s="49">
        <v>0</v>
      </c>
      <c r="AG187" s="49">
        <v>0</v>
      </c>
      <c r="AH187" s="49">
        <v>0</v>
      </c>
      <c r="AI187" s="49">
        <v>877.50900000000001</v>
      </c>
      <c r="AJ187" s="49">
        <v>877.50900000000001</v>
      </c>
      <c r="AK187" s="49">
        <v>0</v>
      </c>
      <c r="AL187" s="49">
        <v>0</v>
      </c>
      <c r="AM187" s="49">
        <v>3510.0360000000001</v>
      </c>
      <c r="AN187" s="49">
        <v>0</v>
      </c>
      <c r="AO187" s="49">
        <v>0</v>
      </c>
      <c r="AP187" s="49">
        <v>0</v>
      </c>
      <c r="AQ187" s="49">
        <v>0</v>
      </c>
      <c r="AR187" s="49">
        <v>0</v>
      </c>
      <c r="AS187" s="49">
        <v>0</v>
      </c>
      <c r="AT187" s="49">
        <v>0</v>
      </c>
      <c r="AU187" s="49">
        <v>0</v>
      </c>
      <c r="AV187" s="49">
        <v>877.50900000000001</v>
      </c>
      <c r="AW187" s="49">
        <v>0</v>
      </c>
      <c r="AX187" s="49">
        <v>0</v>
      </c>
      <c r="AY187" s="49">
        <v>0</v>
      </c>
      <c r="AZ187" s="49">
        <v>1096.8889999999999</v>
      </c>
      <c r="BA187" s="49">
        <v>1096.8889999999999</v>
      </c>
      <c r="BB187" s="49">
        <v>0</v>
      </c>
      <c r="BC187" s="49">
        <v>0</v>
      </c>
      <c r="BD187" s="49">
        <v>0</v>
      </c>
      <c r="BE187" s="49">
        <v>0</v>
      </c>
      <c r="BF187" s="49">
        <v>0</v>
      </c>
      <c r="BG187" s="49">
        <v>0</v>
      </c>
      <c r="BH187" s="49">
        <v>0</v>
      </c>
      <c r="BI187" s="49"/>
      <c r="BJ187" s="166"/>
      <c r="BK187" s="166"/>
      <c r="BL187" s="166"/>
      <c r="BM187" s="149">
        <v>-3.637978807091713E-12</v>
      </c>
    </row>
    <row r="188" spans="2:65" ht="18" customHeight="1" outlineLevel="2" collapsed="1">
      <c r="B188" s="158" t="s">
        <v>893</v>
      </c>
      <c r="C188" s="158"/>
      <c r="D188" s="158"/>
      <c r="E188" s="159" t="s">
        <v>917</v>
      </c>
      <c r="F188" s="158"/>
      <c r="G188" s="160">
        <v>708849</v>
      </c>
      <c r="H188" s="160">
        <v>813382.31</v>
      </c>
      <c r="I188" s="160">
        <v>0</v>
      </c>
      <c r="J188" s="160">
        <v>813382.31</v>
      </c>
      <c r="K188" s="168">
        <v>104533.31</v>
      </c>
      <c r="L188" s="161">
        <v>1.1474690801567049</v>
      </c>
      <c r="M188" s="160">
        <v>708849</v>
      </c>
      <c r="N188" s="160">
        <v>813382.31</v>
      </c>
      <c r="O188" s="160">
        <v>0</v>
      </c>
      <c r="P188" s="160">
        <v>813382.31</v>
      </c>
      <c r="Q188" s="168">
        <v>104533.31</v>
      </c>
      <c r="R188" s="161">
        <v>1.1474690801567049</v>
      </c>
      <c r="S188" s="160">
        <v>5703.7919999999995</v>
      </c>
      <c r="T188" s="160">
        <v>0</v>
      </c>
      <c r="U188" s="160">
        <v>0</v>
      </c>
      <c r="V188" s="160">
        <v>327135.28600000002</v>
      </c>
      <c r="W188" s="160">
        <v>0</v>
      </c>
      <c r="X188" s="160">
        <v>37842.625999999997</v>
      </c>
      <c r="Y188" s="160">
        <v>192174.43499999997</v>
      </c>
      <c r="Z188" s="160">
        <v>0</v>
      </c>
      <c r="AA188" s="160">
        <v>0</v>
      </c>
      <c r="AB188" s="160">
        <v>0</v>
      </c>
      <c r="AC188" s="160">
        <v>4113.3370000000004</v>
      </c>
      <c r="AD188" s="160">
        <v>0</v>
      </c>
      <c r="AE188" s="160">
        <v>8226.66</v>
      </c>
      <c r="AF188" s="160">
        <v>0</v>
      </c>
      <c r="AG188" s="160">
        <v>0</v>
      </c>
      <c r="AH188" s="160">
        <v>0</v>
      </c>
      <c r="AI188" s="160">
        <v>10530.107</v>
      </c>
      <c r="AJ188" s="160">
        <v>21937.721999999994</v>
      </c>
      <c r="AK188" s="160">
        <v>0</v>
      </c>
      <c r="AL188" s="160">
        <v>0</v>
      </c>
      <c r="AM188" s="160">
        <v>128291.79999999999</v>
      </c>
      <c r="AN188" s="160">
        <v>0</v>
      </c>
      <c r="AO188" s="160">
        <v>0</v>
      </c>
      <c r="AP188" s="160">
        <v>6855.5489999999991</v>
      </c>
      <c r="AQ188" s="160">
        <v>2632.527</v>
      </c>
      <c r="AR188" s="160">
        <v>0</v>
      </c>
      <c r="AS188" s="160">
        <v>0</v>
      </c>
      <c r="AT188" s="160">
        <v>0</v>
      </c>
      <c r="AU188" s="160">
        <v>0</v>
      </c>
      <c r="AV188" s="160">
        <v>11407.617</v>
      </c>
      <c r="AW188" s="160">
        <v>0</v>
      </c>
      <c r="AX188" s="160">
        <v>0</v>
      </c>
      <c r="AY188" s="160">
        <v>0</v>
      </c>
      <c r="AZ188" s="160">
        <v>18208.357999999993</v>
      </c>
      <c r="BA188" s="160">
        <v>19305.246999999992</v>
      </c>
      <c r="BB188" s="160">
        <v>0</v>
      </c>
      <c r="BC188" s="160">
        <v>0</v>
      </c>
      <c r="BD188" s="160">
        <v>0</v>
      </c>
      <c r="BE188" s="160">
        <v>19017.246999999996</v>
      </c>
      <c r="BF188" s="160">
        <v>0</v>
      </c>
      <c r="BG188" s="160">
        <v>0</v>
      </c>
      <c r="BH188" s="160">
        <v>0</v>
      </c>
      <c r="BI188" s="160"/>
      <c r="BJ188" s="161"/>
      <c r="BK188" s="160"/>
      <c r="BL188" s="161"/>
      <c r="BM188" s="149">
        <v>-2.3283064365386963E-10</v>
      </c>
    </row>
    <row r="189" spans="2:65" ht="18" customHeight="1" outlineLevel="1">
      <c r="B189" s="153" t="s">
        <v>893</v>
      </c>
      <c r="C189" s="153"/>
      <c r="D189" s="153" t="s">
        <v>143</v>
      </c>
      <c r="E189" s="153"/>
      <c r="F189" s="153"/>
      <c r="G189" s="154">
        <v>11015390.707086345</v>
      </c>
      <c r="H189" s="154">
        <v>11758914.152000001</v>
      </c>
      <c r="I189" s="154">
        <v>-284265.11736000003</v>
      </c>
      <c r="J189" s="154">
        <v>11474649.034639999</v>
      </c>
      <c r="K189" s="155">
        <v>459258.32755365391</v>
      </c>
      <c r="L189" s="156">
        <v>1.0416924228804891</v>
      </c>
      <c r="M189" s="154">
        <v>10819310.707086345</v>
      </c>
      <c r="N189" s="154">
        <v>11758914.152000001</v>
      </c>
      <c r="O189" s="154">
        <v>-284265.11736000003</v>
      </c>
      <c r="P189" s="154">
        <v>11474649.034640001</v>
      </c>
      <c r="Q189" s="155">
        <v>655338.32755365409</v>
      </c>
      <c r="R189" s="156">
        <v>1.0605711717960395</v>
      </c>
      <c r="S189" s="154">
        <v>203478.58799999999</v>
      </c>
      <c r="T189" s="154">
        <v>0</v>
      </c>
      <c r="U189" s="154">
        <v>0</v>
      </c>
      <c r="V189" s="154">
        <v>3255865.8610000005</v>
      </c>
      <c r="W189" s="154">
        <v>0</v>
      </c>
      <c r="X189" s="154">
        <v>589924.09299999999</v>
      </c>
      <c r="Y189" s="154">
        <v>2071476.0550000004</v>
      </c>
      <c r="Z189" s="154">
        <v>0</v>
      </c>
      <c r="AA189" s="154">
        <v>0</v>
      </c>
      <c r="AB189" s="154">
        <v>0</v>
      </c>
      <c r="AC189" s="154">
        <v>94271.02</v>
      </c>
      <c r="AD189" s="154">
        <v>88142.759000000005</v>
      </c>
      <c r="AE189" s="154">
        <v>122672.33799999999</v>
      </c>
      <c r="AF189" s="154">
        <v>207736.79199999999</v>
      </c>
      <c r="AG189" s="154">
        <v>234991.01700000002</v>
      </c>
      <c r="AH189" s="154">
        <v>69305.292999999991</v>
      </c>
      <c r="AI189" s="154">
        <v>431018.02400000003</v>
      </c>
      <c r="AJ189" s="154">
        <v>458722.23300000001</v>
      </c>
      <c r="AK189" s="154">
        <v>0</v>
      </c>
      <c r="AL189" s="154">
        <v>0</v>
      </c>
      <c r="AM189" s="154">
        <v>2020845.5930000001</v>
      </c>
      <c r="AN189" s="154">
        <v>0</v>
      </c>
      <c r="AO189" s="154">
        <v>0</v>
      </c>
      <c r="AP189" s="154">
        <v>210563.25700000001</v>
      </c>
      <c r="AQ189" s="154">
        <v>379245.00099999999</v>
      </c>
      <c r="AR189" s="154">
        <v>298566.10599999997</v>
      </c>
      <c r="AS189" s="154">
        <v>0</v>
      </c>
      <c r="AT189" s="154">
        <v>0</v>
      </c>
      <c r="AU189" s="154">
        <v>0</v>
      </c>
      <c r="AV189" s="154">
        <v>311372.37700000004</v>
      </c>
      <c r="AW189" s="154">
        <v>6984.2810000000009</v>
      </c>
      <c r="AX189" s="154">
        <v>537.25199999999995</v>
      </c>
      <c r="AY189" s="154">
        <v>537.25199999999995</v>
      </c>
      <c r="AZ189" s="154">
        <v>187890.326</v>
      </c>
      <c r="BA189" s="154">
        <v>171974.24700000003</v>
      </c>
      <c r="BB189" s="154">
        <v>0</v>
      </c>
      <c r="BC189" s="154">
        <v>0</v>
      </c>
      <c r="BD189" s="154">
        <v>0</v>
      </c>
      <c r="BE189" s="154">
        <v>342794.38699999993</v>
      </c>
      <c r="BF189" s="154">
        <v>0</v>
      </c>
      <c r="BG189" s="154">
        <v>0</v>
      </c>
      <c r="BH189" s="154">
        <v>0</v>
      </c>
      <c r="BI189" s="154">
        <v>8993774.6156799998</v>
      </c>
      <c r="BJ189" s="156">
        <v>0.27584351676266983</v>
      </c>
      <c r="BK189" s="154">
        <v>8013747.2920999993</v>
      </c>
      <c r="BL189" s="156">
        <v>0.43187058642986886</v>
      </c>
      <c r="BM189" s="149">
        <v>-4.6566128730773926E-10</v>
      </c>
    </row>
    <row r="190" spans="2:65" ht="18" hidden="1" customHeight="1" outlineLevel="3">
      <c r="B190" s="150" t="s">
        <v>744</v>
      </c>
      <c r="C190" s="150" t="s">
        <v>1139</v>
      </c>
      <c r="D190" s="151">
        <v>2114</v>
      </c>
      <c r="E190" s="151" t="s">
        <v>179</v>
      </c>
      <c r="F190" s="166"/>
      <c r="G190" s="49">
        <v>2574747.3999600001</v>
      </c>
      <c r="H190" s="49">
        <v>2553999.6469999999</v>
      </c>
      <c r="I190" s="49">
        <v>-16124.711039999997</v>
      </c>
      <c r="J190" s="49">
        <v>2537874.9359599999</v>
      </c>
      <c r="K190" s="165">
        <v>-36872.464000000153</v>
      </c>
      <c r="L190" s="152">
        <v>0.98567919167504625</v>
      </c>
      <c r="M190" s="49">
        <v>2535987.3999600001</v>
      </c>
      <c r="N190" s="49">
        <v>2553112.111</v>
      </c>
      <c r="O190" s="49">
        <v>-16124.711039999997</v>
      </c>
      <c r="P190" s="49">
        <v>2536987.3999600001</v>
      </c>
      <c r="Q190" s="165">
        <v>1000</v>
      </c>
      <c r="R190" s="152">
        <v>1.0003943237257471</v>
      </c>
      <c r="S190" s="49">
        <v>3289.924</v>
      </c>
      <c r="T190" s="49">
        <v>0</v>
      </c>
      <c r="U190" s="49">
        <v>0</v>
      </c>
      <c r="V190" s="49">
        <v>830943.49800000002</v>
      </c>
      <c r="W190" s="49">
        <v>0</v>
      </c>
      <c r="X190" s="49">
        <v>39265.034</v>
      </c>
      <c r="Y190" s="49">
        <v>916468.93900000001</v>
      </c>
      <c r="Z190" s="49">
        <v>0</v>
      </c>
      <c r="AA190" s="49">
        <v>0</v>
      </c>
      <c r="AB190" s="49">
        <v>0</v>
      </c>
      <c r="AC190" s="49">
        <v>0</v>
      </c>
      <c r="AD190" s="49">
        <v>81.77</v>
      </c>
      <c r="AE190" s="49">
        <v>22369.214</v>
      </c>
      <c r="AF190" s="49">
        <v>3939.31</v>
      </c>
      <c r="AG190" s="49">
        <v>0</v>
      </c>
      <c r="AH190" s="49">
        <v>0</v>
      </c>
      <c r="AI190" s="49">
        <v>43382.044000000002</v>
      </c>
      <c r="AJ190" s="49">
        <v>51104.517</v>
      </c>
      <c r="AK190" s="49">
        <v>0</v>
      </c>
      <c r="AL190" s="49">
        <v>0</v>
      </c>
      <c r="AM190" s="49">
        <v>187899.28400000001</v>
      </c>
      <c r="AN190" s="49">
        <v>0</v>
      </c>
      <c r="AO190" s="49">
        <v>0</v>
      </c>
      <c r="AP190" s="49">
        <v>85664.074999999997</v>
      </c>
      <c r="AQ190" s="49">
        <v>330185.95699999999</v>
      </c>
      <c r="AR190" s="49">
        <v>6143.4539999999997</v>
      </c>
      <c r="AS190" s="49">
        <v>0</v>
      </c>
      <c r="AT190" s="49">
        <v>0</v>
      </c>
      <c r="AU190" s="49">
        <v>0</v>
      </c>
      <c r="AV190" s="49">
        <v>17296.762999999999</v>
      </c>
      <c r="AW190" s="49">
        <v>0</v>
      </c>
      <c r="AX190" s="49">
        <v>0</v>
      </c>
      <c r="AY190" s="49">
        <v>617.01099999999997</v>
      </c>
      <c r="AZ190" s="49">
        <v>2239.7510000000002</v>
      </c>
      <c r="BA190" s="49">
        <v>2295.6309999999999</v>
      </c>
      <c r="BB190" s="49">
        <v>0</v>
      </c>
      <c r="BC190" s="49">
        <v>0</v>
      </c>
      <c r="BD190" s="49">
        <v>0</v>
      </c>
      <c r="BE190" s="49">
        <v>9925.9349999999995</v>
      </c>
      <c r="BF190" s="49">
        <v>569.423</v>
      </c>
      <c r="BG190" s="49">
        <v>0</v>
      </c>
      <c r="BH190" s="49">
        <v>318.113</v>
      </c>
      <c r="BI190" s="49"/>
      <c r="BJ190" s="152"/>
      <c r="BK190" s="49"/>
      <c r="BL190" s="152"/>
      <c r="BM190" s="149">
        <v>-3.092281986027956E-11</v>
      </c>
    </row>
    <row r="191" spans="2:65" ht="18" customHeight="1" outlineLevel="1" collapsed="1">
      <c r="B191" s="153" t="s">
        <v>744</v>
      </c>
      <c r="C191" s="153"/>
      <c r="D191" s="153" t="s">
        <v>178</v>
      </c>
      <c r="E191" s="153"/>
      <c r="F191" s="153"/>
      <c r="G191" s="154">
        <v>2574747.3999600001</v>
      </c>
      <c r="H191" s="154">
        <v>2553999.6469999999</v>
      </c>
      <c r="I191" s="154">
        <v>-16124.711039999997</v>
      </c>
      <c r="J191" s="154">
        <v>2537874.9359599999</v>
      </c>
      <c r="K191" s="155">
        <v>-36872.464000000153</v>
      </c>
      <c r="L191" s="156">
        <v>0.98567919167504625</v>
      </c>
      <c r="M191" s="154">
        <v>2535987.3999600001</v>
      </c>
      <c r="N191" s="154">
        <v>2553112.111</v>
      </c>
      <c r="O191" s="154">
        <v>-16124.711039999997</v>
      </c>
      <c r="P191" s="154">
        <v>2536987.3999600001</v>
      </c>
      <c r="Q191" s="155">
        <v>1000</v>
      </c>
      <c r="R191" s="156">
        <v>1.0003943237257471</v>
      </c>
      <c r="S191" s="154">
        <v>3289.924</v>
      </c>
      <c r="T191" s="154">
        <v>0</v>
      </c>
      <c r="U191" s="154">
        <v>0</v>
      </c>
      <c r="V191" s="154">
        <v>830943.49800000002</v>
      </c>
      <c r="W191" s="154">
        <v>0</v>
      </c>
      <c r="X191" s="154">
        <v>39265.034</v>
      </c>
      <c r="Y191" s="154">
        <v>916468.93900000001</v>
      </c>
      <c r="Z191" s="154">
        <v>0</v>
      </c>
      <c r="AA191" s="154">
        <v>0</v>
      </c>
      <c r="AB191" s="154">
        <v>0</v>
      </c>
      <c r="AC191" s="154">
        <v>0</v>
      </c>
      <c r="AD191" s="154">
        <v>81.77</v>
      </c>
      <c r="AE191" s="154">
        <v>22369.214</v>
      </c>
      <c r="AF191" s="154">
        <v>3939.31</v>
      </c>
      <c r="AG191" s="154">
        <v>0</v>
      </c>
      <c r="AH191" s="154">
        <v>0</v>
      </c>
      <c r="AI191" s="154">
        <v>43382.044000000002</v>
      </c>
      <c r="AJ191" s="154">
        <v>51104.517</v>
      </c>
      <c r="AK191" s="154">
        <v>0</v>
      </c>
      <c r="AL191" s="154">
        <v>0</v>
      </c>
      <c r="AM191" s="154">
        <v>187899.28400000001</v>
      </c>
      <c r="AN191" s="154">
        <v>0</v>
      </c>
      <c r="AO191" s="154">
        <v>0</v>
      </c>
      <c r="AP191" s="154">
        <v>85664.074999999997</v>
      </c>
      <c r="AQ191" s="154">
        <v>330185.95699999999</v>
      </c>
      <c r="AR191" s="154">
        <v>6143.4539999999997</v>
      </c>
      <c r="AS191" s="154">
        <v>0</v>
      </c>
      <c r="AT191" s="154">
        <v>0</v>
      </c>
      <c r="AU191" s="154">
        <v>0</v>
      </c>
      <c r="AV191" s="154">
        <v>17296.762999999999</v>
      </c>
      <c r="AW191" s="154">
        <v>0</v>
      </c>
      <c r="AX191" s="154">
        <v>0</v>
      </c>
      <c r="AY191" s="154">
        <v>617.01099999999997</v>
      </c>
      <c r="AZ191" s="154">
        <v>2239.7510000000002</v>
      </c>
      <c r="BA191" s="154">
        <v>2295.6309999999999</v>
      </c>
      <c r="BB191" s="154">
        <v>0</v>
      </c>
      <c r="BC191" s="154">
        <v>0</v>
      </c>
      <c r="BD191" s="154">
        <v>0</v>
      </c>
      <c r="BE191" s="154">
        <v>9925.9349999999995</v>
      </c>
      <c r="BF191" s="154">
        <v>569.423</v>
      </c>
      <c r="BG191" s="154">
        <v>0</v>
      </c>
      <c r="BH191" s="154">
        <v>318.113</v>
      </c>
      <c r="BI191" s="154">
        <v>1508067.72144</v>
      </c>
      <c r="BJ191" s="156">
        <v>0.68286536465131276</v>
      </c>
      <c r="BK191" s="154">
        <v>1866324.9439999999</v>
      </c>
      <c r="BL191" s="156">
        <v>0.35982479584755533</v>
      </c>
      <c r="BM191" s="149">
        <v>-3.092281986027956E-11</v>
      </c>
    </row>
    <row r="192" spans="2:65" ht="18" hidden="1" customHeight="1" outlineLevel="3">
      <c r="B192" s="150" t="s">
        <v>918</v>
      </c>
      <c r="C192" s="150" t="s">
        <v>144</v>
      </c>
      <c r="D192" s="150" t="s">
        <v>283</v>
      </c>
      <c r="E192" s="151" t="s">
        <v>300</v>
      </c>
      <c r="F192" s="150" t="s">
        <v>145</v>
      </c>
      <c r="G192" s="49">
        <v>857059.6</v>
      </c>
      <c r="H192" s="49">
        <v>562251.18200000003</v>
      </c>
      <c r="I192" s="49">
        <v>-21415.160159999999</v>
      </c>
      <c r="J192" s="49">
        <v>540836.02184000006</v>
      </c>
      <c r="K192" s="165">
        <v>-316223.57815999992</v>
      </c>
      <c r="L192" s="152">
        <v>0.63103665350694405</v>
      </c>
      <c r="M192" s="49">
        <v>834259.6</v>
      </c>
      <c r="N192" s="49">
        <v>562251.18200000003</v>
      </c>
      <c r="O192" s="49">
        <v>-21415.160159999999</v>
      </c>
      <c r="P192" s="49">
        <v>540836.02184000006</v>
      </c>
      <c r="Q192" s="165">
        <v>-293423.57815999992</v>
      </c>
      <c r="R192" s="152">
        <v>0.64828264708011762</v>
      </c>
      <c r="S192" s="49">
        <v>3469.7330000000002</v>
      </c>
      <c r="T192" s="49">
        <v>0</v>
      </c>
      <c r="U192" s="49">
        <v>0</v>
      </c>
      <c r="V192" s="49">
        <v>193410.11499999999</v>
      </c>
      <c r="W192" s="49">
        <v>0</v>
      </c>
      <c r="X192" s="49">
        <v>1399.0909999999999</v>
      </c>
      <c r="Y192" s="49">
        <v>121418.573</v>
      </c>
      <c r="Z192" s="49">
        <v>0</v>
      </c>
      <c r="AA192" s="49">
        <v>0</v>
      </c>
      <c r="AB192" s="49">
        <v>0</v>
      </c>
      <c r="AC192" s="49">
        <v>1678.914</v>
      </c>
      <c r="AD192" s="49">
        <v>6995.4570000000003</v>
      </c>
      <c r="AE192" s="49">
        <v>0</v>
      </c>
      <c r="AF192" s="49">
        <v>13610.341</v>
      </c>
      <c r="AG192" s="49">
        <v>6342.5379999999996</v>
      </c>
      <c r="AH192" s="49">
        <v>8596.0049999999992</v>
      </c>
      <c r="AI192" s="49">
        <v>41726.440999999999</v>
      </c>
      <c r="AJ192" s="49">
        <v>45487.194000000003</v>
      </c>
      <c r="AK192" s="49">
        <v>0</v>
      </c>
      <c r="AL192" s="49">
        <v>0</v>
      </c>
      <c r="AM192" s="49">
        <v>23280.847000000002</v>
      </c>
      <c r="AN192" s="49">
        <v>0</v>
      </c>
      <c r="AO192" s="49">
        <v>0</v>
      </c>
      <c r="AP192" s="49">
        <v>13990.914000000001</v>
      </c>
      <c r="AQ192" s="49">
        <v>28653.35</v>
      </c>
      <c r="AR192" s="49">
        <v>17068.915000000001</v>
      </c>
      <c r="AS192" s="49">
        <v>0</v>
      </c>
      <c r="AT192" s="49">
        <v>0</v>
      </c>
      <c r="AU192" s="49">
        <v>0</v>
      </c>
      <c r="AV192" s="49">
        <v>16654.759999999998</v>
      </c>
      <c r="AW192" s="49">
        <v>0</v>
      </c>
      <c r="AX192" s="49">
        <v>0</v>
      </c>
      <c r="AY192" s="49">
        <v>0</v>
      </c>
      <c r="AZ192" s="49">
        <v>6715.6450000000004</v>
      </c>
      <c r="BA192" s="49">
        <v>1119.2739999999999</v>
      </c>
      <c r="BB192" s="49">
        <v>0</v>
      </c>
      <c r="BC192" s="49">
        <v>0</v>
      </c>
      <c r="BD192" s="49">
        <v>0</v>
      </c>
      <c r="BE192" s="49">
        <v>10633.075000000001</v>
      </c>
      <c r="BF192" s="49">
        <v>0</v>
      </c>
      <c r="BG192" s="49">
        <v>0</v>
      </c>
      <c r="BH192" s="49">
        <v>0</v>
      </c>
      <c r="BI192" s="49"/>
      <c r="BJ192" s="152"/>
      <c r="BK192" s="49"/>
      <c r="BL192" s="152"/>
      <c r="BM192" s="149">
        <v>-1.4551915228366852E-10</v>
      </c>
    </row>
    <row r="193" spans="2:65" ht="18" hidden="1" customHeight="1" outlineLevel="3">
      <c r="B193" s="166" t="s">
        <v>918</v>
      </c>
      <c r="C193" s="166" t="s">
        <v>195</v>
      </c>
      <c r="D193" s="166" t="s">
        <v>282</v>
      </c>
      <c r="E193" s="167" t="s">
        <v>188</v>
      </c>
      <c r="F193" s="166" t="s">
        <v>635</v>
      </c>
      <c r="G193" s="49">
        <v>1706418.3578285715</v>
      </c>
      <c r="H193" s="49">
        <v>1789904.7660000001</v>
      </c>
      <c r="I193" s="49">
        <v>-53122.490279999991</v>
      </c>
      <c r="J193" s="49">
        <v>1736782.27572</v>
      </c>
      <c r="K193" s="165">
        <v>30363.917891428573</v>
      </c>
      <c r="L193" s="152">
        <v>1.017793947042428</v>
      </c>
      <c r="M193" s="49">
        <v>1653978.3578285715</v>
      </c>
      <c r="N193" s="49">
        <v>1789904.7660000001</v>
      </c>
      <c r="O193" s="49">
        <v>-53122.490279999991</v>
      </c>
      <c r="P193" s="49">
        <v>1736782.27572</v>
      </c>
      <c r="Q193" s="165">
        <v>82803.917891428573</v>
      </c>
      <c r="R193" s="152">
        <v>1.0500634832974101</v>
      </c>
      <c r="S193" s="49">
        <v>28541.353999999999</v>
      </c>
      <c r="T193" s="49">
        <v>0</v>
      </c>
      <c r="U193" s="49">
        <v>0</v>
      </c>
      <c r="V193" s="49">
        <v>528117.06499999994</v>
      </c>
      <c r="W193" s="49">
        <v>0</v>
      </c>
      <c r="X193" s="49">
        <v>30220.375</v>
      </c>
      <c r="Y193" s="49">
        <v>444843.266</v>
      </c>
      <c r="Z193" s="49">
        <v>0</v>
      </c>
      <c r="AA193" s="49">
        <v>0</v>
      </c>
      <c r="AB193" s="49">
        <v>0</v>
      </c>
      <c r="AC193" s="49">
        <v>2182.5880000000002</v>
      </c>
      <c r="AD193" s="49">
        <v>47569.108</v>
      </c>
      <c r="AE193" s="49">
        <v>0</v>
      </c>
      <c r="AF193" s="49">
        <v>33488.603000000003</v>
      </c>
      <c r="AG193" s="49">
        <v>18710.486000000001</v>
      </c>
      <c r="AH193" s="49">
        <v>62679.203999999998</v>
      </c>
      <c r="AI193" s="49">
        <v>118911.40300000001</v>
      </c>
      <c r="AJ193" s="49">
        <v>22385.43</v>
      </c>
      <c r="AK193" s="49">
        <v>0</v>
      </c>
      <c r="AL193" s="49">
        <v>0</v>
      </c>
      <c r="AM193" s="49">
        <v>78796.714000000007</v>
      </c>
      <c r="AN193" s="49">
        <v>0</v>
      </c>
      <c r="AO193" s="49">
        <v>0</v>
      </c>
      <c r="AP193" s="49">
        <v>34977.285000000003</v>
      </c>
      <c r="AQ193" s="49">
        <v>154190.84099999999</v>
      </c>
      <c r="AR193" s="49">
        <v>42532.379000000001</v>
      </c>
      <c r="AS193" s="49">
        <v>0</v>
      </c>
      <c r="AT193" s="49">
        <v>0</v>
      </c>
      <c r="AU193" s="49">
        <v>0</v>
      </c>
      <c r="AV193" s="49">
        <v>54441.364999999998</v>
      </c>
      <c r="AW193" s="49">
        <v>0</v>
      </c>
      <c r="AX193" s="49">
        <v>0</v>
      </c>
      <c r="AY193" s="49">
        <v>0</v>
      </c>
      <c r="AZ193" s="49">
        <v>30220.403999999999</v>
      </c>
      <c r="BA193" s="49">
        <v>28653.419000000002</v>
      </c>
      <c r="BB193" s="49">
        <v>0</v>
      </c>
      <c r="BC193" s="49">
        <v>0</v>
      </c>
      <c r="BD193" s="49">
        <v>0</v>
      </c>
      <c r="BE193" s="49">
        <v>28443.476999999999</v>
      </c>
      <c r="BF193" s="49">
        <v>0</v>
      </c>
      <c r="BG193" s="49">
        <v>0</v>
      </c>
      <c r="BH193" s="49">
        <v>0</v>
      </c>
      <c r="BI193" s="49"/>
      <c r="BJ193" s="166"/>
      <c r="BK193" s="166"/>
      <c r="BL193" s="166"/>
      <c r="BM193" s="149">
        <v>-1.964508555829525E-10</v>
      </c>
    </row>
    <row r="194" spans="2:65" ht="18" hidden="1" customHeight="1" outlineLevel="3">
      <c r="B194" s="166" t="s">
        <v>918</v>
      </c>
      <c r="C194" s="166" t="s">
        <v>147</v>
      </c>
      <c r="D194" s="166" t="s">
        <v>281</v>
      </c>
      <c r="E194" s="167" t="s">
        <v>42</v>
      </c>
      <c r="F194" s="166" t="s">
        <v>148</v>
      </c>
      <c r="G194" s="49">
        <v>975401.63756190473</v>
      </c>
      <c r="H194" s="49">
        <v>1023260.519</v>
      </c>
      <c r="I194" s="49">
        <v>-32499.799560000003</v>
      </c>
      <c r="J194" s="49">
        <v>990760.71944000002</v>
      </c>
      <c r="K194" s="165">
        <v>15359.081878095283</v>
      </c>
      <c r="L194" s="152">
        <v>1.0157464179745346</v>
      </c>
      <c r="M194" s="49">
        <v>943481.63756190473</v>
      </c>
      <c r="N194" s="49">
        <v>1023260.519</v>
      </c>
      <c r="O194" s="49">
        <v>-32499.799560000003</v>
      </c>
      <c r="P194" s="49">
        <v>990760.71944000002</v>
      </c>
      <c r="Q194" s="165">
        <v>47279.081878095283</v>
      </c>
      <c r="R194" s="152">
        <v>1.0501112899242759</v>
      </c>
      <c r="S194" s="49">
        <v>7834.8810000000003</v>
      </c>
      <c r="T194" s="49">
        <v>0</v>
      </c>
      <c r="U194" s="49">
        <v>0</v>
      </c>
      <c r="V194" s="49">
        <v>302830.09700000001</v>
      </c>
      <c r="W194" s="49">
        <v>0</v>
      </c>
      <c r="X194" s="49">
        <v>15390.005999999999</v>
      </c>
      <c r="Y194" s="49">
        <v>281519.16700000002</v>
      </c>
      <c r="Z194" s="49">
        <v>0</v>
      </c>
      <c r="AA194" s="49">
        <v>0</v>
      </c>
      <c r="AB194" s="49">
        <v>0</v>
      </c>
      <c r="AC194" s="49">
        <v>1678.914</v>
      </c>
      <c r="AD194" s="49">
        <v>11192.731</v>
      </c>
      <c r="AE194" s="49">
        <v>0</v>
      </c>
      <c r="AF194" s="49">
        <v>18266.510999999999</v>
      </c>
      <c r="AG194" s="49">
        <v>9513.8060000000005</v>
      </c>
      <c r="AH194" s="49">
        <v>33488.603999999999</v>
      </c>
      <c r="AI194" s="49">
        <v>73961.460000000006</v>
      </c>
      <c r="AJ194" s="49">
        <v>32593.187000000002</v>
      </c>
      <c r="AK194" s="49">
        <v>0</v>
      </c>
      <c r="AL194" s="49">
        <v>0</v>
      </c>
      <c r="AM194" s="49">
        <v>47457.112000000001</v>
      </c>
      <c r="AN194" s="49">
        <v>0</v>
      </c>
      <c r="AO194" s="49">
        <v>0</v>
      </c>
      <c r="AP194" s="49">
        <v>19587.28</v>
      </c>
      <c r="AQ194" s="49">
        <v>99391.31</v>
      </c>
      <c r="AR194" s="49">
        <v>25743.281999999999</v>
      </c>
      <c r="AS194" s="49">
        <v>0</v>
      </c>
      <c r="AT194" s="49">
        <v>0</v>
      </c>
      <c r="AU194" s="49">
        <v>0</v>
      </c>
      <c r="AV194" s="49">
        <v>8954.1720000000005</v>
      </c>
      <c r="AW194" s="49">
        <v>0</v>
      </c>
      <c r="AX194" s="49">
        <v>0</v>
      </c>
      <c r="AY194" s="49">
        <v>0</v>
      </c>
      <c r="AZ194" s="49">
        <v>7834.9189999999999</v>
      </c>
      <c r="BA194" s="49">
        <v>10073.468000000001</v>
      </c>
      <c r="BB194" s="49">
        <v>0</v>
      </c>
      <c r="BC194" s="49">
        <v>0</v>
      </c>
      <c r="BD194" s="49">
        <v>0</v>
      </c>
      <c r="BE194" s="49">
        <v>15949.611999999999</v>
      </c>
      <c r="BF194" s="49">
        <v>0</v>
      </c>
      <c r="BG194" s="49">
        <v>0</v>
      </c>
      <c r="BH194" s="49">
        <v>0</v>
      </c>
      <c r="BI194" s="49"/>
      <c r="BJ194" s="166"/>
      <c r="BK194" s="166"/>
      <c r="BL194" s="166"/>
      <c r="BM194" s="149">
        <v>6.9121597334742546E-11</v>
      </c>
    </row>
    <row r="195" spans="2:65" ht="18" hidden="1" customHeight="1" outlineLevel="3">
      <c r="B195" s="166" t="s">
        <v>918</v>
      </c>
      <c r="C195" s="166" t="s">
        <v>1236</v>
      </c>
      <c r="D195" s="166" t="s">
        <v>280</v>
      </c>
      <c r="E195" s="167" t="s">
        <v>70</v>
      </c>
      <c r="F195" s="166" t="s">
        <v>919</v>
      </c>
      <c r="G195" s="49">
        <v>614653.10681904759</v>
      </c>
      <c r="H195" s="49">
        <v>646067.82200000004</v>
      </c>
      <c r="I195" s="49">
        <v>-19729.059839999998</v>
      </c>
      <c r="J195" s="49">
        <v>626338.76216000004</v>
      </c>
      <c r="K195" s="165">
        <v>11685.655340952449</v>
      </c>
      <c r="L195" s="152">
        <v>1.0190117892699315</v>
      </c>
      <c r="M195" s="49">
        <v>596413.10681904759</v>
      </c>
      <c r="N195" s="49">
        <v>646067.82200000004</v>
      </c>
      <c r="O195" s="49">
        <v>-19729.059839999998</v>
      </c>
      <c r="P195" s="49">
        <v>626338.76216000004</v>
      </c>
      <c r="Q195" s="165">
        <v>29925.655340952449</v>
      </c>
      <c r="R195" s="152">
        <v>1.0501760524690011</v>
      </c>
      <c r="S195" s="49">
        <v>0</v>
      </c>
      <c r="T195" s="49">
        <v>0</v>
      </c>
      <c r="U195" s="49">
        <v>0</v>
      </c>
      <c r="V195" s="49">
        <v>197887.201</v>
      </c>
      <c r="W195" s="49">
        <v>0</v>
      </c>
      <c r="X195" s="49">
        <v>6995.4570000000003</v>
      </c>
      <c r="Y195" s="49">
        <v>203438.78599999999</v>
      </c>
      <c r="Z195" s="49">
        <v>0</v>
      </c>
      <c r="AA195" s="49">
        <v>0</v>
      </c>
      <c r="AB195" s="49">
        <v>0</v>
      </c>
      <c r="AC195" s="49">
        <v>1007.348</v>
      </c>
      <c r="AD195" s="49">
        <v>6995.4570000000003</v>
      </c>
      <c r="AE195" s="49">
        <v>0</v>
      </c>
      <c r="AF195" s="49">
        <v>8954.1730000000007</v>
      </c>
      <c r="AG195" s="49">
        <v>5391.1570000000002</v>
      </c>
      <c r="AH195" s="49">
        <v>7163.3379999999997</v>
      </c>
      <c r="AI195" s="49">
        <v>41189.190999999999</v>
      </c>
      <c r="AJ195" s="49">
        <v>17550.177</v>
      </c>
      <c r="AK195" s="49">
        <v>0</v>
      </c>
      <c r="AL195" s="49">
        <v>0</v>
      </c>
      <c r="AM195" s="49">
        <v>34563.103999999999</v>
      </c>
      <c r="AN195" s="49">
        <v>0</v>
      </c>
      <c r="AO195" s="49">
        <v>0</v>
      </c>
      <c r="AP195" s="49">
        <v>11192.732</v>
      </c>
      <c r="AQ195" s="49">
        <v>68230.790999999997</v>
      </c>
      <c r="AR195" s="49">
        <v>5596.366</v>
      </c>
      <c r="AS195" s="49">
        <v>0</v>
      </c>
      <c r="AT195" s="49">
        <v>0</v>
      </c>
      <c r="AU195" s="49">
        <v>0</v>
      </c>
      <c r="AV195" s="49">
        <v>15222.093000000001</v>
      </c>
      <c r="AW195" s="49">
        <v>0</v>
      </c>
      <c r="AX195" s="49">
        <v>0</v>
      </c>
      <c r="AY195" s="49">
        <v>0</v>
      </c>
      <c r="AZ195" s="49">
        <v>3357.8229999999999</v>
      </c>
      <c r="BA195" s="49">
        <v>3357.8220000000001</v>
      </c>
      <c r="BB195" s="49">
        <v>0</v>
      </c>
      <c r="BC195" s="49">
        <v>0</v>
      </c>
      <c r="BD195" s="49">
        <v>0</v>
      </c>
      <c r="BE195" s="49">
        <v>7974.8059999999996</v>
      </c>
      <c r="BF195" s="49">
        <v>0</v>
      </c>
      <c r="BG195" s="49">
        <v>0</v>
      </c>
      <c r="BH195" s="49">
        <v>0</v>
      </c>
      <c r="BI195" s="49"/>
      <c r="BJ195" s="166"/>
      <c r="BK195" s="166"/>
      <c r="BL195" s="166"/>
      <c r="BM195" s="149">
        <v>0</v>
      </c>
    </row>
    <row r="196" spans="2:65" ht="18" hidden="1" customHeight="1" outlineLevel="3">
      <c r="B196" s="166" t="s">
        <v>918</v>
      </c>
      <c r="C196" s="166" t="s">
        <v>1236</v>
      </c>
      <c r="D196" s="166" t="s">
        <v>324</v>
      </c>
      <c r="E196" s="167" t="s">
        <v>325</v>
      </c>
      <c r="F196" s="166" t="s">
        <v>920</v>
      </c>
      <c r="G196" s="49">
        <v>315973.31040000002</v>
      </c>
      <c r="H196" s="49">
        <v>316793.05</v>
      </c>
      <c r="I196" s="49">
        <v>-9839.739599999999</v>
      </c>
      <c r="J196" s="49">
        <v>306953.31040000002</v>
      </c>
      <c r="K196" s="165">
        <v>-9020</v>
      </c>
      <c r="L196" s="152">
        <v>0.97145328512531226</v>
      </c>
      <c r="M196" s="49">
        <v>306853.31040000002</v>
      </c>
      <c r="N196" s="49">
        <v>316793.05</v>
      </c>
      <c r="O196" s="49">
        <v>-9839.739599999999</v>
      </c>
      <c r="P196" s="49">
        <v>306953.31040000002</v>
      </c>
      <c r="Q196" s="165">
        <v>100</v>
      </c>
      <c r="R196" s="152">
        <v>1.0003258886139101</v>
      </c>
      <c r="S196" s="49">
        <v>1678.903</v>
      </c>
      <c r="T196" s="49">
        <v>0</v>
      </c>
      <c r="U196" s="49">
        <v>0</v>
      </c>
      <c r="V196" s="49">
        <v>109061.814</v>
      </c>
      <c r="W196" s="49">
        <v>0</v>
      </c>
      <c r="X196" s="49">
        <v>8954.1849999999995</v>
      </c>
      <c r="Y196" s="49">
        <v>77364.048999999999</v>
      </c>
      <c r="Z196" s="49">
        <v>0</v>
      </c>
      <c r="AA196" s="49">
        <v>0</v>
      </c>
      <c r="AB196" s="49">
        <v>0</v>
      </c>
      <c r="AC196" s="49">
        <v>1678.914</v>
      </c>
      <c r="AD196" s="49">
        <v>3078.0010000000002</v>
      </c>
      <c r="AE196" s="49">
        <v>0</v>
      </c>
      <c r="AF196" s="49">
        <v>4298.0029999999997</v>
      </c>
      <c r="AG196" s="49">
        <v>4756.9030000000002</v>
      </c>
      <c r="AH196" s="49">
        <v>3581.6680000000001</v>
      </c>
      <c r="AI196" s="49">
        <v>21310.929</v>
      </c>
      <c r="AJ196" s="49">
        <v>6267.92</v>
      </c>
      <c r="AK196" s="49">
        <v>0</v>
      </c>
      <c r="AL196" s="49">
        <v>0</v>
      </c>
      <c r="AM196" s="49">
        <v>27399.767</v>
      </c>
      <c r="AN196" s="49">
        <v>0</v>
      </c>
      <c r="AO196" s="49">
        <v>0</v>
      </c>
      <c r="AP196" s="49">
        <v>7834.9120000000003</v>
      </c>
      <c r="AQ196" s="49">
        <v>21490.011999999999</v>
      </c>
      <c r="AR196" s="49">
        <v>4477.0919999999996</v>
      </c>
      <c r="AS196" s="49">
        <v>0</v>
      </c>
      <c r="AT196" s="49">
        <v>0</v>
      </c>
      <c r="AU196" s="49">
        <v>0</v>
      </c>
      <c r="AV196" s="49">
        <v>6088.8360000000002</v>
      </c>
      <c r="AW196" s="49">
        <v>0</v>
      </c>
      <c r="AX196" s="49">
        <v>0</v>
      </c>
      <c r="AY196" s="49">
        <v>0</v>
      </c>
      <c r="AZ196" s="49">
        <v>895.41899999999998</v>
      </c>
      <c r="BA196" s="49">
        <v>1790.8389999999999</v>
      </c>
      <c r="BB196" s="49">
        <v>0</v>
      </c>
      <c r="BC196" s="49">
        <v>0</v>
      </c>
      <c r="BD196" s="49">
        <v>0</v>
      </c>
      <c r="BE196" s="49">
        <v>4784.884</v>
      </c>
      <c r="BF196" s="49">
        <v>0</v>
      </c>
      <c r="BG196" s="49">
        <v>0</v>
      </c>
      <c r="BH196" s="49">
        <v>0</v>
      </c>
      <c r="BI196" s="49"/>
      <c r="BJ196" s="166"/>
      <c r="BK196" s="166"/>
      <c r="BL196" s="166"/>
      <c r="BM196" s="149">
        <v>-2.7284841053187847E-11</v>
      </c>
    </row>
    <row r="197" spans="2:65" ht="18" hidden="1" customHeight="1" outlineLevel="3">
      <c r="B197" s="166" t="s">
        <v>918</v>
      </c>
      <c r="C197" s="166" t="s">
        <v>144</v>
      </c>
      <c r="D197" s="166" t="s">
        <v>310</v>
      </c>
      <c r="E197" s="167" t="s">
        <v>313</v>
      </c>
      <c r="F197" s="166" t="s">
        <v>145</v>
      </c>
      <c r="G197" s="49">
        <v>685647.29999999993</v>
      </c>
      <c r="H197" s="49">
        <v>483261.36300000001</v>
      </c>
      <c r="I197" s="49">
        <v>-17771.749920000002</v>
      </c>
      <c r="J197" s="49">
        <v>465489.61308000004</v>
      </c>
      <c r="K197" s="165">
        <v>-220157.68691999989</v>
      </c>
      <c r="L197" s="152">
        <v>0.67890533964036626</v>
      </c>
      <c r="M197" s="49">
        <v>667407.29999999993</v>
      </c>
      <c r="N197" s="49">
        <v>483261.36300000001</v>
      </c>
      <c r="O197" s="49">
        <v>-17771.749920000002</v>
      </c>
      <c r="P197" s="49">
        <v>465489.61308000004</v>
      </c>
      <c r="Q197" s="165">
        <v>-201917.68691999989</v>
      </c>
      <c r="R197" s="152">
        <v>0.69745957690303972</v>
      </c>
      <c r="S197" s="49">
        <v>5596.3440000000001</v>
      </c>
      <c r="T197" s="49">
        <v>0</v>
      </c>
      <c r="U197" s="49">
        <v>0</v>
      </c>
      <c r="V197" s="49">
        <v>161891.43</v>
      </c>
      <c r="W197" s="49">
        <v>0</v>
      </c>
      <c r="X197" s="49">
        <v>1399.0909999999999</v>
      </c>
      <c r="Y197" s="49">
        <v>133954.41200000001</v>
      </c>
      <c r="Z197" s="49">
        <v>0</v>
      </c>
      <c r="AA197" s="49">
        <v>0</v>
      </c>
      <c r="AB197" s="49">
        <v>0</v>
      </c>
      <c r="AC197" s="49">
        <v>1007.348</v>
      </c>
      <c r="AD197" s="49">
        <v>7555.0940000000001</v>
      </c>
      <c r="AE197" s="49">
        <v>0</v>
      </c>
      <c r="AF197" s="49">
        <v>7879.6719999999996</v>
      </c>
      <c r="AG197" s="49">
        <v>5391.1570000000002</v>
      </c>
      <c r="AH197" s="49">
        <v>6805.1710000000003</v>
      </c>
      <c r="AI197" s="49">
        <v>35637.603999999999</v>
      </c>
      <c r="AJ197" s="49">
        <v>8954.1720000000005</v>
      </c>
      <c r="AK197" s="49">
        <v>0</v>
      </c>
      <c r="AL197" s="49">
        <v>0</v>
      </c>
      <c r="AM197" s="49">
        <v>25250.764999999999</v>
      </c>
      <c r="AN197" s="49">
        <v>0</v>
      </c>
      <c r="AO197" s="49">
        <v>0</v>
      </c>
      <c r="AP197" s="49">
        <v>0</v>
      </c>
      <c r="AQ197" s="49">
        <v>48710.696000000004</v>
      </c>
      <c r="AR197" s="49">
        <v>12312.004999999999</v>
      </c>
      <c r="AS197" s="49">
        <v>0</v>
      </c>
      <c r="AT197" s="49">
        <v>0</v>
      </c>
      <c r="AU197" s="49">
        <v>0</v>
      </c>
      <c r="AV197" s="49">
        <v>5372.5029999999997</v>
      </c>
      <c r="AW197" s="49">
        <v>0</v>
      </c>
      <c r="AX197" s="49">
        <v>0</v>
      </c>
      <c r="AY197" s="49">
        <v>0</v>
      </c>
      <c r="AZ197" s="49">
        <v>4029.3870000000002</v>
      </c>
      <c r="BA197" s="49">
        <v>3805.5320000000002</v>
      </c>
      <c r="BB197" s="49">
        <v>0</v>
      </c>
      <c r="BC197" s="49">
        <v>0</v>
      </c>
      <c r="BD197" s="49">
        <v>0</v>
      </c>
      <c r="BE197" s="49">
        <v>7708.98</v>
      </c>
      <c r="BF197" s="49">
        <v>0</v>
      </c>
      <c r="BG197" s="49">
        <v>0</v>
      </c>
      <c r="BH197" s="49">
        <v>0</v>
      </c>
      <c r="BI197" s="49"/>
      <c r="BJ197" s="166"/>
      <c r="BK197" s="166"/>
      <c r="BL197" s="166"/>
      <c r="BM197" s="149">
        <v>-2.9103830456733704E-11</v>
      </c>
    </row>
    <row r="198" spans="2:65" ht="18" hidden="1" customHeight="1" outlineLevel="3">
      <c r="B198" s="166" t="s">
        <v>918</v>
      </c>
      <c r="C198" s="166" t="s">
        <v>171</v>
      </c>
      <c r="D198" s="166" t="s">
        <v>308</v>
      </c>
      <c r="E198" s="167" t="s">
        <v>311</v>
      </c>
      <c r="F198" s="166" t="s">
        <v>318</v>
      </c>
      <c r="G198" s="49">
        <v>550827.22940952377</v>
      </c>
      <c r="H198" s="49">
        <v>578883.51100000006</v>
      </c>
      <c r="I198" s="49">
        <v>-19561.920119999999</v>
      </c>
      <c r="J198" s="49">
        <v>559321.59088000003</v>
      </c>
      <c r="K198" s="165">
        <v>8494.3614704762585</v>
      </c>
      <c r="L198" s="152">
        <v>1.0154210994245547</v>
      </c>
      <c r="M198" s="49">
        <v>532587.22940952377</v>
      </c>
      <c r="N198" s="49">
        <v>578883.51100000006</v>
      </c>
      <c r="O198" s="49">
        <v>-19561.920119999999</v>
      </c>
      <c r="P198" s="49">
        <v>559321.59088000003</v>
      </c>
      <c r="Q198" s="165">
        <v>26734.361470476259</v>
      </c>
      <c r="R198" s="152">
        <v>1.0501971508031023</v>
      </c>
      <c r="S198" s="49">
        <v>13990.86</v>
      </c>
      <c r="T198" s="49">
        <v>0</v>
      </c>
      <c r="U198" s="49">
        <v>0</v>
      </c>
      <c r="V198" s="49">
        <v>179083.44099999999</v>
      </c>
      <c r="W198" s="49">
        <v>0</v>
      </c>
      <c r="X198" s="49">
        <v>0</v>
      </c>
      <c r="Y198" s="49">
        <v>144520.33499999999</v>
      </c>
      <c r="Z198" s="49">
        <v>0</v>
      </c>
      <c r="AA198" s="49">
        <v>0</v>
      </c>
      <c r="AB198" s="49">
        <v>0</v>
      </c>
      <c r="AC198" s="49">
        <v>1007.348</v>
      </c>
      <c r="AD198" s="49">
        <v>7834.9120000000003</v>
      </c>
      <c r="AE198" s="49">
        <v>0</v>
      </c>
      <c r="AF198" s="49">
        <v>10924.09</v>
      </c>
      <c r="AG198" s="49">
        <v>5391.1570000000002</v>
      </c>
      <c r="AH198" s="49">
        <v>6984.2539999999999</v>
      </c>
      <c r="AI198" s="49">
        <v>39935.607000000004</v>
      </c>
      <c r="AJ198" s="49">
        <v>34563.103000000003</v>
      </c>
      <c r="AK198" s="49">
        <v>0</v>
      </c>
      <c r="AL198" s="49">
        <v>0</v>
      </c>
      <c r="AM198" s="49">
        <v>36533.021999999997</v>
      </c>
      <c r="AN198" s="49">
        <v>0</v>
      </c>
      <c r="AO198" s="49">
        <v>0</v>
      </c>
      <c r="AP198" s="49">
        <v>0</v>
      </c>
      <c r="AQ198" s="49">
        <v>46740.777999999998</v>
      </c>
      <c r="AR198" s="49">
        <v>15110.188</v>
      </c>
      <c r="AS198" s="49">
        <v>0</v>
      </c>
      <c r="AT198" s="49">
        <v>0</v>
      </c>
      <c r="AU198" s="49">
        <v>0</v>
      </c>
      <c r="AV198" s="49">
        <v>18803.761999999999</v>
      </c>
      <c r="AW198" s="49">
        <v>0</v>
      </c>
      <c r="AX198" s="49">
        <v>0</v>
      </c>
      <c r="AY198" s="49">
        <v>0</v>
      </c>
      <c r="AZ198" s="49">
        <v>5148.6610000000001</v>
      </c>
      <c r="BA198" s="49">
        <v>3805.5320000000002</v>
      </c>
      <c r="BB198" s="49">
        <v>0</v>
      </c>
      <c r="BC198" s="49">
        <v>0</v>
      </c>
      <c r="BD198" s="49">
        <v>0</v>
      </c>
      <c r="BE198" s="49">
        <v>8506.4609999999993</v>
      </c>
      <c r="BF198" s="49">
        <v>0</v>
      </c>
      <c r="BG198" s="49">
        <v>0</v>
      </c>
      <c r="BH198" s="49">
        <v>0</v>
      </c>
      <c r="BI198" s="49"/>
      <c r="BJ198" s="166"/>
      <c r="BK198" s="166"/>
      <c r="BL198" s="166"/>
      <c r="BM198" s="149">
        <v>-9.0949470177292824E-11</v>
      </c>
    </row>
    <row r="199" spans="2:65" ht="18" hidden="1" customHeight="1" outlineLevel="3">
      <c r="B199" s="166" t="s">
        <v>918</v>
      </c>
      <c r="C199" s="166" t="s">
        <v>171</v>
      </c>
      <c r="D199" s="166" t="s">
        <v>309</v>
      </c>
      <c r="E199" s="167" t="s">
        <v>312</v>
      </c>
      <c r="F199" s="166" t="s">
        <v>921</v>
      </c>
      <c r="G199" s="49">
        <v>557664.01078095241</v>
      </c>
      <c r="H199" s="49">
        <v>585733.44099999999</v>
      </c>
      <c r="I199" s="49">
        <v>-19233.22968</v>
      </c>
      <c r="J199" s="49">
        <v>566500.21132</v>
      </c>
      <c r="K199" s="165">
        <v>8836.200539047597</v>
      </c>
      <c r="L199" s="152">
        <v>1.0158450256215628</v>
      </c>
      <c r="M199" s="49">
        <v>539424.01078095241</v>
      </c>
      <c r="N199" s="49">
        <v>585733.44099999999</v>
      </c>
      <c r="O199" s="49">
        <v>-19233.22968</v>
      </c>
      <c r="P199" s="49">
        <v>566500.21132</v>
      </c>
      <c r="Q199" s="165">
        <v>27076.200539047597</v>
      </c>
      <c r="R199" s="152">
        <v>1.0501946520694323</v>
      </c>
      <c r="S199" s="49">
        <v>17908.3</v>
      </c>
      <c r="T199" s="49">
        <v>0</v>
      </c>
      <c r="U199" s="49">
        <v>0</v>
      </c>
      <c r="V199" s="49">
        <v>181590.60800000001</v>
      </c>
      <c r="W199" s="49">
        <v>0</v>
      </c>
      <c r="X199" s="49">
        <v>0</v>
      </c>
      <c r="Y199" s="49">
        <v>144520.33499999999</v>
      </c>
      <c r="Z199" s="49">
        <v>0</v>
      </c>
      <c r="AA199" s="49">
        <v>0</v>
      </c>
      <c r="AB199" s="49">
        <v>0</v>
      </c>
      <c r="AC199" s="49">
        <v>1007.348</v>
      </c>
      <c r="AD199" s="49">
        <v>8394.5480000000007</v>
      </c>
      <c r="AE199" s="49">
        <v>0</v>
      </c>
      <c r="AF199" s="49">
        <v>10924.09</v>
      </c>
      <c r="AG199" s="49">
        <v>5391.1570000000002</v>
      </c>
      <c r="AH199" s="49">
        <v>6984.2539999999999</v>
      </c>
      <c r="AI199" s="49">
        <v>39756.523999999998</v>
      </c>
      <c r="AJ199" s="49">
        <v>40831.023999999998</v>
      </c>
      <c r="AK199" s="49">
        <v>0</v>
      </c>
      <c r="AL199" s="49">
        <v>0</v>
      </c>
      <c r="AM199" s="49">
        <v>36533.021999999997</v>
      </c>
      <c r="AN199" s="49">
        <v>0</v>
      </c>
      <c r="AO199" s="49">
        <v>0</v>
      </c>
      <c r="AP199" s="49">
        <v>0</v>
      </c>
      <c r="AQ199" s="49">
        <v>46561.695</v>
      </c>
      <c r="AR199" s="49">
        <v>15110.188</v>
      </c>
      <c r="AS199" s="49">
        <v>0</v>
      </c>
      <c r="AT199" s="49">
        <v>0</v>
      </c>
      <c r="AU199" s="49">
        <v>0</v>
      </c>
      <c r="AV199" s="49">
        <v>13431.258</v>
      </c>
      <c r="AW199" s="49">
        <v>0</v>
      </c>
      <c r="AX199" s="49">
        <v>0</v>
      </c>
      <c r="AY199" s="49">
        <v>0</v>
      </c>
      <c r="AZ199" s="49">
        <v>4477.0969999999998</v>
      </c>
      <c r="BA199" s="49">
        <v>3805.5320000000002</v>
      </c>
      <c r="BB199" s="49">
        <v>0</v>
      </c>
      <c r="BC199" s="49">
        <v>0</v>
      </c>
      <c r="BD199" s="49">
        <v>0</v>
      </c>
      <c r="BE199" s="49">
        <v>8506.4609999999993</v>
      </c>
      <c r="BF199" s="49">
        <v>0</v>
      </c>
      <c r="BG199" s="49">
        <v>0</v>
      </c>
      <c r="BH199" s="49">
        <v>0</v>
      </c>
      <c r="BI199" s="49"/>
      <c r="BJ199" s="166"/>
      <c r="BK199" s="166"/>
      <c r="BL199" s="166"/>
      <c r="BM199" s="149">
        <v>0</v>
      </c>
    </row>
    <row r="200" spans="2:65" ht="18" customHeight="1" outlineLevel="2" collapsed="1">
      <c r="B200" s="158" t="s">
        <v>918</v>
      </c>
      <c r="C200" s="158"/>
      <c r="D200" s="158"/>
      <c r="E200" s="159" t="s">
        <v>922</v>
      </c>
      <c r="F200" s="158"/>
      <c r="G200" s="160">
        <v>6263644.5527999997</v>
      </c>
      <c r="H200" s="160">
        <v>5986155.6539999992</v>
      </c>
      <c r="I200" s="160">
        <v>-193173.14915999997</v>
      </c>
      <c r="J200" s="160">
        <v>5792982.5048400005</v>
      </c>
      <c r="K200" s="168">
        <v>-470662.04795999965</v>
      </c>
      <c r="L200" s="161">
        <v>0.92485811670944806</v>
      </c>
      <c r="M200" s="160">
        <v>6074404.5527999997</v>
      </c>
      <c r="N200" s="160">
        <v>5986155.6539999992</v>
      </c>
      <c r="O200" s="160">
        <v>-193173.14915999997</v>
      </c>
      <c r="P200" s="160">
        <v>5792982.5048399996</v>
      </c>
      <c r="Q200" s="168">
        <v>-281422.04795999965</v>
      </c>
      <c r="R200" s="161">
        <v>0.95367084205310648</v>
      </c>
      <c r="S200" s="160">
        <v>79020.375</v>
      </c>
      <c r="T200" s="160">
        <v>0</v>
      </c>
      <c r="U200" s="160">
        <v>0</v>
      </c>
      <c r="V200" s="160">
        <v>1853871.7710000002</v>
      </c>
      <c r="W200" s="160">
        <v>0</v>
      </c>
      <c r="X200" s="160">
        <v>64358.205000000002</v>
      </c>
      <c r="Y200" s="160">
        <v>1551578.923</v>
      </c>
      <c r="Z200" s="160">
        <v>0</v>
      </c>
      <c r="AA200" s="160">
        <v>0</v>
      </c>
      <c r="AB200" s="160">
        <v>0</v>
      </c>
      <c r="AC200" s="160">
        <v>11248.722</v>
      </c>
      <c r="AD200" s="160">
        <v>99615.30799999999</v>
      </c>
      <c r="AE200" s="160">
        <v>0</v>
      </c>
      <c r="AF200" s="160">
        <v>108345.48299999999</v>
      </c>
      <c r="AG200" s="160">
        <v>60888.360999999997</v>
      </c>
      <c r="AH200" s="160">
        <v>136282.49799999999</v>
      </c>
      <c r="AI200" s="160">
        <v>412429.15899999999</v>
      </c>
      <c r="AJ200" s="160">
        <v>208632.20700000002</v>
      </c>
      <c r="AK200" s="160">
        <v>0</v>
      </c>
      <c r="AL200" s="160">
        <v>0</v>
      </c>
      <c r="AM200" s="160">
        <v>309814.353</v>
      </c>
      <c r="AN200" s="160">
        <v>0</v>
      </c>
      <c r="AO200" s="160">
        <v>0</v>
      </c>
      <c r="AP200" s="160">
        <v>87583.123000000007</v>
      </c>
      <c r="AQ200" s="160">
        <v>513969.473</v>
      </c>
      <c r="AR200" s="160">
        <v>137950.41500000001</v>
      </c>
      <c r="AS200" s="160">
        <v>0</v>
      </c>
      <c r="AT200" s="160">
        <v>0</v>
      </c>
      <c r="AU200" s="160">
        <v>0</v>
      </c>
      <c r="AV200" s="160">
        <v>138968.74900000001</v>
      </c>
      <c r="AW200" s="160">
        <v>0</v>
      </c>
      <c r="AX200" s="160">
        <v>0</v>
      </c>
      <c r="AY200" s="160">
        <v>0</v>
      </c>
      <c r="AZ200" s="160">
        <v>62679.355000000003</v>
      </c>
      <c r="BA200" s="160">
        <v>56411.418000000005</v>
      </c>
      <c r="BB200" s="160">
        <v>0</v>
      </c>
      <c r="BC200" s="160">
        <v>0</v>
      </c>
      <c r="BD200" s="160">
        <v>0</v>
      </c>
      <c r="BE200" s="160">
        <v>92507.755999999979</v>
      </c>
      <c r="BF200" s="160">
        <v>0</v>
      </c>
      <c r="BG200" s="160">
        <v>0</v>
      </c>
      <c r="BH200" s="160">
        <v>0</v>
      </c>
      <c r="BI200" s="160"/>
      <c r="BJ200" s="161"/>
      <c r="BK200" s="160"/>
      <c r="BL200" s="161"/>
      <c r="BM200" s="149">
        <v>5.2386894822120667E-10</v>
      </c>
    </row>
    <row r="201" spans="2:65" ht="18" hidden="1" customHeight="1" outlineLevel="3">
      <c r="B201" s="166" t="s">
        <v>918</v>
      </c>
      <c r="C201" s="166" t="s">
        <v>195</v>
      </c>
      <c r="D201" s="166" t="s">
        <v>367</v>
      </c>
      <c r="E201" s="167" t="s">
        <v>414</v>
      </c>
      <c r="F201" s="166" t="s">
        <v>923</v>
      </c>
      <c r="G201" s="49">
        <v>25000</v>
      </c>
      <c r="H201" s="49">
        <v>25129.666000000001</v>
      </c>
      <c r="I201" s="49">
        <v>0</v>
      </c>
      <c r="J201" s="49">
        <v>25129.666000000001</v>
      </c>
      <c r="K201" s="165">
        <v>129.66600000000108</v>
      </c>
      <c r="L201" s="152">
        <v>1.00518664</v>
      </c>
      <c r="M201" s="49">
        <v>25000</v>
      </c>
      <c r="N201" s="49">
        <v>25129.666000000001</v>
      </c>
      <c r="O201" s="49">
        <v>0</v>
      </c>
      <c r="P201" s="49">
        <v>25129.666000000001</v>
      </c>
      <c r="Q201" s="165">
        <v>129.66600000000108</v>
      </c>
      <c r="R201" s="152">
        <v>1.00518664</v>
      </c>
      <c r="S201" s="49">
        <v>0</v>
      </c>
      <c r="T201" s="49">
        <v>0</v>
      </c>
      <c r="U201" s="49">
        <v>0</v>
      </c>
      <c r="V201" s="49">
        <v>2632.527</v>
      </c>
      <c r="W201" s="49">
        <v>0</v>
      </c>
      <c r="X201" s="49">
        <v>0</v>
      </c>
      <c r="Y201" s="49">
        <v>14040.142</v>
      </c>
      <c r="Z201" s="49">
        <v>0</v>
      </c>
      <c r="AA201" s="49">
        <v>0</v>
      </c>
      <c r="AB201" s="49">
        <v>0</v>
      </c>
      <c r="AC201" s="49">
        <v>0</v>
      </c>
      <c r="AD201" s="49">
        <v>0</v>
      </c>
      <c r="AE201" s="49">
        <v>0</v>
      </c>
      <c r="AF201" s="49">
        <v>0</v>
      </c>
      <c r="AG201" s="49">
        <v>0</v>
      </c>
      <c r="AH201" s="49">
        <v>0</v>
      </c>
      <c r="AI201" s="49">
        <v>3510.0360000000001</v>
      </c>
      <c r="AJ201" s="49">
        <v>526.505</v>
      </c>
      <c r="AK201" s="49">
        <v>0</v>
      </c>
      <c r="AL201" s="49">
        <v>0</v>
      </c>
      <c r="AM201" s="49">
        <v>1755.0170000000001</v>
      </c>
      <c r="AN201" s="49">
        <v>0</v>
      </c>
      <c r="AO201" s="49">
        <v>0</v>
      </c>
      <c r="AP201" s="49">
        <v>822.66600000000005</v>
      </c>
      <c r="AQ201" s="49">
        <v>0</v>
      </c>
      <c r="AR201" s="49">
        <v>0</v>
      </c>
      <c r="AS201" s="49">
        <v>0</v>
      </c>
      <c r="AT201" s="49">
        <v>0</v>
      </c>
      <c r="AU201" s="49">
        <v>0</v>
      </c>
      <c r="AV201" s="49">
        <v>526.505</v>
      </c>
      <c r="AW201" s="49">
        <v>0</v>
      </c>
      <c r="AX201" s="49">
        <v>0</v>
      </c>
      <c r="AY201" s="49">
        <v>0</v>
      </c>
      <c r="AZ201" s="49">
        <v>658.13400000000001</v>
      </c>
      <c r="BA201" s="49">
        <v>658.13400000000001</v>
      </c>
      <c r="BB201" s="49">
        <v>0</v>
      </c>
      <c r="BC201" s="49">
        <v>0</v>
      </c>
      <c r="BD201" s="49">
        <v>0</v>
      </c>
      <c r="BE201" s="49">
        <v>0</v>
      </c>
      <c r="BF201" s="49">
        <v>0</v>
      </c>
      <c r="BG201" s="49">
        <v>0</v>
      </c>
      <c r="BH201" s="49">
        <v>0</v>
      </c>
      <c r="BI201" s="49"/>
      <c r="BJ201" s="166"/>
      <c r="BK201" s="166"/>
      <c r="BL201" s="166"/>
      <c r="BM201" s="149">
        <v>3.637978807091713E-12</v>
      </c>
    </row>
    <row r="202" spans="2:65" ht="18" hidden="1" customHeight="1" outlineLevel="3">
      <c r="B202" s="166" t="s">
        <v>918</v>
      </c>
      <c r="C202" s="166" t="s">
        <v>1236</v>
      </c>
      <c r="D202" s="166" t="s">
        <v>370</v>
      </c>
      <c r="E202" s="167" t="s">
        <v>463</v>
      </c>
      <c r="F202" s="166" t="s">
        <v>924</v>
      </c>
      <c r="G202" s="49">
        <v>40802.332999999999</v>
      </c>
      <c r="H202" s="49">
        <v>41802.332999999999</v>
      </c>
      <c r="I202" s="49">
        <v>0</v>
      </c>
      <c r="J202" s="49">
        <v>41802.332999999999</v>
      </c>
      <c r="K202" s="165">
        <v>1000</v>
      </c>
      <c r="L202" s="152">
        <v>1.0245084024974749</v>
      </c>
      <c r="M202" s="49">
        <v>40802.332999999999</v>
      </c>
      <c r="N202" s="49">
        <v>41802.332999999999</v>
      </c>
      <c r="O202" s="49">
        <v>0</v>
      </c>
      <c r="P202" s="49">
        <v>41802.332999999999</v>
      </c>
      <c r="Q202" s="165">
        <v>1000</v>
      </c>
      <c r="R202" s="152">
        <v>1.0245084024974749</v>
      </c>
      <c r="S202" s="49">
        <v>0</v>
      </c>
      <c r="T202" s="49">
        <v>0</v>
      </c>
      <c r="U202" s="49">
        <v>0</v>
      </c>
      <c r="V202" s="49">
        <v>8775.0889999999999</v>
      </c>
      <c r="W202" s="49">
        <v>0</v>
      </c>
      <c r="X202" s="49">
        <v>0</v>
      </c>
      <c r="Y202" s="49">
        <v>19305.194</v>
      </c>
      <c r="Z202" s="49">
        <v>0</v>
      </c>
      <c r="AA202" s="49">
        <v>0</v>
      </c>
      <c r="AB202" s="49">
        <v>0</v>
      </c>
      <c r="AC202" s="49">
        <v>0</v>
      </c>
      <c r="AD202" s="49">
        <v>0</v>
      </c>
      <c r="AE202" s="49">
        <v>0</v>
      </c>
      <c r="AF202" s="49">
        <v>0</v>
      </c>
      <c r="AG202" s="49">
        <v>0</v>
      </c>
      <c r="AH202" s="49">
        <v>0</v>
      </c>
      <c r="AI202" s="49">
        <v>1755.0170000000001</v>
      </c>
      <c r="AJ202" s="49">
        <v>526.505</v>
      </c>
      <c r="AK202" s="49">
        <v>0</v>
      </c>
      <c r="AL202" s="49">
        <v>0</v>
      </c>
      <c r="AM202" s="49">
        <v>8775.0889999999999</v>
      </c>
      <c r="AN202" s="49">
        <v>0</v>
      </c>
      <c r="AO202" s="49">
        <v>0</v>
      </c>
      <c r="AP202" s="49">
        <v>822.66600000000005</v>
      </c>
      <c r="AQ202" s="49">
        <v>0</v>
      </c>
      <c r="AR202" s="49">
        <v>0</v>
      </c>
      <c r="AS202" s="49">
        <v>0</v>
      </c>
      <c r="AT202" s="49">
        <v>0</v>
      </c>
      <c r="AU202" s="49">
        <v>0</v>
      </c>
      <c r="AV202" s="49">
        <v>526.505</v>
      </c>
      <c r="AW202" s="49">
        <v>0</v>
      </c>
      <c r="AX202" s="49">
        <v>0</v>
      </c>
      <c r="AY202" s="49">
        <v>0</v>
      </c>
      <c r="AZ202" s="49">
        <v>658.13400000000001</v>
      </c>
      <c r="BA202" s="49">
        <v>658.13400000000001</v>
      </c>
      <c r="BB202" s="49">
        <v>0</v>
      </c>
      <c r="BC202" s="49">
        <v>0</v>
      </c>
      <c r="BD202" s="49">
        <v>0</v>
      </c>
      <c r="BE202" s="49">
        <v>0</v>
      </c>
      <c r="BF202" s="49">
        <v>0</v>
      </c>
      <c r="BG202" s="49">
        <v>0</v>
      </c>
      <c r="BH202" s="49">
        <v>0</v>
      </c>
      <c r="BI202" s="49"/>
      <c r="BJ202" s="166"/>
      <c r="BK202" s="166"/>
      <c r="BL202" s="166"/>
      <c r="BM202" s="149">
        <v>-7.2759576141834259E-12</v>
      </c>
    </row>
    <row r="203" spans="2:65" ht="18" hidden="1" customHeight="1" outlineLevel="3">
      <c r="B203" s="166" t="s">
        <v>918</v>
      </c>
      <c r="C203" s="166" t="s">
        <v>1236</v>
      </c>
      <c r="D203" s="166" t="s">
        <v>371</v>
      </c>
      <c r="E203" s="167" t="s">
        <v>485</v>
      </c>
      <c r="F203" s="166" t="s">
        <v>925</v>
      </c>
      <c r="G203" s="49">
        <v>20795.132000000001</v>
      </c>
      <c r="H203" s="49">
        <v>21795.132000000001</v>
      </c>
      <c r="I203" s="49">
        <v>0</v>
      </c>
      <c r="J203" s="49">
        <v>21795.132000000001</v>
      </c>
      <c r="K203" s="165">
        <v>1000</v>
      </c>
      <c r="L203" s="152">
        <v>1.0480881775600175</v>
      </c>
      <c r="M203" s="49">
        <v>20795.132000000001</v>
      </c>
      <c r="N203" s="49">
        <v>21795.132000000001</v>
      </c>
      <c r="O203" s="49">
        <v>0</v>
      </c>
      <c r="P203" s="49">
        <v>21795.132000000001</v>
      </c>
      <c r="Q203" s="165">
        <v>1000</v>
      </c>
      <c r="R203" s="152">
        <v>1.0480881775600175</v>
      </c>
      <c r="S203" s="49">
        <v>0</v>
      </c>
      <c r="T203" s="49">
        <v>0</v>
      </c>
      <c r="U203" s="49">
        <v>0</v>
      </c>
      <c r="V203" s="49">
        <v>526.505</v>
      </c>
      <c r="W203" s="49">
        <v>0</v>
      </c>
      <c r="X203" s="49">
        <v>822.66600000000005</v>
      </c>
      <c r="Y203" s="49">
        <v>10530.108</v>
      </c>
      <c r="Z203" s="49">
        <v>0</v>
      </c>
      <c r="AA203" s="49">
        <v>0</v>
      </c>
      <c r="AB203" s="49">
        <v>0</v>
      </c>
      <c r="AC203" s="49">
        <v>493.601</v>
      </c>
      <c r="AD203" s="49">
        <v>0</v>
      </c>
      <c r="AE203" s="49">
        <v>0</v>
      </c>
      <c r="AF203" s="49">
        <v>0</v>
      </c>
      <c r="AG203" s="49">
        <v>0</v>
      </c>
      <c r="AH203" s="49">
        <v>0</v>
      </c>
      <c r="AI203" s="49">
        <v>0</v>
      </c>
      <c r="AJ203" s="49">
        <v>526.505</v>
      </c>
      <c r="AK203" s="49">
        <v>0</v>
      </c>
      <c r="AL203" s="49">
        <v>0</v>
      </c>
      <c r="AM203" s="49">
        <v>526.505</v>
      </c>
      <c r="AN203" s="49">
        <v>0</v>
      </c>
      <c r="AO203" s="49">
        <v>0</v>
      </c>
      <c r="AP203" s="49">
        <v>822.66600000000005</v>
      </c>
      <c r="AQ203" s="49">
        <v>7020.0709999999999</v>
      </c>
      <c r="AR203" s="49">
        <v>0</v>
      </c>
      <c r="AS203" s="49">
        <v>0</v>
      </c>
      <c r="AT203" s="49">
        <v>0</v>
      </c>
      <c r="AU203" s="49">
        <v>0</v>
      </c>
      <c r="AV203" s="49">
        <v>526.505</v>
      </c>
      <c r="AW203" s="49">
        <v>0</v>
      </c>
      <c r="AX203" s="49">
        <v>0</v>
      </c>
      <c r="AY203" s="49">
        <v>0</v>
      </c>
      <c r="AZ203" s="49">
        <v>0</v>
      </c>
      <c r="BA203" s="49">
        <v>0</v>
      </c>
      <c r="BB203" s="49">
        <v>0</v>
      </c>
      <c r="BC203" s="49">
        <v>0</v>
      </c>
      <c r="BD203" s="49">
        <v>0</v>
      </c>
      <c r="BE203" s="49">
        <v>0</v>
      </c>
      <c r="BF203" s="49">
        <v>0</v>
      </c>
      <c r="BG203" s="49">
        <v>0</v>
      </c>
      <c r="BH203" s="49">
        <v>0</v>
      </c>
      <c r="BI203" s="49"/>
      <c r="BJ203" s="166"/>
      <c r="BK203" s="166"/>
      <c r="BL203" s="166"/>
      <c r="BM203" s="149">
        <v>0</v>
      </c>
    </row>
    <row r="204" spans="2:65" ht="18" hidden="1" customHeight="1" outlineLevel="3">
      <c r="B204" s="166" t="s">
        <v>918</v>
      </c>
      <c r="C204" s="166" t="s">
        <v>171</v>
      </c>
      <c r="D204" s="166" t="s">
        <v>372</v>
      </c>
      <c r="E204" s="167" t="s">
        <v>486</v>
      </c>
      <c r="F204" s="166" t="s">
        <v>926</v>
      </c>
      <c r="G204" s="49">
        <v>65000</v>
      </c>
      <c r="H204" s="49">
        <v>80412.724000000002</v>
      </c>
      <c r="I204" s="49">
        <v>0</v>
      </c>
      <c r="J204" s="49">
        <v>80412.724000000002</v>
      </c>
      <c r="K204" s="165">
        <v>15412.724000000002</v>
      </c>
      <c r="L204" s="152">
        <v>1.2371188307692309</v>
      </c>
      <c r="M204" s="49">
        <v>65000</v>
      </c>
      <c r="N204" s="49">
        <v>80412.724000000002</v>
      </c>
      <c r="O204" s="49">
        <v>0</v>
      </c>
      <c r="P204" s="49">
        <v>80412.724000000002</v>
      </c>
      <c r="Q204" s="165">
        <v>15412.724000000002</v>
      </c>
      <c r="R204" s="152">
        <v>1.2371188307692309</v>
      </c>
      <c r="S204" s="49">
        <v>0</v>
      </c>
      <c r="T204" s="49">
        <v>0</v>
      </c>
      <c r="U204" s="49">
        <v>0</v>
      </c>
      <c r="V204" s="49">
        <v>29835.300999999999</v>
      </c>
      <c r="W204" s="49">
        <v>0</v>
      </c>
      <c r="X204" s="49">
        <v>0</v>
      </c>
      <c r="Y204" s="49">
        <v>26325.266</v>
      </c>
      <c r="Z204" s="49">
        <v>0</v>
      </c>
      <c r="AA204" s="49">
        <v>0</v>
      </c>
      <c r="AB204" s="49">
        <v>0</v>
      </c>
      <c r="AC204" s="49">
        <v>0</v>
      </c>
      <c r="AD204" s="49">
        <v>0</v>
      </c>
      <c r="AE204" s="49">
        <v>0</v>
      </c>
      <c r="AF204" s="49">
        <v>0</v>
      </c>
      <c r="AG204" s="49">
        <v>0</v>
      </c>
      <c r="AH204" s="49">
        <v>0</v>
      </c>
      <c r="AI204" s="49">
        <v>8775.0889999999999</v>
      </c>
      <c r="AJ204" s="49">
        <v>526.505</v>
      </c>
      <c r="AK204" s="49">
        <v>0</v>
      </c>
      <c r="AL204" s="49">
        <v>0</v>
      </c>
      <c r="AM204" s="49">
        <v>12285.124</v>
      </c>
      <c r="AN204" s="49">
        <v>0</v>
      </c>
      <c r="AO204" s="49">
        <v>0</v>
      </c>
      <c r="AP204" s="49">
        <v>822.66600000000005</v>
      </c>
      <c r="AQ204" s="49">
        <v>0</v>
      </c>
      <c r="AR204" s="49">
        <v>0</v>
      </c>
      <c r="AS204" s="49">
        <v>0</v>
      </c>
      <c r="AT204" s="49">
        <v>0</v>
      </c>
      <c r="AU204" s="49">
        <v>0</v>
      </c>
      <c r="AV204" s="49">
        <v>526.505</v>
      </c>
      <c r="AW204" s="49">
        <v>0</v>
      </c>
      <c r="AX204" s="49">
        <v>0</v>
      </c>
      <c r="AY204" s="49">
        <v>0</v>
      </c>
      <c r="AZ204" s="49">
        <v>658.13400000000001</v>
      </c>
      <c r="BA204" s="49">
        <v>658.13400000000001</v>
      </c>
      <c r="BB204" s="49">
        <v>0</v>
      </c>
      <c r="BC204" s="49">
        <v>0</v>
      </c>
      <c r="BD204" s="49">
        <v>0</v>
      </c>
      <c r="BE204" s="49">
        <v>0</v>
      </c>
      <c r="BF204" s="49">
        <v>0</v>
      </c>
      <c r="BG204" s="49">
        <v>0</v>
      </c>
      <c r="BH204" s="49">
        <v>0</v>
      </c>
      <c r="BI204" s="49"/>
      <c r="BJ204" s="166"/>
      <c r="BK204" s="166"/>
      <c r="BL204" s="166"/>
      <c r="BM204" s="149">
        <v>0</v>
      </c>
    </row>
    <row r="205" spans="2:65" ht="18" hidden="1" customHeight="1" outlineLevel="3">
      <c r="B205" s="166" t="s">
        <v>918</v>
      </c>
      <c r="C205" s="166" t="s">
        <v>144</v>
      </c>
      <c r="D205" s="166" t="s">
        <v>1153</v>
      </c>
      <c r="E205" s="167" t="s">
        <v>1154</v>
      </c>
      <c r="F205" s="166" t="s">
        <v>927</v>
      </c>
      <c r="G205" s="49">
        <v>30000</v>
      </c>
      <c r="H205" s="49">
        <v>30035.485000000001</v>
      </c>
      <c r="I205" s="49">
        <v>0</v>
      </c>
      <c r="J205" s="49">
        <v>30035.485000000001</v>
      </c>
      <c r="K205" s="165">
        <v>35.485000000000582</v>
      </c>
      <c r="L205" s="152">
        <v>1.0011828333333332</v>
      </c>
      <c r="M205" s="49">
        <v>30000</v>
      </c>
      <c r="N205" s="49">
        <v>30035.485000000001</v>
      </c>
      <c r="O205" s="49">
        <v>0</v>
      </c>
      <c r="P205" s="49">
        <v>30035.485000000001</v>
      </c>
      <c r="Q205" s="165">
        <v>35.485000000000582</v>
      </c>
      <c r="R205" s="152">
        <v>1.0011828333333332</v>
      </c>
      <c r="S205" s="49">
        <v>0</v>
      </c>
      <c r="T205" s="49">
        <v>0</v>
      </c>
      <c r="U205" s="49">
        <v>0</v>
      </c>
      <c r="V205" s="49">
        <v>8775.0889999999999</v>
      </c>
      <c r="W205" s="49">
        <v>0</v>
      </c>
      <c r="X205" s="49">
        <v>0</v>
      </c>
      <c r="Y205" s="49">
        <v>17550.179</v>
      </c>
      <c r="Z205" s="49">
        <v>0</v>
      </c>
      <c r="AA205" s="49">
        <v>0</v>
      </c>
      <c r="AB205" s="49">
        <v>0</v>
      </c>
      <c r="AC205" s="49">
        <v>0</v>
      </c>
      <c r="AD205" s="49">
        <v>0</v>
      </c>
      <c r="AE205" s="49">
        <v>0</v>
      </c>
      <c r="AF205" s="49">
        <v>0</v>
      </c>
      <c r="AG205" s="49">
        <v>0</v>
      </c>
      <c r="AH205" s="49">
        <v>0</v>
      </c>
      <c r="AI205" s="49">
        <v>526.505</v>
      </c>
      <c r="AJ205" s="49">
        <v>526.505</v>
      </c>
      <c r="AK205" s="49">
        <v>0</v>
      </c>
      <c r="AL205" s="49">
        <v>0</v>
      </c>
      <c r="AM205" s="49">
        <v>526.505</v>
      </c>
      <c r="AN205" s="49">
        <v>0</v>
      </c>
      <c r="AO205" s="49">
        <v>0</v>
      </c>
      <c r="AP205" s="49">
        <v>822.66600000000005</v>
      </c>
      <c r="AQ205" s="49">
        <v>0</v>
      </c>
      <c r="AR205" s="49">
        <v>0</v>
      </c>
      <c r="AS205" s="49">
        <v>0</v>
      </c>
      <c r="AT205" s="49">
        <v>0</v>
      </c>
      <c r="AU205" s="49">
        <v>0</v>
      </c>
      <c r="AV205" s="49">
        <v>526.505</v>
      </c>
      <c r="AW205" s="49">
        <v>0</v>
      </c>
      <c r="AX205" s="49">
        <v>0</v>
      </c>
      <c r="AY205" s="49">
        <v>0</v>
      </c>
      <c r="AZ205" s="49">
        <v>0</v>
      </c>
      <c r="BA205" s="49">
        <v>0</v>
      </c>
      <c r="BB205" s="49">
        <v>0</v>
      </c>
      <c r="BC205" s="49">
        <v>0</v>
      </c>
      <c r="BD205" s="49">
        <v>0</v>
      </c>
      <c r="BE205" s="49">
        <v>781.53099999999995</v>
      </c>
      <c r="BF205" s="49">
        <v>0</v>
      </c>
      <c r="BG205" s="49">
        <v>0</v>
      </c>
      <c r="BH205" s="49">
        <v>0</v>
      </c>
      <c r="BI205" s="49"/>
      <c r="BJ205" s="166"/>
      <c r="BK205" s="166"/>
      <c r="BL205" s="166"/>
      <c r="BM205" s="149">
        <v>3.637978807091713E-12</v>
      </c>
    </row>
    <row r="206" spans="2:65" ht="18" hidden="1" customHeight="1" outlineLevel="3">
      <c r="B206" s="166" t="s">
        <v>918</v>
      </c>
      <c r="C206" s="166" t="s">
        <v>1236</v>
      </c>
      <c r="D206" s="166" t="s">
        <v>1206</v>
      </c>
      <c r="E206" s="167" t="s">
        <v>1207</v>
      </c>
      <c r="F206" s="166" t="s">
        <v>925</v>
      </c>
      <c r="G206" s="49">
        <v>35000</v>
      </c>
      <c r="H206" s="49">
        <v>38325.203000000001</v>
      </c>
      <c r="I206" s="49">
        <v>0</v>
      </c>
      <c r="J206" s="49">
        <v>38325.203000000001</v>
      </c>
      <c r="K206" s="165">
        <v>3325.2030000000013</v>
      </c>
      <c r="L206" s="152">
        <v>1.0950058</v>
      </c>
      <c r="M206" s="49">
        <v>35000</v>
      </c>
      <c r="N206" s="49">
        <v>38325.203000000001</v>
      </c>
      <c r="O206" s="49">
        <v>0</v>
      </c>
      <c r="P206" s="49">
        <v>38325.203000000001</v>
      </c>
      <c r="Q206" s="165">
        <v>3325.2030000000013</v>
      </c>
      <c r="R206" s="152">
        <v>1.0950058</v>
      </c>
      <c r="S206" s="49">
        <v>0</v>
      </c>
      <c r="T206" s="49">
        <v>0</v>
      </c>
      <c r="U206" s="49">
        <v>0</v>
      </c>
      <c r="V206" s="49">
        <v>7020.0709999999999</v>
      </c>
      <c r="W206" s="49">
        <v>0</v>
      </c>
      <c r="X206" s="49">
        <v>822.66600000000005</v>
      </c>
      <c r="Y206" s="49">
        <v>26325.268</v>
      </c>
      <c r="Z206" s="49">
        <v>0</v>
      </c>
      <c r="AA206" s="49">
        <v>0</v>
      </c>
      <c r="AB206" s="49">
        <v>0</v>
      </c>
      <c r="AC206" s="49">
        <v>0</v>
      </c>
      <c r="AD206" s="49">
        <v>0</v>
      </c>
      <c r="AE206" s="49">
        <v>0</v>
      </c>
      <c r="AF206" s="49">
        <v>0</v>
      </c>
      <c r="AG206" s="49">
        <v>0</v>
      </c>
      <c r="AH206" s="49">
        <v>0</v>
      </c>
      <c r="AI206" s="49">
        <v>526.505</v>
      </c>
      <c r="AJ206" s="49">
        <v>526.505</v>
      </c>
      <c r="AK206" s="49">
        <v>0</v>
      </c>
      <c r="AL206" s="49">
        <v>0</v>
      </c>
      <c r="AM206" s="49">
        <v>1755.0170000000001</v>
      </c>
      <c r="AN206" s="49">
        <v>0</v>
      </c>
      <c r="AO206" s="49">
        <v>0</v>
      </c>
      <c r="AP206" s="49">
        <v>822.66600000000005</v>
      </c>
      <c r="AQ206" s="49">
        <v>0</v>
      </c>
      <c r="AR206" s="49">
        <v>0</v>
      </c>
      <c r="AS206" s="49">
        <v>0</v>
      </c>
      <c r="AT206" s="49">
        <v>0</v>
      </c>
      <c r="AU206" s="49">
        <v>0</v>
      </c>
      <c r="AV206" s="49">
        <v>526.505</v>
      </c>
      <c r="AW206" s="49">
        <v>0</v>
      </c>
      <c r="AX206" s="49">
        <v>0</v>
      </c>
      <c r="AY206" s="49">
        <v>0</v>
      </c>
      <c r="AZ206" s="49">
        <v>0</v>
      </c>
      <c r="BA206" s="49">
        <v>0</v>
      </c>
      <c r="BB206" s="49">
        <v>0</v>
      </c>
      <c r="BC206" s="49">
        <v>0</v>
      </c>
      <c r="BD206" s="49">
        <v>0</v>
      </c>
      <c r="BE206" s="49">
        <v>0</v>
      </c>
      <c r="BF206" s="49">
        <v>0</v>
      </c>
      <c r="BG206" s="49">
        <v>0</v>
      </c>
      <c r="BH206" s="49">
        <v>0</v>
      </c>
      <c r="BI206" s="49"/>
      <c r="BJ206" s="166"/>
      <c r="BK206" s="166"/>
      <c r="BL206" s="166"/>
      <c r="BM206" s="149">
        <v>-1.4551915228366852E-11</v>
      </c>
    </row>
    <row r="207" spans="2:65" ht="18" hidden="1" customHeight="1" outlineLevel="3">
      <c r="B207" s="166" t="s">
        <v>918</v>
      </c>
      <c r="C207" s="166" t="s">
        <v>144</v>
      </c>
      <c r="D207" s="166" t="s">
        <v>392</v>
      </c>
      <c r="E207" s="167" t="s">
        <v>393</v>
      </c>
      <c r="F207" s="166" t="s">
        <v>928</v>
      </c>
      <c r="G207" s="49">
        <v>35000</v>
      </c>
      <c r="H207" s="49">
        <v>35692.677000000003</v>
      </c>
      <c r="I207" s="49">
        <v>0</v>
      </c>
      <c r="J207" s="49">
        <v>35692.677000000003</v>
      </c>
      <c r="K207" s="165">
        <v>692.67700000000332</v>
      </c>
      <c r="L207" s="152">
        <v>1.0197907714285714</v>
      </c>
      <c r="M207" s="49">
        <v>35000</v>
      </c>
      <c r="N207" s="49">
        <v>35692.677000000003</v>
      </c>
      <c r="O207" s="49">
        <v>0</v>
      </c>
      <c r="P207" s="49">
        <v>35692.677000000003</v>
      </c>
      <c r="Q207" s="165">
        <v>692.67700000000332</v>
      </c>
      <c r="R207" s="152">
        <v>1.0197907714285714</v>
      </c>
      <c r="S207" s="49">
        <v>329.065</v>
      </c>
      <c r="T207" s="49">
        <v>0</v>
      </c>
      <c r="U207" s="49">
        <v>0</v>
      </c>
      <c r="V207" s="49">
        <v>9652.598</v>
      </c>
      <c r="W207" s="49">
        <v>0</v>
      </c>
      <c r="X207" s="49">
        <v>0</v>
      </c>
      <c r="Y207" s="49">
        <v>8775.0889999999999</v>
      </c>
      <c r="Z207" s="49">
        <v>0</v>
      </c>
      <c r="AA207" s="49">
        <v>0</v>
      </c>
      <c r="AB207" s="49">
        <v>0</v>
      </c>
      <c r="AC207" s="49">
        <v>493.601</v>
      </c>
      <c r="AD207" s="49">
        <v>0</v>
      </c>
      <c r="AE207" s="49">
        <v>0</v>
      </c>
      <c r="AF207" s="49">
        <v>0</v>
      </c>
      <c r="AG207" s="49">
        <v>0</v>
      </c>
      <c r="AH207" s="49">
        <v>0</v>
      </c>
      <c r="AI207" s="49">
        <v>0</v>
      </c>
      <c r="AJ207" s="49">
        <v>526.505</v>
      </c>
      <c r="AK207" s="49">
        <v>0</v>
      </c>
      <c r="AL207" s="49">
        <v>0</v>
      </c>
      <c r="AM207" s="49">
        <v>7020.0709999999999</v>
      </c>
      <c r="AN207" s="49">
        <v>0</v>
      </c>
      <c r="AO207" s="49">
        <v>0</v>
      </c>
      <c r="AP207" s="49">
        <v>822.66600000000005</v>
      </c>
      <c r="AQ207" s="49">
        <v>7546.5770000000002</v>
      </c>
      <c r="AR207" s="49">
        <v>0</v>
      </c>
      <c r="AS207" s="49">
        <v>0</v>
      </c>
      <c r="AT207" s="49">
        <v>0</v>
      </c>
      <c r="AU207" s="49">
        <v>0</v>
      </c>
      <c r="AV207" s="49">
        <v>526.505</v>
      </c>
      <c r="AW207" s="49">
        <v>0</v>
      </c>
      <c r="AX207" s="49">
        <v>0</v>
      </c>
      <c r="AY207" s="49">
        <v>0</v>
      </c>
      <c r="AZ207" s="49">
        <v>0</v>
      </c>
      <c r="BA207" s="49">
        <v>0</v>
      </c>
      <c r="BB207" s="49">
        <v>0</v>
      </c>
      <c r="BC207" s="49">
        <v>0</v>
      </c>
      <c r="BD207" s="49">
        <v>0</v>
      </c>
      <c r="BE207" s="49">
        <v>0</v>
      </c>
      <c r="BF207" s="49">
        <v>0</v>
      </c>
      <c r="BG207" s="49">
        <v>0</v>
      </c>
      <c r="BH207" s="49">
        <v>0</v>
      </c>
      <c r="BI207" s="49"/>
      <c r="BJ207" s="166"/>
      <c r="BK207" s="166"/>
      <c r="BL207" s="166"/>
      <c r="BM207" s="149">
        <v>-7.2759576141834259E-12</v>
      </c>
    </row>
    <row r="208" spans="2:65" ht="18" hidden="1" customHeight="1" outlineLevel="3">
      <c r="B208" s="166" t="s">
        <v>918</v>
      </c>
      <c r="C208" s="166" t="s">
        <v>171</v>
      </c>
      <c r="D208" s="166" t="s">
        <v>536</v>
      </c>
      <c r="E208" s="167" t="s">
        <v>535</v>
      </c>
      <c r="F208" s="166" t="s">
        <v>929</v>
      </c>
      <c r="G208" s="49">
        <v>50000</v>
      </c>
      <c r="H208" s="49">
        <v>55875.38</v>
      </c>
      <c r="I208" s="49">
        <v>0</v>
      </c>
      <c r="J208" s="49">
        <v>55875.38</v>
      </c>
      <c r="K208" s="165">
        <v>5875.3799999999974</v>
      </c>
      <c r="L208" s="152">
        <v>1.1175075999999999</v>
      </c>
      <c r="M208" s="49">
        <v>50000</v>
      </c>
      <c r="N208" s="49">
        <v>55875.38</v>
      </c>
      <c r="O208" s="49">
        <v>0</v>
      </c>
      <c r="P208" s="49">
        <v>55875.38</v>
      </c>
      <c r="Q208" s="165">
        <v>5875.3799999999974</v>
      </c>
      <c r="R208" s="152">
        <v>1.1175075999999999</v>
      </c>
      <c r="S208" s="49">
        <v>329.065</v>
      </c>
      <c r="T208" s="49">
        <v>0</v>
      </c>
      <c r="U208" s="49">
        <v>0</v>
      </c>
      <c r="V208" s="49">
        <v>21937.721000000001</v>
      </c>
      <c r="W208" s="49">
        <v>0</v>
      </c>
      <c r="X208" s="49">
        <v>0</v>
      </c>
      <c r="Y208" s="49">
        <v>5265.0529999999999</v>
      </c>
      <c r="Z208" s="49">
        <v>0</v>
      </c>
      <c r="AA208" s="49">
        <v>0</v>
      </c>
      <c r="AB208" s="49">
        <v>0</v>
      </c>
      <c r="AC208" s="49">
        <v>493.601</v>
      </c>
      <c r="AD208" s="49">
        <v>0</v>
      </c>
      <c r="AE208" s="49">
        <v>0</v>
      </c>
      <c r="AF208" s="49">
        <v>0</v>
      </c>
      <c r="AG208" s="49">
        <v>0</v>
      </c>
      <c r="AH208" s="49">
        <v>0</v>
      </c>
      <c r="AI208" s="49">
        <v>0</v>
      </c>
      <c r="AJ208" s="49">
        <v>526.505</v>
      </c>
      <c r="AK208" s="49">
        <v>0</v>
      </c>
      <c r="AL208" s="49">
        <v>0</v>
      </c>
      <c r="AM208" s="49">
        <v>25447.758999999998</v>
      </c>
      <c r="AN208" s="49">
        <v>0</v>
      </c>
      <c r="AO208" s="49">
        <v>0</v>
      </c>
      <c r="AP208" s="49">
        <v>822.66600000000005</v>
      </c>
      <c r="AQ208" s="49">
        <v>526.505</v>
      </c>
      <c r="AR208" s="49">
        <v>0</v>
      </c>
      <c r="AS208" s="49">
        <v>0</v>
      </c>
      <c r="AT208" s="49">
        <v>0</v>
      </c>
      <c r="AU208" s="49">
        <v>0</v>
      </c>
      <c r="AV208" s="49">
        <v>526.505</v>
      </c>
      <c r="AW208" s="49">
        <v>0</v>
      </c>
      <c r="AX208" s="49">
        <v>0</v>
      </c>
      <c r="AY208" s="49">
        <v>0</v>
      </c>
      <c r="AZ208" s="49">
        <v>0</v>
      </c>
      <c r="BA208" s="49">
        <v>0</v>
      </c>
      <c r="BB208" s="49">
        <v>0</v>
      </c>
      <c r="BC208" s="49">
        <v>0</v>
      </c>
      <c r="BD208" s="49">
        <v>0</v>
      </c>
      <c r="BE208" s="49">
        <v>0</v>
      </c>
      <c r="BF208" s="49">
        <v>0</v>
      </c>
      <c r="BG208" s="49">
        <v>0</v>
      </c>
      <c r="BH208" s="49">
        <v>0</v>
      </c>
      <c r="BI208" s="49"/>
      <c r="BJ208" s="166"/>
      <c r="BK208" s="166"/>
      <c r="BL208" s="166"/>
      <c r="BM208" s="149">
        <v>-7.2759576141834259E-12</v>
      </c>
    </row>
    <row r="209" spans="2:65" ht="18" hidden="1" customHeight="1" outlineLevel="3">
      <c r="B209" s="166" t="s">
        <v>918</v>
      </c>
      <c r="C209" s="166" t="s">
        <v>195</v>
      </c>
      <c r="D209" s="166" t="s">
        <v>483</v>
      </c>
      <c r="E209" s="167" t="s">
        <v>488</v>
      </c>
      <c r="F209" s="166" t="s">
        <v>930</v>
      </c>
      <c r="G209" s="49">
        <v>20000</v>
      </c>
      <c r="H209" s="49">
        <v>20149.800999999999</v>
      </c>
      <c r="I209" s="49">
        <v>0</v>
      </c>
      <c r="J209" s="49">
        <v>20149.800999999999</v>
      </c>
      <c r="K209" s="165">
        <v>149.80099999999948</v>
      </c>
      <c r="L209" s="152">
        <v>1.0074900499999999</v>
      </c>
      <c r="M209" s="49">
        <v>20000</v>
      </c>
      <c r="N209" s="49">
        <v>20149.800999999999</v>
      </c>
      <c r="O209" s="49">
        <v>0</v>
      </c>
      <c r="P209" s="49">
        <v>20149.800999999999</v>
      </c>
      <c r="Q209" s="165">
        <v>149.80099999999948</v>
      </c>
      <c r="R209" s="152">
        <v>1.0074900499999999</v>
      </c>
      <c r="S209" s="49">
        <v>0</v>
      </c>
      <c r="T209" s="49">
        <v>0</v>
      </c>
      <c r="U209" s="49">
        <v>0</v>
      </c>
      <c r="V209" s="49">
        <v>7020.0709999999999</v>
      </c>
      <c r="W209" s="49">
        <v>0</v>
      </c>
      <c r="X209" s="49">
        <v>0</v>
      </c>
      <c r="Y209" s="49">
        <v>1755.0170000000001</v>
      </c>
      <c r="Z209" s="49">
        <v>0</v>
      </c>
      <c r="AA209" s="49">
        <v>0</v>
      </c>
      <c r="AB209" s="49">
        <v>0</v>
      </c>
      <c r="AC209" s="49">
        <v>493.601</v>
      </c>
      <c r="AD209" s="49">
        <v>0</v>
      </c>
      <c r="AE209" s="49">
        <v>0</v>
      </c>
      <c r="AF209" s="49">
        <v>0</v>
      </c>
      <c r="AG209" s="49">
        <v>932.35299999999995</v>
      </c>
      <c r="AH209" s="49">
        <v>0</v>
      </c>
      <c r="AI209" s="49">
        <v>0</v>
      </c>
      <c r="AJ209" s="49">
        <v>526.505</v>
      </c>
      <c r="AK209" s="49">
        <v>0</v>
      </c>
      <c r="AL209" s="49">
        <v>0</v>
      </c>
      <c r="AM209" s="49">
        <v>7195.5739999999996</v>
      </c>
      <c r="AN209" s="49">
        <v>0</v>
      </c>
      <c r="AO209" s="49">
        <v>0</v>
      </c>
      <c r="AP209" s="49">
        <v>822.66600000000005</v>
      </c>
      <c r="AQ209" s="49">
        <v>877.50900000000001</v>
      </c>
      <c r="AR209" s="49">
        <v>0</v>
      </c>
      <c r="AS209" s="49">
        <v>0</v>
      </c>
      <c r="AT209" s="49">
        <v>0</v>
      </c>
      <c r="AU209" s="49">
        <v>0</v>
      </c>
      <c r="AV209" s="49">
        <v>526.505</v>
      </c>
      <c r="AW209" s="49">
        <v>0</v>
      </c>
      <c r="AX209" s="49">
        <v>0</v>
      </c>
      <c r="AY209" s="49">
        <v>0</v>
      </c>
      <c r="AZ209" s="49">
        <v>0</v>
      </c>
      <c r="BA209" s="49">
        <v>0</v>
      </c>
      <c r="BB209" s="49">
        <v>0</v>
      </c>
      <c r="BC209" s="49">
        <v>0</v>
      </c>
      <c r="BD209" s="49">
        <v>0</v>
      </c>
      <c r="BE209" s="49">
        <v>0</v>
      </c>
      <c r="BF209" s="49">
        <v>0</v>
      </c>
      <c r="BG209" s="49">
        <v>0</v>
      </c>
      <c r="BH209" s="49">
        <v>0</v>
      </c>
      <c r="BI209" s="49"/>
      <c r="BJ209" s="166"/>
      <c r="BK209" s="166"/>
      <c r="BL209" s="166"/>
      <c r="BM209" s="149">
        <v>3.637978807091713E-12</v>
      </c>
    </row>
    <row r="210" spans="2:65" ht="18" hidden="1" customHeight="1" outlineLevel="3">
      <c r="B210" s="166" t="s">
        <v>918</v>
      </c>
      <c r="C210" s="166" t="s">
        <v>1236</v>
      </c>
      <c r="D210" s="166" t="s">
        <v>508</v>
      </c>
      <c r="E210" s="167" t="s">
        <v>509</v>
      </c>
      <c r="F210" s="166" t="s">
        <v>931</v>
      </c>
      <c r="G210" s="49">
        <v>55000</v>
      </c>
      <c r="H210" s="49">
        <v>101209.68799999999</v>
      </c>
      <c r="I210" s="49">
        <v>0</v>
      </c>
      <c r="J210" s="49">
        <v>101209.68799999999</v>
      </c>
      <c r="K210" s="165">
        <v>46209.687999999995</v>
      </c>
      <c r="L210" s="152">
        <v>1.8401761454545453</v>
      </c>
      <c r="M210" s="49">
        <v>55000</v>
      </c>
      <c r="N210" s="49">
        <v>101209.68799999999</v>
      </c>
      <c r="O210" s="49">
        <v>0</v>
      </c>
      <c r="P210" s="49">
        <v>101209.68799999999</v>
      </c>
      <c r="Q210" s="165">
        <v>46209.687999999995</v>
      </c>
      <c r="R210" s="152">
        <v>1.8401761454545453</v>
      </c>
      <c r="S210" s="49">
        <v>0</v>
      </c>
      <c r="T210" s="49">
        <v>0</v>
      </c>
      <c r="U210" s="49">
        <v>0</v>
      </c>
      <c r="V210" s="49">
        <v>11407.614</v>
      </c>
      <c r="W210" s="49">
        <v>0</v>
      </c>
      <c r="X210" s="49">
        <v>822.66600000000005</v>
      </c>
      <c r="Y210" s="49">
        <v>43875.442999999999</v>
      </c>
      <c r="Z210" s="49">
        <v>0</v>
      </c>
      <c r="AA210" s="49">
        <v>0</v>
      </c>
      <c r="AB210" s="49">
        <v>0</v>
      </c>
      <c r="AC210" s="49">
        <v>493.601</v>
      </c>
      <c r="AD210" s="49">
        <v>0</v>
      </c>
      <c r="AE210" s="49">
        <v>0</v>
      </c>
      <c r="AF210" s="49">
        <v>0</v>
      </c>
      <c r="AG210" s="49">
        <v>0</v>
      </c>
      <c r="AH210" s="49">
        <v>0</v>
      </c>
      <c r="AI210" s="49">
        <v>5265.0529999999999</v>
      </c>
      <c r="AJ210" s="49">
        <v>1053.01</v>
      </c>
      <c r="AK210" s="49">
        <v>0</v>
      </c>
      <c r="AL210" s="49">
        <v>0</v>
      </c>
      <c r="AM210" s="49">
        <v>19305.197</v>
      </c>
      <c r="AN210" s="49">
        <v>0</v>
      </c>
      <c r="AO210" s="49">
        <v>0</v>
      </c>
      <c r="AP210" s="49">
        <v>822.66600000000005</v>
      </c>
      <c r="AQ210" s="49">
        <v>15795.16</v>
      </c>
      <c r="AR210" s="49">
        <v>0</v>
      </c>
      <c r="AS210" s="49">
        <v>0</v>
      </c>
      <c r="AT210" s="49">
        <v>0</v>
      </c>
      <c r="AU210" s="49">
        <v>0</v>
      </c>
      <c r="AV210" s="49">
        <v>1053.01</v>
      </c>
      <c r="AW210" s="49">
        <v>0</v>
      </c>
      <c r="AX210" s="49">
        <v>0</v>
      </c>
      <c r="AY210" s="49">
        <v>0</v>
      </c>
      <c r="AZ210" s="49">
        <v>658.13400000000001</v>
      </c>
      <c r="BA210" s="49">
        <v>658.13400000000001</v>
      </c>
      <c r="BB210" s="49">
        <v>0</v>
      </c>
      <c r="BC210" s="49">
        <v>0</v>
      </c>
      <c r="BD210" s="49">
        <v>0</v>
      </c>
      <c r="BE210" s="49">
        <v>0</v>
      </c>
      <c r="BF210" s="49">
        <v>0</v>
      </c>
      <c r="BG210" s="49">
        <v>0</v>
      </c>
      <c r="BH210" s="49">
        <v>0</v>
      </c>
      <c r="BI210" s="49"/>
      <c r="BJ210" s="166"/>
      <c r="BK210" s="166"/>
      <c r="BL210" s="166"/>
      <c r="BM210" s="149">
        <v>1.4551915228366852E-11</v>
      </c>
    </row>
    <row r="211" spans="2:65" ht="18" hidden="1" customHeight="1" outlineLevel="3">
      <c r="B211" s="166" t="s">
        <v>918</v>
      </c>
      <c r="C211" s="166" t="s">
        <v>195</v>
      </c>
      <c r="D211" s="166" t="s">
        <v>636</v>
      </c>
      <c r="E211" s="167" t="s">
        <v>637</v>
      </c>
      <c r="F211" s="166" t="s">
        <v>932</v>
      </c>
      <c r="G211" s="49">
        <v>20000</v>
      </c>
      <c r="H211" s="49">
        <v>20149.8</v>
      </c>
      <c r="I211" s="49">
        <v>0</v>
      </c>
      <c r="J211" s="49">
        <v>20149.8</v>
      </c>
      <c r="K211" s="165">
        <v>149.79999999999927</v>
      </c>
      <c r="L211" s="152">
        <v>1.00749</v>
      </c>
      <c r="M211" s="49">
        <v>20000</v>
      </c>
      <c r="N211" s="49">
        <v>20149.8</v>
      </c>
      <c r="O211" s="49">
        <v>0</v>
      </c>
      <c r="P211" s="49">
        <v>20149.8</v>
      </c>
      <c r="Q211" s="165">
        <v>149.79999999999927</v>
      </c>
      <c r="R211" s="152">
        <v>1.00749</v>
      </c>
      <c r="S211" s="49">
        <v>0</v>
      </c>
      <c r="T211" s="49">
        <v>0</v>
      </c>
      <c r="U211" s="49">
        <v>0</v>
      </c>
      <c r="V211" s="49">
        <v>4212.0420000000004</v>
      </c>
      <c r="W211" s="49">
        <v>0</v>
      </c>
      <c r="X211" s="49">
        <v>0</v>
      </c>
      <c r="Y211" s="49">
        <v>4212.0420000000004</v>
      </c>
      <c r="Z211" s="49">
        <v>0</v>
      </c>
      <c r="AA211" s="49">
        <v>0</v>
      </c>
      <c r="AB211" s="49">
        <v>0</v>
      </c>
      <c r="AC211" s="49">
        <v>493.601</v>
      </c>
      <c r="AD211" s="49">
        <v>0</v>
      </c>
      <c r="AE211" s="49">
        <v>0</v>
      </c>
      <c r="AF211" s="49">
        <v>0</v>
      </c>
      <c r="AG211" s="49">
        <v>932.35299999999995</v>
      </c>
      <c r="AH211" s="49">
        <v>0</v>
      </c>
      <c r="AI211" s="49">
        <v>0</v>
      </c>
      <c r="AJ211" s="49">
        <v>526.505</v>
      </c>
      <c r="AK211" s="49">
        <v>0</v>
      </c>
      <c r="AL211" s="49">
        <v>0</v>
      </c>
      <c r="AM211" s="49">
        <v>4212.0439999999999</v>
      </c>
      <c r="AN211" s="49">
        <v>0</v>
      </c>
      <c r="AO211" s="49">
        <v>0</v>
      </c>
      <c r="AP211" s="49">
        <v>822.66600000000005</v>
      </c>
      <c r="AQ211" s="49">
        <v>4212.0420000000004</v>
      </c>
      <c r="AR211" s="49">
        <v>0</v>
      </c>
      <c r="AS211" s="49">
        <v>0</v>
      </c>
      <c r="AT211" s="49">
        <v>0</v>
      </c>
      <c r="AU211" s="49">
        <v>0</v>
      </c>
      <c r="AV211" s="49">
        <v>526.505</v>
      </c>
      <c r="AW211" s="49">
        <v>0</v>
      </c>
      <c r="AX211" s="49">
        <v>0</v>
      </c>
      <c r="AY211" s="49">
        <v>0</v>
      </c>
      <c r="AZ211" s="49">
        <v>0</v>
      </c>
      <c r="BA211" s="49">
        <v>0</v>
      </c>
      <c r="BB211" s="49">
        <v>0</v>
      </c>
      <c r="BC211" s="49">
        <v>0</v>
      </c>
      <c r="BD211" s="49">
        <v>0</v>
      </c>
      <c r="BE211" s="49">
        <v>0</v>
      </c>
      <c r="BF211" s="49">
        <v>0</v>
      </c>
      <c r="BG211" s="49">
        <v>0</v>
      </c>
      <c r="BH211" s="49">
        <v>0</v>
      </c>
      <c r="BI211" s="49"/>
      <c r="BJ211" s="166"/>
      <c r="BK211" s="166"/>
      <c r="BL211" s="166"/>
      <c r="BM211" s="149">
        <v>0</v>
      </c>
    </row>
    <row r="212" spans="2:65" ht="18" hidden="1" customHeight="1" outlineLevel="3">
      <c r="B212" s="166" t="s">
        <v>918</v>
      </c>
      <c r="C212" s="166" t="s">
        <v>147</v>
      </c>
      <c r="D212" s="166" t="s">
        <v>368</v>
      </c>
      <c r="E212" s="167" t="s">
        <v>381</v>
      </c>
      <c r="F212" s="166" t="s">
        <v>933</v>
      </c>
      <c r="G212" s="49">
        <v>25000</v>
      </c>
      <c r="H212" s="49">
        <v>26470.607</v>
      </c>
      <c r="I212" s="49">
        <v>0</v>
      </c>
      <c r="J212" s="49">
        <v>26470.607</v>
      </c>
      <c r="K212" s="165">
        <v>1470.607</v>
      </c>
      <c r="L212" s="152">
        <v>1.0588242800000001</v>
      </c>
      <c r="M212" s="49">
        <v>25000</v>
      </c>
      <c r="N212" s="49">
        <v>26470.607</v>
      </c>
      <c r="O212" s="49">
        <v>0</v>
      </c>
      <c r="P212" s="49">
        <v>26470.607</v>
      </c>
      <c r="Q212" s="165">
        <v>1470.607</v>
      </c>
      <c r="R212" s="152">
        <v>1.0588242800000001</v>
      </c>
      <c r="S212" s="49">
        <v>0</v>
      </c>
      <c r="T212" s="49">
        <v>0</v>
      </c>
      <c r="U212" s="49">
        <v>0</v>
      </c>
      <c r="V212" s="49">
        <v>4387.5439999999999</v>
      </c>
      <c r="W212" s="49">
        <v>0</v>
      </c>
      <c r="X212" s="49">
        <v>822.66600000000005</v>
      </c>
      <c r="Y212" s="49">
        <v>17550.18</v>
      </c>
      <c r="Z212" s="49">
        <v>0</v>
      </c>
      <c r="AA212" s="49">
        <v>0</v>
      </c>
      <c r="AB212" s="49">
        <v>0</v>
      </c>
      <c r="AC212" s="49">
        <v>0</v>
      </c>
      <c r="AD212" s="49">
        <v>0</v>
      </c>
      <c r="AE212" s="49">
        <v>0</v>
      </c>
      <c r="AF212" s="49">
        <v>0</v>
      </c>
      <c r="AG212" s="49">
        <v>0</v>
      </c>
      <c r="AH212" s="49">
        <v>0</v>
      </c>
      <c r="AI212" s="49">
        <v>526.505</v>
      </c>
      <c r="AJ212" s="49">
        <v>526.505</v>
      </c>
      <c r="AK212" s="49">
        <v>0</v>
      </c>
      <c r="AL212" s="49">
        <v>0</v>
      </c>
      <c r="AM212" s="49">
        <v>526.505</v>
      </c>
      <c r="AN212" s="49">
        <v>0</v>
      </c>
      <c r="AO212" s="49">
        <v>0</v>
      </c>
      <c r="AP212" s="49">
        <v>822.66600000000005</v>
      </c>
      <c r="AQ212" s="49">
        <v>0</v>
      </c>
      <c r="AR212" s="49">
        <v>0</v>
      </c>
      <c r="AS212" s="49">
        <v>0</v>
      </c>
      <c r="AT212" s="49">
        <v>0</v>
      </c>
      <c r="AU212" s="49">
        <v>0</v>
      </c>
      <c r="AV212" s="49">
        <v>526.505</v>
      </c>
      <c r="AW212" s="49">
        <v>0</v>
      </c>
      <c r="AX212" s="49">
        <v>0</v>
      </c>
      <c r="AY212" s="49">
        <v>0</v>
      </c>
      <c r="AZ212" s="49">
        <v>0</v>
      </c>
      <c r="BA212" s="49">
        <v>0</v>
      </c>
      <c r="BB212" s="49">
        <v>0</v>
      </c>
      <c r="BC212" s="49">
        <v>0</v>
      </c>
      <c r="BD212" s="49">
        <v>0</v>
      </c>
      <c r="BE212" s="49">
        <v>781.53099999999995</v>
      </c>
      <c r="BF212" s="49">
        <v>0</v>
      </c>
      <c r="BG212" s="49">
        <v>0</v>
      </c>
      <c r="BH212" s="49">
        <v>0</v>
      </c>
      <c r="BI212" s="49"/>
      <c r="BJ212" s="166"/>
      <c r="BK212" s="166"/>
      <c r="BL212" s="166"/>
      <c r="BM212" s="149">
        <v>3.637978807091713E-12</v>
      </c>
    </row>
    <row r="213" spans="2:65" ht="18" hidden="1" customHeight="1" outlineLevel="3">
      <c r="B213" s="166" t="s">
        <v>918</v>
      </c>
      <c r="C213" s="166" t="s">
        <v>147</v>
      </c>
      <c r="D213" s="166" t="s">
        <v>330</v>
      </c>
      <c r="E213" s="167" t="s">
        <v>382</v>
      </c>
      <c r="F213" s="166" t="s">
        <v>934</v>
      </c>
      <c r="G213" s="49">
        <v>25000</v>
      </c>
      <c r="H213" s="49">
        <v>26470.607</v>
      </c>
      <c r="I213" s="49">
        <v>0</v>
      </c>
      <c r="J213" s="49">
        <v>26470.607</v>
      </c>
      <c r="K213" s="165">
        <v>1470.607</v>
      </c>
      <c r="L213" s="152">
        <v>1.0588242800000001</v>
      </c>
      <c r="M213" s="49">
        <v>25000</v>
      </c>
      <c r="N213" s="49">
        <v>26470.607</v>
      </c>
      <c r="O213" s="49">
        <v>0</v>
      </c>
      <c r="P213" s="49">
        <v>26470.607</v>
      </c>
      <c r="Q213" s="165">
        <v>1470.607</v>
      </c>
      <c r="R213" s="152">
        <v>1.0588242800000001</v>
      </c>
      <c r="S213" s="49">
        <v>0</v>
      </c>
      <c r="T213" s="49">
        <v>0</v>
      </c>
      <c r="U213" s="49">
        <v>0</v>
      </c>
      <c r="V213" s="49">
        <v>4387.5439999999999</v>
      </c>
      <c r="W213" s="49">
        <v>0</v>
      </c>
      <c r="X213" s="49">
        <v>822.66600000000005</v>
      </c>
      <c r="Y213" s="49">
        <v>17550.18</v>
      </c>
      <c r="Z213" s="49">
        <v>0</v>
      </c>
      <c r="AA213" s="49">
        <v>0</v>
      </c>
      <c r="AB213" s="49">
        <v>0</v>
      </c>
      <c r="AC213" s="49">
        <v>0</v>
      </c>
      <c r="AD213" s="49">
        <v>0</v>
      </c>
      <c r="AE213" s="49">
        <v>0</v>
      </c>
      <c r="AF213" s="49">
        <v>0</v>
      </c>
      <c r="AG213" s="49">
        <v>0</v>
      </c>
      <c r="AH213" s="49">
        <v>0</v>
      </c>
      <c r="AI213" s="49">
        <v>526.505</v>
      </c>
      <c r="AJ213" s="49">
        <v>526.505</v>
      </c>
      <c r="AK213" s="49">
        <v>0</v>
      </c>
      <c r="AL213" s="49">
        <v>0</v>
      </c>
      <c r="AM213" s="49">
        <v>526.505</v>
      </c>
      <c r="AN213" s="49">
        <v>0</v>
      </c>
      <c r="AO213" s="49">
        <v>0</v>
      </c>
      <c r="AP213" s="49">
        <v>822.66600000000005</v>
      </c>
      <c r="AQ213" s="49">
        <v>0</v>
      </c>
      <c r="AR213" s="49">
        <v>0</v>
      </c>
      <c r="AS213" s="49">
        <v>0</v>
      </c>
      <c r="AT213" s="49">
        <v>0</v>
      </c>
      <c r="AU213" s="49">
        <v>0</v>
      </c>
      <c r="AV213" s="49">
        <v>526.505</v>
      </c>
      <c r="AW213" s="49">
        <v>0</v>
      </c>
      <c r="AX213" s="49">
        <v>0</v>
      </c>
      <c r="AY213" s="49">
        <v>0</v>
      </c>
      <c r="AZ213" s="49">
        <v>0</v>
      </c>
      <c r="BA213" s="49">
        <v>0</v>
      </c>
      <c r="BB213" s="49">
        <v>0</v>
      </c>
      <c r="BC213" s="49">
        <v>0</v>
      </c>
      <c r="BD213" s="49">
        <v>0</v>
      </c>
      <c r="BE213" s="49">
        <v>781.53099999999995</v>
      </c>
      <c r="BF213" s="49">
        <v>0</v>
      </c>
      <c r="BG213" s="49">
        <v>0</v>
      </c>
      <c r="BH213" s="49">
        <v>0</v>
      </c>
      <c r="BI213" s="49"/>
      <c r="BJ213" s="166"/>
      <c r="BK213" s="166"/>
      <c r="BL213" s="166"/>
      <c r="BM213" s="149">
        <v>3.637978807091713E-12</v>
      </c>
    </row>
    <row r="214" spans="2:65" ht="18" hidden="1" customHeight="1" outlineLevel="3">
      <c r="B214" s="166" t="s">
        <v>918</v>
      </c>
      <c r="C214" s="166" t="s">
        <v>1236</v>
      </c>
      <c r="D214" s="166" t="s">
        <v>369</v>
      </c>
      <c r="E214" s="167" t="s">
        <v>487</v>
      </c>
      <c r="F214" s="166" t="s">
        <v>935</v>
      </c>
      <c r="G214" s="49">
        <v>40000</v>
      </c>
      <c r="H214" s="49">
        <v>41802.332999999999</v>
      </c>
      <c r="I214" s="49">
        <v>0</v>
      </c>
      <c r="J214" s="49">
        <v>41802.332999999999</v>
      </c>
      <c r="K214" s="165">
        <v>1802.3329999999987</v>
      </c>
      <c r="L214" s="152">
        <v>1.0450583250000001</v>
      </c>
      <c r="M214" s="49">
        <v>40000</v>
      </c>
      <c r="N214" s="49">
        <v>41802.332999999999</v>
      </c>
      <c r="O214" s="49">
        <v>0</v>
      </c>
      <c r="P214" s="49">
        <v>41802.332999999999</v>
      </c>
      <c r="Q214" s="165">
        <v>1802.3329999999987</v>
      </c>
      <c r="R214" s="152">
        <v>1.0450583250000001</v>
      </c>
      <c r="S214" s="49">
        <v>0</v>
      </c>
      <c r="T214" s="49">
        <v>0</v>
      </c>
      <c r="U214" s="49">
        <v>0</v>
      </c>
      <c r="V214" s="49">
        <v>10530.106</v>
      </c>
      <c r="W214" s="49">
        <v>0</v>
      </c>
      <c r="X214" s="49">
        <v>0</v>
      </c>
      <c r="Y214" s="49">
        <v>19305.195</v>
      </c>
      <c r="Z214" s="49">
        <v>0</v>
      </c>
      <c r="AA214" s="49">
        <v>0</v>
      </c>
      <c r="AB214" s="49">
        <v>0</v>
      </c>
      <c r="AC214" s="49">
        <v>0</v>
      </c>
      <c r="AD214" s="49">
        <v>0</v>
      </c>
      <c r="AE214" s="49">
        <v>0</v>
      </c>
      <c r="AF214" s="49">
        <v>0</v>
      </c>
      <c r="AG214" s="49">
        <v>0</v>
      </c>
      <c r="AH214" s="49">
        <v>0</v>
      </c>
      <c r="AI214" s="49">
        <v>1755.0170000000001</v>
      </c>
      <c r="AJ214" s="49">
        <v>526.505</v>
      </c>
      <c r="AK214" s="49">
        <v>0</v>
      </c>
      <c r="AL214" s="49">
        <v>0</v>
      </c>
      <c r="AM214" s="49">
        <v>7020.0709999999999</v>
      </c>
      <c r="AN214" s="49">
        <v>0</v>
      </c>
      <c r="AO214" s="49">
        <v>0</v>
      </c>
      <c r="AP214" s="49">
        <v>822.66600000000005</v>
      </c>
      <c r="AQ214" s="49">
        <v>0</v>
      </c>
      <c r="AR214" s="49">
        <v>0</v>
      </c>
      <c r="AS214" s="49">
        <v>0</v>
      </c>
      <c r="AT214" s="49">
        <v>0</v>
      </c>
      <c r="AU214" s="49">
        <v>0</v>
      </c>
      <c r="AV214" s="49">
        <v>526.505</v>
      </c>
      <c r="AW214" s="49">
        <v>0</v>
      </c>
      <c r="AX214" s="49">
        <v>0</v>
      </c>
      <c r="AY214" s="49">
        <v>0</v>
      </c>
      <c r="AZ214" s="49">
        <v>658.13400000000001</v>
      </c>
      <c r="BA214" s="49">
        <v>658.13400000000001</v>
      </c>
      <c r="BB214" s="49">
        <v>0</v>
      </c>
      <c r="BC214" s="49">
        <v>0</v>
      </c>
      <c r="BD214" s="49">
        <v>0</v>
      </c>
      <c r="BE214" s="49">
        <v>0</v>
      </c>
      <c r="BF214" s="49">
        <v>0</v>
      </c>
      <c r="BG214" s="49">
        <v>0</v>
      </c>
      <c r="BH214" s="49">
        <v>0</v>
      </c>
      <c r="BI214" s="49"/>
      <c r="BJ214" s="166"/>
      <c r="BK214" s="166"/>
      <c r="BL214" s="166"/>
      <c r="BM214" s="149">
        <v>-7.2759576141834259E-12</v>
      </c>
    </row>
    <row r="215" spans="2:65" ht="18" hidden="1" customHeight="1" outlineLevel="3">
      <c r="B215" s="166" t="s">
        <v>918</v>
      </c>
      <c r="C215" s="166" t="s">
        <v>144</v>
      </c>
      <c r="D215" s="166" t="s">
        <v>506</v>
      </c>
      <c r="E215" s="167" t="s">
        <v>515</v>
      </c>
      <c r="F215" s="166" t="s">
        <v>936</v>
      </c>
      <c r="G215" s="49">
        <v>50000</v>
      </c>
      <c r="H215" s="49">
        <v>55875.38</v>
      </c>
      <c r="I215" s="49">
        <v>0</v>
      </c>
      <c r="J215" s="49">
        <v>55875.38</v>
      </c>
      <c r="K215" s="165">
        <v>5875.3799999999974</v>
      </c>
      <c r="L215" s="152">
        <v>1.1175075999999999</v>
      </c>
      <c r="M215" s="49">
        <v>50000</v>
      </c>
      <c r="N215" s="49">
        <v>55875.38</v>
      </c>
      <c r="O215" s="49">
        <v>0</v>
      </c>
      <c r="P215" s="49">
        <v>55875.38</v>
      </c>
      <c r="Q215" s="165">
        <v>5875.3799999999974</v>
      </c>
      <c r="R215" s="152">
        <v>1.1175075999999999</v>
      </c>
      <c r="S215" s="49">
        <v>329.065</v>
      </c>
      <c r="T215" s="49">
        <v>0</v>
      </c>
      <c r="U215" s="49">
        <v>0</v>
      </c>
      <c r="V215" s="49">
        <v>21937.721000000001</v>
      </c>
      <c r="W215" s="49">
        <v>0</v>
      </c>
      <c r="X215" s="49">
        <v>0</v>
      </c>
      <c r="Y215" s="49">
        <v>5265.0529999999999</v>
      </c>
      <c r="Z215" s="49">
        <v>0</v>
      </c>
      <c r="AA215" s="49">
        <v>0</v>
      </c>
      <c r="AB215" s="49">
        <v>0</v>
      </c>
      <c r="AC215" s="49">
        <v>493.601</v>
      </c>
      <c r="AD215" s="49">
        <v>0</v>
      </c>
      <c r="AE215" s="49">
        <v>0</v>
      </c>
      <c r="AF215" s="49">
        <v>0</v>
      </c>
      <c r="AG215" s="49">
        <v>0</v>
      </c>
      <c r="AH215" s="49">
        <v>0</v>
      </c>
      <c r="AI215" s="49">
        <v>0</v>
      </c>
      <c r="AJ215" s="49">
        <v>526.505</v>
      </c>
      <c r="AK215" s="49">
        <v>0</v>
      </c>
      <c r="AL215" s="49">
        <v>0</v>
      </c>
      <c r="AM215" s="49">
        <v>25447.758999999998</v>
      </c>
      <c r="AN215" s="49">
        <v>0</v>
      </c>
      <c r="AO215" s="49">
        <v>0</v>
      </c>
      <c r="AP215" s="49">
        <v>822.66600000000005</v>
      </c>
      <c r="AQ215" s="49">
        <v>526.505</v>
      </c>
      <c r="AR215" s="49">
        <v>0</v>
      </c>
      <c r="AS215" s="49">
        <v>0</v>
      </c>
      <c r="AT215" s="49">
        <v>0</v>
      </c>
      <c r="AU215" s="49">
        <v>0</v>
      </c>
      <c r="AV215" s="49">
        <v>526.505</v>
      </c>
      <c r="AW215" s="49">
        <v>0</v>
      </c>
      <c r="AX215" s="49">
        <v>0</v>
      </c>
      <c r="AY215" s="49">
        <v>0</v>
      </c>
      <c r="AZ215" s="49">
        <v>0</v>
      </c>
      <c r="BA215" s="49">
        <v>0</v>
      </c>
      <c r="BB215" s="49">
        <v>0</v>
      </c>
      <c r="BC215" s="49">
        <v>0</v>
      </c>
      <c r="BD215" s="49">
        <v>0</v>
      </c>
      <c r="BE215" s="49">
        <v>0</v>
      </c>
      <c r="BF215" s="49">
        <v>0</v>
      </c>
      <c r="BG215" s="49">
        <v>0</v>
      </c>
      <c r="BH215" s="49">
        <v>0</v>
      </c>
      <c r="BI215" s="49"/>
      <c r="BJ215" s="166"/>
      <c r="BK215" s="166"/>
      <c r="BL215" s="166"/>
      <c r="BM215" s="149">
        <v>-7.2759576141834259E-12</v>
      </c>
    </row>
    <row r="216" spans="2:65" ht="18" hidden="1" customHeight="1" outlineLevel="3">
      <c r="B216" s="166" t="s">
        <v>918</v>
      </c>
      <c r="C216" s="166" t="s">
        <v>171</v>
      </c>
      <c r="D216" s="166" t="s">
        <v>507</v>
      </c>
      <c r="E216" s="167" t="s">
        <v>516</v>
      </c>
      <c r="F216" s="166" t="s">
        <v>937</v>
      </c>
      <c r="G216" s="49">
        <v>25000</v>
      </c>
      <c r="H216" s="49">
        <v>25513.573</v>
      </c>
      <c r="I216" s="49">
        <v>0</v>
      </c>
      <c r="J216" s="49">
        <v>25513.573</v>
      </c>
      <c r="K216" s="165">
        <v>513.57300000000032</v>
      </c>
      <c r="L216" s="152">
        <v>1.02054292</v>
      </c>
      <c r="M216" s="49">
        <v>25000</v>
      </c>
      <c r="N216" s="49">
        <v>25513.573</v>
      </c>
      <c r="O216" s="49">
        <v>0</v>
      </c>
      <c r="P216" s="49">
        <v>25513.573</v>
      </c>
      <c r="Q216" s="165">
        <v>513.57300000000032</v>
      </c>
      <c r="R216" s="152">
        <v>1.02054292</v>
      </c>
      <c r="S216" s="49">
        <v>329.065</v>
      </c>
      <c r="T216" s="49">
        <v>0</v>
      </c>
      <c r="U216" s="49">
        <v>0</v>
      </c>
      <c r="V216" s="49">
        <v>1755.0170000000001</v>
      </c>
      <c r="W216" s="49">
        <v>0</v>
      </c>
      <c r="X216" s="49">
        <v>0</v>
      </c>
      <c r="Y216" s="49">
        <v>10530.107</v>
      </c>
      <c r="Z216" s="49">
        <v>0</v>
      </c>
      <c r="AA216" s="49">
        <v>0</v>
      </c>
      <c r="AB216" s="49">
        <v>0</v>
      </c>
      <c r="AC216" s="49">
        <v>493.601</v>
      </c>
      <c r="AD216" s="49">
        <v>0</v>
      </c>
      <c r="AE216" s="49">
        <v>0</v>
      </c>
      <c r="AF216" s="49">
        <v>0</v>
      </c>
      <c r="AG216" s="49">
        <v>0</v>
      </c>
      <c r="AH216" s="49">
        <v>0</v>
      </c>
      <c r="AI216" s="49">
        <v>0</v>
      </c>
      <c r="AJ216" s="49">
        <v>526.505</v>
      </c>
      <c r="AK216" s="49">
        <v>0</v>
      </c>
      <c r="AL216" s="49">
        <v>0</v>
      </c>
      <c r="AM216" s="49">
        <v>3510.0360000000001</v>
      </c>
      <c r="AN216" s="49">
        <v>0</v>
      </c>
      <c r="AO216" s="49">
        <v>0</v>
      </c>
      <c r="AP216" s="49">
        <v>822.66600000000005</v>
      </c>
      <c r="AQ216" s="49">
        <v>7020.0709999999999</v>
      </c>
      <c r="AR216" s="49">
        <v>0</v>
      </c>
      <c r="AS216" s="49">
        <v>0</v>
      </c>
      <c r="AT216" s="49">
        <v>0</v>
      </c>
      <c r="AU216" s="49">
        <v>0</v>
      </c>
      <c r="AV216" s="49">
        <v>526.505</v>
      </c>
      <c r="AW216" s="49">
        <v>0</v>
      </c>
      <c r="AX216" s="49">
        <v>0</v>
      </c>
      <c r="AY216" s="49">
        <v>0</v>
      </c>
      <c r="AZ216" s="49">
        <v>0</v>
      </c>
      <c r="BA216" s="49">
        <v>0</v>
      </c>
      <c r="BB216" s="49">
        <v>0</v>
      </c>
      <c r="BC216" s="49">
        <v>0</v>
      </c>
      <c r="BD216" s="49">
        <v>0</v>
      </c>
      <c r="BE216" s="49">
        <v>0</v>
      </c>
      <c r="BF216" s="49">
        <v>0</v>
      </c>
      <c r="BG216" s="49">
        <v>0</v>
      </c>
      <c r="BH216" s="49">
        <v>0</v>
      </c>
      <c r="BI216" s="49"/>
      <c r="BJ216" s="166"/>
      <c r="BK216" s="166"/>
      <c r="BL216" s="166"/>
      <c r="BM216" s="149">
        <v>0</v>
      </c>
    </row>
    <row r="217" spans="2:65" ht="18" hidden="1" customHeight="1" outlineLevel="3">
      <c r="B217" s="166" t="s">
        <v>918</v>
      </c>
      <c r="C217" s="166" t="s">
        <v>1236</v>
      </c>
      <c r="D217" s="166" t="s">
        <v>537</v>
      </c>
      <c r="E217" s="167" t="s">
        <v>938</v>
      </c>
      <c r="F217" s="166" t="s">
        <v>920</v>
      </c>
      <c r="G217" s="49">
        <v>40000</v>
      </c>
      <c r="H217" s="49">
        <v>50163.345000000001</v>
      </c>
      <c r="I217" s="49">
        <v>0</v>
      </c>
      <c r="J217" s="49">
        <v>50163.345000000001</v>
      </c>
      <c r="K217" s="165">
        <v>10163.345000000001</v>
      </c>
      <c r="L217" s="152">
        <v>1.254083625</v>
      </c>
      <c r="M217" s="49">
        <v>40000</v>
      </c>
      <c r="N217" s="49">
        <v>50163.345000000001</v>
      </c>
      <c r="O217" s="49">
        <v>0</v>
      </c>
      <c r="P217" s="49">
        <v>50163.345000000001</v>
      </c>
      <c r="Q217" s="165">
        <v>10163.345000000001</v>
      </c>
      <c r="R217" s="152">
        <v>1.254083625</v>
      </c>
      <c r="S217" s="49">
        <v>0</v>
      </c>
      <c r="T217" s="49">
        <v>0</v>
      </c>
      <c r="U217" s="49">
        <v>0</v>
      </c>
      <c r="V217" s="49">
        <v>19305.194</v>
      </c>
      <c r="W217" s="49">
        <v>0</v>
      </c>
      <c r="X217" s="49">
        <v>822.66600000000005</v>
      </c>
      <c r="Y217" s="49">
        <v>25096.756000000001</v>
      </c>
      <c r="Z217" s="49">
        <v>0</v>
      </c>
      <c r="AA217" s="49">
        <v>0</v>
      </c>
      <c r="AB217" s="49">
        <v>0</v>
      </c>
      <c r="AC217" s="49">
        <v>0</v>
      </c>
      <c r="AD217" s="49">
        <v>0</v>
      </c>
      <c r="AE217" s="49">
        <v>0</v>
      </c>
      <c r="AF217" s="49">
        <v>0</v>
      </c>
      <c r="AG217" s="49">
        <v>0</v>
      </c>
      <c r="AH217" s="49">
        <v>0</v>
      </c>
      <c r="AI217" s="49">
        <v>526.505</v>
      </c>
      <c r="AJ217" s="49">
        <v>526.505</v>
      </c>
      <c r="AK217" s="49">
        <v>0</v>
      </c>
      <c r="AL217" s="49">
        <v>0</v>
      </c>
      <c r="AM217" s="49">
        <v>1755.0170000000001</v>
      </c>
      <c r="AN217" s="49">
        <v>0</v>
      </c>
      <c r="AO217" s="49">
        <v>0</v>
      </c>
      <c r="AP217" s="49">
        <v>822.66600000000005</v>
      </c>
      <c r="AQ217" s="49">
        <v>0</v>
      </c>
      <c r="AR217" s="49">
        <v>0</v>
      </c>
      <c r="AS217" s="49">
        <v>0</v>
      </c>
      <c r="AT217" s="49">
        <v>0</v>
      </c>
      <c r="AU217" s="49">
        <v>0</v>
      </c>
      <c r="AV217" s="49">
        <v>526.505</v>
      </c>
      <c r="AW217" s="49">
        <v>0</v>
      </c>
      <c r="AX217" s="49">
        <v>0</v>
      </c>
      <c r="AY217" s="49">
        <v>0</v>
      </c>
      <c r="AZ217" s="49">
        <v>0</v>
      </c>
      <c r="BA217" s="49">
        <v>0</v>
      </c>
      <c r="BB217" s="49">
        <v>0</v>
      </c>
      <c r="BC217" s="49">
        <v>0</v>
      </c>
      <c r="BD217" s="49">
        <v>0</v>
      </c>
      <c r="BE217" s="49">
        <v>781.53099999999995</v>
      </c>
      <c r="BF217" s="49">
        <v>0</v>
      </c>
      <c r="BG217" s="49">
        <v>0</v>
      </c>
      <c r="BH217" s="49">
        <v>0</v>
      </c>
      <c r="BI217" s="49"/>
      <c r="BJ217" s="166"/>
      <c r="BK217" s="166"/>
      <c r="BL217" s="166"/>
      <c r="BM217" s="149">
        <v>-7.2759576141834259E-12</v>
      </c>
    </row>
    <row r="218" spans="2:65" ht="18" hidden="1" customHeight="1" outlineLevel="3">
      <c r="B218" s="166" t="s">
        <v>918</v>
      </c>
      <c r="C218" s="166" t="s">
        <v>171</v>
      </c>
      <c r="D218" s="166" t="s">
        <v>575</v>
      </c>
      <c r="E218" s="167" t="s">
        <v>582</v>
      </c>
      <c r="F218" s="166" t="s">
        <v>939</v>
      </c>
      <c r="G218" s="49">
        <v>50000</v>
      </c>
      <c r="H218" s="49">
        <v>50577.423000000003</v>
      </c>
      <c r="I218" s="49">
        <v>0</v>
      </c>
      <c r="J218" s="49">
        <v>50577.423000000003</v>
      </c>
      <c r="K218" s="165">
        <v>577.4230000000025</v>
      </c>
      <c r="L218" s="152">
        <v>1.01154846</v>
      </c>
      <c r="M218" s="49">
        <v>50000</v>
      </c>
      <c r="N218" s="49">
        <v>50577.423000000003</v>
      </c>
      <c r="O218" s="49">
        <v>0</v>
      </c>
      <c r="P218" s="49">
        <v>50577.423000000003</v>
      </c>
      <c r="Q218" s="165">
        <v>577.4230000000025</v>
      </c>
      <c r="R218" s="152">
        <v>1.01154846</v>
      </c>
      <c r="S218" s="49">
        <v>0</v>
      </c>
      <c r="T218" s="49">
        <v>0</v>
      </c>
      <c r="U218" s="49">
        <v>0</v>
      </c>
      <c r="V218" s="49">
        <v>20884.710999999999</v>
      </c>
      <c r="W218" s="49">
        <v>0</v>
      </c>
      <c r="X218" s="49">
        <v>0</v>
      </c>
      <c r="Y218" s="49">
        <v>17550.177</v>
      </c>
      <c r="Z218" s="49">
        <v>0</v>
      </c>
      <c r="AA218" s="49">
        <v>0</v>
      </c>
      <c r="AB218" s="49">
        <v>0</v>
      </c>
      <c r="AC218" s="49">
        <v>0</v>
      </c>
      <c r="AD218" s="49">
        <v>0</v>
      </c>
      <c r="AE218" s="49">
        <v>0</v>
      </c>
      <c r="AF218" s="49">
        <v>0</v>
      </c>
      <c r="AG218" s="49">
        <v>0</v>
      </c>
      <c r="AH218" s="49">
        <v>0</v>
      </c>
      <c r="AI218" s="49">
        <v>3510.0360000000001</v>
      </c>
      <c r="AJ218" s="49">
        <v>526.505</v>
      </c>
      <c r="AK218" s="49">
        <v>0</v>
      </c>
      <c r="AL218" s="49">
        <v>0</v>
      </c>
      <c r="AM218" s="49">
        <v>5440.5550000000003</v>
      </c>
      <c r="AN218" s="49">
        <v>0</v>
      </c>
      <c r="AO218" s="49">
        <v>0</v>
      </c>
      <c r="AP218" s="49">
        <v>822.66600000000005</v>
      </c>
      <c r="AQ218" s="49">
        <v>0</v>
      </c>
      <c r="AR218" s="49">
        <v>0</v>
      </c>
      <c r="AS218" s="49">
        <v>0</v>
      </c>
      <c r="AT218" s="49">
        <v>0</v>
      </c>
      <c r="AU218" s="49">
        <v>0</v>
      </c>
      <c r="AV218" s="49">
        <v>526.505</v>
      </c>
      <c r="AW218" s="49">
        <v>0</v>
      </c>
      <c r="AX218" s="49">
        <v>0</v>
      </c>
      <c r="AY218" s="49">
        <v>0</v>
      </c>
      <c r="AZ218" s="49">
        <v>658.13400000000001</v>
      </c>
      <c r="BA218" s="49">
        <v>658.13400000000001</v>
      </c>
      <c r="BB218" s="49">
        <v>0</v>
      </c>
      <c r="BC218" s="49">
        <v>0</v>
      </c>
      <c r="BD218" s="49">
        <v>0</v>
      </c>
      <c r="BE218" s="49">
        <v>0</v>
      </c>
      <c r="BF218" s="49">
        <v>0</v>
      </c>
      <c r="BG218" s="49">
        <v>0</v>
      </c>
      <c r="BH218" s="49">
        <v>0</v>
      </c>
      <c r="BI218" s="49"/>
      <c r="BJ218" s="166"/>
      <c r="BK218" s="166"/>
      <c r="BL218" s="166"/>
      <c r="BM218" s="149">
        <v>-1.4551915228366852E-11</v>
      </c>
    </row>
    <row r="219" spans="2:65" ht="18" hidden="1" customHeight="1" outlineLevel="3">
      <c r="B219" s="166" t="s">
        <v>918</v>
      </c>
      <c r="C219" s="166" t="s">
        <v>195</v>
      </c>
      <c r="D219" s="166" t="s">
        <v>542</v>
      </c>
      <c r="E219" s="167" t="s">
        <v>551</v>
      </c>
      <c r="F219" s="166" t="s">
        <v>940</v>
      </c>
      <c r="G219" s="49">
        <v>20000</v>
      </c>
      <c r="H219" s="49">
        <v>20073.018</v>
      </c>
      <c r="I219" s="49">
        <v>0</v>
      </c>
      <c r="J219" s="49">
        <v>20073.018</v>
      </c>
      <c r="K219" s="165">
        <v>73.018000000000029</v>
      </c>
      <c r="L219" s="152">
        <v>1.0036509</v>
      </c>
      <c r="M219" s="49">
        <v>20000</v>
      </c>
      <c r="N219" s="49">
        <v>20073.018</v>
      </c>
      <c r="O219" s="49">
        <v>0</v>
      </c>
      <c r="P219" s="49">
        <v>20073.018</v>
      </c>
      <c r="Q219" s="165">
        <v>73.018000000000029</v>
      </c>
      <c r="R219" s="152">
        <v>1.0036509</v>
      </c>
      <c r="S219" s="49">
        <v>0</v>
      </c>
      <c r="T219" s="49">
        <v>0</v>
      </c>
      <c r="U219" s="49">
        <v>0</v>
      </c>
      <c r="V219" s="49">
        <v>5265.0529999999999</v>
      </c>
      <c r="W219" s="49">
        <v>0</v>
      </c>
      <c r="X219" s="49">
        <v>822.66600000000005</v>
      </c>
      <c r="Y219" s="49">
        <v>8073.0820000000003</v>
      </c>
      <c r="Z219" s="49">
        <v>0</v>
      </c>
      <c r="AA219" s="49">
        <v>0</v>
      </c>
      <c r="AB219" s="49">
        <v>0</v>
      </c>
      <c r="AC219" s="49">
        <v>0</v>
      </c>
      <c r="AD219" s="49">
        <v>0</v>
      </c>
      <c r="AE219" s="49">
        <v>0</v>
      </c>
      <c r="AF219" s="49">
        <v>0</v>
      </c>
      <c r="AG219" s="49">
        <v>0</v>
      </c>
      <c r="AH219" s="49">
        <v>0</v>
      </c>
      <c r="AI219" s="49">
        <v>526.505</v>
      </c>
      <c r="AJ219" s="49">
        <v>526.505</v>
      </c>
      <c r="AK219" s="49">
        <v>0</v>
      </c>
      <c r="AL219" s="49">
        <v>0</v>
      </c>
      <c r="AM219" s="49">
        <v>3510.0360000000001</v>
      </c>
      <c r="AN219" s="49">
        <v>0</v>
      </c>
      <c r="AO219" s="49">
        <v>0</v>
      </c>
      <c r="AP219" s="49">
        <v>822.66600000000005</v>
      </c>
      <c r="AQ219" s="49">
        <v>0</v>
      </c>
      <c r="AR219" s="49">
        <v>0</v>
      </c>
      <c r="AS219" s="49">
        <v>0</v>
      </c>
      <c r="AT219" s="49">
        <v>0</v>
      </c>
      <c r="AU219" s="49">
        <v>0</v>
      </c>
      <c r="AV219" s="49">
        <v>526.505</v>
      </c>
      <c r="AW219" s="49">
        <v>0</v>
      </c>
      <c r="AX219" s="49">
        <v>0</v>
      </c>
      <c r="AY219" s="49">
        <v>0</v>
      </c>
      <c r="AZ219" s="49">
        <v>0</v>
      </c>
      <c r="BA219" s="49">
        <v>0</v>
      </c>
      <c r="BB219" s="49">
        <v>0</v>
      </c>
      <c r="BC219" s="49">
        <v>0</v>
      </c>
      <c r="BD219" s="49">
        <v>0</v>
      </c>
      <c r="BE219" s="49">
        <v>0</v>
      </c>
      <c r="BF219" s="49">
        <v>0</v>
      </c>
      <c r="BG219" s="49">
        <v>0</v>
      </c>
      <c r="BH219" s="49">
        <v>0</v>
      </c>
      <c r="BI219" s="49"/>
      <c r="BJ219" s="166"/>
      <c r="BK219" s="166"/>
      <c r="BL219" s="166"/>
      <c r="BM219" s="149">
        <v>0</v>
      </c>
    </row>
    <row r="220" spans="2:65" ht="18" hidden="1" customHeight="1" outlineLevel="3">
      <c r="B220" s="166" t="s">
        <v>918</v>
      </c>
      <c r="C220" s="166" t="s">
        <v>171</v>
      </c>
      <c r="D220" s="166" t="s">
        <v>577</v>
      </c>
      <c r="E220" s="167" t="s">
        <v>583</v>
      </c>
      <c r="F220" s="166" t="s">
        <v>941</v>
      </c>
      <c r="G220" s="49">
        <v>25000</v>
      </c>
      <c r="H220" s="49">
        <v>25513.573</v>
      </c>
      <c r="I220" s="49">
        <v>0</v>
      </c>
      <c r="J220" s="49">
        <v>25513.573</v>
      </c>
      <c r="K220" s="165">
        <v>513.57300000000032</v>
      </c>
      <c r="L220" s="152">
        <v>1.02054292</v>
      </c>
      <c r="M220" s="49">
        <v>25000</v>
      </c>
      <c r="N220" s="49">
        <v>25513.573</v>
      </c>
      <c r="O220" s="49">
        <v>0</v>
      </c>
      <c r="P220" s="49">
        <v>25513.573</v>
      </c>
      <c r="Q220" s="165">
        <v>513.57300000000032</v>
      </c>
      <c r="R220" s="152">
        <v>1.02054292</v>
      </c>
      <c r="S220" s="49">
        <v>329.065</v>
      </c>
      <c r="T220" s="49">
        <v>0</v>
      </c>
      <c r="U220" s="49">
        <v>0</v>
      </c>
      <c r="V220" s="49">
        <v>1755.0170000000001</v>
      </c>
      <c r="W220" s="49">
        <v>0</v>
      </c>
      <c r="X220" s="49">
        <v>0</v>
      </c>
      <c r="Y220" s="49">
        <v>10530.107</v>
      </c>
      <c r="Z220" s="49">
        <v>0</v>
      </c>
      <c r="AA220" s="49">
        <v>0</v>
      </c>
      <c r="AB220" s="49">
        <v>0</v>
      </c>
      <c r="AC220" s="49">
        <v>493.601</v>
      </c>
      <c r="AD220" s="49">
        <v>0</v>
      </c>
      <c r="AE220" s="49">
        <v>0</v>
      </c>
      <c r="AF220" s="49">
        <v>0</v>
      </c>
      <c r="AG220" s="49">
        <v>0</v>
      </c>
      <c r="AH220" s="49">
        <v>0</v>
      </c>
      <c r="AI220" s="49">
        <v>0</v>
      </c>
      <c r="AJ220" s="49">
        <v>526.505</v>
      </c>
      <c r="AK220" s="49">
        <v>0</v>
      </c>
      <c r="AL220" s="49">
        <v>0</v>
      </c>
      <c r="AM220" s="49">
        <v>3510.0360000000001</v>
      </c>
      <c r="AN220" s="49">
        <v>0</v>
      </c>
      <c r="AO220" s="49">
        <v>0</v>
      </c>
      <c r="AP220" s="49">
        <v>822.66600000000005</v>
      </c>
      <c r="AQ220" s="49">
        <v>7020.0709999999999</v>
      </c>
      <c r="AR220" s="49">
        <v>0</v>
      </c>
      <c r="AS220" s="49">
        <v>0</v>
      </c>
      <c r="AT220" s="49">
        <v>0</v>
      </c>
      <c r="AU220" s="49">
        <v>0</v>
      </c>
      <c r="AV220" s="49">
        <v>526.505</v>
      </c>
      <c r="AW220" s="49">
        <v>0</v>
      </c>
      <c r="AX220" s="49">
        <v>0</v>
      </c>
      <c r="AY220" s="49">
        <v>0</v>
      </c>
      <c r="AZ220" s="49">
        <v>0</v>
      </c>
      <c r="BA220" s="49">
        <v>0</v>
      </c>
      <c r="BB220" s="49">
        <v>0</v>
      </c>
      <c r="BC220" s="49">
        <v>0</v>
      </c>
      <c r="BD220" s="49">
        <v>0</v>
      </c>
      <c r="BE220" s="49">
        <v>0</v>
      </c>
      <c r="BF220" s="49">
        <v>0</v>
      </c>
      <c r="BG220" s="49">
        <v>0</v>
      </c>
      <c r="BH220" s="49">
        <v>0</v>
      </c>
      <c r="BI220" s="49"/>
      <c r="BJ220" s="166"/>
      <c r="BK220" s="166"/>
      <c r="BL220" s="166"/>
      <c r="BM220" s="149">
        <v>0</v>
      </c>
    </row>
    <row r="221" spans="2:65" ht="18" hidden="1" customHeight="1" outlineLevel="3">
      <c r="B221" s="166" t="s">
        <v>918</v>
      </c>
      <c r="C221" s="166" t="s">
        <v>171</v>
      </c>
      <c r="D221" s="166" t="s">
        <v>576</v>
      </c>
      <c r="E221" s="167" t="s">
        <v>684</v>
      </c>
      <c r="F221" s="166" t="s">
        <v>942</v>
      </c>
      <c r="G221" s="49">
        <v>25000</v>
      </c>
      <c r="H221" s="49">
        <v>25513.573</v>
      </c>
      <c r="I221" s="49">
        <v>0</v>
      </c>
      <c r="J221" s="49">
        <v>25513.573</v>
      </c>
      <c r="K221" s="165">
        <v>513.57300000000032</v>
      </c>
      <c r="L221" s="152">
        <v>1.02054292</v>
      </c>
      <c r="M221" s="49">
        <v>25000</v>
      </c>
      <c r="N221" s="49">
        <v>25513.573</v>
      </c>
      <c r="O221" s="49">
        <v>0</v>
      </c>
      <c r="P221" s="49">
        <v>25513.573</v>
      </c>
      <c r="Q221" s="165">
        <v>513.57300000000032</v>
      </c>
      <c r="R221" s="152">
        <v>1.02054292</v>
      </c>
      <c r="S221" s="49">
        <v>329.065</v>
      </c>
      <c r="T221" s="49">
        <v>0</v>
      </c>
      <c r="U221" s="49">
        <v>0</v>
      </c>
      <c r="V221" s="49">
        <v>1755.0170000000001</v>
      </c>
      <c r="W221" s="49">
        <v>0</v>
      </c>
      <c r="X221" s="49">
        <v>0</v>
      </c>
      <c r="Y221" s="49">
        <v>10530.107</v>
      </c>
      <c r="Z221" s="49">
        <v>0</v>
      </c>
      <c r="AA221" s="49">
        <v>0</v>
      </c>
      <c r="AB221" s="49">
        <v>0</v>
      </c>
      <c r="AC221" s="49">
        <v>493.601</v>
      </c>
      <c r="AD221" s="49">
        <v>0</v>
      </c>
      <c r="AE221" s="49">
        <v>0</v>
      </c>
      <c r="AF221" s="49">
        <v>0</v>
      </c>
      <c r="AG221" s="49">
        <v>0</v>
      </c>
      <c r="AH221" s="49">
        <v>0</v>
      </c>
      <c r="AI221" s="49">
        <v>0</v>
      </c>
      <c r="AJ221" s="49">
        <v>526.505</v>
      </c>
      <c r="AK221" s="49">
        <v>0</v>
      </c>
      <c r="AL221" s="49">
        <v>0</v>
      </c>
      <c r="AM221" s="49">
        <v>3510.0360000000001</v>
      </c>
      <c r="AN221" s="49">
        <v>0</v>
      </c>
      <c r="AO221" s="49">
        <v>0</v>
      </c>
      <c r="AP221" s="49">
        <v>822.66600000000005</v>
      </c>
      <c r="AQ221" s="49">
        <v>7020.0709999999999</v>
      </c>
      <c r="AR221" s="49">
        <v>0</v>
      </c>
      <c r="AS221" s="49">
        <v>0</v>
      </c>
      <c r="AT221" s="49">
        <v>0</v>
      </c>
      <c r="AU221" s="49">
        <v>0</v>
      </c>
      <c r="AV221" s="49">
        <v>526.505</v>
      </c>
      <c r="AW221" s="49">
        <v>0</v>
      </c>
      <c r="AX221" s="49">
        <v>0</v>
      </c>
      <c r="AY221" s="49">
        <v>0</v>
      </c>
      <c r="AZ221" s="49">
        <v>0</v>
      </c>
      <c r="BA221" s="49">
        <v>0</v>
      </c>
      <c r="BB221" s="49">
        <v>0</v>
      </c>
      <c r="BC221" s="49">
        <v>0</v>
      </c>
      <c r="BD221" s="49">
        <v>0</v>
      </c>
      <c r="BE221" s="49">
        <v>0</v>
      </c>
      <c r="BF221" s="49">
        <v>0</v>
      </c>
      <c r="BG221" s="49">
        <v>0</v>
      </c>
      <c r="BH221" s="49">
        <v>0</v>
      </c>
      <c r="BI221" s="49"/>
      <c r="BJ221" s="166"/>
      <c r="BK221" s="166"/>
      <c r="BL221" s="166"/>
      <c r="BM221" s="149">
        <v>0</v>
      </c>
    </row>
    <row r="222" spans="2:65" ht="18" hidden="1" customHeight="1" outlineLevel="3">
      <c r="B222" s="166" t="s">
        <v>918</v>
      </c>
      <c r="C222" s="166" t="s">
        <v>195</v>
      </c>
      <c r="D222" s="166" t="s">
        <v>639</v>
      </c>
      <c r="E222" s="167" t="s">
        <v>658</v>
      </c>
      <c r="F222" s="166" t="s">
        <v>940</v>
      </c>
      <c r="G222" s="49">
        <v>30000</v>
      </c>
      <c r="H222" s="49">
        <v>30570.221000000001</v>
      </c>
      <c r="I222" s="49">
        <v>0</v>
      </c>
      <c r="J222" s="49">
        <v>30570.221000000001</v>
      </c>
      <c r="K222" s="165">
        <v>570.22100000000137</v>
      </c>
      <c r="L222" s="152">
        <v>1.0190073666666668</v>
      </c>
      <c r="M222" s="49">
        <v>30000</v>
      </c>
      <c r="N222" s="49">
        <v>30570.221000000001</v>
      </c>
      <c r="O222" s="49">
        <v>0</v>
      </c>
      <c r="P222" s="49">
        <v>30570.221000000001</v>
      </c>
      <c r="Q222" s="165">
        <v>570.22100000000137</v>
      </c>
      <c r="R222" s="152">
        <v>1.0190073666666668</v>
      </c>
      <c r="S222" s="49">
        <v>0</v>
      </c>
      <c r="T222" s="49">
        <v>0</v>
      </c>
      <c r="U222" s="49">
        <v>0</v>
      </c>
      <c r="V222" s="49">
        <v>21060.214</v>
      </c>
      <c r="W222" s="49">
        <v>0</v>
      </c>
      <c r="X222" s="49">
        <v>0</v>
      </c>
      <c r="Y222" s="49">
        <v>526.505</v>
      </c>
      <c r="Z222" s="49">
        <v>0</v>
      </c>
      <c r="AA222" s="49">
        <v>0</v>
      </c>
      <c r="AB222" s="49">
        <v>0</v>
      </c>
      <c r="AC222" s="49">
        <v>0</v>
      </c>
      <c r="AD222" s="49">
        <v>0</v>
      </c>
      <c r="AE222" s="49">
        <v>0</v>
      </c>
      <c r="AF222" s="49">
        <v>0</v>
      </c>
      <c r="AG222" s="49">
        <v>0</v>
      </c>
      <c r="AH222" s="49">
        <v>0</v>
      </c>
      <c r="AI222" s="49">
        <v>526.505</v>
      </c>
      <c r="AJ222" s="49">
        <v>526.505</v>
      </c>
      <c r="AK222" s="49">
        <v>0</v>
      </c>
      <c r="AL222" s="49">
        <v>0</v>
      </c>
      <c r="AM222" s="49">
        <v>5265.0529999999999</v>
      </c>
      <c r="AN222" s="49">
        <v>0</v>
      </c>
      <c r="AO222" s="49">
        <v>0</v>
      </c>
      <c r="AP222" s="49">
        <v>822.66600000000005</v>
      </c>
      <c r="AQ222" s="49">
        <v>0</v>
      </c>
      <c r="AR222" s="49">
        <v>0</v>
      </c>
      <c r="AS222" s="49">
        <v>0</v>
      </c>
      <c r="AT222" s="49">
        <v>0</v>
      </c>
      <c r="AU222" s="49">
        <v>0</v>
      </c>
      <c r="AV222" s="49">
        <v>526.505</v>
      </c>
      <c r="AW222" s="49">
        <v>0</v>
      </c>
      <c r="AX222" s="49">
        <v>0</v>
      </c>
      <c r="AY222" s="49">
        <v>0</v>
      </c>
      <c r="AZ222" s="49">
        <v>658.13400000000001</v>
      </c>
      <c r="BA222" s="49">
        <v>658.13400000000001</v>
      </c>
      <c r="BB222" s="49">
        <v>0</v>
      </c>
      <c r="BC222" s="49">
        <v>0</v>
      </c>
      <c r="BD222" s="49">
        <v>0</v>
      </c>
      <c r="BE222" s="49">
        <v>0</v>
      </c>
      <c r="BF222" s="49">
        <v>0</v>
      </c>
      <c r="BG222" s="49">
        <v>0</v>
      </c>
      <c r="BH222" s="49">
        <v>0</v>
      </c>
      <c r="BI222" s="49"/>
      <c r="BJ222" s="166"/>
      <c r="BK222" s="166"/>
      <c r="BL222" s="166"/>
      <c r="BM222" s="149">
        <v>3.637978807091713E-12</v>
      </c>
    </row>
    <row r="223" spans="2:65" ht="18" hidden="1" customHeight="1" outlineLevel="3">
      <c r="B223" s="166" t="s">
        <v>918</v>
      </c>
      <c r="C223" s="166" t="s">
        <v>1236</v>
      </c>
      <c r="D223" s="166" t="s">
        <v>638</v>
      </c>
      <c r="E223" s="167" t="s">
        <v>659</v>
      </c>
      <c r="F223" s="166" t="s">
        <v>943</v>
      </c>
      <c r="G223" s="49">
        <v>39390.089</v>
      </c>
      <c r="H223" s="49">
        <v>40390.089</v>
      </c>
      <c r="I223" s="49">
        <v>0</v>
      </c>
      <c r="J223" s="49">
        <v>40390.089</v>
      </c>
      <c r="K223" s="165">
        <v>1000</v>
      </c>
      <c r="L223" s="152">
        <v>1.0253870967389791</v>
      </c>
      <c r="M223" s="49">
        <v>39390.089</v>
      </c>
      <c r="N223" s="49">
        <v>40390.089</v>
      </c>
      <c r="O223" s="49">
        <v>0</v>
      </c>
      <c r="P223" s="49">
        <v>40390.089</v>
      </c>
      <c r="Q223" s="165">
        <v>1000</v>
      </c>
      <c r="R223" s="152">
        <v>1.0253870967389791</v>
      </c>
      <c r="S223" s="49">
        <v>0</v>
      </c>
      <c r="T223" s="49">
        <v>0</v>
      </c>
      <c r="U223" s="49">
        <v>0</v>
      </c>
      <c r="V223" s="49">
        <v>3510.0360000000001</v>
      </c>
      <c r="W223" s="49">
        <v>0</v>
      </c>
      <c r="X223" s="49">
        <v>0</v>
      </c>
      <c r="Y223" s="49">
        <v>28957.793000000001</v>
      </c>
      <c r="Z223" s="49">
        <v>0</v>
      </c>
      <c r="AA223" s="49">
        <v>0</v>
      </c>
      <c r="AB223" s="49">
        <v>0</v>
      </c>
      <c r="AC223" s="49">
        <v>0</v>
      </c>
      <c r="AD223" s="49">
        <v>0</v>
      </c>
      <c r="AE223" s="49">
        <v>0</v>
      </c>
      <c r="AF223" s="49">
        <v>0</v>
      </c>
      <c r="AG223" s="49">
        <v>0</v>
      </c>
      <c r="AH223" s="49">
        <v>0</v>
      </c>
      <c r="AI223" s="49">
        <v>1755.0170000000001</v>
      </c>
      <c r="AJ223" s="49">
        <v>526.505</v>
      </c>
      <c r="AK223" s="49">
        <v>0</v>
      </c>
      <c r="AL223" s="49">
        <v>0</v>
      </c>
      <c r="AM223" s="49">
        <v>3510.0360000000001</v>
      </c>
      <c r="AN223" s="49">
        <v>0</v>
      </c>
      <c r="AO223" s="49">
        <v>0</v>
      </c>
      <c r="AP223" s="49">
        <v>822.66600000000005</v>
      </c>
      <c r="AQ223" s="49">
        <v>0</v>
      </c>
      <c r="AR223" s="49">
        <v>0</v>
      </c>
      <c r="AS223" s="49">
        <v>0</v>
      </c>
      <c r="AT223" s="49">
        <v>0</v>
      </c>
      <c r="AU223" s="49">
        <v>0</v>
      </c>
      <c r="AV223" s="49">
        <v>526.505</v>
      </c>
      <c r="AW223" s="49">
        <v>0</v>
      </c>
      <c r="AX223" s="49">
        <v>0</v>
      </c>
      <c r="AY223" s="49">
        <v>0</v>
      </c>
      <c r="AZ223" s="49">
        <v>0</v>
      </c>
      <c r="BA223" s="49">
        <v>0</v>
      </c>
      <c r="BB223" s="49">
        <v>0</v>
      </c>
      <c r="BC223" s="49">
        <v>0</v>
      </c>
      <c r="BD223" s="49">
        <v>0</v>
      </c>
      <c r="BE223" s="49">
        <v>781.53099999999995</v>
      </c>
      <c r="BF223" s="49">
        <v>0</v>
      </c>
      <c r="BG223" s="49">
        <v>0</v>
      </c>
      <c r="BH223" s="49">
        <v>0</v>
      </c>
      <c r="BI223" s="49"/>
      <c r="BJ223" s="166"/>
      <c r="BK223" s="166"/>
      <c r="BL223" s="166"/>
      <c r="BM223" s="149">
        <v>0</v>
      </c>
    </row>
    <row r="224" spans="2:65" ht="18" hidden="1" customHeight="1" outlineLevel="3">
      <c r="B224" s="166" t="s">
        <v>918</v>
      </c>
      <c r="C224" s="166" t="s">
        <v>195</v>
      </c>
      <c r="D224" s="166" t="s">
        <v>640</v>
      </c>
      <c r="E224" s="167" t="s">
        <v>660</v>
      </c>
      <c r="F224" s="166" t="s">
        <v>944</v>
      </c>
      <c r="G224" s="49">
        <v>20000</v>
      </c>
      <c r="H224" s="49">
        <v>20248.519</v>
      </c>
      <c r="I224" s="49">
        <v>0</v>
      </c>
      <c r="J224" s="49">
        <v>20248.519</v>
      </c>
      <c r="K224" s="165">
        <v>248.51900000000023</v>
      </c>
      <c r="L224" s="152">
        <v>1.0124259499999999</v>
      </c>
      <c r="M224" s="49">
        <v>20000</v>
      </c>
      <c r="N224" s="49">
        <v>20248.519</v>
      </c>
      <c r="O224" s="49">
        <v>0</v>
      </c>
      <c r="P224" s="49">
        <v>20248.519</v>
      </c>
      <c r="Q224" s="165">
        <v>248.51900000000023</v>
      </c>
      <c r="R224" s="152">
        <v>1.0124259499999999</v>
      </c>
      <c r="S224" s="49">
        <v>329.065</v>
      </c>
      <c r="T224" s="49">
        <v>0</v>
      </c>
      <c r="U224" s="49">
        <v>0</v>
      </c>
      <c r="V224" s="49">
        <v>8775.09</v>
      </c>
      <c r="W224" s="49">
        <v>0</v>
      </c>
      <c r="X224" s="49">
        <v>0</v>
      </c>
      <c r="Y224" s="49">
        <v>1755.0170000000001</v>
      </c>
      <c r="Z224" s="49">
        <v>0</v>
      </c>
      <c r="AA224" s="49">
        <v>0</v>
      </c>
      <c r="AB224" s="49">
        <v>0</v>
      </c>
      <c r="AC224" s="49">
        <v>493.601</v>
      </c>
      <c r="AD224" s="49">
        <v>0</v>
      </c>
      <c r="AE224" s="49">
        <v>0</v>
      </c>
      <c r="AF224" s="49">
        <v>0</v>
      </c>
      <c r="AG224" s="49">
        <v>0</v>
      </c>
      <c r="AH224" s="49">
        <v>0</v>
      </c>
      <c r="AI224" s="49">
        <v>0</v>
      </c>
      <c r="AJ224" s="49">
        <v>526.505</v>
      </c>
      <c r="AK224" s="49">
        <v>0</v>
      </c>
      <c r="AL224" s="49">
        <v>0</v>
      </c>
      <c r="AM224" s="49">
        <v>5265.0529999999999</v>
      </c>
      <c r="AN224" s="49">
        <v>0</v>
      </c>
      <c r="AO224" s="49">
        <v>0</v>
      </c>
      <c r="AP224" s="49">
        <v>822.66600000000005</v>
      </c>
      <c r="AQ224" s="49">
        <v>1755.0170000000001</v>
      </c>
      <c r="AR224" s="49">
        <v>0</v>
      </c>
      <c r="AS224" s="49">
        <v>0</v>
      </c>
      <c r="AT224" s="49">
        <v>0</v>
      </c>
      <c r="AU224" s="49">
        <v>0</v>
      </c>
      <c r="AV224" s="49">
        <v>526.505</v>
      </c>
      <c r="AW224" s="49">
        <v>0</v>
      </c>
      <c r="AX224" s="49">
        <v>0</v>
      </c>
      <c r="AY224" s="49">
        <v>0</v>
      </c>
      <c r="AZ224" s="49">
        <v>0</v>
      </c>
      <c r="BA224" s="49">
        <v>0</v>
      </c>
      <c r="BB224" s="49">
        <v>0</v>
      </c>
      <c r="BC224" s="49">
        <v>0</v>
      </c>
      <c r="BD224" s="49">
        <v>0</v>
      </c>
      <c r="BE224" s="49">
        <v>0</v>
      </c>
      <c r="BF224" s="49">
        <v>0</v>
      </c>
      <c r="BG224" s="49">
        <v>0</v>
      </c>
      <c r="BH224" s="49">
        <v>0</v>
      </c>
      <c r="BI224" s="49"/>
      <c r="BJ224" s="166"/>
      <c r="BK224" s="166"/>
      <c r="BL224" s="166"/>
      <c r="BM224" s="149">
        <v>0</v>
      </c>
    </row>
    <row r="225" spans="2:65" ht="18" hidden="1" customHeight="1" outlineLevel="3">
      <c r="B225" s="166" t="s">
        <v>918</v>
      </c>
      <c r="C225" s="166" t="s">
        <v>195</v>
      </c>
      <c r="D225" s="166" t="s">
        <v>678</v>
      </c>
      <c r="E225" s="167" t="s">
        <v>679</v>
      </c>
      <c r="F225" s="166" t="s">
        <v>945</v>
      </c>
      <c r="G225" s="49">
        <v>25000</v>
      </c>
      <c r="H225" s="49">
        <v>25593.098000000002</v>
      </c>
      <c r="I225" s="49">
        <v>0</v>
      </c>
      <c r="J225" s="49">
        <v>25593.098000000002</v>
      </c>
      <c r="K225" s="165">
        <v>593.09800000000178</v>
      </c>
      <c r="L225" s="152">
        <v>1.0237239200000001</v>
      </c>
      <c r="M225" s="49">
        <v>25000</v>
      </c>
      <c r="N225" s="49">
        <v>25593.098000000002</v>
      </c>
      <c r="O225" s="49">
        <v>0</v>
      </c>
      <c r="P225" s="49">
        <v>25593.098000000002</v>
      </c>
      <c r="Q225" s="165">
        <v>593.09800000000178</v>
      </c>
      <c r="R225" s="152">
        <v>1.0237239200000001</v>
      </c>
      <c r="S225" s="49">
        <v>0</v>
      </c>
      <c r="T225" s="49">
        <v>0</v>
      </c>
      <c r="U225" s="49">
        <v>0</v>
      </c>
      <c r="V225" s="49">
        <v>3510.0360000000001</v>
      </c>
      <c r="W225" s="49">
        <v>0</v>
      </c>
      <c r="X225" s="49">
        <v>822.66600000000005</v>
      </c>
      <c r="Y225" s="49">
        <v>17550.179</v>
      </c>
      <c r="Z225" s="49">
        <v>0</v>
      </c>
      <c r="AA225" s="49">
        <v>0</v>
      </c>
      <c r="AB225" s="49">
        <v>0</v>
      </c>
      <c r="AC225" s="49">
        <v>0</v>
      </c>
      <c r="AD225" s="49">
        <v>0</v>
      </c>
      <c r="AE225" s="49">
        <v>0</v>
      </c>
      <c r="AF225" s="49">
        <v>0</v>
      </c>
      <c r="AG225" s="49">
        <v>0</v>
      </c>
      <c r="AH225" s="49">
        <v>0</v>
      </c>
      <c r="AI225" s="49">
        <v>526.505</v>
      </c>
      <c r="AJ225" s="49">
        <v>526.505</v>
      </c>
      <c r="AK225" s="49">
        <v>0</v>
      </c>
      <c r="AL225" s="49">
        <v>0</v>
      </c>
      <c r="AM225" s="49">
        <v>526.505</v>
      </c>
      <c r="AN225" s="49">
        <v>0</v>
      </c>
      <c r="AO225" s="49">
        <v>0</v>
      </c>
      <c r="AP225" s="49">
        <v>822.66600000000005</v>
      </c>
      <c r="AQ225" s="49">
        <v>0</v>
      </c>
      <c r="AR225" s="49">
        <v>0</v>
      </c>
      <c r="AS225" s="49">
        <v>0</v>
      </c>
      <c r="AT225" s="49">
        <v>0</v>
      </c>
      <c r="AU225" s="49">
        <v>0</v>
      </c>
      <c r="AV225" s="49">
        <v>526.505</v>
      </c>
      <c r="AW225" s="49">
        <v>0</v>
      </c>
      <c r="AX225" s="49">
        <v>0</v>
      </c>
      <c r="AY225" s="49">
        <v>0</v>
      </c>
      <c r="AZ225" s="49">
        <v>0</v>
      </c>
      <c r="BA225" s="49">
        <v>0</v>
      </c>
      <c r="BB225" s="49">
        <v>0</v>
      </c>
      <c r="BC225" s="49">
        <v>0</v>
      </c>
      <c r="BD225" s="49">
        <v>0</v>
      </c>
      <c r="BE225" s="49">
        <v>781.53099999999995</v>
      </c>
      <c r="BF225" s="49">
        <v>0</v>
      </c>
      <c r="BG225" s="49">
        <v>0</v>
      </c>
      <c r="BH225" s="49">
        <v>0</v>
      </c>
      <c r="BI225" s="49"/>
      <c r="BJ225" s="166"/>
      <c r="BK225" s="166"/>
      <c r="BL225" s="166"/>
      <c r="BM225" s="149">
        <v>3.637978807091713E-12</v>
      </c>
    </row>
    <row r="226" spans="2:65" ht="18" hidden="1" customHeight="1" outlineLevel="3">
      <c r="B226" s="166" t="s">
        <v>918</v>
      </c>
      <c r="C226" s="166" t="s">
        <v>1236</v>
      </c>
      <c r="D226" s="166" t="s">
        <v>741</v>
      </c>
      <c r="E226" s="167" t="s">
        <v>747</v>
      </c>
      <c r="F226" s="166" t="s">
        <v>946</v>
      </c>
      <c r="G226" s="49">
        <v>40000</v>
      </c>
      <c r="H226" s="49">
        <v>40573.821000000004</v>
      </c>
      <c r="I226" s="49">
        <v>0</v>
      </c>
      <c r="J226" s="49">
        <v>40573.821000000004</v>
      </c>
      <c r="K226" s="165">
        <v>573.82100000000355</v>
      </c>
      <c r="L226" s="152">
        <v>1.0143455250000002</v>
      </c>
      <c r="M226" s="49">
        <v>40000</v>
      </c>
      <c r="N226" s="49">
        <v>40573.821000000004</v>
      </c>
      <c r="O226" s="49">
        <v>0</v>
      </c>
      <c r="P226" s="49">
        <v>40573.821000000004</v>
      </c>
      <c r="Q226" s="165">
        <v>573.82100000000355</v>
      </c>
      <c r="R226" s="152">
        <v>1.0143455250000002</v>
      </c>
      <c r="S226" s="49">
        <v>0</v>
      </c>
      <c r="T226" s="49">
        <v>0</v>
      </c>
      <c r="U226" s="49">
        <v>0</v>
      </c>
      <c r="V226" s="49">
        <v>17550.178</v>
      </c>
      <c r="W226" s="49">
        <v>0</v>
      </c>
      <c r="X226" s="49">
        <v>0</v>
      </c>
      <c r="Y226" s="49">
        <v>17550.177</v>
      </c>
      <c r="Z226" s="49">
        <v>0</v>
      </c>
      <c r="AA226" s="49">
        <v>0</v>
      </c>
      <c r="AB226" s="49">
        <v>0</v>
      </c>
      <c r="AC226" s="49">
        <v>0</v>
      </c>
      <c r="AD226" s="49">
        <v>0</v>
      </c>
      <c r="AE226" s="49">
        <v>0</v>
      </c>
      <c r="AF226" s="49">
        <v>0</v>
      </c>
      <c r="AG226" s="49">
        <v>0</v>
      </c>
      <c r="AH226" s="49">
        <v>0</v>
      </c>
      <c r="AI226" s="49">
        <v>526.505</v>
      </c>
      <c r="AJ226" s="49">
        <v>526.505</v>
      </c>
      <c r="AK226" s="49">
        <v>0</v>
      </c>
      <c r="AL226" s="49">
        <v>0</v>
      </c>
      <c r="AM226" s="49">
        <v>1755.0170000000001</v>
      </c>
      <c r="AN226" s="49">
        <v>0</v>
      </c>
      <c r="AO226" s="49">
        <v>0</v>
      </c>
      <c r="AP226" s="49">
        <v>822.66600000000005</v>
      </c>
      <c r="AQ226" s="49">
        <v>0</v>
      </c>
      <c r="AR226" s="49">
        <v>0</v>
      </c>
      <c r="AS226" s="49">
        <v>0</v>
      </c>
      <c r="AT226" s="49">
        <v>0</v>
      </c>
      <c r="AU226" s="49">
        <v>0</v>
      </c>
      <c r="AV226" s="49">
        <v>526.505</v>
      </c>
      <c r="AW226" s="49">
        <v>0</v>
      </c>
      <c r="AX226" s="49">
        <v>0</v>
      </c>
      <c r="AY226" s="49">
        <v>0</v>
      </c>
      <c r="AZ226" s="49">
        <v>658.13400000000001</v>
      </c>
      <c r="BA226" s="49">
        <v>658.13400000000001</v>
      </c>
      <c r="BB226" s="49">
        <v>0</v>
      </c>
      <c r="BC226" s="49">
        <v>0</v>
      </c>
      <c r="BD226" s="49">
        <v>0</v>
      </c>
      <c r="BE226" s="49">
        <v>0</v>
      </c>
      <c r="BF226" s="49">
        <v>0</v>
      </c>
      <c r="BG226" s="49">
        <v>0</v>
      </c>
      <c r="BH226" s="49">
        <v>0</v>
      </c>
      <c r="BI226" s="49"/>
      <c r="BJ226" s="166"/>
      <c r="BK226" s="166"/>
      <c r="BL226" s="166"/>
      <c r="BM226" s="149">
        <v>-2.1827872842550278E-11</v>
      </c>
    </row>
    <row r="227" spans="2:65" ht="18" hidden="1" customHeight="1" outlineLevel="3">
      <c r="B227" s="166" t="s">
        <v>918</v>
      </c>
      <c r="C227" s="166" t="s">
        <v>147</v>
      </c>
      <c r="D227" s="166" t="s">
        <v>742</v>
      </c>
      <c r="E227" s="167" t="s">
        <v>748</v>
      </c>
      <c r="F227" s="166" t="s">
        <v>947</v>
      </c>
      <c r="G227" s="49">
        <v>25000</v>
      </c>
      <c r="H227" s="49">
        <v>25513.573</v>
      </c>
      <c r="I227" s="49">
        <v>0</v>
      </c>
      <c r="J227" s="49">
        <v>25513.573</v>
      </c>
      <c r="K227" s="165">
        <v>513.57300000000032</v>
      </c>
      <c r="L227" s="152">
        <v>1.02054292</v>
      </c>
      <c r="M227" s="49">
        <v>25000</v>
      </c>
      <c r="N227" s="49">
        <v>25513.573</v>
      </c>
      <c r="O227" s="49">
        <v>0</v>
      </c>
      <c r="P227" s="49">
        <v>25513.573</v>
      </c>
      <c r="Q227" s="165">
        <v>513.57300000000032</v>
      </c>
      <c r="R227" s="152">
        <v>1.02054292</v>
      </c>
      <c r="S227" s="49">
        <v>329.065</v>
      </c>
      <c r="T227" s="49">
        <v>0</v>
      </c>
      <c r="U227" s="49">
        <v>0</v>
      </c>
      <c r="V227" s="49">
        <v>1755.0170000000001</v>
      </c>
      <c r="W227" s="49">
        <v>0</v>
      </c>
      <c r="X227" s="49">
        <v>0</v>
      </c>
      <c r="Y227" s="49">
        <v>10530.107</v>
      </c>
      <c r="Z227" s="49">
        <v>0</v>
      </c>
      <c r="AA227" s="49">
        <v>0</v>
      </c>
      <c r="AB227" s="49">
        <v>0</v>
      </c>
      <c r="AC227" s="49">
        <v>493.601</v>
      </c>
      <c r="AD227" s="49">
        <v>0</v>
      </c>
      <c r="AE227" s="49">
        <v>0</v>
      </c>
      <c r="AF227" s="49">
        <v>0</v>
      </c>
      <c r="AG227" s="49">
        <v>0</v>
      </c>
      <c r="AH227" s="49">
        <v>0</v>
      </c>
      <c r="AI227" s="49">
        <v>0</v>
      </c>
      <c r="AJ227" s="49">
        <v>526.505</v>
      </c>
      <c r="AK227" s="49">
        <v>0</v>
      </c>
      <c r="AL227" s="49">
        <v>0</v>
      </c>
      <c r="AM227" s="49">
        <v>3510.0360000000001</v>
      </c>
      <c r="AN227" s="49">
        <v>0</v>
      </c>
      <c r="AO227" s="49">
        <v>0</v>
      </c>
      <c r="AP227" s="49">
        <v>822.66600000000005</v>
      </c>
      <c r="AQ227" s="49">
        <v>7020.0709999999999</v>
      </c>
      <c r="AR227" s="49">
        <v>0</v>
      </c>
      <c r="AS227" s="49">
        <v>0</v>
      </c>
      <c r="AT227" s="49">
        <v>0</v>
      </c>
      <c r="AU227" s="49">
        <v>0</v>
      </c>
      <c r="AV227" s="49">
        <v>526.505</v>
      </c>
      <c r="AW227" s="49">
        <v>0</v>
      </c>
      <c r="AX227" s="49">
        <v>0</v>
      </c>
      <c r="AY227" s="49">
        <v>0</v>
      </c>
      <c r="AZ227" s="49">
        <v>0</v>
      </c>
      <c r="BA227" s="49">
        <v>0</v>
      </c>
      <c r="BB227" s="49">
        <v>0</v>
      </c>
      <c r="BC227" s="49">
        <v>0</v>
      </c>
      <c r="BD227" s="49">
        <v>0</v>
      </c>
      <c r="BE227" s="49">
        <v>0</v>
      </c>
      <c r="BF227" s="49">
        <v>0</v>
      </c>
      <c r="BG227" s="49">
        <v>0</v>
      </c>
      <c r="BH227" s="49">
        <v>0</v>
      </c>
      <c r="BI227" s="49"/>
      <c r="BJ227" s="166"/>
      <c r="BK227" s="166"/>
      <c r="BL227" s="166"/>
      <c r="BM227" s="149">
        <v>0</v>
      </c>
    </row>
    <row r="228" spans="2:65" ht="18" hidden="1" customHeight="1" outlineLevel="3">
      <c r="B228" s="166" t="s">
        <v>918</v>
      </c>
      <c r="C228" s="166" t="s">
        <v>144</v>
      </c>
      <c r="D228" s="166" t="s">
        <v>743</v>
      </c>
      <c r="E228" s="167" t="s">
        <v>749</v>
      </c>
      <c r="F228" s="166" t="s">
        <v>948</v>
      </c>
      <c r="G228" s="49">
        <v>25000</v>
      </c>
      <c r="H228" s="49">
        <v>25513.573</v>
      </c>
      <c r="I228" s="49">
        <v>0</v>
      </c>
      <c r="J228" s="49">
        <v>25513.573</v>
      </c>
      <c r="K228" s="165">
        <v>513.57300000000032</v>
      </c>
      <c r="L228" s="152">
        <v>1.02054292</v>
      </c>
      <c r="M228" s="49">
        <v>25000</v>
      </c>
      <c r="N228" s="49">
        <v>25513.573</v>
      </c>
      <c r="O228" s="49">
        <v>0</v>
      </c>
      <c r="P228" s="49">
        <v>25513.573</v>
      </c>
      <c r="Q228" s="165">
        <v>513.57300000000032</v>
      </c>
      <c r="R228" s="152">
        <v>1.02054292</v>
      </c>
      <c r="S228" s="49">
        <v>329.065</v>
      </c>
      <c r="T228" s="49">
        <v>0</v>
      </c>
      <c r="U228" s="49">
        <v>0</v>
      </c>
      <c r="V228" s="49">
        <v>1755.0170000000001</v>
      </c>
      <c r="W228" s="49">
        <v>0</v>
      </c>
      <c r="X228" s="49">
        <v>0</v>
      </c>
      <c r="Y228" s="49">
        <v>10530.107</v>
      </c>
      <c r="Z228" s="49">
        <v>0</v>
      </c>
      <c r="AA228" s="49">
        <v>0</v>
      </c>
      <c r="AB228" s="49">
        <v>0</v>
      </c>
      <c r="AC228" s="49">
        <v>493.601</v>
      </c>
      <c r="AD228" s="49">
        <v>0</v>
      </c>
      <c r="AE228" s="49">
        <v>0</v>
      </c>
      <c r="AF228" s="49">
        <v>0</v>
      </c>
      <c r="AG228" s="49">
        <v>0</v>
      </c>
      <c r="AH228" s="49">
        <v>0</v>
      </c>
      <c r="AI228" s="49">
        <v>0</v>
      </c>
      <c r="AJ228" s="49">
        <v>526.505</v>
      </c>
      <c r="AK228" s="49">
        <v>0</v>
      </c>
      <c r="AL228" s="49">
        <v>0</v>
      </c>
      <c r="AM228" s="49">
        <v>3510.0360000000001</v>
      </c>
      <c r="AN228" s="49">
        <v>0</v>
      </c>
      <c r="AO228" s="49">
        <v>0</v>
      </c>
      <c r="AP228" s="49">
        <v>822.66600000000005</v>
      </c>
      <c r="AQ228" s="49">
        <v>7020.0709999999999</v>
      </c>
      <c r="AR228" s="49">
        <v>0</v>
      </c>
      <c r="AS228" s="49">
        <v>0</v>
      </c>
      <c r="AT228" s="49">
        <v>0</v>
      </c>
      <c r="AU228" s="49">
        <v>0</v>
      </c>
      <c r="AV228" s="49">
        <v>526.505</v>
      </c>
      <c r="AW228" s="49">
        <v>0</v>
      </c>
      <c r="AX228" s="49">
        <v>0</v>
      </c>
      <c r="AY228" s="49">
        <v>0</v>
      </c>
      <c r="AZ228" s="49">
        <v>0</v>
      </c>
      <c r="BA228" s="49">
        <v>0</v>
      </c>
      <c r="BB228" s="49">
        <v>0</v>
      </c>
      <c r="BC228" s="49">
        <v>0</v>
      </c>
      <c r="BD228" s="49">
        <v>0</v>
      </c>
      <c r="BE228" s="49">
        <v>0</v>
      </c>
      <c r="BF228" s="49">
        <v>0</v>
      </c>
      <c r="BG228" s="49">
        <v>0</v>
      </c>
      <c r="BH228" s="49">
        <v>0</v>
      </c>
      <c r="BI228" s="49"/>
      <c r="BJ228" s="166"/>
      <c r="BK228" s="166"/>
      <c r="BL228" s="166"/>
      <c r="BM228" s="149">
        <v>0</v>
      </c>
    </row>
    <row r="229" spans="2:65" ht="18" hidden="1" customHeight="1" outlineLevel="3">
      <c r="B229" s="166" t="s">
        <v>918</v>
      </c>
      <c r="C229" s="166" t="s">
        <v>1236</v>
      </c>
      <c r="D229" s="166" t="s">
        <v>767</v>
      </c>
      <c r="E229" s="167" t="s">
        <v>768</v>
      </c>
      <c r="F229" s="166" t="s">
        <v>949</v>
      </c>
      <c r="G229" s="49">
        <v>35000</v>
      </c>
      <c r="H229" s="49">
        <v>36186.277000000002</v>
      </c>
      <c r="I229" s="49">
        <v>0</v>
      </c>
      <c r="J229" s="49">
        <v>36186.277000000002</v>
      </c>
      <c r="K229" s="165">
        <v>1186.2770000000019</v>
      </c>
      <c r="L229" s="152">
        <v>1.0338936285714286</v>
      </c>
      <c r="M229" s="49">
        <v>35000</v>
      </c>
      <c r="N229" s="49">
        <v>36186.277000000002</v>
      </c>
      <c r="O229" s="49">
        <v>0</v>
      </c>
      <c r="P229" s="49">
        <v>36186.277000000002</v>
      </c>
      <c r="Q229" s="165">
        <v>1186.2770000000019</v>
      </c>
      <c r="R229" s="152">
        <v>1.0338936285714286</v>
      </c>
      <c r="S229" s="49">
        <v>0</v>
      </c>
      <c r="T229" s="49">
        <v>0</v>
      </c>
      <c r="U229" s="49">
        <v>0</v>
      </c>
      <c r="V229" s="49">
        <v>13162.633</v>
      </c>
      <c r="W229" s="49">
        <v>0</v>
      </c>
      <c r="X229" s="49">
        <v>0</v>
      </c>
      <c r="Y229" s="49">
        <v>17550.178</v>
      </c>
      <c r="Z229" s="49">
        <v>0</v>
      </c>
      <c r="AA229" s="49">
        <v>0</v>
      </c>
      <c r="AB229" s="49">
        <v>0</v>
      </c>
      <c r="AC229" s="49">
        <v>0</v>
      </c>
      <c r="AD229" s="49">
        <v>0</v>
      </c>
      <c r="AE229" s="49">
        <v>0</v>
      </c>
      <c r="AF229" s="49">
        <v>0</v>
      </c>
      <c r="AG229" s="49">
        <v>0</v>
      </c>
      <c r="AH229" s="49">
        <v>0</v>
      </c>
      <c r="AI229" s="49">
        <v>526.505</v>
      </c>
      <c r="AJ229" s="49">
        <v>526.505</v>
      </c>
      <c r="AK229" s="49">
        <v>0</v>
      </c>
      <c r="AL229" s="49">
        <v>0</v>
      </c>
      <c r="AM229" s="49">
        <v>1755.0170000000001</v>
      </c>
      <c r="AN229" s="49">
        <v>0</v>
      </c>
      <c r="AO229" s="49">
        <v>0</v>
      </c>
      <c r="AP229" s="49">
        <v>822.66600000000005</v>
      </c>
      <c r="AQ229" s="49">
        <v>0</v>
      </c>
      <c r="AR229" s="49">
        <v>0</v>
      </c>
      <c r="AS229" s="49">
        <v>0</v>
      </c>
      <c r="AT229" s="49">
        <v>0</v>
      </c>
      <c r="AU229" s="49">
        <v>0</v>
      </c>
      <c r="AV229" s="49">
        <v>526.505</v>
      </c>
      <c r="AW229" s="49">
        <v>0</v>
      </c>
      <c r="AX229" s="49">
        <v>0</v>
      </c>
      <c r="AY229" s="49">
        <v>0</v>
      </c>
      <c r="AZ229" s="49">
        <v>658.13400000000001</v>
      </c>
      <c r="BA229" s="49">
        <v>658.13400000000001</v>
      </c>
      <c r="BB229" s="49">
        <v>0</v>
      </c>
      <c r="BC229" s="49">
        <v>0</v>
      </c>
      <c r="BD229" s="49">
        <v>0</v>
      </c>
      <c r="BE229" s="49">
        <v>0</v>
      </c>
      <c r="BF229" s="49">
        <v>0</v>
      </c>
      <c r="BG229" s="49">
        <v>0</v>
      </c>
      <c r="BH229" s="49">
        <v>0</v>
      </c>
      <c r="BI229" s="49"/>
      <c r="BJ229" s="166"/>
      <c r="BK229" s="166"/>
      <c r="BL229" s="166"/>
      <c r="BM229" s="149">
        <v>-7.2759576141834259E-12</v>
      </c>
    </row>
    <row r="230" spans="2:65" ht="18" hidden="1" customHeight="1" outlineLevel="3">
      <c r="B230" s="166" t="s">
        <v>918</v>
      </c>
      <c r="C230" s="166" t="s">
        <v>195</v>
      </c>
      <c r="D230" s="166" t="s">
        <v>770</v>
      </c>
      <c r="E230" s="167" t="s">
        <v>776</v>
      </c>
      <c r="F230" s="166"/>
      <c r="G230" s="49">
        <v>20000</v>
      </c>
      <c r="H230" s="49">
        <v>20149.800999999999</v>
      </c>
      <c r="I230" s="49">
        <v>0</v>
      </c>
      <c r="J230" s="49">
        <v>20149.800999999999</v>
      </c>
      <c r="K230" s="165">
        <v>149.80099999999948</v>
      </c>
      <c r="L230" s="152">
        <v>1.0074900499999999</v>
      </c>
      <c r="M230" s="49">
        <v>20000</v>
      </c>
      <c r="N230" s="49">
        <v>20149.800999999999</v>
      </c>
      <c r="O230" s="49">
        <v>0</v>
      </c>
      <c r="P230" s="49">
        <v>20149.800999999999</v>
      </c>
      <c r="Q230" s="165">
        <v>149.80099999999948</v>
      </c>
      <c r="R230" s="152">
        <v>1.0074900499999999</v>
      </c>
      <c r="S230" s="49">
        <v>0</v>
      </c>
      <c r="T230" s="49">
        <v>0</v>
      </c>
      <c r="U230" s="49">
        <v>0</v>
      </c>
      <c r="V230" s="49">
        <v>6318.0640000000003</v>
      </c>
      <c r="W230" s="49">
        <v>0</v>
      </c>
      <c r="X230" s="49">
        <v>0</v>
      </c>
      <c r="Y230" s="49">
        <v>1755.0170000000001</v>
      </c>
      <c r="Z230" s="49">
        <v>0</v>
      </c>
      <c r="AA230" s="49">
        <v>0</v>
      </c>
      <c r="AB230" s="49">
        <v>0</v>
      </c>
      <c r="AC230" s="49">
        <v>493.601</v>
      </c>
      <c r="AD230" s="49">
        <v>0</v>
      </c>
      <c r="AE230" s="49">
        <v>0</v>
      </c>
      <c r="AF230" s="49">
        <v>0</v>
      </c>
      <c r="AG230" s="49">
        <v>932.35299999999995</v>
      </c>
      <c r="AH230" s="49">
        <v>0</v>
      </c>
      <c r="AI230" s="49">
        <v>0</v>
      </c>
      <c r="AJ230" s="49">
        <v>526.505</v>
      </c>
      <c r="AK230" s="49">
        <v>0</v>
      </c>
      <c r="AL230" s="49">
        <v>0</v>
      </c>
      <c r="AM230" s="49">
        <v>7020.0730000000003</v>
      </c>
      <c r="AN230" s="49">
        <v>0</v>
      </c>
      <c r="AO230" s="49">
        <v>0</v>
      </c>
      <c r="AP230" s="49">
        <v>822.66600000000005</v>
      </c>
      <c r="AQ230" s="49">
        <v>1755.0170000000001</v>
      </c>
      <c r="AR230" s="49">
        <v>0</v>
      </c>
      <c r="AS230" s="49">
        <v>0</v>
      </c>
      <c r="AT230" s="49">
        <v>0</v>
      </c>
      <c r="AU230" s="49">
        <v>0</v>
      </c>
      <c r="AV230" s="49">
        <v>526.505</v>
      </c>
      <c r="AW230" s="49">
        <v>0</v>
      </c>
      <c r="AX230" s="49">
        <v>0</v>
      </c>
      <c r="AY230" s="49">
        <v>0</v>
      </c>
      <c r="AZ230" s="49">
        <v>0</v>
      </c>
      <c r="BA230" s="49">
        <v>0</v>
      </c>
      <c r="BB230" s="49">
        <v>0</v>
      </c>
      <c r="BC230" s="49">
        <v>0</v>
      </c>
      <c r="BD230" s="49">
        <v>0</v>
      </c>
      <c r="BE230" s="49">
        <v>0</v>
      </c>
      <c r="BF230" s="49">
        <v>0</v>
      </c>
      <c r="BG230" s="49">
        <v>0</v>
      </c>
      <c r="BH230" s="49">
        <v>0</v>
      </c>
      <c r="BI230" s="49"/>
      <c r="BJ230" s="166"/>
      <c r="BK230" s="166"/>
      <c r="BL230" s="166"/>
      <c r="BM230" s="149">
        <v>0</v>
      </c>
    </row>
    <row r="231" spans="2:65" ht="18" hidden="1" customHeight="1" outlineLevel="3">
      <c r="B231" s="166" t="s">
        <v>918</v>
      </c>
      <c r="C231" s="166" t="s">
        <v>171</v>
      </c>
      <c r="D231" s="166" t="s">
        <v>769</v>
      </c>
      <c r="E231" s="167" t="s">
        <v>697</v>
      </c>
      <c r="F231" s="166" t="s">
        <v>950</v>
      </c>
      <c r="G231" s="49">
        <v>45000</v>
      </c>
      <c r="H231" s="49">
        <v>50689.851000000002</v>
      </c>
      <c r="I231" s="49">
        <v>0</v>
      </c>
      <c r="J231" s="49">
        <v>50689.851000000002</v>
      </c>
      <c r="K231" s="165">
        <v>5689.8510000000024</v>
      </c>
      <c r="L231" s="152">
        <v>1.1264411333333333</v>
      </c>
      <c r="M231" s="49">
        <v>45000</v>
      </c>
      <c r="N231" s="49">
        <v>50689.851000000002</v>
      </c>
      <c r="O231" s="49">
        <v>0</v>
      </c>
      <c r="P231" s="49">
        <v>50689.851000000002</v>
      </c>
      <c r="Q231" s="165">
        <v>5689.8510000000024</v>
      </c>
      <c r="R231" s="152">
        <v>1.1264411333333333</v>
      </c>
      <c r="S231" s="49">
        <v>0</v>
      </c>
      <c r="T231" s="49">
        <v>0</v>
      </c>
      <c r="U231" s="49">
        <v>0</v>
      </c>
      <c r="V231" s="49">
        <v>21586.718000000001</v>
      </c>
      <c r="W231" s="49">
        <v>0</v>
      </c>
      <c r="X231" s="49">
        <v>822.66600000000005</v>
      </c>
      <c r="Y231" s="49">
        <v>22815.232</v>
      </c>
      <c r="Z231" s="49">
        <v>0</v>
      </c>
      <c r="AA231" s="49">
        <v>0</v>
      </c>
      <c r="AB231" s="49">
        <v>0</v>
      </c>
      <c r="AC231" s="49">
        <v>0</v>
      </c>
      <c r="AD231" s="49">
        <v>0</v>
      </c>
      <c r="AE231" s="49">
        <v>0</v>
      </c>
      <c r="AF231" s="49">
        <v>0</v>
      </c>
      <c r="AG231" s="49">
        <v>0</v>
      </c>
      <c r="AH231" s="49">
        <v>0</v>
      </c>
      <c r="AI231" s="49">
        <v>526.505</v>
      </c>
      <c r="AJ231" s="49">
        <v>1755.0170000000001</v>
      </c>
      <c r="AK231" s="49">
        <v>0</v>
      </c>
      <c r="AL231" s="49">
        <v>0</v>
      </c>
      <c r="AM231" s="49">
        <v>1053.011</v>
      </c>
      <c r="AN231" s="49">
        <v>0</v>
      </c>
      <c r="AO231" s="49">
        <v>0</v>
      </c>
      <c r="AP231" s="49">
        <v>822.66600000000005</v>
      </c>
      <c r="AQ231" s="49">
        <v>0</v>
      </c>
      <c r="AR231" s="49">
        <v>0</v>
      </c>
      <c r="AS231" s="49">
        <v>0</v>
      </c>
      <c r="AT231" s="49">
        <v>0</v>
      </c>
      <c r="AU231" s="49">
        <v>0</v>
      </c>
      <c r="AV231" s="49">
        <v>526.505</v>
      </c>
      <c r="AW231" s="49">
        <v>0</v>
      </c>
      <c r="AX231" s="49">
        <v>0</v>
      </c>
      <c r="AY231" s="49">
        <v>0</v>
      </c>
      <c r="AZ231" s="49">
        <v>0</v>
      </c>
      <c r="BA231" s="49">
        <v>0</v>
      </c>
      <c r="BB231" s="49">
        <v>0</v>
      </c>
      <c r="BC231" s="49">
        <v>0</v>
      </c>
      <c r="BD231" s="49">
        <v>0</v>
      </c>
      <c r="BE231" s="49">
        <v>781.53099999999995</v>
      </c>
      <c r="BF231" s="49">
        <v>0</v>
      </c>
      <c r="BG231" s="49">
        <v>0</v>
      </c>
      <c r="BH231" s="49">
        <v>0</v>
      </c>
      <c r="BI231" s="49"/>
      <c r="BJ231" s="166"/>
      <c r="BK231" s="166"/>
      <c r="BL231" s="166"/>
      <c r="BM231" s="149">
        <v>-7.2759576141834259E-12</v>
      </c>
    </row>
    <row r="232" spans="2:65" ht="18" hidden="1" customHeight="1" outlineLevel="3">
      <c r="B232" s="166" t="s">
        <v>918</v>
      </c>
      <c r="C232" s="166" t="s">
        <v>144</v>
      </c>
      <c r="D232" s="166" t="s">
        <v>771</v>
      </c>
      <c r="E232" s="167" t="s">
        <v>775</v>
      </c>
      <c r="F232" s="166"/>
      <c r="G232" s="49">
        <v>25000</v>
      </c>
      <c r="H232" s="49">
        <v>26007.173999999999</v>
      </c>
      <c r="I232" s="49">
        <v>0</v>
      </c>
      <c r="J232" s="49">
        <v>26007.173999999999</v>
      </c>
      <c r="K232" s="165">
        <v>1007.1739999999991</v>
      </c>
      <c r="L232" s="152">
        <v>1.04028696</v>
      </c>
      <c r="M232" s="49">
        <v>25000</v>
      </c>
      <c r="N232" s="49">
        <v>26007.173999999999</v>
      </c>
      <c r="O232" s="49">
        <v>0</v>
      </c>
      <c r="P232" s="49">
        <v>26007.173999999999</v>
      </c>
      <c r="Q232" s="165">
        <v>1007.1739999999991</v>
      </c>
      <c r="R232" s="152">
        <v>1.04028696</v>
      </c>
      <c r="S232" s="49">
        <v>0</v>
      </c>
      <c r="T232" s="49">
        <v>0</v>
      </c>
      <c r="U232" s="49">
        <v>0</v>
      </c>
      <c r="V232" s="49">
        <v>3510.0360000000001</v>
      </c>
      <c r="W232" s="49">
        <v>0</v>
      </c>
      <c r="X232" s="49">
        <v>0</v>
      </c>
      <c r="Y232" s="49">
        <v>15795.16</v>
      </c>
      <c r="Z232" s="49">
        <v>0</v>
      </c>
      <c r="AA232" s="49">
        <v>0</v>
      </c>
      <c r="AB232" s="49">
        <v>0</v>
      </c>
      <c r="AC232" s="49">
        <v>0</v>
      </c>
      <c r="AD232" s="49">
        <v>0</v>
      </c>
      <c r="AE232" s="49">
        <v>0</v>
      </c>
      <c r="AF232" s="49">
        <v>0</v>
      </c>
      <c r="AG232" s="49">
        <v>0</v>
      </c>
      <c r="AH232" s="49">
        <v>0</v>
      </c>
      <c r="AI232" s="49">
        <v>1755.0170000000001</v>
      </c>
      <c r="AJ232" s="49">
        <v>526.505</v>
      </c>
      <c r="AK232" s="49">
        <v>0</v>
      </c>
      <c r="AL232" s="49">
        <v>0</v>
      </c>
      <c r="AM232" s="49">
        <v>1755.0170000000001</v>
      </c>
      <c r="AN232" s="49">
        <v>0</v>
      </c>
      <c r="AO232" s="49">
        <v>0</v>
      </c>
      <c r="AP232" s="49">
        <v>822.66600000000005</v>
      </c>
      <c r="AQ232" s="49">
        <v>0</v>
      </c>
      <c r="AR232" s="49">
        <v>0</v>
      </c>
      <c r="AS232" s="49">
        <v>0</v>
      </c>
      <c r="AT232" s="49">
        <v>0</v>
      </c>
      <c r="AU232" s="49">
        <v>0</v>
      </c>
      <c r="AV232" s="49">
        <v>526.505</v>
      </c>
      <c r="AW232" s="49">
        <v>0</v>
      </c>
      <c r="AX232" s="49">
        <v>0</v>
      </c>
      <c r="AY232" s="49">
        <v>0</v>
      </c>
      <c r="AZ232" s="49">
        <v>658.13400000000001</v>
      </c>
      <c r="BA232" s="49">
        <v>658.13400000000001</v>
      </c>
      <c r="BB232" s="49">
        <v>0</v>
      </c>
      <c r="BC232" s="49">
        <v>0</v>
      </c>
      <c r="BD232" s="49">
        <v>0</v>
      </c>
      <c r="BE232" s="49">
        <v>0</v>
      </c>
      <c r="BF232" s="49">
        <v>0</v>
      </c>
      <c r="BG232" s="49">
        <v>0</v>
      </c>
      <c r="BH232" s="49">
        <v>0</v>
      </c>
      <c r="BI232" s="49"/>
      <c r="BJ232" s="166"/>
      <c r="BK232" s="166"/>
      <c r="BL232" s="166"/>
      <c r="BM232" s="149">
        <v>0</v>
      </c>
    </row>
    <row r="233" spans="2:65" ht="18" hidden="1" customHeight="1" outlineLevel="3">
      <c r="B233" s="166" t="s">
        <v>918</v>
      </c>
      <c r="C233" s="166" t="s">
        <v>144</v>
      </c>
      <c r="D233" s="166" t="s">
        <v>1093</v>
      </c>
      <c r="E233" s="167" t="s">
        <v>1094</v>
      </c>
      <c r="F233" s="166"/>
      <c r="G233" s="49">
        <v>40000</v>
      </c>
      <c r="H233" s="49">
        <v>50610.326000000001</v>
      </c>
      <c r="I233" s="49">
        <v>0</v>
      </c>
      <c r="J233" s="49">
        <v>50610.326000000001</v>
      </c>
      <c r="K233" s="165">
        <v>10610.326000000001</v>
      </c>
      <c r="L233" s="152">
        <v>1.26525815</v>
      </c>
      <c r="M233" s="49">
        <v>40000</v>
      </c>
      <c r="N233" s="49">
        <v>50610.326000000001</v>
      </c>
      <c r="O233" s="49">
        <v>0</v>
      </c>
      <c r="P233" s="49">
        <v>50610.326000000001</v>
      </c>
      <c r="Q233" s="165">
        <v>10610.326000000001</v>
      </c>
      <c r="R233" s="152">
        <v>1.26525815</v>
      </c>
      <c r="S233" s="49">
        <v>329.065</v>
      </c>
      <c r="T233" s="49">
        <v>0</v>
      </c>
      <c r="U233" s="49">
        <v>0</v>
      </c>
      <c r="V233" s="49">
        <v>19305.194</v>
      </c>
      <c r="W233" s="49">
        <v>0</v>
      </c>
      <c r="X233" s="49">
        <v>0</v>
      </c>
      <c r="Y233" s="49">
        <v>5265.0529999999999</v>
      </c>
      <c r="Z233" s="49">
        <v>0</v>
      </c>
      <c r="AA233" s="49">
        <v>0</v>
      </c>
      <c r="AB233" s="49">
        <v>0</v>
      </c>
      <c r="AC233" s="49">
        <v>493.601</v>
      </c>
      <c r="AD233" s="49">
        <v>0</v>
      </c>
      <c r="AE233" s="49">
        <v>0</v>
      </c>
      <c r="AF233" s="49">
        <v>0</v>
      </c>
      <c r="AG233" s="49">
        <v>0</v>
      </c>
      <c r="AH233" s="49">
        <v>0</v>
      </c>
      <c r="AI233" s="49">
        <v>0</v>
      </c>
      <c r="AJ233" s="49">
        <v>526.505</v>
      </c>
      <c r="AK233" s="49">
        <v>0</v>
      </c>
      <c r="AL233" s="49">
        <v>0</v>
      </c>
      <c r="AM233" s="49">
        <v>22815.232</v>
      </c>
      <c r="AN233" s="49">
        <v>0</v>
      </c>
      <c r="AO233" s="49">
        <v>0</v>
      </c>
      <c r="AP233" s="49">
        <v>822.66600000000005</v>
      </c>
      <c r="AQ233" s="49">
        <v>526.505</v>
      </c>
      <c r="AR233" s="49">
        <v>0</v>
      </c>
      <c r="AS233" s="49">
        <v>0</v>
      </c>
      <c r="AT233" s="49">
        <v>0</v>
      </c>
      <c r="AU233" s="49">
        <v>0</v>
      </c>
      <c r="AV233" s="49">
        <v>526.505</v>
      </c>
      <c r="AW233" s="49">
        <v>0</v>
      </c>
      <c r="AX233" s="49">
        <v>0</v>
      </c>
      <c r="AY233" s="49">
        <v>0</v>
      </c>
      <c r="AZ233" s="49">
        <v>0</v>
      </c>
      <c r="BA233" s="49">
        <v>0</v>
      </c>
      <c r="BB233" s="49">
        <v>0</v>
      </c>
      <c r="BC233" s="49">
        <v>0</v>
      </c>
      <c r="BD233" s="49">
        <v>0</v>
      </c>
      <c r="BE233" s="49">
        <v>0</v>
      </c>
      <c r="BF233" s="49">
        <v>0</v>
      </c>
      <c r="BG233" s="49">
        <v>0</v>
      </c>
      <c r="BH233" s="49">
        <v>0</v>
      </c>
      <c r="BI233" s="49"/>
      <c r="BJ233" s="166"/>
      <c r="BK233" s="166"/>
      <c r="BL233" s="166"/>
      <c r="BM233" s="149">
        <v>-1.4551915228366852E-11</v>
      </c>
    </row>
    <row r="234" spans="2:65" ht="18" hidden="1" customHeight="1" outlineLevel="3">
      <c r="B234" s="166" t="s">
        <v>918</v>
      </c>
      <c r="C234" s="166" t="s">
        <v>195</v>
      </c>
      <c r="D234" s="166" t="s">
        <v>1095</v>
      </c>
      <c r="E234" s="167" t="s">
        <v>1096</v>
      </c>
      <c r="F234" s="166"/>
      <c r="G234" s="49">
        <v>25000</v>
      </c>
      <c r="H234" s="49">
        <v>30156.143</v>
      </c>
      <c r="I234" s="49">
        <v>0</v>
      </c>
      <c r="J234" s="49">
        <v>30156.143</v>
      </c>
      <c r="K234" s="165">
        <v>5156.143</v>
      </c>
      <c r="L234" s="152">
        <v>1.2062457200000001</v>
      </c>
      <c r="M234" s="49">
        <v>25000</v>
      </c>
      <c r="N234" s="49">
        <v>30156.143</v>
      </c>
      <c r="O234" s="49">
        <v>0</v>
      </c>
      <c r="P234" s="49">
        <v>30156.143</v>
      </c>
      <c r="Q234" s="165">
        <v>5156.143</v>
      </c>
      <c r="R234" s="152">
        <v>1.2062457200000001</v>
      </c>
      <c r="S234" s="49">
        <v>0</v>
      </c>
      <c r="T234" s="49">
        <v>0</v>
      </c>
      <c r="U234" s="49">
        <v>0</v>
      </c>
      <c r="V234" s="49">
        <v>23868.242999999999</v>
      </c>
      <c r="W234" s="49">
        <v>0</v>
      </c>
      <c r="X234" s="49">
        <v>822.66600000000005</v>
      </c>
      <c r="Y234" s="49">
        <v>526.505</v>
      </c>
      <c r="Z234" s="49">
        <v>0</v>
      </c>
      <c r="AA234" s="49">
        <v>0</v>
      </c>
      <c r="AB234" s="49">
        <v>0</v>
      </c>
      <c r="AC234" s="49">
        <v>0</v>
      </c>
      <c r="AD234" s="49">
        <v>0</v>
      </c>
      <c r="AE234" s="49">
        <v>0</v>
      </c>
      <c r="AF234" s="49">
        <v>0</v>
      </c>
      <c r="AG234" s="49">
        <v>0</v>
      </c>
      <c r="AH234" s="49">
        <v>0</v>
      </c>
      <c r="AI234" s="49">
        <v>526.505</v>
      </c>
      <c r="AJ234" s="49">
        <v>526.505</v>
      </c>
      <c r="AK234" s="49">
        <v>0</v>
      </c>
      <c r="AL234" s="49">
        <v>0</v>
      </c>
      <c r="AM234" s="49">
        <v>1755.0170000000001</v>
      </c>
      <c r="AN234" s="49">
        <v>0</v>
      </c>
      <c r="AO234" s="49">
        <v>0</v>
      </c>
      <c r="AP234" s="49">
        <v>822.66600000000005</v>
      </c>
      <c r="AQ234" s="49">
        <v>0</v>
      </c>
      <c r="AR234" s="49">
        <v>0</v>
      </c>
      <c r="AS234" s="49">
        <v>0</v>
      </c>
      <c r="AT234" s="49">
        <v>0</v>
      </c>
      <c r="AU234" s="49">
        <v>0</v>
      </c>
      <c r="AV234" s="49">
        <v>526.505</v>
      </c>
      <c r="AW234" s="49">
        <v>0</v>
      </c>
      <c r="AX234" s="49">
        <v>0</v>
      </c>
      <c r="AY234" s="49">
        <v>0</v>
      </c>
      <c r="AZ234" s="49">
        <v>0</v>
      </c>
      <c r="BA234" s="49">
        <v>0</v>
      </c>
      <c r="BB234" s="49">
        <v>0</v>
      </c>
      <c r="BC234" s="49">
        <v>0</v>
      </c>
      <c r="BD234" s="49">
        <v>0</v>
      </c>
      <c r="BE234" s="49">
        <v>781.53099999999995</v>
      </c>
      <c r="BF234" s="49">
        <v>0</v>
      </c>
      <c r="BG234" s="49">
        <v>0</v>
      </c>
      <c r="BH234" s="49">
        <v>0</v>
      </c>
      <c r="BI234" s="49"/>
      <c r="BJ234" s="166"/>
      <c r="BK234" s="166"/>
      <c r="BL234" s="166"/>
      <c r="BM234" s="149">
        <v>3.637978807091713E-12</v>
      </c>
    </row>
    <row r="235" spans="2:65" ht="18" hidden="1" customHeight="1" outlineLevel="3">
      <c r="B235" s="166" t="s">
        <v>918</v>
      </c>
      <c r="C235" s="166" t="s">
        <v>195</v>
      </c>
      <c r="D235" s="166" t="s">
        <v>1116</v>
      </c>
      <c r="E235" s="167" t="s">
        <v>1117</v>
      </c>
      <c r="F235" s="166"/>
      <c r="G235" s="49">
        <v>25000</v>
      </c>
      <c r="H235" s="49">
        <v>25593.097000000002</v>
      </c>
      <c r="I235" s="49">
        <v>0</v>
      </c>
      <c r="J235" s="49">
        <v>25593.097000000002</v>
      </c>
      <c r="K235" s="165">
        <v>593.09700000000157</v>
      </c>
      <c r="L235" s="152">
        <v>1.0237238800000001</v>
      </c>
      <c r="M235" s="49">
        <v>25000</v>
      </c>
      <c r="N235" s="49">
        <v>25593.097000000002</v>
      </c>
      <c r="O235" s="49">
        <v>0</v>
      </c>
      <c r="P235" s="49">
        <v>25593.097000000002</v>
      </c>
      <c r="Q235" s="165">
        <v>593.09700000000157</v>
      </c>
      <c r="R235" s="152">
        <v>1.0237238800000001</v>
      </c>
      <c r="S235" s="49">
        <v>0</v>
      </c>
      <c r="T235" s="49">
        <v>0</v>
      </c>
      <c r="U235" s="49">
        <v>0</v>
      </c>
      <c r="V235" s="49">
        <v>19305.197</v>
      </c>
      <c r="W235" s="49">
        <v>0</v>
      </c>
      <c r="X235" s="49">
        <v>822.66600000000005</v>
      </c>
      <c r="Y235" s="49">
        <v>526.505</v>
      </c>
      <c r="Z235" s="49">
        <v>0</v>
      </c>
      <c r="AA235" s="49">
        <v>0</v>
      </c>
      <c r="AB235" s="49">
        <v>0</v>
      </c>
      <c r="AC235" s="49">
        <v>0</v>
      </c>
      <c r="AD235" s="49">
        <v>0</v>
      </c>
      <c r="AE235" s="49">
        <v>0</v>
      </c>
      <c r="AF235" s="49">
        <v>0</v>
      </c>
      <c r="AG235" s="49">
        <v>0</v>
      </c>
      <c r="AH235" s="49">
        <v>0</v>
      </c>
      <c r="AI235" s="49">
        <v>526.505</v>
      </c>
      <c r="AJ235" s="49">
        <v>526.505</v>
      </c>
      <c r="AK235" s="49">
        <v>0</v>
      </c>
      <c r="AL235" s="49">
        <v>0</v>
      </c>
      <c r="AM235" s="49">
        <v>1755.0170000000001</v>
      </c>
      <c r="AN235" s="49">
        <v>0</v>
      </c>
      <c r="AO235" s="49">
        <v>0</v>
      </c>
      <c r="AP235" s="49">
        <v>822.66600000000005</v>
      </c>
      <c r="AQ235" s="49">
        <v>0</v>
      </c>
      <c r="AR235" s="49">
        <v>0</v>
      </c>
      <c r="AS235" s="49">
        <v>0</v>
      </c>
      <c r="AT235" s="49">
        <v>0</v>
      </c>
      <c r="AU235" s="49">
        <v>0</v>
      </c>
      <c r="AV235" s="49">
        <v>526.505</v>
      </c>
      <c r="AW235" s="49">
        <v>0</v>
      </c>
      <c r="AX235" s="49">
        <v>0</v>
      </c>
      <c r="AY235" s="49">
        <v>0</v>
      </c>
      <c r="AZ235" s="49">
        <v>0</v>
      </c>
      <c r="BA235" s="49">
        <v>0</v>
      </c>
      <c r="BB235" s="49">
        <v>0</v>
      </c>
      <c r="BC235" s="49">
        <v>0</v>
      </c>
      <c r="BD235" s="49">
        <v>0</v>
      </c>
      <c r="BE235" s="49">
        <v>781.53099999999995</v>
      </c>
      <c r="BF235" s="49">
        <v>0</v>
      </c>
      <c r="BG235" s="49">
        <v>0</v>
      </c>
      <c r="BH235" s="49">
        <v>0</v>
      </c>
      <c r="BI235" s="49"/>
      <c r="BJ235" s="166"/>
      <c r="BK235" s="166"/>
      <c r="BL235" s="166"/>
      <c r="BM235" s="149">
        <v>3.637978807091713E-12</v>
      </c>
    </row>
    <row r="236" spans="2:65" ht="18" hidden="1" customHeight="1" outlineLevel="3">
      <c r="B236" s="166" t="s">
        <v>918</v>
      </c>
      <c r="C236" s="166" t="s">
        <v>1237</v>
      </c>
      <c r="D236" s="166" t="s">
        <v>1255</v>
      </c>
      <c r="E236" s="167" t="s">
        <v>1256</v>
      </c>
      <c r="F236" s="166"/>
      <c r="G236" s="49">
        <v>20000</v>
      </c>
      <c r="H236" s="49">
        <v>20248.52</v>
      </c>
      <c r="I236" s="49">
        <v>0</v>
      </c>
      <c r="J236" s="49">
        <v>20248.52</v>
      </c>
      <c r="K236" s="165">
        <v>248.52000000000044</v>
      </c>
      <c r="L236" s="152">
        <v>1.012426</v>
      </c>
      <c r="M236" s="49">
        <v>20000</v>
      </c>
      <c r="N236" s="49">
        <v>20248.52</v>
      </c>
      <c r="O236" s="49">
        <v>0</v>
      </c>
      <c r="P236" s="49">
        <v>20248.52</v>
      </c>
      <c r="Q236" s="165">
        <v>248.52000000000044</v>
      </c>
      <c r="R236" s="152">
        <v>1.012426</v>
      </c>
      <c r="S236" s="49">
        <v>329.065</v>
      </c>
      <c r="T236" s="49">
        <v>0</v>
      </c>
      <c r="U236" s="49">
        <v>0</v>
      </c>
      <c r="V236" s="49">
        <v>4387.5439999999999</v>
      </c>
      <c r="W236" s="49">
        <v>0</v>
      </c>
      <c r="X236" s="49">
        <v>0</v>
      </c>
      <c r="Y236" s="49">
        <v>4387.5439999999999</v>
      </c>
      <c r="Z236" s="49">
        <v>0</v>
      </c>
      <c r="AA236" s="49">
        <v>0</v>
      </c>
      <c r="AB236" s="49">
        <v>0</v>
      </c>
      <c r="AC236" s="49">
        <v>493.601</v>
      </c>
      <c r="AD236" s="49">
        <v>0</v>
      </c>
      <c r="AE236" s="49">
        <v>0</v>
      </c>
      <c r="AF236" s="49">
        <v>0</v>
      </c>
      <c r="AG236" s="49">
        <v>0</v>
      </c>
      <c r="AH236" s="49">
        <v>0</v>
      </c>
      <c r="AI236" s="49">
        <v>0</v>
      </c>
      <c r="AJ236" s="49">
        <v>526.505</v>
      </c>
      <c r="AK236" s="49">
        <v>0</v>
      </c>
      <c r="AL236" s="49">
        <v>0</v>
      </c>
      <c r="AM236" s="49">
        <v>4387.5460000000003</v>
      </c>
      <c r="AN236" s="49">
        <v>0</v>
      </c>
      <c r="AO236" s="49">
        <v>0</v>
      </c>
      <c r="AP236" s="49">
        <v>822.66600000000005</v>
      </c>
      <c r="AQ236" s="49">
        <v>4387.5439999999999</v>
      </c>
      <c r="AR236" s="49">
        <v>0</v>
      </c>
      <c r="AS236" s="49">
        <v>0</v>
      </c>
      <c r="AT236" s="49">
        <v>0</v>
      </c>
      <c r="AU236" s="49">
        <v>0</v>
      </c>
      <c r="AV236" s="49">
        <v>526.505</v>
      </c>
      <c r="AW236" s="49">
        <v>0</v>
      </c>
      <c r="AX236" s="49">
        <v>0</v>
      </c>
      <c r="AY236" s="49">
        <v>0</v>
      </c>
      <c r="AZ236" s="49">
        <v>0</v>
      </c>
      <c r="BA236" s="49">
        <v>0</v>
      </c>
      <c r="BB236" s="49">
        <v>0</v>
      </c>
      <c r="BC236" s="49">
        <v>0</v>
      </c>
      <c r="BD236" s="49">
        <v>0</v>
      </c>
      <c r="BE236" s="49">
        <v>0</v>
      </c>
      <c r="BF236" s="49">
        <v>0</v>
      </c>
      <c r="BG236" s="49">
        <v>0</v>
      </c>
      <c r="BH236" s="49">
        <v>0</v>
      </c>
      <c r="BI236" s="49"/>
      <c r="BJ236" s="166"/>
      <c r="BK236" s="166"/>
      <c r="BL236" s="166"/>
      <c r="BM236" s="149">
        <v>0</v>
      </c>
    </row>
    <row r="237" spans="2:65" ht="18" hidden="1" customHeight="1" outlineLevel="3">
      <c r="B237" s="166" t="s">
        <v>918</v>
      </c>
      <c r="C237" s="166" t="s">
        <v>1237</v>
      </c>
      <c r="D237" s="166" t="s">
        <v>1293</v>
      </c>
      <c r="E237" s="167" t="s">
        <v>1294</v>
      </c>
      <c r="F237" s="166"/>
      <c r="G237" s="49"/>
      <c r="H237" s="49">
        <v>20851.807000000001</v>
      </c>
      <c r="I237" s="49">
        <v>0</v>
      </c>
      <c r="J237" s="49">
        <v>20851.807000000001</v>
      </c>
      <c r="K237" s="165">
        <v>20851.807000000001</v>
      </c>
      <c r="L237" s="152">
        <v>1</v>
      </c>
      <c r="M237" s="49">
        <v>15000</v>
      </c>
      <c r="N237" s="49">
        <v>20851.807000000001</v>
      </c>
      <c r="O237" s="49">
        <v>0</v>
      </c>
      <c r="P237" s="49">
        <v>20851.807000000001</v>
      </c>
      <c r="Q237" s="165">
        <v>20851.807000000001</v>
      </c>
      <c r="R237" s="152">
        <v>1</v>
      </c>
      <c r="S237" s="49">
        <v>0</v>
      </c>
      <c r="T237" s="49">
        <v>0</v>
      </c>
      <c r="U237" s="49">
        <v>0</v>
      </c>
      <c r="V237" s="49">
        <v>1755.0170000000001</v>
      </c>
      <c r="W237" s="49">
        <v>0</v>
      </c>
      <c r="X237" s="49">
        <v>0</v>
      </c>
      <c r="Y237" s="49">
        <v>8775.09</v>
      </c>
      <c r="Z237" s="49">
        <v>0</v>
      </c>
      <c r="AA237" s="49">
        <v>0</v>
      </c>
      <c r="AB237" s="49">
        <v>0</v>
      </c>
      <c r="AC237" s="49">
        <v>493.601</v>
      </c>
      <c r="AD237" s="49">
        <v>0</v>
      </c>
      <c r="AE237" s="49">
        <v>0</v>
      </c>
      <c r="AF237" s="49">
        <v>0</v>
      </c>
      <c r="AG237" s="49">
        <v>932.35299999999995</v>
      </c>
      <c r="AH237" s="49">
        <v>0</v>
      </c>
      <c r="AI237" s="49">
        <v>0</v>
      </c>
      <c r="AJ237" s="49">
        <v>526.505</v>
      </c>
      <c r="AK237" s="49">
        <v>0</v>
      </c>
      <c r="AL237" s="49">
        <v>0</v>
      </c>
      <c r="AM237" s="49">
        <v>1755.0170000000001</v>
      </c>
      <c r="AN237" s="49">
        <v>0</v>
      </c>
      <c r="AO237" s="49">
        <v>0</v>
      </c>
      <c r="AP237" s="49">
        <v>822.66600000000005</v>
      </c>
      <c r="AQ237" s="49">
        <v>5265.0529999999999</v>
      </c>
      <c r="AR237" s="49">
        <v>0</v>
      </c>
      <c r="AS237" s="49">
        <v>0</v>
      </c>
      <c r="AT237" s="49">
        <v>0</v>
      </c>
      <c r="AU237" s="49">
        <v>0</v>
      </c>
      <c r="AV237" s="49">
        <v>526.505</v>
      </c>
      <c r="AW237" s="49">
        <v>0</v>
      </c>
      <c r="AX237" s="49">
        <v>0</v>
      </c>
      <c r="AY237" s="49">
        <v>0</v>
      </c>
      <c r="AZ237" s="49">
        <v>0</v>
      </c>
      <c r="BA237" s="49">
        <v>0</v>
      </c>
      <c r="BB237" s="49">
        <v>0</v>
      </c>
      <c r="BC237" s="49">
        <v>0</v>
      </c>
      <c r="BD237" s="49">
        <v>0</v>
      </c>
      <c r="BE237" s="49">
        <v>0</v>
      </c>
      <c r="BF237" s="49">
        <v>0</v>
      </c>
      <c r="BG237" s="49">
        <v>0</v>
      </c>
      <c r="BH237" s="49">
        <v>0</v>
      </c>
      <c r="BI237" s="49"/>
      <c r="BJ237" s="166"/>
      <c r="BK237" s="166"/>
      <c r="BL237" s="166"/>
      <c r="BM237" s="149">
        <v>-3.637978807091713E-12</v>
      </c>
    </row>
    <row r="238" spans="2:65" ht="18" customHeight="1" outlineLevel="2" collapsed="1">
      <c r="B238" s="158" t="s">
        <v>918</v>
      </c>
      <c r="C238" s="158"/>
      <c r="D238" s="158"/>
      <c r="E238" s="159" t="s">
        <v>951</v>
      </c>
      <c r="F238" s="158"/>
      <c r="G238" s="160">
        <v>1160987.554</v>
      </c>
      <c r="H238" s="160">
        <v>1307447.2109999999</v>
      </c>
      <c r="I238" s="160">
        <v>0</v>
      </c>
      <c r="J238" s="160">
        <v>1307447.2109999999</v>
      </c>
      <c r="K238" s="168">
        <v>146459.65700000001</v>
      </c>
      <c r="L238" s="161">
        <v>1.1261509277127013</v>
      </c>
      <c r="M238" s="160">
        <v>1160987.554</v>
      </c>
      <c r="N238" s="160">
        <v>1307447.2109999999</v>
      </c>
      <c r="O238" s="160">
        <v>0</v>
      </c>
      <c r="P238" s="160">
        <v>1307447.2109999999</v>
      </c>
      <c r="Q238" s="168">
        <v>146459.65700000001</v>
      </c>
      <c r="R238" s="161">
        <v>1.1261509277127013</v>
      </c>
      <c r="S238" s="160">
        <v>3619.7150000000001</v>
      </c>
      <c r="T238" s="160">
        <v>0</v>
      </c>
      <c r="U238" s="160">
        <v>0</v>
      </c>
      <c r="V238" s="160">
        <v>374871.78599999996</v>
      </c>
      <c r="W238" s="160">
        <v>0</v>
      </c>
      <c r="X238" s="160">
        <v>9049.3259999999991</v>
      </c>
      <c r="Y238" s="160">
        <v>484735.91400000016</v>
      </c>
      <c r="Z238" s="160">
        <v>0</v>
      </c>
      <c r="AA238" s="160">
        <v>0</v>
      </c>
      <c r="AB238" s="160">
        <v>0</v>
      </c>
      <c r="AC238" s="160">
        <v>8391.2169999999987</v>
      </c>
      <c r="AD238" s="160">
        <v>0</v>
      </c>
      <c r="AE238" s="160">
        <v>0</v>
      </c>
      <c r="AF238" s="160">
        <v>0</v>
      </c>
      <c r="AG238" s="160">
        <v>3729.4119999999998</v>
      </c>
      <c r="AH238" s="160">
        <v>0</v>
      </c>
      <c r="AI238" s="160">
        <v>34924.847000000002</v>
      </c>
      <c r="AJ238" s="160">
        <v>21235.701999999994</v>
      </c>
      <c r="AK238" s="160">
        <v>0</v>
      </c>
      <c r="AL238" s="160">
        <v>0</v>
      </c>
      <c r="AM238" s="160">
        <v>210953.14099999992</v>
      </c>
      <c r="AN238" s="160">
        <v>0</v>
      </c>
      <c r="AO238" s="160">
        <v>0</v>
      </c>
      <c r="AP238" s="160">
        <v>30438.642000000011</v>
      </c>
      <c r="AQ238" s="160">
        <v>85293.86</v>
      </c>
      <c r="AR238" s="160">
        <v>0</v>
      </c>
      <c r="AS238" s="160">
        <v>0</v>
      </c>
      <c r="AT238" s="160">
        <v>0</v>
      </c>
      <c r="AU238" s="160">
        <v>0</v>
      </c>
      <c r="AV238" s="160">
        <v>20007.189999999995</v>
      </c>
      <c r="AW238" s="160">
        <v>0</v>
      </c>
      <c r="AX238" s="160">
        <v>0</v>
      </c>
      <c r="AY238" s="160">
        <v>0</v>
      </c>
      <c r="AZ238" s="160">
        <v>6581.34</v>
      </c>
      <c r="BA238" s="160">
        <v>6581.34</v>
      </c>
      <c r="BB238" s="160">
        <v>0</v>
      </c>
      <c r="BC238" s="160">
        <v>0</v>
      </c>
      <c r="BD238" s="160">
        <v>0</v>
      </c>
      <c r="BE238" s="160">
        <v>7033.7789999999995</v>
      </c>
      <c r="BF238" s="160">
        <v>0</v>
      </c>
      <c r="BG238" s="160">
        <v>0</v>
      </c>
      <c r="BH238" s="160">
        <v>0</v>
      </c>
      <c r="BI238" s="160"/>
      <c r="BJ238" s="161"/>
      <c r="BK238" s="160"/>
      <c r="BL238" s="161"/>
      <c r="BM238" s="149">
        <v>4.6566128730773926E-10</v>
      </c>
    </row>
    <row r="239" spans="2:65" ht="18" customHeight="1" outlineLevel="1">
      <c r="B239" s="153" t="s">
        <v>918</v>
      </c>
      <c r="C239" s="153"/>
      <c r="D239" s="153" t="s">
        <v>201</v>
      </c>
      <c r="E239" s="153"/>
      <c r="F239" s="153"/>
      <c r="G239" s="154">
        <v>7424632.1067999993</v>
      </c>
      <c r="H239" s="154">
        <v>7293602.8649999993</v>
      </c>
      <c r="I239" s="154">
        <v>-193173.14915999997</v>
      </c>
      <c r="J239" s="154">
        <v>7100429.7158400007</v>
      </c>
      <c r="K239" s="154">
        <v>-324202.39095999964</v>
      </c>
      <c r="L239" s="156">
        <v>0.95633421477367597</v>
      </c>
      <c r="M239" s="154">
        <v>7235392.1067999993</v>
      </c>
      <c r="N239" s="154">
        <v>7293602.8649999993</v>
      </c>
      <c r="O239" s="154">
        <v>-193173.14915999997</v>
      </c>
      <c r="P239" s="154">
        <v>7100429.7158399997</v>
      </c>
      <c r="Q239" s="154">
        <v>-134962.39095999964</v>
      </c>
      <c r="R239" s="156">
        <v>0.98134691403480978</v>
      </c>
      <c r="S239" s="154">
        <v>82640.09</v>
      </c>
      <c r="T239" s="154">
        <v>0</v>
      </c>
      <c r="U239" s="154">
        <v>0</v>
      </c>
      <c r="V239" s="154">
        <v>2228743.557</v>
      </c>
      <c r="W239" s="154">
        <v>0</v>
      </c>
      <c r="X239" s="154">
        <v>73407.531000000003</v>
      </c>
      <c r="Y239" s="154">
        <v>2036314.8370000001</v>
      </c>
      <c r="Z239" s="154">
        <v>0</v>
      </c>
      <c r="AA239" s="154">
        <v>0</v>
      </c>
      <c r="AB239" s="154">
        <v>0</v>
      </c>
      <c r="AC239" s="154">
        <v>19639.938999999998</v>
      </c>
      <c r="AD239" s="154">
        <v>99615.30799999999</v>
      </c>
      <c r="AE239" s="154">
        <v>0</v>
      </c>
      <c r="AF239" s="154">
        <v>108345.48299999999</v>
      </c>
      <c r="AG239" s="154">
        <v>64617.772999999994</v>
      </c>
      <c r="AH239" s="154">
        <v>136282.49799999999</v>
      </c>
      <c r="AI239" s="154">
        <v>447354.00599999999</v>
      </c>
      <c r="AJ239" s="154">
        <v>229867.90900000001</v>
      </c>
      <c r="AK239" s="154">
        <v>0</v>
      </c>
      <c r="AL239" s="154">
        <v>0</v>
      </c>
      <c r="AM239" s="154">
        <v>520767.49399999995</v>
      </c>
      <c r="AN239" s="154">
        <v>0</v>
      </c>
      <c r="AO239" s="154">
        <v>0</v>
      </c>
      <c r="AP239" s="154">
        <v>118021.76500000001</v>
      </c>
      <c r="AQ239" s="154">
        <v>599263.33299999998</v>
      </c>
      <c r="AR239" s="154">
        <v>137950.41500000001</v>
      </c>
      <c r="AS239" s="154">
        <v>0</v>
      </c>
      <c r="AT239" s="154">
        <v>0</v>
      </c>
      <c r="AU239" s="154">
        <v>0</v>
      </c>
      <c r="AV239" s="154">
        <v>158975.93900000001</v>
      </c>
      <c r="AW239" s="154">
        <v>0</v>
      </c>
      <c r="AX239" s="154">
        <v>0</v>
      </c>
      <c r="AY239" s="154">
        <v>0</v>
      </c>
      <c r="AZ239" s="154">
        <v>69260.695000000007</v>
      </c>
      <c r="BA239" s="154">
        <v>62992.758000000002</v>
      </c>
      <c r="BB239" s="154">
        <v>0</v>
      </c>
      <c r="BC239" s="154">
        <v>0</v>
      </c>
      <c r="BD239" s="154">
        <v>0</v>
      </c>
      <c r="BE239" s="154">
        <v>99541.534999999974</v>
      </c>
      <c r="BF239" s="154">
        <v>0</v>
      </c>
      <c r="BG239" s="154">
        <v>0</v>
      </c>
      <c r="BH239" s="154">
        <v>0</v>
      </c>
      <c r="BI239" s="154">
        <v>6730305.0428399984</v>
      </c>
      <c r="BJ239" s="156">
        <v>5.4993744064209649E-2</v>
      </c>
      <c r="BK239" s="154">
        <v>6796355.4932000004</v>
      </c>
      <c r="BL239" s="156">
        <v>4.4740776574185626E-2</v>
      </c>
      <c r="BM239" s="149">
        <v>-4.0745362639427185E-10</v>
      </c>
    </row>
    <row r="240" spans="2:65" ht="18" customHeight="1">
      <c r="B240" s="162" t="s">
        <v>152</v>
      </c>
      <c r="C240" s="162"/>
      <c r="D240" s="162" t="s">
        <v>952</v>
      </c>
      <c r="E240" s="162"/>
      <c r="F240" s="162"/>
      <c r="G240" s="163">
        <v>29209018.587811936</v>
      </c>
      <c r="H240" s="163">
        <v>30264434.710000001</v>
      </c>
      <c r="I240" s="163">
        <v>-676995.90804000001</v>
      </c>
      <c r="J240" s="163">
        <v>29587438.801959999</v>
      </c>
      <c r="K240" s="163">
        <v>378420.21414806222</v>
      </c>
      <c r="L240" s="164">
        <v>1.0129555949649731</v>
      </c>
      <c r="M240" s="163">
        <v>28616218.587811936</v>
      </c>
      <c r="N240" s="163">
        <v>30263547.174000002</v>
      </c>
      <c r="O240" s="163">
        <v>-676995.90804000001</v>
      </c>
      <c r="P240" s="163">
        <v>29586551.265960004</v>
      </c>
      <c r="Q240" s="163">
        <v>970332.67814806255</v>
      </c>
      <c r="R240" s="164">
        <v>1.033908487075974</v>
      </c>
      <c r="S240" s="163">
        <v>489074.962</v>
      </c>
      <c r="T240" s="163">
        <v>0</v>
      </c>
      <c r="U240" s="163">
        <v>0</v>
      </c>
      <c r="V240" s="163">
        <v>8874798.5360000003</v>
      </c>
      <c r="W240" s="163">
        <v>0</v>
      </c>
      <c r="X240" s="163">
        <v>974831.86699999985</v>
      </c>
      <c r="Y240" s="163">
        <v>6567658.2170000011</v>
      </c>
      <c r="Z240" s="163">
        <v>0</v>
      </c>
      <c r="AA240" s="163">
        <v>0</v>
      </c>
      <c r="AB240" s="163">
        <v>0</v>
      </c>
      <c r="AC240" s="163">
        <v>195103.23700000002</v>
      </c>
      <c r="AD240" s="163">
        <v>193436.20199999996</v>
      </c>
      <c r="AE240" s="163">
        <v>230386.12899999999</v>
      </c>
      <c r="AF240" s="163">
        <v>472242.50799999997</v>
      </c>
      <c r="AG240" s="163">
        <v>509147.20200000005</v>
      </c>
      <c r="AH240" s="163">
        <v>276683.91699999996</v>
      </c>
      <c r="AI240" s="163">
        <v>1097793.0960000001</v>
      </c>
      <c r="AJ240" s="163">
        <v>1179344.507</v>
      </c>
      <c r="AK240" s="163">
        <v>0</v>
      </c>
      <c r="AL240" s="163">
        <v>0</v>
      </c>
      <c r="AM240" s="163">
        <v>4229733.7420000006</v>
      </c>
      <c r="AN240" s="163">
        <v>0</v>
      </c>
      <c r="AO240" s="163">
        <v>0</v>
      </c>
      <c r="AP240" s="163">
        <v>652671.06299999997</v>
      </c>
      <c r="AQ240" s="163">
        <v>1573508.557</v>
      </c>
      <c r="AR240" s="163">
        <v>560743.28999999992</v>
      </c>
      <c r="AS240" s="163">
        <v>0</v>
      </c>
      <c r="AT240" s="163">
        <v>0</v>
      </c>
      <c r="AU240" s="163">
        <v>0</v>
      </c>
      <c r="AV240" s="163">
        <v>712555.97200000007</v>
      </c>
      <c r="AW240" s="163">
        <v>11658.379000000001</v>
      </c>
      <c r="AX240" s="163">
        <v>940.19100000000003</v>
      </c>
      <c r="AY240" s="163">
        <v>1557.202</v>
      </c>
      <c r="AZ240" s="163">
        <v>363930.98200000002</v>
      </c>
      <c r="BA240" s="163">
        <v>337997.315</v>
      </c>
      <c r="BB240" s="163">
        <v>0</v>
      </c>
      <c r="BC240" s="163">
        <v>0</v>
      </c>
      <c r="BD240" s="163">
        <v>0</v>
      </c>
      <c r="BE240" s="163">
        <v>757750.10100000002</v>
      </c>
      <c r="BF240" s="163">
        <v>569.423</v>
      </c>
      <c r="BG240" s="163">
        <v>0</v>
      </c>
      <c r="BH240" s="163">
        <v>318.113</v>
      </c>
      <c r="BI240" s="163">
        <v>23661372.289839998</v>
      </c>
      <c r="BJ240" s="164">
        <v>0.25045320446881281</v>
      </c>
      <c r="BK240" s="169">
        <v>23155688.430799998</v>
      </c>
      <c r="BL240" s="164">
        <v>0.27776113806251423</v>
      </c>
      <c r="BM240" s="149">
        <v>5.7043507695198059E-9</v>
      </c>
    </row>
    <row r="241" spans="2:65" ht="18" hidden="1" customHeight="1" outlineLevel="3">
      <c r="B241" s="150" t="s">
        <v>744</v>
      </c>
      <c r="C241" s="150" t="s">
        <v>347</v>
      </c>
      <c r="D241" s="151">
        <v>2113</v>
      </c>
      <c r="E241" s="151" t="s">
        <v>177</v>
      </c>
      <c r="F241" s="166"/>
      <c r="G241" s="49">
        <v>3070206.65472</v>
      </c>
      <c r="H241" s="49">
        <v>3028538.9840000002</v>
      </c>
      <c r="I241" s="49">
        <v>-331.01027999999991</v>
      </c>
      <c r="J241" s="49">
        <v>3028207.9737200001</v>
      </c>
      <c r="K241" s="165">
        <v>-41998.680999999866</v>
      </c>
      <c r="L241" s="152">
        <v>0.98632056870327178</v>
      </c>
      <c r="M241" s="49">
        <v>3022326.65472</v>
      </c>
      <c r="N241" s="49">
        <v>3023657.665</v>
      </c>
      <c r="O241" s="49">
        <v>-331.01027999999991</v>
      </c>
      <c r="P241" s="49">
        <v>3023326.65472</v>
      </c>
      <c r="Q241" s="165">
        <v>1000</v>
      </c>
      <c r="R241" s="152">
        <v>1.0003308709197394</v>
      </c>
      <c r="S241" s="49">
        <v>28152.560000000001</v>
      </c>
      <c r="T241" s="49">
        <v>0</v>
      </c>
      <c r="U241" s="49">
        <v>0</v>
      </c>
      <c r="V241" s="49">
        <v>1075889.879</v>
      </c>
      <c r="W241" s="49">
        <v>0</v>
      </c>
      <c r="X241" s="49">
        <v>29350.353999999999</v>
      </c>
      <c r="Y241" s="49">
        <v>1055824.2139999999</v>
      </c>
      <c r="Z241" s="49">
        <v>0</v>
      </c>
      <c r="AA241" s="49">
        <v>0</v>
      </c>
      <c r="AB241" s="49">
        <v>0</v>
      </c>
      <c r="AC241" s="49">
        <v>5423.7460000000001</v>
      </c>
      <c r="AD241" s="49">
        <v>2715.8960000000002</v>
      </c>
      <c r="AE241" s="49">
        <v>22262.915000000001</v>
      </c>
      <c r="AF241" s="49">
        <v>44113.705999999998</v>
      </c>
      <c r="AG241" s="49">
        <v>20451.689999999999</v>
      </c>
      <c r="AH241" s="49">
        <v>0</v>
      </c>
      <c r="AI241" s="49">
        <v>35504.080000000002</v>
      </c>
      <c r="AJ241" s="49">
        <v>143533.26800000001</v>
      </c>
      <c r="AK241" s="49">
        <v>0</v>
      </c>
      <c r="AL241" s="49">
        <v>0</v>
      </c>
      <c r="AM241" s="49">
        <v>120645.895</v>
      </c>
      <c r="AN241" s="49">
        <v>0</v>
      </c>
      <c r="AO241" s="49">
        <v>0</v>
      </c>
      <c r="AP241" s="49">
        <v>35398.449000000001</v>
      </c>
      <c r="AQ241" s="49">
        <v>280092.84999999998</v>
      </c>
      <c r="AR241" s="49">
        <v>9647.8310000000001</v>
      </c>
      <c r="AS241" s="49">
        <v>0</v>
      </c>
      <c r="AT241" s="49">
        <v>0</v>
      </c>
      <c r="AU241" s="49">
        <v>0</v>
      </c>
      <c r="AV241" s="49">
        <v>56733.618999999999</v>
      </c>
      <c r="AW241" s="49">
        <v>5481.58</v>
      </c>
      <c r="AX241" s="49">
        <v>231.893</v>
      </c>
      <c r="AY241" s="49">
        <v>2367.7020000000002</v>
      </c>
      <c r="AZ241" s="49">
        <v>7835.6819999999998</v>
      </c>
      <c r="BA241" s="49">
        <v>4156.915</v>
      </c>
      <c r="BB241" s="49">
        <v>0</v>
      </c>
      <c r="BC241" s="49">
        <v>0</v>
      </c>
      <c r="BD241" s="49">
        <v>0</v>
      </c>
      <c r="BE241" s="49">
        <v>37842.940999999999</v>
      </c>
      <c r="BF241" s="49">
        <v>2666.4749999999999</v>
      </c>
      <c r="BG241" s="49">
        <v>0</v>
      </c>
      <c r="BH241" s="49">
        <v>2214.8440000000001</v>
      </c>
      <c r="BI241" s="49"/>
      <c r="BJ241" s="152"/>
      <c r="BK241" s="49"/>
      <c r="BL241" s="152"/>
      <c r="BM241" s="149">
        <v>5.1164761316613294E-10</v>
      </c>
    </row>
    <row r="242" spans="2:65" ht="18" customHeight="1" outlineLevel="1" collapsed="1">
      <c r="B242" s="153" t="s">
        <v>744</v>
      </c>
      <c r="C242" s="153"/>
      <c r="D242" s="153" t="s">
        <v>176</v>
      </c>
      <c r="E242" s="153"/>
      <c r="F242" s="153"/>
      <c r="G242" s="154">
        <v>3070206.65472</v>
      </c>
      <c r="H242" s="154">
        <v>3028538.9840000002</v>
      </c>
      <c r="I242" s="154">
        <v>-331.01027999999991</v>
      </c>
      <c r="J242" s="154">
        <v>3028207.9737200001</v>
      </c>
      <c r="K242" s="155">
        <v>-41998.680999999866</v>
      </c>
      <c r="L242" s="156">
        <v>0.98632056870327178</v>
      </c>
      <c r="M242" s="154">
        <v>3022326.65472</v>
      </c>
      <c r="N242" s="154">
        <v>3023657.665</v>
      </c>
      <c r="O242" s="154">
        <v>-331.01027999999991</v>
      </c>
      <c r="P242" s="154">
        <v>3023326.65472</v>
      </c>
      <c r="Q242" s="155">
        <v>1000</v>
      </c>
      <c r="R242" s="156">
        <v>1.0003308709197394</v>
      </c>
      <c r="S242" s="154">
        <v>28152.560000000001</v>
      </c>
      <c r="T242" s="154">
        <v>0</v>
      </c>
      <c r="U242" s="154">
        <v>0</v>
      </c>
      <c r="V242" s="154">
        <v>1075889.879</v>
      </c>
      <c r="W242" s="154">
        <v>0</v>
      </c>
      <c r="X242" s="154">
        <v>29350.353999999999</v>
      </c>
      <c r="Y242" s="154">
        <v>1055824.2139999999</v>
      </c>
      <c r="Z242" s="154">
        <v>0</v>
      </c>
      <c r="AA242" s="154">
        <v>0</v>
      </c>
      <c r="AB242" s="154">
        <v>0</v>
      </c>
      <c r="AC242" s="154">
        <v>5423.7460000000001</v>
      </c>
      <c r="AD242" s="154">
        <v>2715.8960000000002</v>
      </c>
      <c r="AE242" s="154">
        <v>22262.915000000001</v>
      </c>
      <c r="AF242" s="154">
        <v>44113.705999999998</v>
      </c>
      <c r="AG242" s="154">
        <v>20451.689999999999</v>
      </c>
      <c r="AH242" s="154">
        <v>0</v>
      </c>
      <c r="AI242" s="154">
        <v>35504.080000000002</v>
      </c>
      <c r="AJ242" s="154">
        <v>143533.26800000001</v>
      </c>
      <c r="AK242" s="154">
        <v>0</v>
      </c>
      <c r="AL242" s="154">
        <v>0</v>
      </c>
      <c r="AM242" s="154">
        <v>120645.895</v>
      </c>
      <c r="AN242" s="154">
        <v>0</v>
      </c>
      <c r="AO242" s="154">
        <v>0</v>
      </c>
      <c r="AP242" s="154">
        <v>35398.449000000001</v>
      </c>
      <c r="AQ242" s="154">
        <v>280092.84999999998</v>
      </c>
      <c r="AR242" s="154">
        <v>9647.8310000000001</v>
      </c>
      <c r="AS242" s="154">
        <v>0</v>
      </c>
      <c r="AT242" s="154">
        <v>0</v>
      </c>
      <c r="AU242" s="154">
        <v>0</v>
      </c>
      <c r="AV242" s="154">
        <v>56733.618999999999</v>
      </c>
      <c r="AW242" s="154">
        <v>5481.58</v>
      </c>
      <c r="AX242" s="154">
        <v>231.893</v>
      </c>
      <c r="AY242" s="154">
        <v>2367.7020000000002</v>
      </c>
      <c r="AZ242" s="154">
        <v>7835.6819999999998</v>
      </c>
      <c r="BA242" s="154">
        <v>4156.915</v>
      </c>
      <c r="BB242" s="154">
        <v>0</v>
      </c>
      <c r="BC242" s="154">
        <v>0</v>
      </c>
      <c r="BD242" s="154">
        <v>0</v>
      </c>
      <c r="BE242" s="154">
        <v>37842.940999999999</v>
      </c>
      <c r="BF242" s="154">
        <v>2666.4749999999999</v>
      </c>
      <c r="BG242" s="154">
        <v>0</v>
      </c>
      <c r="BH242" s="154">
        <v>2214.8440000000001</v>
      </c>
      <c r="BI242" s="154">
        <v>1734032.96144</v>
      </c>
      <c r="BJ242" s="156">
        <v>0.74633818448599332</v>
      </c>
      <c r="BK242" s="154">
        <v>1973026.932</v>
      </c>
      <c r="BL242" s="156">
        <v>0.53480316188608423</v>
      </c>
      <c r="BM242" s="149">
        <v>5.1164761316613294E-10</v>
      </c>
    </row>
    <row r="243" spans="2:65" ht="18" hidden="1" customHeight="1" outlineLevel="3">
      <c r="B243" s="150" t="s">
        <v>953</v>
      </c>
      <c r="C243" s="150" t="s">
        <v>1238</v>
      </c>
      <c r="D243" s="150" t="s">
        <v>246</v>
      </c>
      <c r="E243" s="151" t="s">
        <v>194</v>
      </c>
      <c r="F243" s="150" t="s">
        <v>954</v>
      </c>
      <c r="G243" s="49">
        <v>889226.44594594429</v>
      </c>
      <c r="H243" s="49">
        <v>915552.19299999997</v>
      </c>
      <c r="I243" s="49">
        <v>-25645.23072</v>
      </c>
      <c r="J243" s="49">
        <v>889906.96227999998</v>
      </c>
      <c r="K243" s="165">
        <v>680.51633405569009</v>
      </c>
      <c r="L243" s="152">
        <v>1.0007652902555453</v>
      </c>
      <c r="M243" s="49">
        <v>870986.44594594429</v>
      </c>
      <c r="N243" s="49">
        <v>915552.19299999997</v>
      </c>
      <c r="O243" s="49">
        <v>-25645.23072</v>
      </c>
      <c r="P243" s="49">
        <v>889906.96227999998</v>
      </c>
      <c r="Q243" s="165">
        <v>18920.51633405569</v>
      </c>
      <c r="R243" s="152">
        <v>1.0217230892881539</v>
      </c>
      <c r="S243" s="49">
        <v>11080.761</v>
      </c>
      <c r="T243" s="49">
        <v>0</v>
      </c>
      <c r="U243" s="49">
        <v>0</v>
      </c>
      <c r="V243" s="49">
        <v>304441.848</v>
      </c>
      <c r="W243" s="49">
        <v>0</v>
      </c>
      <c r="X243" s="49">
        <v>14270.732</v>
      </c>
      <c r="Y243" s="49">
        <v>176397.18799999999</v>
      </c>
      <c r="Z243" s="49">
        <v>0</v>
      </c>
      <c r="AA243" s="49">
        <v>0</v>
      </c>
      <c r="AB243" s="49">
        <v>0</v>
      </c>
      <c r="AC243" s="49">
        <v>0</v>
      </c>
      <c r="AD243" s="49">
        <v>11192.731</v>
      </c>
      <c r="AE243" s="49">
        <v>0</v>
      </c>
      <c r="AF243" s="49">
        <v>17012.927</v>
      </c>
      <c r="AG243" s="49">
        <v>2537.0149999999999</v>
      </c>
      <c r="AH243" s="49">
        <v>16654.759999999998</v>
      </c>
      <c r="AI243" s="49">
        <v>44412.694000000003</v>
      </c>
      <c r="AJ243" s="49">
        <v>29548.768</v>
      </c>
      <c r="AK243" s="49">
        <v>0</v>
      </c>
      <c r="AL243" s="49">
        <v>0</v>
      </c>
      <c r="AM243" s="49">
        <v>49427.029000000002</v>
      </c>
      <c r="AN243" s="49">
        <v>0</v>
      </c>
      <c r="AO243" s="49">
        <v>0</v>
      </c>
      <c r="AP243" s="49">
        <v>83385.846999999994</v>
      </c>
      <c r="AQ243" s="49">
        <v>59097.535000000003</v>
      </c>
      <c r="AR243" s="49">
        <v>41692.923999999999</v>
      </c>
      <c r="AS243" s="49">
        <v>0</v>
      </c>
      <c r="AT243" s="49">
        <v>0</v>
      </c>
      <c r="AU243" s="49">
        <v>0</v>
      </c>
      <c r="AV243" s="49">
        <v>32951.353000000003</v>
      </c>
      <c r="AW243" s="49">
        <v>0</v>
      </c>
      <c r="AX243" s="49">
        <v>0</v>
      </c>
      <c r="AY243" s="49">
        <v>0</v>
      </c>
      <c r="AZ243" s="49">
        <v>8506.4840000000004</v>
      </c>
      <c r="BA243" s="49">
        <v>8954.1939999999995</v>
      </c>
      <c r="BB243" s="49">
        <v>0</v>
      </c>
      <c r="BC243" s="49">
        <v>0</v>
      </c>
      <c r="BD243" s="49">
        <v>0</v>
      </c>
      <c r="BE243" s="49">
        <v>3987.4029999999998</v>
      </c>
      <c r="BF243" s="49">
        <v>0</v>
      </c>
      <c r="BG243" s="49">
        <v>0</v>
      </c>
      <c r="BH243" s="49">
        <v>0</v>
      </c>
      <c r="BI243" s="49"/>
      <c r="BJ243" s="152"/>
      <c r="BK243" s="49"/>
      <c r="BL243" s="152"/>
      <c r="BM243" s="149">
        <v>2.255546860396862E-10</v>
      </c>
    </row>
    <row r="244" spans="2:65" ht="18" hidden="1" customHeight="1" outlineLevel="3">
      <c r="B244" s="166" t="s">
        <v>953</v>
      </c>
      <c r="C244" s="166" t="s">
        <v>126</v>
      </c>
      <c r="D244" s="166" t="s">
        <v>561</v>
      </c>
      <c r="E244" s="167" t="s">
        <v>562</v>
      </c>
      <c r="F244" s="166" t="s">
        <v>955</v>
      </c>
      <c r="G244" s="49">
        <v>1111533.0574324303</v>
      </c>
      <c r="H244" s="49">
        <v>1148053.7720000001</v>
      </c>
      <c r="I244" s="49">
        <v>-34511.741280000002</v>
      </c>
      <c r="J244" s="49">
        <v>1113542.0307200002</v>
      </c>
      <c r="K244" s="165">
        <v>2008.9732875698246</v>
      </c>
      <c r="L244" s="152">
        <v>1.0018073895995594</v>
      </c>
      <c r="M244" s="49">
        <v>1088733.0574324303</v>
      </c>
      <c r="N244" s="49">
        <v>1145233.1970000002</v>
      </c>
      <c r="O244" s="49">
        <v>-34511.741280000002</v>
      </c>
      <c r="P244" s="49">
        <v>1110721.4557200002</v>
      </c>
      <c r="Q244" s="165">
        <v>21988.398287569871</v>
      </c>
      <c r="R244" s="152">
        <v>1.0201963173042852</v>
      </c>
      <c r="S244" s="49">
        <v>20594.545999999998</v>
      </c>
      <c r="T244" s="49">
        <v>0</v>
      </c>
      <c r="U244" s="49">
        <v>0</v>
      </c>
      <c r="V244" s="49">
        <v>255731.152</v>
      </c>
      <c r="W244" s="49">
        <v>0</v>
      </c>
      <c r="X244" s="49">
        <v>24624.008000000002</v>
      </c>
      <c r="Y244" s="49">
        <v>291726.92499999999</v>
      </c>
      <c r="Z244" s="49">
        <v>0</v>
      </c>
      <c r="AA244" s="49">
        <v>0</v>
      </c>
      <c r="AB244" s="49">
        <v>0</v>
      </c>
      <c r="AC244" s="49">
        <v>2518.3710000000001</v>
      </c>
      <c r="AD244" s="49">
        <v>8394.5490000000009</v>
      </c>
      <c r="AE244" s="49">
        <v>0</v>
      </c>
      <c r="AF244" s="49">
        <v>27578.85</v>
      </c>
      <c r="AG244" s="49">
        <v>7611.0450000000001</v>
      </c>
      <c r="AH244" s="49">
        <v>18624.678</v>
      </c>
      <c r="AI244" s="49">
        <v>55336.783000000003</v>
      </c>
      <c r="AJ244" s="49">
        <v>119985.90399999999</v>
      </c>
      <c r="AK244" s="49">
        <v>0</v>
      </c>
      <c r="AL244" s="49">
        <v>0</v>
      </c>
      <c r="AM244" s="49">
        <v>64111.872000000003</v>
      </c>
      <c r="AN244" s="49">
        <v>0</v>
      </c>
      <c r="AO244" s="49">
        <v>0</v>
      </c>
      <c r="AP244" s="49">
        <v>77789.481</v>
      </c>
      <c r="AQ244" s="49">
        <v>81482.964999999997</v>
      </c>
      <c r="AR244" s="49">
        <v>19867.098999999998</v>
      </c>
      <c r="AS244" s="49">
        <v>0</v>
      </c>
      <c r="AT244" s="49">
        <v>0</v>
      </c>
      <c r="AU244" s="49">
        <v>0</v>
      </c>
      <c r="AV244" s="49">
        <v>25967.1</v>
      </c>
      <c r="AW244" s="49">
        <v>0</v>
      </c>
      <c r="AX244" s="49">
        <v>0</v>
      </c>
      <c r="AY244" s="49">
        <v>0</v>
      </c>
      <c r="AZ244" s="49">
        <v>8506.4840000000004</v>
      </c>
      <c r="BA244" s="49">
        <v>12983.581</v>
      </c>
      <c r="BB244" s="49">
        <v>0</v>
      </c>
      <c r="BC244" s="49">
        <v>0</v>
      </c>
      <c r="BD244" s="49">
        <v>0</v>
      </c>
      <c r="BE244" s="49">
        <v>21797.804</v>
      </c>
      <c r="BF244" s="49">
        <v>0</v>
      </c>
      <c r="BG244" s="49">
        <v>0</v>
      </c>
      <c r="BH244" s="49">
        <v>2820.5749999999998</v>
      </c>
      <c r="BI244" s="49"/>
      <c r="BJ244" s="166"/>
      <c r="BK244" s="166"/>
      <c r="BL244" s="166"/>
      <c r="BM244" s="149">
        <v>0</v>
      </c>
    </row>
    <row r="245" spans="2:65" ht="18" hidden="1" customHeight="1" outlineLevel="3">
      <c r="B245" s="166" t="s">
        <v>953</v>
      </c>
      <c r="C245" s="166" t="s">
        <v>1238</v>
      </c>
      <c r="D245" s="166" t="s">
        <v>247</v>
      </c>
      <c r="E245" s="167" t="s">
        <v>58</v>
      </c>
      <c r="F245" s="166" t="s">
        <v>956</v>
      </c>
      <c r="G245" s="49">
        <v>444613.22297297214</v>
      </c>
      <c r="H245" s="49">
        <v>457654.35200000001</v>
      </c>
      <c r="I245" s="49">
        <v>-12920.147999999999</v>
      </c>
      <c r="J245" s="49">
        <v>444734.20400000003</v>
      </c>
      <c r="K245" s="165">
        <v>120.9810270278831</v>
      </c>
      <c r="L245" s="152">
        <v>1.0002721039788671</v>
      </c>
      <c r="M245" s="49">
        <v>435493.22297297214</v>
      </c>
      <c r="N245" s="49">
        <v>457654.35200000001</v>
      </c>
      <c r="O245" s="49">
        <v>-12920.147999999999</v>
      </c>
      <c r="P245" s="49">
        <v>444734.20400000003</v>
      </c>
      <c r="Q245" s="165">
        <v>9240.9810270278831</v>
      </c>
      <c r="R245" s="152">
        <v>1.0212195748166704</v>
      </c>
      <c r="S245" s="49">
        <v>2238.538</v>
      </c>
      <c r="T245" s="49">
        <v>0</v>
      </c>
      <c r="U245" s="49">
        <v>0</v>
      </c>
      <c r="V245" s="49">
        <v>108524.564</v>
      </c>
      <c r="W245" s="49">
        <v>0</v>
      </c>
      <c r="X245" s="49">
        <v>2798.183</v>
      </c>
      <c r="Y245" s="49">
        <v>135028.91399999999</v>
      </c>
      <c r="Z245" s="49">
        <v>0</v>
      </c>
      <c r="AA245" s="49">
        <v>0</v>
      </c>
      <c r="AB245" s="49">
        <v>0</v>
      </c>
      <c r="AC245" s="49">
        <v>3022.0450000000001</v>
      </c>
      <c r="AD245" s="49">
        <v>8394.5480000000007</v>
      </c>
      <c r="AE245" s="49">
        <v>0</v>
      </c>
      <c r="AF245" s="49">
        <v>8954.1720000000005</v>
      </c>
      <c r="AG245" s="49">
        <v>10782.314</v>
      </c>
      <c r="AH245" s="49">
        <v>3223.502</v>
      </c>
      <c r="AI245" s="49">
        <v>14684.842000000001</v>
      </c>
      <c r="AJ245" s="49">
        <v>6626.0870000000004</v>
      </c>
      <c r="AK245" s="49">
        <v>0</v>
      </c>
      <c r="AL245" s="49">
        <v>0</v>
      </c>
      <c r="AM245" s="49">
        <v>65007.288</v>
      </c>
      <c r="AN245" s="49">
        <v>0</v>
      </c>
      <c r="AO245" s="49">
        <v>0</v>
      </c>
      <c r="AP245" s="49">
        <v>34977.286</v>
      </c>
      <c r="AQ245" s="49">
        <v>26862.516</v>
      </c>
      <c r="AR245" s="49">
        <v>12591.823</v>
      </c>
      <c r="AS245" s="49">
        <v>0</v>
      </c>
      <c r="AT245" s="49">
        <v>0</v>
      </c>
      <c r="AU245" s="49">
        <v>0</v>
      </c>
      <c r="AV245" s="49">
        <v>9670.5059999999994</v>
      </c>
      <c r="AW245" s="49">
        <v>0</v>
      </c>
      <c r="AX245" s="49">
        <v>0</v>
      </c>
      <c r="AY245" s="49">
        <v>0</v>
      </c>
      <c r="AZ245" s="49">
        <v>223.85499999999999</v>
      </c>
      <c r="BA245" s="49">
        <v>1119.2739999999999</v>
      </c>
      <c r="BB245" s="49">
        <v>0</v>
      </c>
      <c r="BC245" s="49">
        <v>0</v>
      </c>
      <c r="BD245" s="49">
        <v>0</v>
      </c>
      <c r="BE245" s="49">
        <v>2924.0949999999998</v>
      </c>
      <c r="BF245" s="49">
        <v>0</v>
      </c>
      <c r="BG245" s="49">
        <v>0</v>
      </c>
      <c r="BH245" s="49">
        <v>0</v>
      </c>
      <c r="BI245" s="49"/>
      <c r="BJ245" s="166"/>
      <c r="BK245" s="166"/>
      <c r="BL245" s="166"/>
      <c r="BM245" s="149">
        <v>-7.0940586738288403E-11</v>
      </c>
    </row>
    <row r="246" spans="2:65" ht="18" hidden="1" customHeight="1" outlineLevel="3">
      <c r="B246" s="166" t="s">
        <v>953</v>
      </c>
      <c r="C246" s="166" t="s">
        <v>124</v>
      </c>
      <c r="D246" s="166" t="s">
        <v>248</v>
      </c>
      <c r="E246" s="167" t="s">
        <v>57</v>
      </c>
      <c r="F246" s="166" t="s">
        <v>957</v>
      </c>
      <c r="G246" s="49">
        <v>1111533.0574324303</v>
      </c>
      <c r="H246" s="49">
        <v>1144850.774</v>
      </c>
      <c r="I246" s="49">
        <v>-32987.320200000002</v>
      </c>
      <c r="J246" s="49">
        <v>1111863.4538</v>
      </c>
      <c r="K246" s="165">
        <v>330.39636756968684</v>
      </c>
      <c r="L246" s="152">
        <v>1.0002972438519577</v>
      </c>
      <c r="M246" s="49">
        <v>1088733.0574324303</v>
      </c>
      <c r="N246" s="49">
        <v>1144850.774</v>
      </c>
      <c r="O246" s="49">
        <v>-32987.320200000002</v>
      </c>
      <c r="P246" s="49">
        <v>1111863.4538</v>
      </c>
      <c r="Q246" s="165">
        <v>23130.396367569687</v>
      </c>
      <c r="R246" s="152">
        <v>1.021245241163264</v>
      </c>
      <c r="S246" s="49">
        <v>22497.302</v>
      </c>
      <c r="T246" s="49">
        <v>0</v>
      </c>
      <c r="U246" s="49">
        <v>0</v>
      </c>
      <c r="V246" s="49">
        <v>270595.07799999998</v>
      </c>
      <c r="W246" s="49">
        <v>0</v>
      </c>
      <c r="X246" s="49">
        <v>16789.097000000002</v>
      </c>
      <c r="Y246" s="49">
        <v>300860.17800000001</v>
      </c>
      <c r="Z246" s="49">
        <v>0</v>
      </c>
      <c r="AA246" s="49">
        <v>0</v>
      </c>
      <c r="AB246" s="49">
        <v>0</v>
      </c>
      <c r="AC246" s="49">
        <v>2518.3710000000001</v>
      </c>
      <c r="AD246" s="49">
        <v>8394.5480000000007</v>
      </c>
      <c r="AE246" s="49">
        <v>0</v>
      </c>
      <c r="AF246" s="49">
        <v>21490.012999999999</v>
      </c>
      <c r="AG246" s="49">
        <v>13636.456</v>
      </c>
      <c r="AH246" s="49">
        <v>13252.174999999999</v>
      </c>
      <c r="AI246" s="49">
        <v>45129.027000000002</v>
      </c>
      <c r="AJ246" s="49">
        <v>48889.779000000002</v>
      </c>
      <c r="AK246" s="49">
        <v>0</v>
      </c>
      <c r="AL246" s="49">
        <v>0</v>
      </c>
      <c r="AM246" s="49">
        <v>82557.464999999997</v>
      </c>
      <c r="AN246" s="49">
        <v>0</v>
      </c>
      <c r="AO246" s="49">
        <v>0</v>
      </c>
      <c r="AP246" s="49">
        <v>84505.12</v>
      </c>
      <c r="AQ246" s="49">
        <v>109061.81600000001</v>
      </c>
      <c r="AR246" s="49">
        <v>22385.463</v>
      </c>
      <c r="AS246" s="49">
        <v>0</v>
      </c>
      <c r="AT246" s="49">
        <v>0</v>
      </c>
      <c r="AU246" s="49">
        <v>0</v>
      </c>
      <c r="AV246" s="49">
        <v>53187.781999999999</v>
      </c>
      <c r="AW246" s="49">
        <v>0</v>
      </c>
      <c r="AX246" s="49">
        <v>0</v>
      </c>
      <c r="AY246" s="49">
        <v>0</v>
      </c>
      <c r="AZ246" s="49">
        <v>9401.9030000000002</v>
      </c>
      <c r="BA246" s="49">
        <v>11192.741</v>
      </c>
      <c r="BB246" s="49">
        <v>0</v>
      </c>
      <c r="BC246" s="49">
        <v>0</v>
      </c>
      <c r="BD246" s="49">
        <v>0</v>
      </c>
      <c r="BE246" s="49">
        <v>8506.4599999999991</v>
      </c>
      <c r="BF246" s="49">
        <v>0</v>
      </c>
      <c r="BG246" s="49">
        <v>0</v>
      </c>
      <c r="BH246" s="49">
        <v>0</v>
      </c>
      <c r="BI246" s="49"/>
      <c r="BJ246" s="166"/>
      <c r="BK246" s="166"/>
      <c r="BL246" s="166"/>
      <c r="BM246" s="149">
        <v>-2.7648638933897018E-10</v>
      </c>
    </row>
    <row r="247" spans="2:65" ht="18" hidden="1" customHeight="1" outlineLevel="3">
      <c r="B247" s="166" t="s">
        <v>953</v>
      </c>
      <c r="C247" s="166" t="s">
        <v>125</v>
      </c>
      <c r="D247" s="166" t="s">
        <v>314</v>
      </c>
      <c r="E247" s="167" t="s">
        <v>315</v>
      </c>
      <c r="F247" s="166" t="s">
        <v>958</v>
      </c>
      <c r="G247" s="49">
        <v>1503365.5</v>
      </c>
      <c r="H247" s="49">
        <v>1551378.5549999999</v>
      </c>
      <c r="I247" s="49">
        <v>-47773.601280000003</v>
      </c>
      <c r="J247" s="49">
        <v>1503604.9537199999</v>
      </c>
      <c r="K247" s="165">
        <v>239.45371999987401</v>
      </c>
      <c r="L247" s="152">
        <v>1.0001592784455942</v>
      </c>
      <c r="M247" s="49">
        <v>1478285.5</v>
      </c>
      <c r="N247" s="49">
        <v>1551378.5549999999</v>
      </c>
      <c r="O247" s="49">
        <v>-47773.601280000003</v>
      </c>
      <c r="P247" s="49">
        <v>1503604.9537199999</v>
      </c>
      <c r="Q247" s="165">
        <v>25319.453719999874</v>
      </c>
      <c r="R247" s="152">
        <v>1.0171275803760504</v>
      </c>
      <c r="S247" s="49">
        <v>53836.828999999998</v>
      </c>
      <c r="T247" s="49">
        <v>0</v>
      </c>
      <c r="U247" s="49">
        <v>0</v>
      </c>
      <c r="V247" s="49">
        <v>382164.06199999998</v>
      </c>
      <c r="W247" s="49">
        <v>0</v>
      </c>
      <c r="X247" s="49">
        <v>18188.187999999998</v>
      </c>
      <c r="Y247" s="49">
        <v>386820.23</v>
      </c>
      <c r="Z247" s="49">
        <v>0</v>
      </c>
      <c r="AA247" s="49">
        <v>0</v>
      </c>
      <c r="AB247" s="49">
        <v>0</v>
      </c>
      <c r="AC247" s="49">
        <v>3357.828</v>
      </c>
      <c r="AD247" s="49">
        <v>13990.914000000001</v>
      </c>
      <c r="AE247" s="49">
        <v>0</v>
      </c>
      <c r="AF247" s="49">
        <v>45487.194000000003</v>
      </c>
      <c r="AG247" s="49">
        <v>13636.456</v>
      </c>
      <c r="AH247" s="49">
        <v>16475.675999999999</v>
      </c>
      <c r="AI247" s="49">
        <v>58918.451999999997</v>
      </c>
      <c r="AJ247" s="49">
        <v>73603.293999999994</v>
      </c>
      <c r="AK247" s="49">
        <v>0</v>
      </c>
      <c r="AL247" s="49">
        <v>0</v>
      </c>
      <c r="AM247" s="49">
        <v>105301.061</v>
      </c>
      <c r="AN247" s="49">
        <v>0</v>
      </c>
      <c r="AO247" s="49">
        <v>0</v>
      </c>
      <c r="AP247" s="49">
        <v>95138.216</v>
      </c>
      <c r="AQ247" s="49">
        <v>129835.495</v>
      </c>
      <c r="AR247" s="49">
        <v>27981.828000000001</v>
      </c>
      <c r="AS247" s="49">
        <v>0</v>
      </c>
      <c r="AT247" s="49">
        <v>0</v>
      </c>
      <c r="AU247" s="49">
        <v>0</v>
      </c>
      <c r="AV247" s="49">
        <v>80766.630999999994</v>
      </c>
      <c r="AW247" s="49">
        <v>0</v>
      </c>
      <c r="AX247" s="49">
        <v>0</v>
      </c>
      <c r="AY247" s="49">
        <v>0</v>
      </c>
      <c r="AZ247" s="49">
        <v>14550.565000000001</v>
      </c>
      <c r="BA247" s="49">
        <v>12983.581</v>
      </c>
      <c r="BB247" s="49">
        <v>0</v>
      </c>
      <c r="BC247" s="49">
        <v>0</v>
      </c>
      <c r="BD247" s="49">
        <v>0</v>
      </c>
      <c r="BE247" s="49">
        <v>18342.055</v>
      </c>
      <c r="BF247" s="49">
        <v>0</v>
      </c>
      <c r="BG247" s="49">
        <v>0</v>
      </c>
      <c r="BH247" s="49">
        <v>0</v>
      </c>
      <c r="BI247" s="49"/>
      <c r="BJ247" s="166"/>
      <c r="BK247" s="166"/>
      <c r="BL247" s="166"/>
      <c r="BM247" s="149">
        <v>5.8207660913467407E-11</v>
      </c>
    </row>
    <row r="248" spans="2:65" ht="18" hidden="1" customHeight="1" outlineLevel="3">
      <c r="B248" s="166" t="s">
        <v>953</v>
      </c>
      <c r="C248" s="166" t="s">
        <v>124</v>
      </c>
      <c r="D248" s="166" t="s">
        <v>245</v>
      </c>
      <c r="E248" s="167" t="s">
        <v>73</v>
      </c>
      <c r="F248" s="166" t="s">
        <v>959</v>
      </c>
      <c r="G248" s="49">
        <v>453640.81491999998</v>
      </c>
      <c r="H248" s="49">
        <v>458699.89399999997</v>
      </c>
      <c r="I248" s="49">
        <v>-13179.079080000001</v>
      </c>
      <c r="J248" s="49">
        <v>445520.81491999998</v>
      </c>
      <c r="K248" s="165">
        <v>-8120</v>
      </c>
      <c r="L248" s="152">
        <v>0.98210037603994704</v>
      </c>
      <c r="M248" s="49">
        <v>444520.81491999998</v>
      </c>
      <c r="N248" s="49">
        <v>458699.89399999997</v>
      </c>
      <c r="O248" s="49">
        <v>-13179.079080000001</v>
      </c>
      <c r="P248" s="49">
        <v>445520.81491999998</v>
      </c>
      <c r="Q248" s="165">
        <v>1000</v>
      </c>
      <c r="R248" s="152">
        <v>1.0022496134408914</v>
      </c>
      <c r="S248" s="49">
        <v>21825.74</v>
      </c>
      <c r="T248" s="49">
        <v>0</v>
      </c>
      <c r="U248" s="49">
        <v>0</v>
      </c>
      <c r="V248" s="49">
        <v>122672.15700000001</v>
      </c>
      <c r="W248" s="49">
        <v>0</v>
      </c>
      <c r="X248" s="49">
        <v>18468.006000000001</v>
      </c>
      <c r="Y248" s="49">
        <v>86855.467999999993</v>
      </c>
      <c r="Z248" s="49">
        <v>0</v>
      </c>
      <c r="AA248" s="49">
        <v>0</v>
      </c>
      <c r="AB248" s="49">
        <v>0</v>
      </c>
      <c r="AC248" s="49">
        <v>1343.1310000000001</v>
      </c>
      <c r="AD248" s="49">
        <v>0</v>
      </c>
      <c r="AE248" s="49">
        <v>0</v>
      </c>
      <c r="AF248" s="49">
        <v>8596.0059999999994</v>
      </c>
      <c r="AG248" s="49">
        <v>3805.5230000000001</v>
      </c>
      <c r="AH248" s="49">
        <v>7700.5879999999997</v>
      </c>
      <c r="AI248" s="49">
        <v>17012.927</v>
      </c>
      <c r="AJ248" s="49">
        <v>27399.767</v>
      </c>
      <c r="AK248" s="49">
        <v>0</v>
      </c>
      <c r="AL248" s="49">
        <v>0</v>
      </c>
      <c r="AM248" s="49">
        <v>35100.355000000003</v>
      </c>
      <c r="AN248" s="49">
        <v>0</v>
      </c>
      <c r="AO248" s="49">
        <v>0</v>
      </c>
      <c r="AP248" s="49">
        <v>37215.832000000002</v>
      </c>
      <c r="AQ248" s="49">
        <v>26504.348999999998</v>
      </c>
      <c r="AR248" s="49">
        <v>12591.822</v>
      </c>
      <c r="AS248" s="49">
        <v>0</v>
      </c>
      <c r="AT248" s="49">
        <v>0</v>
      </c>
      <c r="AU248" s="49">
        <v>0</v>
      </c>
      <c r="AV248" s="49">
        <v>23101.762999999999</v>
      </c>
      <c r="AW248" s="49">
        <v>0</v>
      </c>
      <c r="AX248" s="49">
        <v>0</v>
      </c>
      <c r="AY248" s="49">
        <v>0</v>
      </c>
      <c r="AZ248" s="49">
        <v>0</v>
      </c>
      <c r="BA248" s="49">
        <v>0</v>
      </c>
      <c r="BB248" s="49">
        <v>0</v>
      </c>
      <c r="BC248" s="49">
        <v>0</v>
      </c>
      <c r="BD248" s="49">
        <v>0</v>
      </c>
      <c r="BE248" s="49">
        <v>8506.4599999999991</v>
      </c>
      <c r="BF248" s="49">
        <v>0</v>
      </c>
      <c r="BG248" s="49">
        <v>0</v>
      </c>
      <c r="BH248" s="49">
        <v>0</v>
      </c>
      <c r="BI248" s="49"/>
      <c r="BJ248" s="166"/>
      <c r="BK248" s="166"/>
      <c r="BL248" s="166"/>
      <c r="BM248" s="149">
        <v>-6.3664629124104977E-11</v>
      </c>
    </row>
    <row r="249" spans="2:65" ht="18" hidden="1" customHeight="1" outlineLevel="3">
      <c r="B249" s="166" t="s">
        <v>953</v>
      </c>
      <c r="C249" s="166" t="s">
        <v>721</v>
      </c>
      <c r="D249" s="166" t="s">
        <v>251</v>
      </c>
      <c r="E249" s="167" t="s">
        <v>77</v>
      </c>
      <c r="F249" s="166" t="s">
        <v>960</v>
      </c>
      <c r="G249" s="49">
        <v>1594480</v>
      </c>
      <c r="H249" s="49">
        <v>1640866.0060000001</v>
      </c>
      <c r="I249" s="49">
        <v>-45825.259680000003</v>
      </c>
      <c r="J249" s="49">
        <v>1595040.7463200002</v>
      </c>
      <c r="K249" s="165">
        <v>560.74632000015117</v>
      </c>
      <c r="L249" s="152">
        <v>1.0003516797451208</v>
      </c>
      <c r="M249" s="49">
        <v>1558000</v>
      </c>
      <c r="N249" s="49">
        <v>1640866.0060000001</v>
      </c>
      <c r="O249" s="49">
        <v>-45825.259680000003</v>
      </c>
      <c r="P249" s="49">
        <v>1595040.7463200002</v>
      </c>
      <c r="Q249" s="165">
        <v>37040.746320000151</v>
      </c>
      <c r="R249" s="152">
        <v>1.0237745483440308</v>
      </c>
      <c r="S249" s="49">
        <v>63126.760999999999</v>
      </c>
      <c r="T249" s="49">
        <v>0</v>
      </c>
      <c r="U249" s="49">
        <v>0</v>
      </c>
      <c r="V249" s="49">
        <v>429621.17300000001</v>
      </c>
      <c r="W249" s="49">
        <v>0</v>
      </c>
      <c r="X249" s="49">
        <v>4197.2740000000003</v>
      </c>
      <c r="Y249" s="49">
        <v>415473.58100000001</v>
      </c>
      <c r="Z249" s="49">
        <v>0</v>
      </c>
      <c r="AA249" s="49">
        <v>0</v>
      </c>
      <c r="AB249" s="49">
        <v>0</v>
      </c>
      <c r="AC249" s="49">
        <v>3525.7190000000001</v>
      </c>
      <c r="AD249" s="49">
        <v>21266.188999999998</v>
      </c>
      <c r="AE249" s="49">
        <v>0</v>
      </c>
      <c r="AF249" s="49">
        <v>51576.03</v>
      </c>
      <c r="AG249" s="49">
        <v>16173.471</v>
      </c>
      <c r="AH249" s="49">
        <v>27041.598999999998</v>
      </c>
      <c r="AI249" s="49">
        <v>113001.651</v>
      </c>
      <c r="AJ249" s="49">
        <v>101898.478</v>
      </c>
      <c r="AK249" s="49">
        <v>0</v>
      </c>
      <c r="AL249" s="49">
        <v>0</v>
      </c>
      <c r="AM249" s="49">
        <v>110136.31600000001</v>
      </c>
      <c r="AN249" s="49">
        <v>0</v>
      </c>
      <c r="AO249" s="49">
        <v>0</v>
      </c>
      <c r="AP249" s="49">
        <v>5596.366</v>
      </c>
      <c r="AQ249" s="49">
        <v>133775.33100000001</v>
      </c>
      <c r="AR249" s="49">
        <v>46170.016000000003</v>
      </c>
      <c r="AS249" s="49">
        <v>0</v>
      </c>
      <c r="AT249" s="49">
        <v>0</v>
      </c>
      <c r="AU249" s="49">
        <v>0</v>
      </c>
      <c r="AV249" s="49">
        <v>51038.78</v>
      </c>
      <c r="AW249" s="49">
        <v>0</v>
      </c>
      <c r="AX249" s="49">
        <v>0</v>
      </c>
      <c r="AY249" s="49">
        <v>0</v>
      </c>
      <c r="AZ249" s="49">
        <v>7834.9189999999999</v>
      </c>
      <c r="BA249" s="49">
        <v>6715.6450000000004</v>
      </c>
      <c r="BB249" s="49">
        <v>0</v>
      </c>
      <c r="BC249" s="49">
        <v>0</v>
      </c>
      <c r="BD249" s="49">
        <v>0</v>
      </c>
      <c r="BE249" s="49">
        <v>32696.706999999999</v>
      </c>
      <c r="BF249" s="49">
        <v>0</v>
      </c>
      <c r="BG249" s="49">
        <v>0</v>
      </c>
      <c r="BH249" s="49">
        <v>0</v>
      </c>
      <c r="BI249" s="49"/>
      <c r="BJ249" s="166"/>
      <c r="BK249" s="166"/>
      <c r="BL249" s="166"/>
      <c r="BM249" s="149">
        <v>-1.0186340659856796E-10</v>
      </c>
    </row>
    <row r="250" spans="2:65" ht="18" hidden="1" customHeight="1" outlineLevel="3">
      <c r="B250" s="166" t="s">
        <v>953</v>
      </c>
      <c r="C250" s="166" t="s">
        <v>1239</v>
      </c>
      <c r="D250" s="166" t="s">
        <v>250</v>
      </c>
      <c r="E250" s="167" t="s">
        <v>69</v>
      </c>
      <c r="F250" s="166" t="s">
        <v>127</v>
      </c>
      <c r="G250" s="49">
        <v>597930</v>
      </c>
      <c r="H250" s="49">
        <v>213358.37599999999</v>
      </c>
      <c r="I250" s="49">
        <v>-17662.039199999999</v>
      </c>
      <c r="J250" s="49">
        <v>195696.33679999999</v>
      </c>
      <c r="K250" s="165">
        <v>-402233.66320000001</v>
      </c>
      <c r="L250" s="152">
        <v>0.32728971083571656</v>
      </c>
      <c r="M250" s="49">
        <v>584250</v>
      </c>
      <c r="N250" s="49">
        <v>213358.37599999999</v>
      </c>
      <c r="O250" s="49">
        <v>-17662.039199999999</v>
      </c>
      <c r="P250" s="49">
        <v>195696.33679999999</v>
      </c>
      <c r="Q250" s="165">
        <v>-388553.66320000001</v>
      </c>
      <c r="R250" s="152">
        <v>0.33495307967479671</v>
      </c>
      <c r="S250" s="49">
        <v>0</v>
      </c>
      <c r="T250" s="49">
        <v>0</v>
      </c>
      <c r="U250" s="49">
        <v>0</v>
      </c>
      <c r="V250" s="49">
        <v>65365.455999999998</v>
      </c>
      <c r="W250" s="49">
        <v>0</v>
      </c>
      <c r="X250" s="49">
        <v>0</v>
      </c>
      <c r="Y250" s="49">
        <v>58202.118000000002</v>
      </c>
      <c r="Z250" s="49">
        <v>0</v>
      </c>
      <c r="AA250" s="49">
        <v>0</v>
      </c>
      <c r="AB250" s="49">
        <v>0</v>
      </c>
      <c r="AC250" s="49">
        <v>0</v>
      </c>
      <c r="AD250" s="49">
        <v>0</v>
      </c>
      <c r="AE250" s="49">
        <v>0</v>
      </c>
      <c r="AF250" s="49">
        <v>17192.010999999999</v>
      </c>
      <c r="AG250" s="49">
        <v>0</v>
      </c>
      <c r="AH250" s="49">
        <v>0</v>
      </c>
      <c r="AI250" s="49">
        <v>16117.509</v>
      </c>
      <c r="AJ250" s="49">
        <v>8954.1720000000005</v>
      </c>
      <c r="AK250" s="49">
        <v>0</v>
      </c>
      <c r="AL250" s="49">
        <v>0</v>
      </c>
      <c r="AM250" s="49">
        <v>3581.6689999999999</v>
      </c>
      <c r="AN250" s="49">
        <v>0</v>
      </c>
      <c r="AO250" s="49">
        <v>0</v>
      </c>
      <c r="AP250" s="49">
        <v>10353.276</v>
      </c>
      <c r="AQ250" s="49">
        <v>0</v>
      </c>
      <c r="AR250" s="49">
        <v>11192.731</v>
      </c>
      <c r="AS250" s="49">
        <v>0</v>
      </c>
      <c r="AT250" s="49">
        <v>0</v>
      </c>
      <c r="AU250" s="49">
        <v>0</v>
      </c>
      <c r="AV250" s="49">
        <v>8954.1720000000005</v>
      </c>
      <c r="AW250" s="49">
        <v>0</v>
      </c>
      <c r="AX250" s="49">
        <v>0</v>
      </c>
      <c r="AY250" s="49">
        <v>0</v>
      </c>
      <c r="AZ250" s="49">
        <v>4700.9520000000002</v>
      </c>
      <c r="BA250" s="49">
        <v>1566.9839999999999</v>
      </c>
      <c r="BB250" s="49">
        <v>0</v>
      </c>
      <c r="BC250" s="49">
        <v>0</v>
      </c>
      <c r="BD250" s="49">
        <v>0</v>
      </c>
      <c r="BE250" s="49">
        <v>7177.326</v>
      </c>
      <c r="BF250" s="49">
        <v>0</v>
      </c>
      <c r="BG250" s="49">
        <v>0</v>
      </c>
      <c r="BH250" s="49">
        <v>0</v>
      </c>
      <c r="BI250" s="49"/>
      <c r="BJ250" s="166"/>
      <c r="BK250" s="166"/>
      <c r="BL250" s="166"/>
      <c r="BM250" s="149">
        <v>-2.9103830456733704E-11</v>
      </c>
    </row>
    <row r="251" spans="2:65" ht="18" hidden="1" customHeight="1" outlineLevel="3">
      <c r="B251" s="166" t="s">
        <v>953</v>
      </c>
      <c r="C251" s="166" t="s">
        <v>1239</v>
      </c>
      <c r="D251" s="166" t="s">
        <v>327</v>
      </c>
      <c r="E251" s="167" t="s">
        <v>328</v>
      </c>
      <c r="F251" s="166"/>
      <c r="G251" s="49"/>
      <c r="H251" s="49">
        <v>0</v>
      </c>
      <c r="I251" s="49">
        <v>0</v>
      </c>
      <c r="J251" s="49">
        <v>0</v>
      </c>
      <c r="K251" s="165">
        <v>0</v>
      </c>
      <c r="L251" s="152">
        <v>0</v>
      </c>
      <c r="M251" s="49"/>
      <c r="N251" s="49">
        <v>0</v>
      </c>
      <c r="O251" s="49">
        <v>0</v>
      </c>
      <c r="P251" s="49">
        <v>0</v>
      </c>
      <c r="Q251" s="165">
        <v>0</v>
      </c>
      <c r="R251" s="152">
        <v>0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49">
        <v>0</v>
      </c>
      <c r="AA251" s="49">
        <v>0</v>
      </c>
      <c r="AB251" s="49">
        <v>0</v>
      </c>
      <c r="AC251" s="49">
        <v>0</v>
      </c>
      <c r="AD251" s="49">
        <v>0</v>
      </c>
      <c r="AE251" s="49">
        <v>0</v>
      </c>
      <c r="AF251" s="49">
        <v>0</v>
      </c>
      <c r="AG251" s="49">
        <v>0</v>
      </c>
      <c r="AH251" s="49">
        <v>0</v>
      </c>
      <c r="AI251" s="49">
        <v>0</v>
      </c>
      <c r="AJ251" s="49">
        <v>0</v>
      </c>
      <c r="AK251" s="49">
        <v>0</v>
      </c>
      <c r="AL251" s="49">
        <v>0</v>
      </c>
      <c r="AM251" s="49">
        <v>0</v>
      </c>
      <c r="AN251" s="49">
        <v>0</v>
      </c>
      <c r="AO251" s="49">
        <v>0</v>
      </c>
      <c r="AP251" s="49">
        <v>0</v>
      </c>
      <c r="AQ251" s="49">
        <v>0</v>
      </c>
      <c r="AR251" s="49">
        <v>0</v>
      </c>
      <c r="AS251" s="49">
        <v>0</v>
      </c>
      <c r="AT251" s="49">
        <v>0</v>
      </c>
      <c r="AU251" s="49">
        <v>0</v>
      </c>
      <c r="AV251" s="49">
        <v>0</v>
      </c>
      <c r="AW251" s="49">
        <v>0</v>
      </c>
      <c r="AX251" s="49">
        <v>0</v>
      </c>
      <c r="AY251" s="49">
        <v>0</v>
      </c>
      <c r="AZ251" s="49">
        <v>0</v>
      </c>
      <c r="BA251" s="49">
        <v>0</v>
      </c>
      <c r="BB251" s="49">
        <v>0</v>
      </c>
      <c r="BC251" s="49">
        <v>0</v>
      </c>
      <c r="BD251" s="49">
        <v>0</v>
      </c>
      <c r="BE251" s="49">
        <v>0</v>
      </c>
      <c r="BF251" s="49">
        <v>0</v>
      </c>
      <c r="BG251" s="49">
        <v>0</v>
      </c>
      <c r="BH251" s="49">
        <v>0</v>
      </c>
      <c r="BI251" s="49"/>
      <c r="BJ251" s="166"/>
      <c r="BK251" s="166"/>
      <c r="BL251" s="166"/>
      <c r="BM251" s="149">
        <v>0</v>
      </c>
    </row>
    <row r="252" spans="2:65" ht="18" hidden="1" customHeight="1" outlineLevel="3">
      <c r="B252" s="166" t="s">
        <v>953</v>
      </c>
      <c r="C252" s="166" t="s">
        <v>1239</v>
      </c>
      <c r="D252" s="166" t="s">
        <v>1155</v>
      </c>
      <c r="E252" s="167" t="s">
        <v>1156</v>
      </c>
      <c r="F252" s="166"/>
      <c r="G252" s="49">
        <v>597930</v>
      </c>
      <c r="H252" s="49">
        <v>195942.5</v>
      </c>
      <c r="I252" s="49">
        <v>-17179.119360000001</v>
      </c>
      <c r="J252" s="49">
        <v>178763.38063999999</v>
      </c>
      <c r="K252" s="165">
        <v>-419166.61936000001</v>
      </c>
      <c r="L252" s="152">
        <v>0.2989704156673858</v>
      </c>
      <c r="M252" s="49">
        <v>584250</v>
      </c>
      <c r="N252" s="49">
        <v>195942.5</v>
      </c>
      <c r="O252" s="49">
        <v>-17179.119360000001</v>
      </c>
      <c r="P252" s="49">
        <v>178763.38063999999</v>
      </c>
      <c r="Q252" s="165">
        <v>-405486.61936000001</v>
      </c>
      <c r="R252" s="152">
        <v>0.30597069857081727</v>
      </c>
      <c r="S252" s="49">
        <v>0</v>
      </c>
      <c r="T252" s="49">
        <v>0</v>
      </c>
      <c r="U252" s="49">
        <v>0</v>
      </c>
      <c r="V252" s="49">
        <v>65365.455999999998</v>
      </c>
      <c r="W252" s="49">
        <v>0</v>
      </c>
      <c r="X252" s="49">
        <v>0</v>
      </c>
      <c r="Y252" s="49">
        <v>58202.118999999999</v>
      </c>
      <c r="Z252" s="49">
        <v>0</v>
      </c>
      <c r="AA252" s="49">
        <v>0</v>
      </c>
      <c r="AB252" s="49">
        <v>0</v>
      </c>
      <c r="AC252" s="49">
        <v>0</v>
      </c>
      <c r="AD252" s="49">
        <v>0</v>
      </c>
      <c r="AE252" s="49">
        <v>0</v>
      </c>
      <c r="AF252" s="49">
        <v>8954.1720000000005</v>
      </c>
      <c r="AG252" s="49">
        <v>0</v>
      </c>
      <c r="AH252" s="49">
        <v>0</v>
      </c>
      <c r="AI252" s="49">
        <v>16117.509</v>
      </c>
      <c r="AJ252" s="49">
        <v>4477.0860000000002</v>
      </c>
      <c r="AK252" s="49">
        <v>0</v>
      </c>
      <c r="AL252" s="49">
        <v>0</v>
      </c>
      <c r="AM252" s="49">
        <v>3581.6689999999999</v>
      </c>
      <c r="AN252" s="49">
        <v>0</v>
      </c>
      <c r="AO252" s="49">
        <v>0</v>
      </c>
      <c r="AP252" s="49">
        <v>10353.276</v>
      </c>
      <c r="AQ252" s="49">
        <v>0</v>
      </c>
      <c r="AR252" s="49">
        <v>11192.731</v>
      </c>
      <c r="AS252" s="49">
        <v>0</v>
      </c>
      <c r="AT252" s="49">
        <v>0</v>
      </c>
      <c r="AU252" s="49">
        <v>0</v>
      </c>
      <c r="AV252" s="49">
        <v>8954.1720000000005</v>
      </c>
      <c r="AW252" s="49">
        <v>0</v>
      </c>
      <c r="AX252" s="49">
        <v>0</v>
      </c>
      <c r="AY252" s="49">
        <v>0</v>
      </c>
      <c r="AZ252" s="49">
        <v>0</v>
      </c>
      <c r="BA252" s="49">
        <v>1566.9839999999999</v>
      </c>
      <c r="BB252" s="49">
        <v>0</v>
      </c>
      <c r="BC252" s="49">
        <v>0</v>
      </c>
      <c r="BD252" s="49">
        <v>0</v>
      </c>
      <c r="BE252" s="49">
        <v>7177.326</v>
      </c>
      <c r="BF252" s="49">
        <v>0</v>
      </c>
      <c r="BG252" s="49">
        <v>0</v>
      </c>
      <c r="BH252" s="49">
        <v>0</v>
      </c>
      <c r="BI252" s="49"/>
      <c r="BJ252" s="166"/>
      <c r="BK252" s="166"/>
      <c r="BL252" s="166"/>
      <c r="BM252" s="149">
        <v>0</v>
      </c>
    </row>
    <row r="253" spans="2:65" ht="18" hidden="1" customHeight="1" outlineLevel="3">
      <c r="B253" s="166" t="s">
        <v>953</v>
      </c>
      <c r="C253" s="166" t="s">
        <v>126</v>
      </c>
      <c r="D253" s="166" t="s">
        <v>1166</v>
      </c>
      <c r="E253" s="167" t="s">
        <v>1167</v>
      </c>
      <c r="F253" s="166"/>
      <c r="G253" s="49">
        <v>444613.22297297214</v>
      </c>
      <c r="H253" s="49">
        <v>487925.94</v>
      </c>
      <c r="I253" s="49">
        <v>-13857.838560000002</v>
      </c>
      <c r="J253" s="49">
        <v>474068.10144</v>
      </c>
      <c r="K253" s="165">
        <v>29454.878467027855</v>
      </c>
      <c r="L253" s="152">
        <v>1.0662483186399034</v>
      </c>
      <c r="M253" s="49">
        <v>435493.22297297214</v>
      </c>
      <c r="N253" s="49">
        <v>487925.94</v>
      </c>
      <c r="O253" s="49">
        <v>-13857.838560000002</v>
      </c>
      <c r="P253" s="49">
        <v>474068.10144</v>
      </c>
      <c r="Q253" s="165">
        <v>38574.878467027855</v>
      </c>
      <c r="R253" s="152">
        <v>1.0885774483554291</v>
      </c>
      <c r="S253" s="49">
        <v>10185.346</v>
      </c>
      <c r="T253" s="49">
        <v>0</v>
      </c>
      <c r="U253" s="49">
        <v>0</v>
      </c>
      <c r="V253" s="49">
        <v>129835.49400000001</v>
      </c>
      <c r="W253" s="49">
        <v>0</v>
      </c>
      <c r="X253" s="49">
        <v>5596.3649999999998</v>
      </c>
      <c r="Y253" s="49">
        <v>108166.398</v>
      </c>
      <c r="Z253" s="49">
        <v>0</v>
      </c>
      <c r="AA253" s="49">
        <v>0</v>
      </c>
      <c r="AB253" s="49">
        <v>0</v>
      </c>
      <c r="AC253" s="49">
        <v>2518.3710000000001</v>
      </c>
      <c r="AD253" s="49">
        <v>6995.4570000000003</v>
      </c>
      <c r="AE253" s="49">
        <v>0</v>
      </c>
      <c r="AF253" s="49">
        <v>10745.007</v>
      </c>
      <c r="AG253" s="49">
        <v>634.25400000000002</v>
      </c>
      <c r="AH253" s="49">
        <v>21490.011999999999</v>
      </c>
      <c r="AI253" s="49">
        <v>31518.686000000002</v>
      </c>
      <c r="AJ253" s="49">
        <v>23818.097000000002</v>
      </c>
      <c r="AK253" s="49">
        <v>0</v>
      </c>
      <c r="AL253" s="49">
        <v>0</v>
      </c>
      <c r="AM253" s="49">
        <v>43338.192999999999</v>
      </c>
      <c r="AN253" s="49">
        <v>0</v>
      </c>
      <c r="AO253" s="49">
        <v>0</v>
      </c>
      <c r="AP253" s="49">
        <v>11192.733</v>
      </c>
      <c r="AQ253" s="49">
        <v>45666.277999999998</v>
      </c>
      <c r="AR253" s="49">
        <v>10633.094999999999</v>
      </c>
      <c r="AS253" s="49">
        <v>0</v>
      </c>
      <c r="AT253" s="49">
        <v>0</v>
      </c>
      <c r="AU253" s="49">
        <v>0</v>
      </c>
      <c r="AV253" s="49">
        <v>13252.174000000001</v>
      </c>
      <c r="AW253" s="49">
        <v>0</v>
      </c>
      <c r="AX253" s="49">
        <v>0</v>
      </c>
      <c r="AY253" s="49">
        <v>0</v>
      </c>
      <c r="AZ253" s="49">
        <v>3133.9670000000001</v>
      </c>
      <c r="BA253" s="49">
        <v>3357.8220000000001</v>
      </c>
      <c r="BB253" s="49">
        <v>0</v>
      </c>
      <c r="BC253" s="49">
        <v>0</v>
      </c>
      <c r="BD253" s="49">
        <v>0</v>
      </c>
      <c r="BE253" s="49">
        <v>5848.1909999999998</v>
      </c>
      <c r="BF253" s="49">
        <v>0</v>
      </c>
      <c r="BG253" s="49">
        <v>0</v>
      </c>
      <c r="BH253" s="49">
        <v>0</v>
      </c>
      <c r="BI253" s="49"/>
      <c r="BJ253" s="166"/>
      <c r="BK253" s="166"/>
      <c r="BL253" s="166"/>
      <c r="BM253" s="149">
        <v>0</v>
      </c>
    </row>
    <row r="254" spans="2:65" ht="18" hidden="1" customHeight="1" outlineLevel="3">
      <c r="B254" s="166" t="s">
        <v>953</v>
      </c>
      <c r="C254" s="166" t="s">
        <v>126</v>
      </c>
      <c r="D254" s="166" t="s">
        <v>252</v>
      </c>
      <c r="E254" s="167" t="s">
        <v>210</v>
      </c>
      <c r="F254" s="166"/>
      <c r="G254" s="49"/>
      <c r="H254" s="49">
        <v>0</v>
      </c>
      <c r="I254" s="49">
        <v>0</v>
      </c>
      <c r="J254" s="49">
        <v>0</v>
      </c>
      <c r="K254" s="165">
        <v>0</v>
      </c>
      <c r="L254" s="152">
        <v>0</v>
      </c>
      <c r="M254" s="49"/>
      <c r="N254" s="49">
        <v>0</v>
      </c>
      <c r="O254" s="49">
        <v>0</v>
      </c>
      <c r="P254" s="49">
        <v>0</v>
      </c>
      <c r="Q254" s="165">
        <v>0</v>
      </c>
      <c r="R254" s="152">
        <v>0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49">
        <v>0</v>
      </c>
      <c r="AA254" s="49">
        <v>0</v>
      </c>
      <c r="AB254" s="49">
        <v>0</v>
      </c>
      <c r="AC254" s="49">
        <v>0</v>
      </c>
      <c r="AD254" s="49">
        <v>0</v>
      </c>
      <c r="AE254" s="49">
        <v>0</v>
      </c>
      <c r="AF254" s="49">
        <v>0</v>
      </c>
      <c r="AG254" s="49">
        <v>0</v>
      </c>
      <c r="AH254" s="49">
        <v>0</v>
      </c>
      <c r="AI254" s="49">
        <v>0</v>
      </c>
      <c r="AJ254" s="49">
        <v>0</v>
      </c>
      <c r="AK254" s="49">
        <v>0</v>
      </c>
      <c r="AL254" s="49">
        <v>0</v>
      </c>
      <c r="AM254" s="49">
        <v>0</v>
      </c>
      <c r="AN254" s="49">
        <v>0</v>
      </c>
      <c r="AO254" s="49">
        <v>0</v>
      </c>
      <c r="AP254" s="49">
        <v>0</v>
      </c>
      <c r="AQ254" s="49">
        <v>0</v>
      </c>
      <c r="AR254" s="49">
        <v>0</v>
      </c>
      <c r="AS254" s="49">
        <v>0</v>
      </c>
      <c r="AT254" s="49">
        <v>0</v>
      </c>
      <c r="AU254" s="49">
        <v>0</v>
      </c>
      <c r="AV254" s="49">
        <v>0</v>
      </c>
      <c r="AW254" s="49">
        <v>0</v>
      </c>
      <c r="AX254" s="49">
        <v>0</v>
      </c>
      <c r="AY254" s="49">
        <v>0</v>
      </c>
      <c r="AZ254" s="49">
        <v>0</v>
      </c>
      <c r="BA254" s="49">
        <v>0</v>
      </c>
      <c r="BB254" s="49">
        <v>0</v>
      </c>
      <c r="BC254" s="49">
        <v>0</v>
      </c>
      <c r="BD254" s="49">
        <v>0</v>
      </c>
      <c r="BE254" s="49">
        <v>0</v>
      </c>
      <c r="BF254" s="49">
        <v>0</v>
      </c>
      <c r="BG254" s="49">
        <v>0</v>
      </c>
      <c r="BH254" s="49">
        <v>0</v>
      </c>
      <c r="BI254" s="49"/>
      <c r="BJ254" s="166"/>
      <c r="BK254" s="166"/>
      <c r="BL254" s="166"/>
      <c r="BM254" s="149">
        <v>0</v>
      </c>
    </row>
    <row r="255" spans="2:65" ht="18" customHeight="1" outlineLevel="2" collapsed="1">
      <c r="B255" s="158" t="s">
        <v>953</v>
      </c>
      <c r="C255" s="158"/>
      <c r="D255" s="158"/>
      <c r="E255" s="159" t="s">
        <v>961</v>
      </c>
      <c r="F255" s="158"/>
      <c r="G255" s="160">
        <v>8748865.3216767479</v>
      </c>
      <c r="H255" s="160">
        <v>8214282.3620000007</v>
      </c>
      <c r="I255" s="160">
        <v>-261541.37736000004</v>
      </c>
      <c r="J255" s="160">
        <v>7952740.9846399995</v>
      </c>
      <c r="K255" s="168">
        <v>-796124.33703674912</v>
      </c>
      <c r="L255" s="161">
        <v>0.9090025611590774</v>
      </c>
      <c r="M255" s="160">
        <v>8568745.3216767479</v>
      </c>
      <c r="N255" s="160">
        <v>8211461.7870000005</v>
      </c>
      <c r="O255" s="160">
        <v>-261541.37736000004</v>
      </c>
      <c r="P255" s="160">
        <v>7949920.4096400002</v>
      </c>
      <c r="Q255" s="168">
        <v>-618824.91203674907</v>
      </c>
      <c r="R255" s="161">
        <v>0.92778115245515846</v>
      </c>
      <c r="S255" s="160">
        <v>205385.82299999997</v>
      </c>
      <c r="T255" s="160">
        <v>0</v>
      </c>
      <c r="U255" s="160">
        <v>0</v>
      </c>
      <c r="V255" s="160">
        <v>2134316.44</v>
      </c>
      <c r="W255" s="160">
        <v>0</v>
      </c>
      <c r="X255" s="160">
        <v>104931.85300000002</v>
      </c>
      <c r="Y255" s="160">
        <v>2017733.1189999999</v>
      </c>
      <c r="Z255" s="160">
        <v>0</v>
      </c>
      <c r="AA255" s="160">
        <v>0</v>
      </c>
      <c r="AB255" s="160">
        <v>0</v>
      </c>
      <c r="AC255" s="160">
        <v>18803.835999999999</v>
      </c>
      <c r="AD255" s="160">
        <v>78628.936000000002</v>
      </c>
      <c r="AE255" s="160">
        <v>0</v>
      </c>
      <c r="AF255" s="160">
        <v>217586.38199999998</v>
      </c>
      <c r="AG255" s="160">
        <v>68816.534</v>
      </c>
      <c r="AH255" s="160">
        <v>124462.99</v>
      </c>
      <c r="AI255" s="160">
        <v>412250.08</v>
      </c>
      <c r="AJ255" s="160">
        <v>445201.43200000003</v>
      </c>
      <c r="AK255" s="160">
        <v>0</v>
      </c>
      <c r="AL255" s="160">
        <v>0</v>
      </c>
      <c r="AM255" s="160">
        <v>562142.91700000002</v>
      </c>
      <c r="AN255" s="160">
        <v>0</v>
      </c>
      <c r="AO255" s="160">
        <v>0</v>
      </c>
      <c r="AP255" s="160">
        <v>450507.43299999996</v>
      </c>
      <c r="AQ255" s="160">
        <v>612286.28500000003</v>
      </c>
      <c r="AR255" s="160">
        <v>216299.53200000004</v>
      </c>
      <c r="AS255" s="160">
        <v>0</v>
      </c>
      <c r="AT255" s="160">
        <v>0</v>
      </c>
      <c r="AU255" s="160">
        <v>0</v>
      </c>
      <c r="AV255" s="160">
        <v>307844.43300000008</v>
      </c>
      <c r="AW255" s="160">
        <v>0</v>
      </c>
      <c r="AX255" s="160">
        <v>0</v>
      </c>
      <c r="AY255" s="160">
        <v>0</v>
      </c>
      <c r="AZ255" s="160">
        <v>56859.129000000001</v>
      </c>
      <c r="BA255" s="160">
        <v>60440.805999999997</v>
      </c>
      <c r="BB255" s="160">
        <v>0</v>
      </c>
      <c r="BC255" s="160">
        <v>0</v>
      </c>
      <c r="BD255" s="160">
        <v>0</v>
      </c>
      <c r="BE255" s="160">
        <v>116963.827</v>
      </c>
      <c r="BF255" s="160">
        <v>0</v>
      </c>
      <c r="BG255" s="160">
        <v>0</v>
      </c>
      <c r="BH255" s="160">
        <v>2820.5749999999998</v>
      </c>
      <c r="BI255" s="160"/>
      <c r="BJ255" s="161"/>
      <c r="BK255" s="160"/>
      <c r="BL255" s="161"/>
      <c r="BM255" s="149">
        <v>2.3283064365386963E-10</v>
      </c>
    </row>
    <row r="256" spans="2:65" ht="18" hidden="1" customHeight="1" outlineLevel="3">
      <c r="B256" s="166" t="s">
        <v>953</v>
      </c>
      <c r="C256" s="166" t="s">
        <v>1238</v>
      </c>
      <c r="D256" s="166" t="s">
        <v>563</v>
      </c>
      <c r="E256" s="167" t="s">
        <v>584</v>
      </c>
      <c r="F256" s="166" t="s">
        <v>962</v>
      </c>
      <c r="G256" s="49">
        <v>40000</v>
      </c>
      <c r="H256" s="49">
        <v>0</v>
      </c>
      <c r="I256" s="49">
        <v>0</v>
      </c>
      <c r="J256" s="49">
        <v>0</v>
      </c>
      <c r="K256" s="165">
        <v>-40000</v>
      </c>
      <c r="L256" s="152">
        <v>0</v>
      </c>
      <c r="M256" s="49">
        <v>40000</v>
      </c>
      <c r="N256" s="49">
        <v>0</v>
      </c>
      <c r="O256" s="49">
        <v>0</v>
      </c>
      <c r="P256" s="49">
        <v>0</v>
      </c>
      <c r="Q256" s="165">
        <v>-40000</v>
      </c>
      <c r="R256" s="152">
        <v>0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49">
        <v>0</v>
      </c>
      <c r="AA256" s="49">
        <v>0</v>
      </c>
      <c r="AB256" s="49">
        <v>0</v>
      </c>
      <c r="AC256" s="49">
        <v>0</v>
      </c>
      <c r="AD256" s="49">
        <v>0</v>
      </c>
      <c r="AE256" s="49">
        <v>0</v>
      </c>
      <c r="AF256" s="49">
        <v>0</v>
      </c>
      <c r="AG256" s="49">
        <v>0</v>
      </c>
      <c r="AH256" s="49">
        <v>0</v>
      </c>
      <c r="AI256" s="49">
        <v>0</v>
      </c>
      <c r="AJ256" s="49">
        <v>0</v>
      </c>
      <c r="AK256" s="49">
        <v>0</v>
      </c>
      <c r="AL256" s="49">
        <v>0</v>
      </c>
      <c r="AM256" s="49">
        <v>0</v>
      </c>
      <c r="AN256" s="49">
        <v>0</v>
      </c>
      <c r="AO256" s="49">
        <v>0</v>
      </c>
      <c r="AP256" s="49">
        <v>0</v>
      </c>
      <c r="AQ256" s="49">
        <v>0</v>
      </c>
      <c r="AR256" s="49">
        <v>0</v>
      </c>
      <c r="AS256" s="49">
        <v>0</v>
      </c>
      <c r="AT256" s="49">
        <v>0</v>
      </c>
      <c r="AU256" s="49">
        <v>0</v>
      </c>
      <c r="AV256" s="49">
        <v>0</v>
      </c>
      <c r="AW256" s="49">
        <v>0</v>
      </c>
      <c r="AX256" s="49">
        <v>0</v>
      </c>
      <c r="AY256" s="49">
        <v>0</v>
      </c>
      <c r="AZ256" s="49">
        <v>0</v>
      </c>
      <c r="BA256" s="49">
        <v>0</v>
      </c>
      <c r="BB256" s="49">
        <v>0</v>
      </c>
      <c r="BC256" s="49">
        <v>0</v>
      </c>
      <c r="BD256" s="49">
        <v>0</v>
      </c>
      <c r="BE256" s="49">
        <v>0</v>
      </c>
      <c r="BF256" s="49">
        <v>0</v>
      </c>
      <c r="BG256" s="49">
        <v>0</v>
      </c>
      <c r="BH256" s="49">
        <v>0</v>
      </c>
      <c r="BI256" s="49"/>
      <c r="BJ256" s="166"/>
      <c r="BK256" s="166"/>
      <c r="BL256" s="166"/>
      <c r="BM256" s="149">
        <v>0</v>
      </c>
    </row>
    <row r="257" spans="2:65" ht="18" hidden="1" customHeight="1" outlineLevel="3">
      <c r="B257" s="166" t="s">
        <v>953</v>
      </c>
      <c r="C257" s="166" t="s">
        <v>1239</v>
      </c>
      <c r="D257" s="166" t="s">
        <v>613</v>
      </c>
      <c r="E257" s="167" t="s">
        <v>963</v>
      </c>
      <c r="F257" s="166" t="s">
        <v>964</v>
      </c>
      <c r="G257" s="49">
        <v>40000</v>
      </c>
      <c r="H257" s="49">
        <v>0</v>
      </c>
      <c r="I257" s="49">
        <v>0</v>
      </c>
      <c r="J257" s="49">
        <v>0</v>
      </c>
      <c r="K257" s="165">
        <v>-40000</v>
      </c>
      <c r="L257" s="152">
        <v>0</v>
      </c>
      <c r="M257" s="49">
        <v>40000</v>
      </c>
      <c r="N257" s="49">
        <v>0</v>
      </c>
      <c r="O257" s="49">
        <v>0</v>
      </c>
      <c r="P257" s="49">
        <v>0</v>
      </c>
      <c r="Q257" s="165">
        <v>-40000</v>
      </c>
      <c r="R257" s="152">
        <v>0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49">
        <v>0</v>
      </c>
      <c r="AA257" s="49">
        <v>0</v>
      </c>
      <c r="AB257" s="49">
        <v>0</v>
      </c>
      <c r="AC257" s="49">
        <v>0</v>
      </c>
      <c r="AD257" s="49">
        <v>0</v>
      </c>
      <c r="AE257" s="49">
        <v>0</v>
      </c>
      <c r="AF257" s="49">
        <v>0</v>
      </c>
      <c r="AG257" s="49">
        <v>0</v>
      </c>
      <c r="AH257" s="49">
        <v>0</v>
      </c>
      <c r="AI257" s="49">
        <v>0</v>
      </c>
      <c r="AJ257" s="49">
        <v>0</v>
      </c>
      <c r="AK257" s="49">
        <v>0</v>
      </c>
      <c r="AL257" s="49">
        <v>0</v>
      </c>
      <c r="AM257" s="49">
        <v>0</v>
      </c>
      <c r="AN257" s="49">
        <v>0</v>
      </c>
      <c r="AO257" s="49">
        <v>0</v>
      </c>
      <c r="AP257" s="49">
        <v>0</v>
      </c>
      <c r="AQ257" s="49">
        <v>0</v>
      </c>
      <c r="AR257" s="49">
        <v>0</v>
      </c>
      <c r="AS257" s="49">
        <v>0</v>
      </c>
      <c r="AT257" s="49">
        <v>0</v>
      </c>
      <c r="AU257" s="49">
        <v>0</v>
      </c>
      <c r="AV257" s="49">
        <v>0</v>
      </c>
      <c r="AW257" s="49">
        <v>0</v>
      </c>
      <c r="AX257" s="49">
        <v>0</v>
      </c>
      <c r="AY257" s="49">
        <v>0</v>
      </c>
      <c r="AZ257" s="49">
        <v>0</v>
      </c>
      <c r="BA257" s="49">
        <v>0</v>
      </c>
      <c r="BB257" s="49">
        <v>0</v>
      </c>
      <c r="BC257" s="49">
        <v>0</v>
      </c>
      <c r="BD257" s="49">
        <v>0</v>
      </c>
      <c r="BE257" s="49">
        <v>0</v>
      </c>
      <c r="BF257" s="49">
        <v>0</v>
      </c>
      <c r="BG257" s="49">
        <v>0</v>
      </c>
      <c r="BH257" s="49">
        <v>0</v>
      </c>
      <c r="BI257" s="49"/>
      <c r="BJ257" s="166"/>
      <c r="BK257" s="166"/>
      <c r="BL257" s="166"/>
      <c r="BM257" s="149">
        <v>0</v>
      </c>
    </row>
    <row r="258" spans="2:65" ht="18" hidden="1" customHeight="1" outlineLevel="3">
      <c r="B258" s="166" t="s">
        <v>953</v>
      </c>
      <c r="C258" s="166" t="s">
        <v>304</v>
      </c>
      <c r="D258" s="166" t="s">
        <v>729</v>
      </c>
      <c r="E258" s="167" t="s">
        <v>730</v>
      </c>
      <c r="F258" s="166" t="s">
        <v>965</v>
      </c>
      <c r="G258" s="49">
        <v>40000</v>
      </c>
      <c r="H258" s="49">
        <v>43875.447999999997</v>
      </c>
      <c r="I258" s="49">
        <v>0</v>
      </c>
      <c r="J258" s="49">
        <v>43875.447999999997</v>
      </c>
      <c r="K258" s="165">
        <v>3875.4479999999967</v>
      </c>
      <c r="L258" s="152">
        <v>1.0968861999999999</v>
      </c>
      <c r="M258" s="49">
        <v>40000</v>
      </c>
      <c r="N258" s="49">
        <v>43875.447999999997</v>
      </c>
      <c r="O258" s="49">
        <v>0</v>
      </c>
      <c r="P258" s="49">
        <v>43875.447999999997</v>
      </c>
      <c r="Q258" s="165">
        <v>3875.4479999999967</v>
      </c>
      <c r="R258" s="152">
        <v>1.0968861999999999</v>
      </c>
      <c r="S258" s="49">
        <v>0</v>
      </c>
      <c r="T258" s="49">
        <v>0</v>
      </c>
      <c r="U258" s="49">
        <v>0</v>
      </c>
      <c r="V258" s="49">
        <v>17550.175999999999</v>
      </c>
      <c r="W258" s="49">
        <v>0</v>
      </c>
      <c r="X258" s="49">
        <v>1645.3309999999999</v>
      </c>
      <c r="Y258" s="49">
        <v>17550.177</v>
      </c>
      <c r="Z258" s="49">
        <v>0</v>
      </c>
      <c r="AA258" s="49">
        <v>0</v>
      </c>
      <c r="AB258" s="49">
        <v>0</v>
      </c>
      <c r="AC258" s="49">
        <v>0</v>
      </c>
      <c r="AD258" s="49">
        <v>0</v>
      </c>
      <c r="AE258" s="49">
        <v>1371.11</v>
      </c>
      <c r="AF258" s="49">
        <v>0</v>
      </c>
      <c r="AG258" s="49">
        <v>0</v>
      </c>
      <c r="AH258" s="49">
        <v>0</v>
      </c>
      <c r="AI258" s="49">
        <v>877.50900000000001</v>
      </c>
      <c r="AJ258" s="49">
        <v>877.50900000000001</v>
      </c>
      <c r="AK258" s="49">
        <v>0</v>
      </c>
      <c r="AL258" s="49">
        <v>0</v>
      </c>
      <c r="AM258" s="49">
        <v>1755.0170000000001</v>
      </c>
      <c r="AN258" s="49">
        <v>0</v>
      </c>
      <c r="AO258" s="49">
        <v>0</v>
      </c>
      <c r="AP258" s="49">
        <v>1371.11</v>
      </c>
      <c r="AQ258" s="49">
        <v>0</v>
      </c>
      <c r="AR258" s="49">
        <v>0</v>
      </c>
      <c r="AS258" s="49">
        <v>0</v>
      </c>
      <c r="AT258" s="49">
        <v>0</v>
      </c>
      <c r="AU258" s="49">
        <v>0</v>
      </c>
      <c r="AV258" s="49">
        <v>877.50900000000001</v>
      </c>
      <c r="AW258" s="49">
        <v>0</v>
      </c>
      <c r="AX258" s="49">
        <v>0</v>
      </c>
      <c r="AY258" s="49">
        <v>0</v>
      </c>
      <c r="AZ258" s="49">
        <v>0</v>
      </c>
      <c r="BA258" s="49">
        <v>0</v>
      </c>
      <c r="BB258" s="49">
        <v>0</v>
      </c>
      <c r="BC258" s="49">
        <v>0</v>
      </c>
      <c r="BD258" s="49">
        <v>0</v>
      </c>
      <c r="BE258" s="49">
        <v>0</v>
      </c>
      <c r="BF258" s="49">
        <v>0</v>
      </c>
      <c r="BG258" s="49">
        <v>0</v>
      </c>
      <c r="BH258" s="49">
        <v>0</v>
      </c>
      <c r="BI258" s="49"/>
      <c r="BJ258" s="166"/>
      <c r="BK258" s="166"/>
      <c r="BL258" s="166"/>
      <c r="BM258" s="149">
        <v>-7.2759576141834259E-12</v>
      </c>
    </row>
    <row r="259" spans="2:65" ht="18" hidden="1" customHeight="1" outlineLevel="3">
      <c r="B259" s="166" t="s">
        <v>953</v>
      </c>
      <c r="C259" s="166" t="s">
        <v>304</v>
      </c>
      <c r="D259" s="166" t="s">
        <v>731</v>
      </c>
      <c r="E259" s="167" t="s">
        <v>732</v>
      </c>
      <c r="F259" s="166" t="s">
        <v>966</v>
      </c>
      <c r="G259" s="49">
        <v>40000</v>
      </c>
      <c r="H259" s="49">
        <v>43875.447999999997</v>
      </c>
      <c r="I259" s="49">
        <v>0</v>
      </c>
      <c r="J259" s="49">
        <v>43875.447999999997</v>
      </c>
      <c r="K259" s="165">
        <v>3875.4479999999967</v>
      </c>
      <c r="L259" s="152">
        <v>1.0968861999999999</v>
      </c>
      <c r="M259" s="49">
        <v>40000</v>
      </c>
      <c r="N259" s="49">
        <v>43875.447999999997</v>
      </c>
      <c r="O259" s="49">
        <v>0</v>
      </c>
      <c r="P259" s="49">
        <v>43875.447999999997</v>
      </c>
      <c r="Q259" s="165">
        <v>3875.4479999999967</v>
      </c>
      <c r="R259" s="152">
        <v>1.0968861999999999</v>
      </c>
      <c r="S259" s="49">
        <v>0</v>
      </c>
      <c r="T259" s="49">
        <v>0</v>
      </c>
      <c r="U259" s="49">
        <v>0</v>
      </c>
      <c r="V259" s="49">
        <v>17550.175999999999</v>
      </c>
      <c r="W259" s="49">
        <v>0</v>
      </c>
      <c r="X259" s="49">
        <v>1645.3309999999999</v>
      </c>
      <c r="Y259" s="49">
        <v>17550.177</v>
      </c>
      <c r="Z259" s="49">
        <v>0</v>
      </c>
      <c r="AA259" s="49">
        <v>0</v>
      </c>
      <c r="AB259" s="49">
        <v>0</v>
      </c>
      <c r="AC259" s="49">
        <v>0</v>
      </c>
      <c r="AD259" s="49">
        <v>0</v>
      </c>
      <c r="AE259" s="49">
        <v>1371.11</v>
      </c>
      <c r="AF259" s="49">
        <v>0</v>
      </c>
      <c r="AG259" s="49">
        <v>0</v>
      </c>
      <c r="AH259" s="49">
        <v>0</v>
      </c>
      <c r="AI259" s="49">
        <v>877.50900000000001</v>
      </c>
      <c r="AJ259" s="49">
        <v>877.50900000000001</v>
      </c>
      <c r="AK259" s="49">
        <v>0</v>
      </c>
      <c r="AL259" s="49">
        <v>0</v>
      </c>
      <c r="AM259" s="49">
        <v>1755.0170000000001</v>
      </c>
      <c r="AN259" s="49">
        <v>0</v>
      </c>
      <c r="AO259" s="49">
        <v>0</v>
      </c>
      <c r="AP259" s="49">
        <v>1371.11</v>
      </c>
      <c r="AQ259" s="49">
        <v>0</v>
      </c>
      <c r="AR259" s="49">
        <v>0</v>
      </c>
      <c r="AS259" s="49">
        <v>0</v>
      </c>
      <c r="AT259" s="49">
        <v>0</v>
      </c>
      <c r="AU259" s="49">
        <v>0</v>
      </c>
      <c r="AV259" s="49">
        <v>877.50900000000001</v>
      </c>
      <c r="AW259" s="49">
        <v>0</v>
      </c>
      <c r="AX259" s="49">
        <v>0</v>
      </c>
      <c r="AY259" s="49">
        <v>0</v>
      </c>
      <c r="AZ259" s="49">
        <v>0</v>
      </c>
      <c r="BA259" s="49">
        <v>0</v>
      </c>
      <c r="BB259" s="49">
        <v>0</v>
      </c>
      <c r="BC259" s="49">
        <v>0</v>
      </c>
      <c r="BD259" s="49">
        <v>0</v>
      </c>
      <c r="BE259" s="49">
        <v>0</v>
      </c>
      <c r="BF259" s="49">
        <v>0</v>
      </c>
      <c r="BG259" s="49">
        <v>0</v>
      </c>
      <c r="BH259" s="49">
        <v>0</v>
      </c>
      <c r="BI259" s="49"/>
      <c r="BJ259" s="166"/>
      <c r="BK259" s="166"/>
      <c r="BL259" s="166"/>
      <c r="BM259" s="149">
        <v>-7.2759576141834259E-12</v>
      </c>
    </row>
    <row r="260" spans="2:65" ht="18" hidden="1" customHeight="1" outlineLevel="3">
      <c r="B260" s="166" t="s">
        <v>953</v>
      </c>
      <c r="C260" s="166" t="s">
        <v>721</v>
      </c>
      <c r="D260" s="166" t="s">
        <v>733</v>
      </c>
      <c r="E260" s="167" t="s">
        <v>734</v>
      </c>
      <c r="F260" s="166" t="s">
        <v>967</v>
      </c>
      <c r="G260" s="49">
        <v>40000</v>
      </c>
      <c r="H260" s="49">
        <v>41426.648000000001</v>
      </c>
      <c r="I260" s="49">
        <v>0</v>
      </c>
      <c r="J260" s="49">
        <v>41426.648000000001</v>
      </c>
      <c r="K260" s="165">
        <v>1426.648000000001</v>
      </c>
      <c r="L260" s="152">
        <v>1.0356662000000001</v>
      </c>
      <c r="M260" s="49">
        <v>40000</v>
      </c>
      <c r="N260" s="49">
        <v>41426.648000000001</v>
      </c>
      <c r="O260" s="49">
        <v>0</v>
      </c>
      <c r="P260" s="49">
        <v>41426.648000000001</v>
      </c>
      <c r="Q260" s="165">
        <v>1426.648000000001</v>
      </c>
      <c r="R260" s="152">
        <v>1.0356662000000001</v>
      </c>
      <c r="S260" s="49">
        <v>0</v>
      </c>
      <c r="T260" s="49">
        <v>0</v>
      </c>
      <c r="U260" s="49">
        <v>0</v>
      </c>
      <c r="V260" s="49">
        <v>17550.177</v>
      </c>
      <c r="W260" s="49">
        <v>0</v>
      </c>
      <c r="X260" s="49">
        <v>1371.11</v>
      </c>
      <c r="Y260" s="49">
        <v>16321.665000000001</v>
      </c>
      <c r="Z260" s="49">
        <v>0</v>
      </c>
      <c r="AA260" s="49">
        <v>0</v>
      </c>
      <c r="AB260" s="49">
        <v>0</v>
      </c>
      <c r="AC260" s="49">
        <v>0</v>
      </c>
      <c r="AD260" s="49">
        <v>0</v>
      </c>
      <c r="AE260" s="49">
        <v>0</v>
      </c>
      <c r="AF260" s="49">
        <v>0</v>
      </c>
      <c r="AG260" s="49">
        <v>0</v>
      </c>
      <c r="AH260" s="49">
        <v>0</v>
      </c>
      <c r="AI260" s="49">
        <v>0</v>
      </c>
      <c r="AJ260" s="49">
        <v>877.50900000000001</v>
      </c>
      <c r="AK260" s="49">
        <v>0</v>
      </c>
      <c r="AL260" s="49">
        <v>0</v>
      </c>
      <c r="AM260" s="49">
        <v>1755.0170000000001</v>
      </c>
      <c r="AN260" s="49">
        <v>0</v>
      </c>
      <c r="AO260" s="49">
        <v>0</v>
      </c>
      <c r="AP260" s="49">
        <v>1371.11</v>
      </c>
      <c r="AQ260" s="49">
        <v>0</v>
      </c>
      <c r="AR260" s="49">
        <v>0</v>
      </c>
      <c r="AS260" s="49">
        <v>0</v>
      </c>
      <c r="AT260" s="49">
        <v>0</v>
      </c>
      <c r="AU260" s="49">
        <v>0</v>
      </c>
      <c r="AV260" s="49">
        <v>877.50900000000001</v>
      </c>
      <c r="AW260" s="49">
        <v>0</v>
      </c>
      <c r="AX260" s="49">
        <v>0</v>
      </c>
      <c r="AY260" s="49">
        <v>0</v>
      </c>
      <c r="AZ260" s="49">
        <v>0</v>
      </c>
      <c r="BA260" s="49">
        <v>0</v>
      </c>
      <c r="BB260" s="49">
        <v>0</v>
      </c>
      <c r="BC260" s="49">
        <v>0</v>
      </c>
      <c r="BD260" s="49">
        <v>0</v>
      </c>
      <c r="BE260" s="49">
        <v>1302.5509999999999</v>
      </c>
      <c r="BF260" s="49">
        <v>0</v>
      </c>
      <c r="BG260" s="49">
        <v>0</v>
      </c>
      <c r="BH260" s="49">
        <v>0</v>
      </c>
      <c r="BI260" s="49"/>
      <c r="BJ260" s="166"/>
      <c r="BK260" s="166"/>
      <c r="BL260" s="166"/>
      <c r="BM260" s="149">
        <v>0</v>
      </c>
    </row>
    <row r="261" spans="2:65" ht="18" hidden="1" customHeight="1" outlineLevel="3">
      <c r="B261" s="166" t="s">
        <v>953</v>
      </c>
      <c r="C261" s="166" t="s">
        <v>124</v>
      </c>
      <c r="D261" s="166" t="s">
        <v>735</v>
      </c>
      <c r="E261" s="167" t="s">
        <v>736</v>
      </c>
      <c r="F261" s="166" t="s">
        <v>968</v>
      </c>
      <c r="G261" s="49">
        <v>40000</v>
      </c>
      <c r="H261" s="49">
        <v>44007.072</v>
      </c>
      <c r="I261" s="49">
        <v>0</v>
      </c>
      <c r="J261" s="49">
        <v>44007.072</v>
      </c>
      <c r="K261" s="165">
        <v>4007.0720000000001</v>
      </c>
      <c r="L261" s="152">
        <v>1.1001768000000001</v>
      </c>
      <c r="M261" s="49">
        <v>40000</v>
      </c>
      <c r="N261" s="49">
        <v>44007.072</v>
      </c>
      <c r="O261" s="49">
        <v>0</v>
      </c>
      <c r="P261" s="49">
        <v>44007.072</v>
      </c>
      <c r="Q261" s="165">
        <v>4007.0720000000001</v>
      </c>
      <c r="R261" s="152">
        <v>1.1001768000000001</v>
      </c>
      <c r="S261" s="49">
        <v>548.44100000000003</v>
      </c>
      <c r="T261" s="49">
        <v>0</v>
      </c>
      <c r="U261" s="49">
        <v>0</v>
      </c>
      <c r="V261" s="49">
        <v>3510.0360000000001</v>
      </c>
      <c r="W261" s="49">
        <v>0</v>
      </c>
      <c r="X261" s="49">
        <v>1371.11</v>
      </c>
      <c r="Y261" s="49">
        <v>15268.653</v>
      </c>
      <c r="Z261" s="49">
        <v>0</v>
      </c>
      <c r="AA261" s="49">
        <v>0</v>
      </c>
      <c r="AB261" s="49">
        <v>0</v>
      </c>
      <c r="AC261" s="49">
        <v>0</v>
      </c>
      <c r="AD261" s="49">
        <v>0</v>
      </c>
      <c r="AE261" s="49">
        <v>0</v>
      </c>
      <c r="AF261" s="49">
        <v>0</v>
      </c>
      <c r="AG261" s="49">
        <v>0</v>
      </c>
      <c r="AH261" s="49">
        <v>0</v>
      </c>
      <c r="AI261" s="49">
        <v>1755.0170000000001</v>
      </c>
      <c r="AJ261" s="49">
        <v>8775.0889999999999</v>
      </c>
      <c r="AK261" s="49">
        <v>0</v>
      </c>
      <c r="AL261" s="49">
        <v>0</v>
      </c>
      <c r="AM261" s="49">
        <v>3510.0360000000001</v>
      </c>
      <c r="AN261" s="49">
        <v>0</v>
      </c>
      <c r="AO261" s="49">
        <v>0</v>
      </c>
      <c r="AP261" s="49">
        <v>1371.11</v>
      </c>
      <c r="AQ261" s="49">
        <v>5265.0529999999999</v>
      </c>
      <c r="AR261" s="49">
        <v>0</v>
      </c>
      <c r="AS261" s="49">
        <v>0</v>
      </c>
      <c r="AT261" s="49">
        <v>0</v>
      </c>
      <c r="AU261" s="49">
        <v>0</v>
      </c>
      <c r="AV261" s="49">
        <v>2632.527</v>
      </c>
      <c r="AW261" s="49">
        <v>0</v>
      </c>
      <c r="AX261" s="49">
        <v>0</v>
      </c>
      <c r="AY261" s="49">
        <v>0</v>
      </c>
      <c r="AZ261" s="49">
        <v>0</v>
      </c>
      <c r="BA261" s="49">
        <v>0</v>
      </c>
      <c r="BB261" s="49">
        <v>0</v>
      </c>
      <c r="BC261" s="49">
        <v>0</v>
      </c>
      <c r="BD261" s="49">
        <v>0</v>
      </c>
      <c r="BE261" s="49">
        <v>0</v>
      </c>
      <c r="BF261" s="49">
        <v>0</v>
      </c>
      <c r="BG261" s="49">
        <v>0</v>
      </c>
      <c r="BH261" s="49">
        <v>0</v>
      </c>
      <c r="BI261" s="49"/>
      <c r="BJ261" s="166"/>
      <c r="BK261" s="166"/>
      <c r="BL261" s="166"/>
      <c r="BM261" s="149">
        <v>0</v>
      </c>
    </row>
    <row r="262" spans="2:65" ht="18" hidden="1" customHeight="1" outlineLevel="3">
      <c r="B262" s="166" t="s">
        <v>953</v>
      </c>
      <c r="C262" s="166" t="s">
        <v>721</v>
      </c>
      <c r="D262" s="166" t="s">
        <v>728</v>
      </c>
      <c r="E262" s="167" t="s">
        <v>750</v>
      </c>
      <c r="F262" s="166" t="s">
        <v>969</v>
      </c>
      <c r="G262" s="49">
        <v>40000</v>
      </c>
      <c r="H262" s="49">
        <v>41426.648000000001</v>
      </c>
      <c r="I262" s="49">
        <v>0</v>
      </c>
      <c r="J262" s="49">
        <v>41426.648000000001</v>
      </c>
      <c r="K262" s="165">
        <v>1426.648000000001</v>
      </c>
      <c r="L262" s="152">
        <v>1.0356662000000001</v>
      </c>
      <c r="M262" s="49">
        <v>40000</v>
      </c>
      <c r="N262" s="49">
        <v>41426.648000000001</v>
      </c>
      <c r="O262" s="49">
        <v>0</v>
      </c>
      <c r="P262" s="49">
        <v>41426.648000000001</v>
      </c>
      <c r="Q262" s="165">
        <v>1426.648000000001</v>
      </c>
      <c r="R262" s="152">
        <v>1.0356662000000001</v>
      </c>
      <c r="S262" s="49">
        <v>0</v>
      </c>
      <c r="T262" s="49">
        <v>0</v>
      </c>
      <c r="U262" s="49">
        <v>0</v>
      </c>
      <c r="V262" s="49">
        <v>17550.177</v>
      </c>
      <c r="W262" s="49">
        <v>0</v>
      </c>
      <c r="X262" s="49">
        <v>1371.11</v>
      </c>
      <c r="Y262" s="49">
        <v>16321.665000000001</v>
      </c>
      <c r="Z262" s="49">
        <v>0</v>
      </c>
      <c r="AA262" s="49">
        <v>0</v>
      </c>
      <c r="AB262" s="49">
        <v>0</v>
      </c>
      <c r="AC262" s="49">
        <v>0</v>
      </c>
      <c r="AD262" s="49">
        <v>0</v>
      </c>
      <c r="AE262" s="49">
        <v>0</v>
      </c>
      <c r="AF262" s="49">
        <v>0</v>
      </c>
      <c r="AG262" s="49">
        <v>0</v>
      </c>
      <c r="AH262" s="49">
        <v>0</v>
      </c>
      <c r="AI262" s="49">
        <v>0</v>
      </c>
      <c r="AJ262" s="49">
        <v>877.50900000000001</v>
      </c>
      <c r="AK262" s="49">
        <v>0</v>
      </c>
      <c r="AL262" s="49">
        <v>0</v>
      </c>
      <c r="AM262" s="49">
        <v>1755.0170000000001</v>
      </c>
      <c r="AN262" s="49">
        <v>0</v>
      </c>
      <c r="AO262" s="49">
        <v>0</v>
      </c>
      <c r="AP262" s="49">
        <v>1371.11</v>
      </c>
      <c r="AQ262" s="49">
        <v>0</v>
      </c>
      <c r="AR262" s="49">
        <v>0</v>
      </c>
      <c r="AS262" s="49">
        <v>0</v>
      </c>
      <c r="AT262" s="49">
        <v>0</v>
      </c>
      <c r="AU262" s="49">
        <v>0</v>
      </c>
      <c r="AV262" s="49">
        <v>877.50900000000001</v>
      </c>
      <c r="AW262" s="49">
        <v>0</v>
      </c>
      <c r="AX262" s="49">
        <v>0</v>
      </c>
      <c r="AY262" s="49">
        <v>0</v>
      </c>
      <c r="AZ262" s="49">
        <v>0</v>
      </c>
      <c r="BA262" s="49">
        <v>0</v>
      </c>
      <c r="BB262" s="49">
        <v>0</v>
      </c>
      <c r="BC262" s="49">
        <v>0</v>
      </c>
      <c r="BD262" s="49">
        <v>0</v>
      </c>
      <c r="BE262" s="49">
        <v>1302.5509999999999</v>
      </c>
      <c r="BF262" s="49">
        <v>0</v>
      </c>
      <c r="BG262" s="49">
        <v>0</v>
      </c>
      <c r="BH262" s="49">
        <v>0</v>
      </c>
      <c r="BI262" s="49"/>
      <c r="BJ262" s="166"/>
      <c r="BK262" s="166"/>
      <c r="BL262" s="166"/>
      <c r="BM262" s="149">
        <v>0</v>
      </c>
    </row>
    <row r="263" spans="2:65" ht="18" hidden="1" customHeight="1" outlineLevel="3">
      <c r="B263" s="166" t="s">
        <v>953</v>
      </c>
      <c r="C263" s="166" t="s">
        <v>721</v>
      </c>
      <c r="D263" s="166" t="s">
        <v>1183</v>
      </c>
      <c r="E263" s="167" t="s">
        <v>1184</v>
      </c>
      <c r="F263" s="166"/>
      <c r="G263" s="49">
        <v>40000</v>
      </c>
      <c r="H263" s="49">
        <v>41426.648000000001</v>
      </c>
      <c r="I263" s="49">
        <v>0</v>
      </c>
      <c r="J263" s="49">
        <v>41426.648000000001</v>
      </c>
      <c r="K263" s="165">
        <v>1426.648000000001</v>
      </c>
      <c r="L263" s="152">
        <v>1.0356662000000001</v>
      </c>
      <c r="M263" s="49">
        <v>40000</v>
      </c>
      <c r="N263" s="49">
        <v>41426.648000000001</v>
      </c>
      <c r="O263" s="49">
        <v>0</v>
      </c>
      <c r="P263" s="49">
        <v>41426.648000000001</v>
      </c>
      <c r="Q263" s="165">
        <v>1426.648000000001</v>
      </c>
      <c r="R263" s="152">
        <v>1.0356662000000001</v>
      </c>
      <c r="S263" s="49">
        <v>0</v>
      </c>
      <c r="T263" s="49">
        <v>0</v>
      </c>
      <c r="U263" s="49">
        <v>0</v>
      </c>
      <c r="V263" s="49">
        <v>17550.177</v>
      </c>
      <c r="W263" s="49">
        <v>0</v>
      </c>
      <c r="X263" s="49">
        <v>1371.11</v>
      </c>
      <c r="Y263" s="49">
        <v>16321.665000000001</v>
      </c>
      <c r="Z263" s="49">
        <v>0</v>
      </c>
      <c r="AA263" s="49">
        <v>0</v>
      </c>
      <c r="AB263" s="49">
        <v>0</v>
      </c>
      <c r="AC263" s="49">
        <v>0</v>
      </c>
      <c r="AD263" s="49">
        <v>0</v>
      </c>
      <c r="AE263" s="49">
        <v>0</v>
      </c>
      <c r="AF263" s="49">
        <v>0</v>
      </c>
      <c r="AG263" s="49">
        <v>0</v>
      </c>
      <c r="AH263" s="49">
        <v>0</v>
      </c>
      <c r="AI263" s="49">
        <v>0</v>
      </c>
      <c r="AJ263" s="49">
        <v>877.50900000000001</v>
      </c>
      <c r="AK263" s="49">
        <v>0</v>
      </c>
      <c r="AL263" s="49">
        <v>0</v>
      </c>
      <c r="AM263" s="49">
        <v>1755.0170000000001</v>
      </c>
      <c r="AN263" s="49">
        <v>0</v>
      </c>
      <c r="AO263" s="49">
        <v>0</v>
      </c>
      <c r="AP263" s="49">
        <v>1371.11</v>
      </c>
      <c r="AQ263" s="49">
        <v>0</v>
      </c>
      <c r="AR263" s="49">
        <v>0</v>
      </c>
      <c r="AS263" s="49">
        <v>0</v>
      </c>
      <c r="AT263" s="49">
        <v>0</v>
      </c>
      <c r="AU263" s="49">
        <v>0</v>
      </c>
      <c r="AV263" s="49">
        <v>877.50900000000001</v>
      </c>
      <c r="AW263" s="49">
        <v>0</v>
      </c>
      <c r="AX263" s="49">
        <v>0</v>
      </c>
      <c r="AY263" s="49">
        <v>0</v>
      </c>
      <c r="AZ263" s="49">
        <v>0</v>
      </c>
      <c r="BA263" s="49">
        <v>0</v>
      </c>
      <c r="BB263" s="49">
        <v>0</v>
      </c>
      <c r="BC263" s="49">
        <v>0</v>
      </c>
      <c r="BD263" s="49">
        <v>0</v>
      </c>
      <c r="BE263" s="49">
        <v>1302.5509999999999</v>
      </c>
      <c r="BF263" s="49">
        <v>0</v>
      </c>
      <c r="BG263" s="49">
        <v>0</v>
      </c>
      <c r="BH263" s="49">
        <v>0</v>
      </c>
      <c r="BI263" s="49"/>
      <c r="BJ263" s="166"/>
      <c r="BK263" s="166"/>
      <c r="BL263" s="166"/>
      <c r="BM263" s="149">
        <v>0</v>
      </c>
    </row>
    <row r="264" spans="2:65" ht="18" hidden="1" customHeight="1" outlineLevel="3">
      <c r="B264" s="166" t="s">
        <v>953</v>
      </c>
      <c r="C264" s="166" t="s">
        <v>1238</v>
      </c>
      <c r="D264" s="166" t="s">
        <v>1097</v>
      </c>
      <c r="E264" s="167" t="s">
        <v>1098</v>
      </c>
      <c r="F264" s="166"/>
      <c r="G264" s="49">
        <v>40000</v>
      </c>
      <c r="H264" s="49">
        <v>0</v>
      </c>
      <c r="I264" s="49">
        <v>0</v>
      </c>
      <c r="J264" s="49">
        <v>0</v>
      </c>
      <c r="K264" s="165">
        <v>-40000</v>
      </c>
      <c r="L264" s="152">
        <v>0</v>
      </c>
      <c r="M264" s="49">
        <v>40000</v>
      </c>
      <c r="N264" s="49">
        <v>0</v>
      </c>
      <c r="O264" s="49">
        <v>0</v>
      </c>
      <c r="P264" s="49">
        <v>0</v>
      </c>
      <c r="Q264" s="165">
        <v>-40000</v>
      </c>
      <c r="R264" s="152">
        <v>0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49">
        <v>0</v>
      </c>
      <c r="AA264" s="49">
        <v>0</v>
      </c>
      <c r="AB264" s="49">
        <v>0</v>
      </c>
      <c r="AC264" s="49">
        <v>0</v>
      </c>
      <c r="AD264" s="49">
        <v>0</v>
      </c>
      <c r="AE264" s="49">
        <v>0</v>
      </c>
      <c r="AF264" s="49">
        <v>0</v>
      </c>
      <c r="AG264" s="49">
        <v>0</v>
      </c>
      <c r="AH264" s="49">
        <v>0</v>
      </c>
      <c r="AI264" s="49">
        <v>0</v>
      </c>
      <c r="AJ264" s="49">
        <v>0</v>
      </c>
      <c r="AK264" s="49">
        <v>0</v>
      </c>
      <c r="AL264" s="49">
        <v>0</v>
      </c>
      <c r="AM264" s="49">
        <v>0</v>
      </c>
      <c r="AN264" s="49">
        <v>0</v>
      </c>
      <c r="AO264" s="49">
        <v>0</v>
      </c>
      <c r="AP264" s="49">
        <v>0</v>
      </c>
      <c r="AQ264" s="49">
        <v>0</v>
      </c>
      <c r="AR264" s="49">
        <v>0</v>
      </c>
      <c r="AS264" s="49">
        <v>0</v>
      </c>
      <c r="AT264" s="49">
        <v>0</v>
      </c>
      <c r="AU264" s="49">
        <v>0</v>
      </c>
      <c r="AV264" s="49">
        <v>0</v>
      </c>
      <c r="AW264" s="49">
        <v>0</v>
      </c>
      <c r="AX264" s="49">
        <v>0</v>
      </c>
      <c r="AY264" s="49">
        <v>0</v>
      </c>
      <c r="AZ264" s="49">
        <v>0</v>
      </c>
      <c r="BA264" s="49">
        <v>0</v>
      </c>
      <c r="BB264" s="49">
        <v>0</v>
      </c>
      <c r="BC264" s="49">
        <v>0</v>
      </c>
      <c r="BD264" s="49">
        <v>0</v>
      </c>
      <c r="BE264" s="49">
        <v>0</v>
      </c>
      <c r="BF264" s="49">
        <v>0</v>
      </c>
      <c r="BG264" s="49">
        <v>0</v>
      </c>
      <c r="BH264" s="49">
        <v>0</v>
      </c>
      <c r="BI264" s="49"/>
      <c r="BJ264" s="166"/>
      <c r="BK264" s="166"/>
      <c r="BL264" s="166"/>
      <c r="BM264" s="149">
        <v>0</v>
      </c>
    </row>
    <row r="265" spans="2:65" ht="18" hidden="1" customHeight="1" outlineLevel="3">
      <c r="B265" s="166" t="s">
        <v>953</v>
      </c>
      <c r="C265" s="166" t="s">
        <v>1239</v>
      </c>
      <c r="D265" s="166" t="s">
        <v>1185</v>
      </c>
      <c r="E265" s="167" t="s">
        <v>1186</v>
      </c>
      <c r="F265" s="166"/>
      <c r="G265" s="49">
        <v>40000</v>
      </c>
      <c r="H265" s="49">
        <v>42504.339</v>
      </c>
      <c r="I265" s="49">
        <v>0</v>
      </c>
      <c r="J265" s="49">
        <v>42504.339</v>
      </c>
      <c r="K265" s="165">
        <v>2504.3389999999999</v>
      </c>
      <c r="L265" s="152">
        <v>1.062608475</v>
      </c>
      <c r="M265" s="49">
        <v>40000</v>
      </c>
      <c r="N265" s="49">
        <v>42504.339</v>
      </c>
      <c r="O265" s="49">
        <v>0</v>
      </c>
      <c r="P265" s="49">
        <v>42504.339</v>
      </c>
      <c r="Q265" s="165">
        <v>2504.3389999999999</v>
      </c>
      <c r="R265" s="152">
        <v>1.062608475</v>
      </c>
      <c r="S265" s="49">
        <v>0</v>
      </c>
      <c r="T265" s="49">
        <v>0</v>
      </c>
      <c r="U265" s="49">
        <v>0</v>
      </c>
      <c r="V265" s="49">
        <v>17550.177</v>
      </c>
      <c r="W265" s="49">
        <v>0</v>
      </c>
      <c r="X265" s="49">
        <v>1645.3309999999999</v>
      </c>
      <c r="Y265" s="49">
        <v>17550.177</v>
      </c>
      <c r="Z265" s="49">
        <v>0</v>
      </c>
      <c r="AA265" s="49">
        <v>0</v>
      </c>
      <c r="AB265" s="49">
        <v>0</v>
      </c>
      <c r="AC265" s="49">
        <v>0</v>
      </c>
      <c r="AD265" s="49">
        <v>0</v>
      </c>
      <c r="AE265" s="49">
        <v>0</v>
      </c>
      <c r="AF265" s="49">
        <v>0</v>
      </c>
      <c r="AG265" s="49">
        <v>0</v>
      </c>
      <c r="AH265" s="49">
        <v>0</v>
      </c>
      <c r="AI265" s="49">
        <v>877.50900000000001</v>
      </c>
      <c r="AJ265" s="49">
        <v>877.50900000000001</v>
      </c>
      <c r="AK265" s="49">
        <v>0</v>
      </c>
      <c r="AL265" s="49">
        <v>0</v>
      </c>
      <c r="AM265" s="49">
        <v>1755.0170000000001</v>
      </c>
      <c r="AN265" s="49">
        <v>0</v>
      </c>
      <c r="AO265" s="49">
        <v>0</v>
      </c>
      <c r="AP265" s="49">
        <v>1371.11</v>
      </c>
      <c r="AQ265" s="49">
        <v>0</v>
      </c>
      <c r="AR265" s="49">
        <v>0</v>
      </c>
      <c r="AS265" s="49">
        <v>0</v>
      </c>
      <c r="AT265" s="49">
        <v>0</v>
      </c>
      <c r="AU265" s="49">
        <v>0</v>
      </c>
      <c r="AV265" s="49">
        <v>877.50900000000001</v>
      </c>
      <c r="AW265" s="49">
        <v>0</v>
      </c>
      <c r="AX265" s="49">
        <v>0</v>
      </c>
      <c r="AY265" s="49">
        <v>0</v>
      </c>
      <c r="AZ265" s="49">
        <v>0</v>
      </c>
      <c r="BA265" s="49">
        <v>0</v>
      </c>
      <c r="BB265" s="49">
        <v>0</v>
      </c>
      <c r="BC265" s="49">
        <v>0</v>
      </c>
      <c r="BD265" s="49">
        <v>0</v>
      </c>
      <c r="BE265" s="49">
        <v>0</v>
      </c>
      <c r="BF265" s="49">
        <v>0</v>
      </c>
      <c r="BG265" s="49">
        <v>0</v>
      </c>
      <c r="BH265" s="49">
        <v>0</v>
      </c>
      <c r="BI265" s="49"/>
      <c r="BJ265" s="166"/>
      <c r="BK265" s="166"/>
      <c r="BL265" s="166"/>
      <c r="BM265" s="149">
        <v>-7.2759576141834259E-12</v>
      </c>
    </row>
    <row r="266" spans="2:65" ht="18" customHeight="1" outlineLevel="2" collapsed="1">
      <c r="B266" s="158" t="s">
        <v>953</v>
      </c>
      <c r="C266" s="158"/>
      <c r="D266" s="158"/>
      <c r="E266" s="159" t="s">
        <v>970</v>
      </c>
      <c r="F266" s="158"/>
      <c r="G266" s="160">
        <v>400000</v>
      </c>
      <c r="H266" s="160">
        <v>298542.25099999993</v>
      </c>
      <c r="I266" s="160">
        <v>0</v>
      </c>
      <c r="J266" s="160">
        <v>298542.25099999993</v>
      </c>
      <c r="K266" s="168">
        <v>-101457.74899999998</v>
      </c>
      <c r="L266" s="161">
        <v>0.74635562749999984</v>
      </c>
      <c r="M266" s="160">
        <v>400000</v>
      </c>
      <c r="N266" s="160">
        <v>298542.25099999993</v>
      </c>
      <c r="O266" s="160">
        <v>0</v>
      </c>
      <c r="P266" s="160">
        <v>298542.25099999993</v>
      </c>
      <c r="Q266" s="168">
        <v>-101457.74899999998</v>
      </c>
      <c r="R266" s="161">
        <v>0.74635562749999984</v>
      </c>
      <c r="S266" s="160">
        <v>548.44100000000003</v>
      </c>
      <c r="T266" s="160">
        <v>0</v>
      </c>
      <c r="U266" s="160">
        <v>0</v>
      </c>
      <c r="V266" s="160">
        <v>108811.09599999999</v>
      </c>
      <c r="W266" s="160">
        <v>0</v>
      </c>
      <c r="X266" s="160">
        <v>10420.432999999999</v>
      </c>
      <c r="Y266" s="160">
        <v>116884.179</v>
      </c>
      <c r="Z266" s="160">
        <v>0</v>
      </c>
      <c r="AA266" s="160">
        <v>0</v>
      </c>
      <c r="AB266" s="160">
        <v>0</v>
      </c>
      <c r="AC266" s="160">
        <v>0</v>
      </c>
      <c r="AD266" s="160">
        <v>0</v>
      </c>
      <c r="AE266" s="160">
        <v>2742.22</v>
      </c>
      <c r="AF266" s="160">
        <v>0</v>
      </c>
      <c r="AG266" s="160">
        <v>0</v>
      </c>
      <c r="AH266" s="160">
        <v>0</v>
      </c>
      <c r="AI266" s="160">
        <v>4387.5439999999999</v>
      </c>
      <c r="AJ266" s="160">
        <v>14040.143</v>
      </c>
      <c r="AK266" s="160">
        <v>0</v>
      </c>
      <c r="AL266" s="160">
        <v>0</v>
      </c>
      <c r="AM266" s="160">
        <v>14040.137999999999</v>
      </c>
      <c r="AN266" s="160">
        <v>0</v>
      </c>
      <c r="AO266" s="160">
        <v>0</v>
      </c>
      <c r="AP266" s="160">
        <v>9597.77</v>
      </c>
      <c r="AQ266" s="160">
        <v>5265.0529999999999</v>
      </c>
      <c r="AR266" s="160">
        <v>0</v>
      </c>
      <c r="AS266" s="160">
        <v>0</v>
      </c>
      <c r="AT266" s="160">
        <v>0</v>
      </c>
      <c r="AU266" s="160">
        <v>0</v>
      </c>
      <c r="AV266" s="160">
        <v>7897.5810000000001</v>
      </c>
      <c r="AW266" s="160">
        <v>0</v>
      </c>
      <c r="AX266" s="160">
        <v>0</v>
      </c>
      <c r="AY266" s="160">
        <v>0</v>
      </c>
      <c r="AZ266" s="160">
        <v>0</v>
      </c>
      <c r="BA266" s="160">
        <v>0</v>
      </c>
      <c r="BB266" s="160">
        <v>0</v>
      </c>
      <c r="BC266" s="160">
        <v>0</v>
      </c>
      <c r="BD266" s="160">
        <v>0</v>
      </c>
      <c r="BE266" s="160">
        <v>3907.6529999999998</v>
      </c>
      <c r="BF266" s="160">
        <v>0</v>
      </c>
      <c r="BG266" s="160">
        <v>0</v>
      </c>
      <c r="BH266" s="160">
        <v>0</v>
      </c>
      <c r="BI266" s="160"/>
      <c r="BJ266" s="161"/>
      <c r="BK266" s="160"/>
      <c r="BL266" s="161"/>
      <c r="BM266" s="149">
        <v>1.1641532182693481E-10</v>
      </c>
    </row>
    <row r="267" spans="2:65" ht="18" customHeight="1" outlineLevel="1">
      <c r="B267" s="153" t="s">
        <v>953</v>
      </c>
      <c r="C267" s="153"/>
      <c r="D267" s="153" t="s">
        <v>971</v>
      </c>
      <c r="E267" s="153"/>
      <c r="F267" s="153"/>
      <c r="G267" s="154">
        <v>9148865.3216767479</v>
      </c>
      <c r="H267" s="154">
        <v>8512824.6129999999</v>
      </c>
      <c r="I267" s="154">
        <v>-261541.37736000004</v>
      </c>
      <c r="J267" s="154">
        <v>8251283.2356399996</v>
      </c>
      <c r="K267" s="154">
        <v>-897582.08603674907</v>
      </c>
      <c r="L267" s="156">
        <v>0.90189143085207801</v>
      </c>
      <c r="M267" s="154">
        <v>8968745.3216767479</v>
      </c>
      <c r="N267" s="154">
        <v>8510004.0380000006</v>
      </c>
      <c r="O267" s="154">
        <v>-261541.37736000004</v>
      </c>
      <c r="P267" s="154">
        <v>8248462.6606400004</v>
      </c>
      <c r="Q267" s="154">
        <v>-720282.66103674902</v>
      </c>
      <c r="R267" s="156">
        <v>0.91968969625039065</v>
      </c>
      <c r="S267" s="154">
        <v>205934.26399999997</v>
      </c>
      <c r="T267" s="154">
        <v>0</v>
      </c>
      <c r="U267" s="154">
        <v>0</v>
      </c>
      <c r="V267" s="154">
        <v>2243127.5359999998</v>
      </c>
      <c r="W267" s="154">
        <v>0</v>
      </c>
      <c r="X267" s="154">
        <v>115352.28600000002</v>
      </c>
      <c r="Y267" s="154">
        <v>2134617.298</v>
      </c>
      <c r="Z267" s="154">
        <v>0</v>
      </c>
      <c r="AA267" s="154">
        <v>0</v>
      </c>
      <c r="AB267" s="154">
        <v>0</v>
      </c>
      <c r="AC267" s="154">
        <v>18803.835999999999</v>
      </c>
      <c r="AD267" s="154">
        <v>78628.936000000002</v>
      </c>
      <c r="AE267" s="154">
        <v>2742.22</v>
      </c>
      <c r="AF267" s="154">
        <v>217586.38199999998</v>
      </c>
      <c r="AG267" s="154">
        <v>68816.534</v>
      </c>
      <c r="AH267" s="154">
        <v>124462.99</v>
      </c>
      <c r="AI267" s="154">
        <v>416637.62400000001</v>
      </c>
      <c r="AJ267" s="154">
        <v>459241.57500000001</v>
      </c>
      <c r="AK267" s="154">
        <v>0</v>
      </c>
      <c r="AL267" s="154">
        <v>0</v>
      </c>
      <c r="AM267" s="154">
        <v>576183.05500000005</v>
      </c>
      <c r="AN267" s="154">
        <v>0</v>
      </c>
      <c r="AO267" s="154">
        <v>0</v>
      </c>
      <c r="AP267" s="154">
        <v>460105.20299999998</v>
      </c>
      <c r="AQ267" s="154">
        <v>617551.33799999999</v>
      </c>
      <c r="AR267" s="154">
        <v>216299.53200000004</v>
      </c>
      <c r="AS267" s="154">
        <v>0</v>
      </c>
      <c r="AT267" s="154">
        <v>0</v>
      </c>
      <c r="AU267" s="154">
        <v>0</v>
      </c>
      <c r="AV267" s="154">
        <v>315742.01400000008</v>
      </c>
      <c r="AW267" s="154">
        <v>0</v>
      </c>
      <c r="AX267" s="154">
        <v>0</v>
      </c>
      <c r="AY267" s="154">
        <v>0</v>
      </c>
      <c r="AZ267" s="154">
        <v>56859.129000000001</v>
      </c>
      <c r="BA267" s="154">
        <v>60440.805999999997</v>
      </c>
      <c r="BB267" s="154">
        <v>0</v>
      </c>
      <c r="BC267" s="154">
        <v>0</v>
      </c>
      <c r="BD267" s="154">
        <v>0</v>
      </c>
      <c r="BE267" s="154">
        <v>120871.48000000001</v>
      </c>
      <c r="BF267" s="154">
        <v>0</v>
      </c>
      <c r="BG267" s="154">
        <v>0</v>
      </c>
      <c r="BH267" s="154">
        <v>2820.5749999999998</v>
      </c>
      <c r="BI267" s="154">
        <v>7549801.3501999993</v>
      </c>
      <c r="BJ267" s="156">
        <v>9.291395268584357E-2</v>
      </c>
      <c r="BK267" s="154">
        <v>6952823.1157999998</v>
      </c>
      <c r="BL267" s="156">
        <v>0.18675293448632457</v>
      </c>
      <c r="BM267" s="149">
        <v>2.3283064365386963E-10</v>
      </c>
    </row>
    <row r="268" spans="2:65" ht="18" hidden="1" customHeight="1" outlineLevel="3">
      <c r="B268" s="150" t="s">
        <v>972</v>
      </c>
      <c r="C268" s="150" t="s">
        <v>329</v>
      </c>
      <c r="D268" s="150" t="s">
        <v>253</v>
      </c>
      <c r="E268" s="151" t="s">
        <v>214</v>
      </c>
      <c r="F268" s="150" t="s">
        <v>128</v>
      </c>
      <c r="G268" s="49">
        <v>1384342.9596586709</v>
      </c>
      <c r="H268" s="49">
        <v>1537045.4779999999</v>
      </c>
      <c r="I268" s="49">
        <v>-20058.230880000003</v>
      </c>
      <c r="J268" s="49">
        <v>1516987.24712</v>
      </c>
      <c r="K268" s="165">
        <v>132644.28746132902</v>
      </c>
      <c r="L268" s="152">
        <v>1.0958175042794556</v>
      </c>
      <c r="M268" s="49">
        <v>1350142.9596586709</v>
      </c>
      <c r="N268" s="49">
        <v>1537045.4779999999</v>
      </c>
      <c r="O268" s="49">
        <v>-20058.230880000003</v>
      </c>
      <c r="P268" s="49">
        <v>1516987.24712</v>
      </c>
      <c r="Q268" s="165">
        <v>166844.28746132902</v>
      </c>
      <c r="R268" s="152">
        <v>1.1235752749497794</v>
      </c>
      <c r="S268" s="49">
        <v>39174.408000000003</v>
      </c>
      <c r="T268" s="49">
        <v>0</v>
      </c>
      <c r="U268" s="49">
        <v>0</v>
      </c>
      <c r="V268" s="49">
        <v>312321.51899999997</v>
      </c>
      <c r="W268" s="49">
        <v>0</v>
      </c>
      <c r="X268" s="49">
        <v>8394.5480000000007</v>
      </c>
      <c r="Y268" s="49">
        <v>351898.95899999997</v>
      </c>
      <c r="Z268" s="49">
        <v>0</v>
      </c>
      <c r="AA268" s="49">
        <v>0</v>
      </c>
      <c r="AB268" s="49">
        <v>0</v>
      </c>
      <c r="AC268" s="49">
        <v>5540.4160000000002</v>
      </c>
      <c r="AD268" s="49">
        <v>22665.279999999999</v>
      </c>
      <c r="AE268" s="49">
        <v>0</v>
      </c>
      <c r="AF268" s="49">
        <v>22385.43</v>
      </c>
      <c r="AG268" s="49">
        <v>16173.471</v>
      </c>
      <c r="AH268" s="49">
        <v>26862.516</v>
      </c>
      <c r="AI268" s="49">
        <v>41189.190999999999</v>
      </c>
      <c r="AJ268" s="49">
        <v>231017.636</v>
      </c>
      <c r="AK268" s="49">
        <v>0</v>
      </c>
      <c r="AL268" s="49">
        <v>0</v>
      </c>
      <c r="AM268" s="49">
        <v>124104.82399999999</v>
      </c>
      <c r="AN268" s="49">
        <v>0</v>
      </c>
      <c r="AO268" s="49">
        <v>0</v>
      </c>
      <c r="AP268" s="49">
        <v>156978.057</v>
      </c>
      <c r="AQ268" s="49">
        <v>53725.031999999999</v>
      </c>
      <c r="AR268" s="49">
        <v>54564.565000000002</v>
      </c>
      <c r="AS268" s="49">
        <v>0</v>
      </c>
      <c r="AT268" s="49">
        <v>0</v>
      </c>
      <c r="AU268" s="49">
        <v>0</v>
      </c>
      <c r="AV268" s="49">
        <v>35995.771999999997</v>
      </c>
      <c r="AW268" s="49">
        <v>0</v>
      </c>
      <c r="AX268" s="49">
        <v>0</v>
      </c>
      <c r="AY268" s="49">
        <v>0</v>
      </c>
      <c r="AZ268" s="49">
        <v>5820.2259999999997</v>
      </c>
      <c r="BA268" s="49">
        <v>5372.5159999999996</v>
      </c>
      <c r="BB268" s="49">
        <v>0</v>
      </c>
      <c r="BC268" s="49">
        <v>0</v>
      </c>
      <c r="BD268" s="49">
        <v>0</v>
      </c>
      <c r="BE268" s="49">
        <v>22861.112000000001</v>
      </c>
      <c r="BF268" s="49">
        <v>0</v>
      </c>
      <c r="BG268" s="49">
        <v>0</v>
      </c>
      <c r="BH268" s="49">
        <v>0</v>
      </c>
      <c r="BI268" s="49"/>
      <c r="BJ268" s="152"/>
      <c r="BK268" s="49"/>
      <c r="BL268" s="152"/>
      <c r="BM268" s="149">
        <v>-7.2759576141834259E-11</v>
      </c>
    </row>
    <row r="269" spans="2:65" ht="18" hidden="1" customHeight="1" outlineLevel="3">
      <c r="B269" s="166" t="s">
        <v>972</v>
      </c>
      <c r="C269" s="166" t="s">
        <v>305</v>
      </c>
      <c r="D269" s="166" t="s">
        <v>254</v>
      </c>
      <c r="E269" s="167" t="s">
        <v>64</v>
      </c>
      <c r="F269" s="166" t="s">
        <v>973</v>
      </c>
      <c r="G269" s="49">
        <v>1216677.4596586698</v>
      </c>
      <c r="H269" s="49">
        <v>967446.10900000005</v>
      </c>
      <c r="I269" s="49">
        <v>-24611.239799999996</v>
      </c>
      <c r="J269" s="49">
        <v>942834.86920000007</v>
      </c>
      <c r="K269" s="165">
        <v>-273842.5904586697</v>
      </c>
      <c r="L269" s="152">
        <v>0.77492589487480579</v>
      </c>
      <c r="M269" s="49">
        <v>1184757.4596586698</v>
      </c>
      <c r="N269" s="49">
        <v>967446.10900000005</v>
      </c>
      <c r="O269" s="49">
        <v>-24611.239799999996</v>
      </c>
      <c r="P269" s="49">
        <v>942834.86920000007</v>
      </c>
      <c r="Q269" s="165">
        <v>-241922.5904586697</v>
      </c>
      <c r="R269" s="152">
        <v>0.79580412135293255</v>
      </c>
      <c r="S269" s="49">
        <v>4477.0749999999998</v>
      </c>
      <c r="T269" s="49">
        <v>0</v>
      </c>
      <c r="U269" s="49">
        <v>0</v>
      </c>
      <c r="V269" s="49">
        <v>217765.46400000001</v>
      </c>
      <c r="W269" s="49">
        <v>0</v>
      </c>
      <c r="X269" s="49">
        <v>8394.5490000000009</v>
      </c>
      <c r="Y269" s="49">
        <v>401146.908</v>
      </c>
      <c r="Z269" s="49">
        <v>0</v>
      </c>
      <c r="AA269" s="49">
        <v>0</v>
      </c>
      <c r="AB269" s="49">
        <v>0</v>
      </c>
      <c r="AC269" s="49">
        <v>0</v>
      </c>
      <c r="AD269" s="49">
        <v>8394.5480000000007</v>
      </c>
      <c r="AE269" s="49">
        <v>0</v>
      </c>
      <c r="AF269" s="49">
        <v>14326.674999999999</v>
      </c>
      <c r="AG269" s="49">
        <v>12685.075000000001</v>
      </c>
      <c r="AH269" s="49">
        <v>35816.688000000002</v>
      </c>
      <c r="AI269" s="49">
        <v>37607.521999999997</v>
      </c>
      <c r="AJ269" s="49">
        <v>7163.3370000000004</v>
      </c>
      <c r="AK269" s="49">
        <v>0</v>
      </c>
      <c r="AL269" s="49">
        <v>0</v>
      </c>
      <c r="AM269" s="49">
        <v>41368.273999999998</v>
      </c>
      <c r="AN269" s="49">
        <v>0</v>
      </c>
      <c r="AO269" s="49">
        <v>0</v>
      </c>
      <c r="AP269" s="49">
        <v>2798.183</v>
      </c>
      <c r="AQ269" s="49">
        <v>136103.41500000001</v>
      </c>
      <c r="AR269" s="49">
        <v>22385.462</v>
      </c>
      <c r="AS269" s="49">
        <v>0</v>
      </c>
      <c r="AT269" s="49">
        <v>0</v>
      </c>
      <c r="AU269" s="49">
        <v>0</v>
      </c>
      <c r="AV269" s="49">
        <v>3581.6680000000001</v>
      </c>
      <c r="AW269" s="49">
        <v>0</v>
      </c>
      <c r="AX269" s="49">
        <v>0</v>
      </c>
      <c r="AY269" s="49">
        <v>0</v>
      </c>
      <c r="AZ269" s="49">
        <v>4924.8059999999996</v>
      </c>
      <c r="BA269" s="49">
        <v>0</v>
      </c>
      <c r="BB269" s="49">
        <v>0</v>
      </c>
      <c r="BC269" s="49">
        <v>0</v>
      </c>
      <c r="BD269" s="49">
        <v>0</v>
      </c>
      <c r="BE269" s="49">
        <v>8506.4599999999991</v>
      </c>
      <c r="BF269" s="49">
        <v>0</v>
      </c>
      <c r="BG269" s="49">
        <v>0</v>
      </c>
      <c r="BH269" s="49">
        <v>0</v>
      </c>
      <c r="BI269" s="49"/>
      <c r="BJ269" s="166"/>
      <c r="BK269" s="166"/>
      <c r="BL269" s="166"/>
      <c r="BM269" s="149">
        <v>-1.3096723705530167E-10</v>
      </c>
    </row>
    <row r="270" spans="2:65" ht="18" hidden="1" customHeight="1" outlineLevel="3">
      <c r="B270" s="166" t="s">
        <v>972</v>
      </c>
      <c r="C270" s="166" t="s">
        <v>305</v>
      </c>
      <c r="D270" s="166" t="s">
        <v>1286</v>
      </c>
      <c r="E270" s="167" t="s">
        <v>186</v>
      </c>
      <c r="F270" s="166" t="s">
        <v>129</v>
      </c>
      <c r="G270" s="49">
        <v>927412.47118476499</v>
      </c>
      <c r="H270" s="49">
        <v>1005592.92</v>
      </c>
      <c r="I270" s="49">
        <v>-20451.23964</v>
      </c>
      <c r="J270" s="49">
        <v>985141.68036</v>
      </c>
      <c r="K270" s="165">
        <v>78180.448815235053</v>
      </c>
      <c r="L270" s="152">
        <v>1.0842995444253192</v>
      </c>
      <c r="M270" s="49">
        <v>904612.47118476499</v>
      </c>
      <c r="N270" s="49">
        <v>1005592.92</v>
      </c>
      <c r="O270" s="49">
        <v>-20451.23964</v>
      </c>
      <c r="P270" s="49">
        <v>985141.68036</v>
      </c>
      <c r="Q270" s="165">
        <v>80529.209175235053</v>
      </c>
      <c r="R270" s="152">
        <v>1.1116284066733919</v>
      </c>
      <c r="S270" s="49">
        <v>7834.8819999999996</v>
      </c>
      <c r="T270" s="49">
        <v>0</v>
      </c>
      <c r="U270" s="49">
        <v>0</v>
      </c>
      <c r="V270" s="49">
        <v>340258.53600000002</v>
      </c>
      <c r="W270" s="49">
        <v>0</v>
      </c>
      <c r="X270" s="49">
        <v>39174.559999999998</v>
      </c>
      <c r="Y270" s="49">
        <v>136998.83199999999</v>
      </c>
      <c r="Z270" s="49">
        <v>0</v>
      </c>
      <c r="AA270" s="49">
        <v>0</v>
      </c>
      <c r="AB270" s="49">
        <v>0</v>
      </c>
      <c r="AC270" s="49">
        <v>0</v>
      </c>
      <c r="AD270" s="49">
        <v>5596.366</v>
      </c>
      <c r="AE270" s="49">
        <v>0</v>
      </c>
      <c r="AF270" s="49">
        <v>40472.858</v>
      </c>
      <c r="AG270" s="49">
        <v>0</v>
      </c>
      <c r="AH270" s="49">
        <v>19161.928</v>
      </c>
      <c r="AI270" s="49">
        <v>122672.155</v>
      </c>
      <c r="AJ270" s="49">
        <v>41189.190999999999</v>
      </c>
      <c r="AK270" s="49">
        <v>0</v>
      </c>
      <c r="AL270" s="49">
        <v>0</v>
      </c>
      <c r="AM270" s="49">
        <v>5372.5029999999997</v>
      </c>
      <c r="AN270" s="49">
        <v>0</v>
      </c>
      <c r="AO270" s="49">
        <v>0</v>
      </c>
      <c r="AP270" s="49">
        <v>72752.751000000004</v>
      </c>
      <c r="AQ270" s="49">
        <v>105659.23</v>
      </c>
      <c r="AR270" s="49">
        <v>39734.196000000004</v>
      </c>
      <c r="AS270" s="49">
        <v>0</v>
      </c>
      <c r="AT270" s="49">
        <v>0</v>
      </c>
      <c r="AU270" s="49">
        <v>0</v>
      </c>
      <c r="AV270" s="49">
        <v>16654.759999999998</v>
      </c>
      <c r="AW270" s="49">
        <v>0</v>
      </c>
      <c r="AX270" s="49">
        <v>0</v>
      </c>
      <c r="AY270" s="49">
        <v>0</v>
      </c>
      <c r="AZ270" s="49">
        <v>3805.5320000000002</v>
      </c>
      <c r="BA270" s="49">
        <v>5596.3710000000001</v>
      </c>
      <c r="BB270" s="49">
        <v>0</v>
      </c>
      <c r="BC270" s="49">
        <v>0</v>
      </c>
      <c r="BD270" s="49">
        <v>0</v>
      </c>
      <c r="BE270" s="49">
        <v>2658.2689999999998</v>
      </c>
      <c r="BF270" s="49">
        <v>0</v>
      </c>
      <c r="BG270" s="49">
        <v>0</v>
      </c>
      <c r="BH270" s="49">
        <v>0</v>
      </c>
      <c r="BI270" s="49"/>
      <c r="BJ270" s="166"/>
      <c r="BK270" s="166"/>
      <c r="BL270" s="166"/>
      <c r="BM270" s="149">
        <v>0</v>
      </c>
    </row>
    <row r="271" spans="2:65" ht="18" hidden="1" customHeight="1" outlineLevel="3">
      <c r="B271" s="166" t="s">
        <v>972</v>
      </c>
      <c r="C271" s="166" t="s">
        <v>305</v>
      </c>
      <c r="D271" s="166" t="s">
        <v>255</v>
      </c>
      <c r="E271" s="167" t="s">
        <v>186</v>
      </c>
      <c r="F271" s="166" t="s">
        <v>129</v>
      </c>
      <c r="G271" s="49"/>
      <c r="H271" s="49"/>
      <c r="I271" s="49"/>
      <c r="J271" s="49"/>
      <c r="K271" s="165"/>
      <c r="L271" s="152"/>
      <c r="M271" s="49"/>
      <c r="N271" s="49"/>
      <c r="O271" s="49"/>
      <c r="P271" s="49"/>
      <c r="Q271" s="165"/>
      <c r="R271" s="152">
        <v>1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49">
        <v>0</v>
      </c>
      <c r="AA271" s="49">
        <v>0</v>
      </c>
      <c r="AB271" s="49">
        <v>0</v>
      </c>
      <c r="AC271" s="49">
        <v>0</v>
      </c>
      <c r="AD271" s="49">
        <v>0</v>
      </c>
      <c r="AE271" s="49">
        <v>0</v>
      </c>
      <c r="AF271" s="49">
        <v>0</v>
      </c>
      <c r="AG271" s="49">
        <v>0</v>
      </c>
      <c r="AH271" s="49">
        <v>0</v>
      </c>
      <c r="AI271" s="49">
        <v>0</v>
      </c>
      <c r="AJ271" s="49">
        <v>0</v>
      </c>
      <c r="AK271" s="49">
        <v>0</v>
      </c>
      <c r="AL271" s="49">
        <v>0</v>
      </c>
      <c r="AM271" s="49">
        <v>0</v>
      </c>
      <c r="AN271" s="49">
        <v>0</v>
      </c>
      <c r="AO271" s="49">
        <v>0</v>
      </c>
      <c r="AP271" s="49">
        <v>0</v>
      </c>
      <c r="AQ271" s="49">
        <v>0</v>
      </c>
      <c r="AR271" s="49">
        <v>0</v>
      </c>
      <c r="AS271" s="49">
        <v>0</v>
      </c>
      <c r="AT271" s="49">
        <v>0</v>
      </c>
      <c r="AU271" s="49">
        <v>0</v>
      </c>
      <c r="AV271" s="49">
        <v>0</v>
      </c>
      <c r="AW271" s="49">
        <v>0</v>
      </c>
      <c r="AX271" s="49">
        <v>0</v>
      </c>
      <c r="AY271" s="49">
        <v>0</v>
      </c>
      <c r="AZ271" s="49">
        <v>0</v>
      </c>
      <c r="BA271" s="49">
        <v>0</v>
      </c>
      <c r="BB271" s="49">
        <v>0</v>
      </c>
      <c r="BC271" s="49">
        <v>0</v>
      </c>
      <c r="BD271" s="49">
        <v>0</v>
      </c>
      <c r="BE271" s="49">
        <v>0</v>
      </c>
      <c r="BF271" s="49">
        <v>0</v>
      </c>
      <c r="BG271" s="49">
        <v>0</v>
      </c>
      <c r="BH271" s="49">
        <v>0</v>
      </c>
      <c r="BI271" s="49"/>
      <c r="BJ271" s="166"/>
      <c r="BK271" s="166"/>
      <c r="BL271" s="166"/>
      <c r="BM271" s="149">
        <v>0</v>
      </c>
    </row>
    <row r="272" spans="2:65" ht="18" hidden="1" customHeight="1" outlineLevel="3">
      <c r="B272" s="166" t="s">
        <v>972</v>
      </c>
      <c r="C272" s="166" t="s">
        <v>213</v>
      </c>
      <c r="D272" s="166" t="s">
        <v>256</v>
      </c>
      <c r="E272" s="167" t="s">
        <v>75</v>
      </c>
      <c r="F272" s="166" t="s">
        <v>974</v>
      </c>
      <c r="G272" s="49">
        <v>374764.98847390601</v>
      </c>
      <c r="H272" s="49">
        <v>389399.29499999998</v>
      </c>
      <c r="I272" s="49">
        <v>-8442.1418400000002</v>
      </c>
      <c r="J272" s="49">
        <v>380957.15315999999</v>
      </c>
      <c r="K272" s="165">
        <v>6192.16468609398</v>
      </c>
      <c r="L272" s="152">
        <v>1.0165227939549779</v>
      </c>
      <c r="M272" s="49">
        <v>365644.98847390601</v>
      </c>
      <c r="N272" s="49">
        <v>389399.29499999998</v>
      </c>
      <c r="O272" s="49">
        <v>-8442.1418400000002</v>
      </c>
      <c r="P272" s="49">
        <v>380957.15315999999</v>
      </c>
      <c r="Q272" s="165">
        <v>15312.16468609398</v>
      </c>
      <c r="R272" s="152">
        <v>1.0418771353875309</v>
      </c>
      <c r="S272" s="49">
        <v>5260.5630000000001</v>
      </c>
      <c r="T272" s="49">
        <v>0</v>
      </c>
      <c r="U272" s="49">
        <v>0</v>
      </c>
      <c r="V272" s="49">
        <v>143266.75200000001</v>
      </c>
      <c r="W272" s="49">
        <v>0</v>
      </c>
      <c r="X272" s="49">
        <v>0</v>
      </c>
      <c r="Y272" s="49">
        <v>71633.376999999993</v>
      </c>
      <c r="Z272" s="49">
        <v>0</v>
      </c>
      <c r="AA272" s="49">
        <v>0</v>
      </c>
      <c r="AB272" s="49">
        <v>0</v>
      </c>
      <c r="AC272" s="49">
        <v>3357.828</v>
      </c>
      <c r="AD272" s="49">
        <v>3078.0010000000002</v>
      </c>
      <c r="AE272" s="49">
        <v>0</v>
      </c>
      <c r="AF272" s="49">
        <v>8954.1720000000005</v>
      </c>
      <c r="AG272" s="49">
        <v>1585.634</v>
      </c>
      <c r="AH272" s="49">
        <v>0</v>
      </c>
      <c r="AI272" s="49">
        <v>10745.005999999999</v>
      </c>
      <c r="AJ272" s="49">
        <v>30444.185000000001</v>
      </c>
      <c r="AK272" s="49">
        <v>0</v>
      </c>
      <c r="AL272" s="49">
        <v>0</v>
      </c>
      <c r="AM272" s="49">
        <v>21490.012999999999</v>
      </c>
      <c r="AN272" s="49">
        <v>0</v>
      </c>
      <c r="AO272" s="49">
        <v>0</v>
      </c>
      <c r="AP272" s="49">
        <v>22385.462</v>
      </c>
      <c r="AQ272" s="49">
        <v>29548.768</v>
      </c>
      <c r="AR272" s="49">
        <v>25183.645</v>
      </c>
      <c r="AS272" s="49">
        <v>0</v>
      </c>
      <c r="AT272" s="49">
        <v>0</v>
      </c>
      <c r="AU272" s="49">
        <v>0</v>
      </c>
      <c r="AV272" s="49">
        <v>3581.6680000000001</v>
      </c>
      <c r="AW272" s="49">
        <v>0</v>
      </c>
      <c r="AX272" s="49">
        <v>0</v>
      </c>
      <c r="AY272" s="49">
        <v>0</v>
      </c>
      <c r="AZ272" s="49">
        <v>2238.5479999999998</v>
      </c>
      <c r="BA272" s="49">
        <v>0</v>
      </c>
      <c r="BB272" s="49">
        <v>0</v>
      </c>
      <c r="BC272" s="49">
        <v>0</v>
      </c>
      <c r="BD272" s="49">
        <v>0</v>
      </c>
      <c r="BE272" s="49">
        <v>6645.6729999999998</v>
      </c>
      <c r="BF272" s="49">
        <v>0</v>
      </c>
      <c r="BG272" s="49">
        <v>0</v>
      </c>
      <c r="BH272" s="49">
        <v>0</v>
      </c>
      <c r="BI272" s="49"/>
      <c r="BJ272" s="166"/>
      <c r="BK272" s="166"/>
      <c r="BL272" s="166"/>
      <c r="BM272" s="149">
        <v>0</v>
      </c>
    </row>
    <row r="273" spans="2:65" ht="18" hidden="1" customHeight="1" outlineLevel="3">
      <c r="B273" s="166" t="s">
        <v>972</v>
      </c>
      <c r="C273" s="166" t="s">
        <v>213</v>
      </c>
      <c r="D273" s="166" t="s">
        <v>257</v>
      </c>
      <c r="E273" s="167" t="s">
        <v>975</v>
      </c>
      <c r="F273" s="166" t="s">
        <v>976</v>
      </c>
      <c r="G273" s="49">
        <v>361464.98847390601</v>
      </c>
      <c r="H273" s="49">
        <v>369009.89600000001</v>
      </c>
      <c r="I273" s="49">
        <v>-6617.7799199999999</v>
      </c>
      <c r="J273" s="49">
        <v>362392.11608000001</v>
      </c>
      <c r="K273" s="165">
        <v>927.12760609399993</v>
      </c>
      <c r="L273" s="152">
        <v>1.0025649167572448</v>
      </c>
      <c r="M273" s="49">
        <v>352344.98847390601</v>
      </c>
      <c r="N273" s="49">
        <v>369009.89600000001</v>
      </c>
      <c r="O273" s="49">
        <v>-6617.7799199999999</v>
      </c>
      <c r="P273" s="49">
        <v>362392.11608000001</v>
      </c>
      <c r="Q273" s="165">
        <v>10047.127606094</v>
      </c>
      <c r="R273" s="152">
        <v>1.0285150291185086</v>
      </c>
      <c r="S273" s="49">
        <v>5596.3440000000001</v>
      </c>
      <c r="T273" s="49">
        <v>0</v>
      </c>
      <c r="U273" s="49">
        <v>0</v>
      </c>
      <c r="V273" s="49">
        <v>32235.019</v>
      </c>
      <c r="W273" s="49">
        <v>0</v>
      </c>
      <c r="X273" s="49">
        <v>16789.097000000002</v>
      </c>
      <c r="Y273" s="49">
        <v>149534.671</v>
      </c>
      <c r="Z273" s="49">
        <v>0</v>
      </c>
      <c r="AA273" s="49">
        <v>0</v>
      </c>
      <c r="AB273" s="49">
        <v>0</v>
      </c>
      <c r="AC273" s="49">
        <v>1678.914</v>
      </c>
      <c r="AD273" s="49">
        <v>5596.366</v>
      </c>
      <c r="AE273" s="49">
        <v>0</v>
      </c>
      <c r="AF273" s="49">
        <v>11640.424000000001</v>
      </c>
      <c r="AG273" s="49">
        <v>4756.9030000000002</v>
      </c>
      <c r="AH273" s="49">
        <v>26862.516</v>
      </c>
      <c r="AI273" s="49">
        <v>17908.344000000001</v>
      </c>
      <c r="AJ273" s="49">
        <v>8954.1720000000005</v>
      </c>
      <c r="AK273" s="49">
        <v>0</v>
      </c>
      <c r="AL273" s="49">
        <v>0</v>
      </c>
      <c r="AM273" s="49">
        <v>28832.435000000001</v>
      </c>
      <c r="AN273" s="49">
        <v>0</v>
      </c>
      <c r="AO273" s="49">
        <v>0</v>
      </c>
      <c r="AP273" s="49">
        <v>6995.4570000000003</v>
      </c>
      <c r="AQ273" s="49">
        <v>14326.674999999999</v>
      </c>
      <c r="AR273" s="49">
        <v>20986.370999999999</v>
      </c>
      <c r="AS273" s="49">
        <v>0</v>
      </c>
      <c r="AT273" s="49">
        <v>0</v>
      </c>
      <c r="AU273" s="49">
        <v>0</v>
      </c>
      <c r="AV273" s="49">
        <v>5193.42</v>
      </c>
      <c r="AW273" s="49">
        <v>0</v>
      </c>
      <c r="AX273" s="49">
        <v>0</v>
      </c>
      <c r="AY273" s="49">
        <v>0</v>
      </c>
      <c r="AZ273" s="49">
        <v>2238.5479999999998</v>
      </c>
      <c r="BA273" s="49">
        <v>2238.5479999999998</v>
      </c>
      <c r="BB273" s="49">
        <v>0</v>
      </c>
      <c r="BC273" s="49">
        <v>0</v>
      </c>
      <c r="BD273" s="49">
        <v>0</v>
      </c>
      <c r="BE273" s="49">
        <v>6645.6719999999996</v>
      </c>
      <c r="BF273" s="49">
        <v>0</v>
      </c>
      <c r="BG273" s="49">
        <v>0</v>
      </c>
      <c r="BH273" s="49">
        <v>0</v>
      </c>
      <c r="BI273" s="49"/>
      <c r="BJ273" s="166"/>
      <c r="BK273" s="166"/>
      <c r="BL273" s="166"/>
      <c r="BM273" s="149">
        <v>0</v>
      </c>
    </row>
    <row r="274" spans="2:65" ht="18" hidden="1" customHeight="1" outlineLevel="3">
      <c r="B274" s="166" t="s">
        <v>972</v>
      </c>
      <c r="C274" s="166" t="s">
        <v>130</v>
      </c>
      <c r="D274" s="166" t="s">
        <v>258</v>
      </c>
      <c r="E274" s="167" t="s">
        <v>977</v>
      </c>
      <c r="F274" s="166" t="s">
        <v>978</v>
      </c>
      <c r="G274" s="49">
        <v>521297.48271085898</v>
      </c>
      <c r="H274" s="49">
        <v>662459.45600000001</v>
      </c>
      <c r="I274" s="49">
        <v>-12838.039919999999</v>
      </c>
      <c r="J274" s="49">
        <v>649621.41608</v>
      </c>
      <c r="K274" s="165">
        <v>128323.93336914101</v>
      </c>
      <c r="L274" s="152">
        <v>1.2461625801487262</v>
      </c>
      <c r="M274" s="49">
        <v>507617.48271085898</v>
      </c>
      <c r="N274" s="49">
        <v>662459.45600000001</v>
      </c>
      <c r="O274" s="49">
        <v>-12838.039919999999</v>
      </c>
      <c r="P274" s="49">
        <v>649621.41608</v>
      </c>
      <c r="Q274" s="165">
        <v>142003.93336914101</v>
      </c>
      <c r="R274" s="152">
        <v>1.2797459469102388</v>
      </c>
      <c r="S274" s="49">
        <v>33578.063999999998</v>
      </c>
      <c r="T274" s="49">
        <v>0</v>
      </c>
      <c r="U274" s="49">
        <v>0</v>
      </c>
      <c r="V274" s="49">
        <v>107450.064</v>
      </c>
      <c r="W274" s="49">
        <v>0</v>
      </c>
      <c r="X274" s="49">
        <v>1399.0909999999999</v>
      </c>
      <c r="Y274" s="49">
        <v>89541.718999999997</v>
      </c>
      <c r="Z274" s="49">
        <v>0</v>
      </c>
      <c r="AA274" s="49">
        <v>0</v>
      </c>
      <c r="AB274" s="49">
        <v>0</v>
      </c>
      <c r="AC274" s="49">
        <v>3022.0450000000001</v>
      </c>
      <c r="AD274" s="49">
        <v>4477.0919999999996</v>
      </c>
      <c r="AE274" s="49">
        <v>0</v>
      </c>
      <c r="AF274" s="49">
        <v>35816.688000000002</v>
      </c>
      <c r="AG274" s="49">
        <v>6342.5379999999996</v>
      </c>
      <c r="AH274" s="49">
        <v>0</v>
      </c>
      <c r="AI274" s="49">
        <v>35816.688000000002</v>
      </c>
      <c r="AJ274" s="49">
        <v>196991.78400000001</v>
      </c>
      <c r="AK274" s="49">
        <v>0</v>
      </c>
      <c r="AL274" s="49">
        <v>0</v>
      </c>
      <c r="AM274" s="49">
        <v>42980.025999999998</v>
      </c>
      <c r="AN274" s="49">
        <v>0</v>
      </c>
      <c r="AO274" s="49">
        <v>0</v>
      </c>
      <c r="AP274" s="49">
        <v>1399.0909999999999</v>
      </c>
      <c r="AQ274" s="49">
        <v>17908.344000000001</v>
      </c>
      <c r="AR274" s="49">
        <v>12591.823</v>
      </c>
      <c r="AS274" s="49">
        <v>0</v>
      </c>
      <c r="AT274" s="49">
        <v>0</v>
      </c>
      <c r="AU274" s="49">
        <v>0</v>
      </c>
      <c r="AV274" s="49">
        <v>64470.038</v>
      </c>
      <c r="AW274" s="49">
        <v>0</v>
      </c>
      <c r="AX274" s="49">
        <v>0</v>
      </c>
      <c r="AY274" s="49">
        <v>0</v>
      </c>
      <c r="AZ274" s="49">
        <v>0</v>
      </c>
      <c r="BA274" s="49">
        <v>3357.8229999999999</v>
      </c>
      <c r="BB274" s="49">
        <v>0</v>
      </c>
      <c r="BC274" s="49">
        <v>0</v>
      </c>
      <c r="BD274" s="49">
        <v>0</v>
      </c>
      <c r="BE274" s="49">
        <v>5316.5379999999996</v>
      </c>
      <c r="BF274" s="49">
        <v>0</v>
      </c>
      <c r="BG274" s="49">
        <v>0</v>
      </c>
      <c r="BH274" s="49">
        <v>0</v>
      </c>
      <c r="BI274" s="49"/>
      <c r="BJ274" s="166"/>
      <c r="BK274" s="166"/>
      <c r="BL274" s="166"/>
      <c r="BM274" s="149">
        <v>-1.0550138540565968E-10</v>
      </c>
    </row>
    <row r="275" spans="2:65" ht="18" hidden="1" customHeight="1" outlineLevel="3">
      <c r="B275" s="166" t="s">
        <v>972</v>
      </c>
      <c r="C275" s="166" t="s">
        <v>130</v>
      </c>
      <c r="D275" s="166" t="s">
        <v>348</v>
      </c>
      <c r="E275" s="167" t="s">
        <v>349</v>
      </c>
      <c r="F275" s="166" t="s">
        <v>979</v>
      </c>
      <c r="G275" s="49">
        <v>374764.98847390601</v>
      </c>
      <c r="H275" s="49">
        <v>389674.41399999999</v>
      </c>
      <c r="I275" s="49">
        <v>-8855.399519999999</v>
      </c>
      <c r="J275" s="49">
        <v>380819.01448000001</v>
      </c>
      <c r="K275" s="165">
        <v>6054.0260060940054</v>
      </c>
      <c r="L275" s="152">
        <v>1.0161541931404714</v>
      </c>
      <c r="M275" s="49">
        <v>365644.98847390601</v>
      </c>
      <c r="N275" s="49">
        <v>389674.41399999999</v>
      </c>
      <c r="O275" s="49">
        <v>-8855.399519999999</v>
      </c>
      <c r="P275" s="49">
        <v>380819.01448000001</v>
      </c>
      <c r="Q275" s="165">
        <v>15174.026006094005</v>
      </c>
      <c r="R275" s="152">
        <v>1.0414993408481432</v>
      </c>
      <c r="S275" s="49">
        <v>783.48800000000006</v>
      </c>
      <c r="T275" s="49">
        <v>0</v>
      </c>
      <c r="U275" s="49">
        <v>0</v>
      </c>
      <c r="V275" s="49">
        <v>259670.989</v>
      </c>
      <c r="W275" s="49">
        <v>0</v>
      </c>
      <c r="X275" s="49">
        <v>4197.2740000000003</v>
      </c>
      <c r="Y275" s="49">
        <v>71633.375</v>
      </c>
      <c r="Z275" s="49">
        <v>0</v>
      </c>
      <c r="AA275" s="49">
        <v>0</v>
      </c>
      <c r="AB275" s="49">
        <v>0</v>
      </c>
      <c r="AC275" s="49">
        <v>0</v>
      </c>
      <c r="AD275" s="49">
        <v>0</v>
      </c>
      <c r="AE275" s="49">
        <v>0</v>
      </c>
      <c r="AF275" s="49">
        <v>8954.1720000000005</v>
      </c>
      <c r="AG275" s="49">
        <v>0</v>
      </c>
      <c r="AH275" s="49">
        <v>0</v>
      </c>
      <c r="AI275" s="49">
        <v>8954.1720000000005</v>
      </c>
      <c r="AJ275" s="49">
        <v>8058.7550000000001</v>
      </c>
      <c r="AK275" s="49">
        <v>0</v>
      </c>
      <c r="AL275" s="49">
        <v>0</v>
      </c>
      <c r="AM275" s="49">
        <v>0</v>
      </c>
      <c r="AN275" s="49">
        <v>0</v>
      </c>
      <c r="AO275" s="49">
        <v>0</v>
      </c>
      <c r="AP275" s="49">
        <v>4197.2740000000003</v>
      </c>
      <c r="AQ275" s="49">
        <v>0</v>
      </c>
      <c r="AR275" s="49">
        <v>11192.731</v>
      </c>
      <c r="AS275" s="49">
        <v>0</v>
      </c>
      <c r="AT275" s="49">
        <v>0</v>
      </c>
      <c r="AU275" s="49">
        <v>0</v>
      </c>
      <c r="AV275" s="49">
        <v>0</v>
      </c>
      <c r="AW275" s="49">
        <v>0</v>
      </c>
      <c r="AX275" s="49">
        <v>0</v>
      </c>
      <c r="AY275" s="49">
        <v>0</v>
      </c>
      <c r="AZ275" s="49">
        <v>3357.8229999999999</v>
      </c>
      <c r="BA275" s="49">
        <v>3357.8229999999999</v>
      </c>
      <c r="BB275" s="49">
        <v>0</v>
      </c>
      <c r="BC275" s="49">
        <v>0</v>
      </c>
      <c r="BD275" s="49">
        <v>0</v>
      </c>
      <c r="BE275" s="49">
        <v>5316.5379999999996</v>
      </c>
      <c r="BF275" s="49">
        <v>0</v>
      </c>
      <c r="BG275" s="49">
        <v>0</v>
      </c>
      <c r="BH275" s="49">
        <v>0</v>
      </c>
      <c r="BI275" s="49"/>
      <c r="BJ275" s="166"/>
      <c r="BK275" s="166"/>
      <c r="BL275" s="166"/>
      <c r="BM275" s="149">
        <v>-8.0035533756017685E-11</v>
      </c>
    </row>
    <row r="276" spans="2:65" ht="18" hidden="1" customHeight="1" outlineLevel="3">
      <c r="B276" s="166" t="s">
        <v>972</v>
      </c>
      <c r="C276" s="166" t="s">
        <v>329</v>
      </c>
      <c r="D276" s="166" t="s">
        <v>339</v>
      </c>
      <c r="E276" s="167" t="s">
        <v>345</v>
      </c>
      <c r="F276" s="166" t="s">
        <v>980</v>
      </c>
      <c r="G276" s="49">
        <v>373464.98847389669</v>
      </c>
      <c r="H276" s="49">
        <v>380087.86099999998</v>
      </c>
      <c r="I276" s="49">
        <v>-6322.0402799999993</v>
      </c>
      <c r="J276" s="49">
        <v>373765.82071999996</v>
      </c>
      <c r="K276" s="165">
        <v>300.83224610326579</v>
      </c>
      <c r="L276" s="152">
        <v>1.000805516595632</v>
      </c>
      <c r="M276" s="49">
        <v>364344.98847389669</v>
      </c>
      <c r="N276" s="49">
        <v>380087.86099999998</v>
      </c>
      <c r="O276" s="49">
        <v>-6322.0402799999993</v>
      </c>
      <c r="P276" s="49">
        <v>373765.82071999996</v>
      </c>
      <c r="Q276" s="165">
        <v>9420.8322461032658</v>
      </c>
      <c r="R276" s="152">
        <v>1.025856900860812</v>
      </c>
      <c r="S276" s="49">
        <v>0</v>
      </c>
      <c r="T276" s="49">
        <v>0</v>
      </c>
      <c r="U276" s="49">
        <v>0</v>
      </c>
      <c r="V276" s="49">
        <v>112822.567</v>
      </c>
      <c r="W276" s="49">
        <v>0</v>
      </c>
      <c r="X276" s="49">
        <v>0</v>
      </c>
      <c r="Y276" s="49">
        <v>178188.022</v>
      </c>
      <c r="Z276" s="49">
        <v>0</v>
      </c>
      <c r="AA276" s="49">
        <v>0</v>
      </c>
      <c r="AB276" s="49">
        <v>0</v>
      </c>
      <c r="AC276" s="49">
        <v>0</v>
      </c>
      <c r="AD276" s="49">
        <v>0</v>
      </c>
      <c r="AE276" s="49">
        <v>0</v>
      </c>
      <c r="AF276" s="49">
        <v>8954.1720000000005</v>
      </c>
      <c r="AG276" s="49">
        <v>0</v>
      </c>
      <c r="AH276" s="49">
        <v>0</v>
      </c>
      <c r="AI276" s="49">
        <v>8954.1720000000005</v>
      </c>
      <c r="AJ276" s="49">
        <v>1790.8340000000001</v>
      </c>
      <c r="AK276" s="49">
        <v>0</v>
      </c>
      <c r="AL276" s="49">
        <v>0</v>
      </c>
      <c r="AM276" s="49">
        <v>0</v>
      </c>
      <c r="AN276" s="49">
        <v>0</v>
      </c>
      <c r="AO276" s="49">
        <v>0</v>
      </c>
      <c r="AP276" s="49">
        <v>15949.643</v>
      </c>
      <c r="AQ276" s="49">
        <v>33488.603000000003</v>
      </c>
      <c r="AR276" s="49">
        <v>11192.731</v>
      </c>
      <c r="AS276" s="49">
        <v>0</v>
      </c>
      <c r="AT276" s="49">
        <v>0</v>
      </c>
      <c r="AU276" s="49">
        <v>0</v>
      </c>
      <c r="AV276" s="49">
        <v>1611.751</v>
      </c>
      <c r="AW276" s="49">
        <v>0</v>
      </c>
      <c r="AX276" s="49">
        <v>0</v>
      </c>
      <c r="AY276" s="49">
        <v>0</v>
      </c>
      <c r="AZ276" s="49">
        <v>0</v>
      </c>
      <c r="BA276" s="49">
        <v>4477.0969999999998</v>
      </c>
      <c r="BB276" s="49">
        <v>0</v>
      </c>
      <c r="BC276" s="49">
        <v>0</v>
      </c>
      <c r="BD276" s="49">
        <v>0</v>
      </c>
      <c r="BE276" s="49">
        <v>2658.2689999999998</v>
      </c>
      <c r="BF276" s="49">
        <v>0</v>
      </c>
      <c r="BG276" s="49">
        <v>0</v>
      </c>
      <c r="BH276" s="49">
        <v>0</v>
      </c>
      <c r="BI276" s="49"/>
      <c r="BJ276" s="166"/>
      <c r="BK276" s="166"/>
      <c r="BL276" s="166"/>
      <c r="BM276" s="149">
        <v>-4.1836756281554699E-11</v>
      </c>
    </row>
    <row r="277" spans="2:65" ht="18" customHeight="1" outlineLevel="2" collapsed="1">
      <c r="B277" s="158" t="s">
        <v>972</v>
      </c>
      <c r="C277" s="158" t="e">
        <v>#N/A</v>
      </c>
      <c r="D277" s="158"/>
      <c r="E277" s="159" t="s">
        <v>981</v>
      </c>
      <c r="F277" s="158"/>
      <c r="G277" s="160">
        <v>5534190.3271085797</v>
      </c>
      <c r="H277" s="160">
        <v>5700715.4289999995</v>
      </c>
      <c r="I277" s="160">
        <v>-108196.1118</v>
      </c>
      <c r="J277" s="160">
        <v>5592519.3172000004</v>
      </c>
      <c r="K277" s="168">
        <v>58328.990091420637</v>
      </c>
      <c r="L277" s="161">
        <v>1.0105397513717054</v>
      </c>
      <c r="M277" s="160">
        <v>5395110.3271085797</v>
      </c>
      <c r="N277" s="160">
        <v>5700715.4289999995</v>
      </c>
      <c r="O277" s="160">
        <v>-108196.1118</v>
      </c>
      <c r="P277" s="160">
        <v>5592519.3171999995</v>
      </c>
      <c r="Q277" s="168">
        <v>197408.99009142065</v>
      </c>
      <c r="R277" s="161">
        <v>1.036590352768044</v>
      </c>
      <c r="S277" s="160">
        <v>96704.823999999993</v>
      </c>
      <c r="T277" s="160">
        <v>0</v>
      </c>
      <c r="U277" s="160">
        <v>0</v>
      </c>
      <c r="V277" s="160">
        <v>1525790.9100000001</v>
      </c>
      <c r="W277" s="160">
        <v>0</v>
      </c>
      <c r="X277" s="160">
        <v>78349.119000000006</v>
      </c>
      <c r="Y277" s="160">
        <v>1450575.8629999999</v>
      </c>
      <c r="Z277" s="160">
        <v>0</v>
      </c>
      <c r="AA277" s="160">
        <v>0</v>
      </c>
      <c r="AB277" s="160">
        <v>0</v>
      </c>
      <c r="AC277" s="160">
        <v>13599.203000000001</v>
      </c>
      <c r="AD277" s="160">
        <v>49807.653000000006</v>
      </c>
      <c r="AE277" s="160">
        <v>0</v>
      </c>
      <c r="AF277" s="160">
        <v>151504.59099999999</v>
      </c>
      <c r="AG277" s="160">
        <v>41543.620999999999</v>
      </c>
      <c r="AH277" s="160">
        <v>108703.648</v>
      </c>
      <c r="AI277" s="160">
        <v>283847.25000000006</v>
      </c>
      <c r="AJ277" s="160">
        <v>525609.89400000009</v>
      </c>
      <c r="AK277" s="160">
        <v>0</v>
      </c>
      <c r="AL277" s="160">
        <v>0</v>
      </c>
      <c r="AM277" s="160">
        <v>264148.07500000001</v>
      </c>
      <c r="AN277" s="160">
        <v>0</v>
      </c>
      <c r="AO277" s="160">
        <v>0</v>
      </c>
      <c r="AP277" s="160">
        <v>283455.91799999995</v>
      </c>
      <c r="AQ277" s="160">
        <v>390760.06699999998</v>
      </c>
      <c r="AR277" s="160">
        <v>197831.524</v>
      </c>
      <c r="AS277" s="160">
        <v>0</v>
      </c>
      <c r="AT277" s="160">
        <v>0</v>
      </c>
      <c r="AU277" s="160">
        <v>0</v>
      </c>
      <c r="AV277" s="160">
        <v>131089.07699999999</v>
      </c>
      <c r="AW277" s="160">
        <v>0</v>
      </c>
      <c r="AX277" s="160">
        <v>0</v>
      </c>
      <c r="AY277" s="160">
        <v>0</v>
      </c>
      <c r="AZ277" s="160">
        <v>22385.482999999997</v>
      </c>
      <c r="BA277" s="160">
        <v>24400.178</v>
      </c>
      <c r="BB277" s="160">
        <v>0</v>
      </c>
      <c r="BC277" s="160">
        <v>0</v>
      </c>
      <c r="BD277" s="160">
        <v>0</v>
      </c>
      <c r="BE277" s="160">
        <v>60608.531000000003</v>
      </c>
      <c r="BF277" s="160">
        <v>0</v>
      </c>
      <c r="BG277" s="160">
        <v>0</v>
      </c>
      <c r="BH277" s="160">
        <v>0</v>
      </c>
      <c r="BI277" s="160"/>
      <c r="BJ277" s="161"/>
      <c r="BK277" s="160"/>
      <c r="BL277" s="161"/>
      <c r="BM277" s="149">
        <v>0</v>
      </c>
    </row>
    <row r="278" spans="2:65" ht="18" hidden="1" customHeight="1" outlineLevel="3">
      <c r="B278" s="166" t="s">
        <v>972</v>
      </c>
      <c r="C278" s="166" t="s">
        <v>130</v>
      </c>
      <c r="D278" s="166" t="s">
        <v>523</v>
      </c>
      <c r="E278" s="167" t="s">
        <v>523</v>
      </c>
      <c r="F278" s="166"/>
      <c r="G278" s="49">
        <v>15000</v>
      </c>
      <c r="H278" s="49">
        <v>0</v>
      </c>
      <c r="I278" s="49">
        <v>0</v>
      </c>
      <c r="J278" s="49">
        <v>0</v>
      </c>
      <c r="K278" s="165">
        <v>-15000</v>
      </c>
      <c r="L278" s="152">
        <v>0</v>
      </c>
      <c r="M278" s="49">
        <v>15000</v>
      </c>
      <c r="N278" s="49">
        <v>0</v>
      </c>
      <c r="O278" s="49">
        <v>0</v>
      </c>
      <c r="P278" s="49">
        <v>0</v>
      </c>
      <c r="Q278" s="165">
        <v>-15000</v>
      </c>
      <c r="R278" s="152">
        <v>0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49">
        <v>0</v>
      </c>
      <c r="AA278" s="49">
        <v>0</v>
      </c>
      <c r="AB278" s="49">
        <v>0</v>
      </c>
      <c r="AC278" s="49">
        <v>0</v>
      </c>
      <c r="AD278" s="49">
        <v>0</v>
      </c>
      <c r="AE278" s="49">
        <v>0</v>
      </c>
      <c r="AF278" s="49">
        <v>0</v>
      </c>
      <c r="AG278" s="49">
        <v>0</v>
      </c>
      <c r="AH278" s="49">
        <v>0</v>
      </c>
      <c r="AI278" s="49">
        <v>0</v>
      </c>
      <c r="AJ278" s="49">
        <v>0</v>
      </c>
      <c r="AK278" s="49">
        <v>0</v>
      </c>
      <c r="AL278" s="49">
        <v>0</v>
      </c>
      <c r="AM278" s="49">
        <v>0</v>
      </c>
      <c r="AN278" s="49">
        <v>0</v>
      </c>
      <c r="AO278" s="49">
        <v>0</v>
      </c>
      <c r="AP278" s="49">
        <v>0</v>
      </c>
      <c r="AQ278" s="49">
        <v>0</v>
      </c>
      <c r="AR278" s="49">
        <v>0</v>
      </c>
      <c r="AS278" s="49">
        <v>0</v>
      </c>
      <c r="AT278" s="49">
        <v>0</v>
      </c>
      <c r="AU278" s="49">
        <v>0</v>
      </c>
      <c r="AV278" s="49">
        <v>0</v>
      </c>
      <c r="AW278" s="49">
        <v>0</v>
      </c>
      <c r="AX278" s="49">
        <v>0</v>
      </c>
      <c r="AY278" s="49">
        <v>0</v>
      </c>
      <c r="AZ278" s="49">
        <v>0</v>
      </c>
      <c r="BA278" s="49">
        <v>0</v>
      </c>
      <c r="BB278" s="49">
        <v>0</v>
      </c>
      <c r="BC278" s="49">
        <v>0</v>
      </c>
      <c r="BD278" s="49">
        <v>0</v>
      </c>
      <c r="BE278" s="49">
        <v>0</v>
      </c>
      <c r="BF278" s="49">
        <v>0</v>
      </c>
      <c r="BG278" s="49">
        <v>0</v>
      </c>
      <c r="BH278" s="49">
        <v>0</v>
      </c>
      <c r="BI278" s="49"/>
      <c r="BJ278" s="166"/>
      <c r="BK278" s="166"/>
      <c r="BL278" s="166"/>
      <c r="BM278" s="149">
        <v>0</v>
      </c>
    </row>
    <row r="279" spans="2:65" ht="18" hidden="1" customHeight="1" outlineLevel="3">
      <c r="B279" s="166" t="s">
        <v>972</v>
      </c>
      <c r="C279" s="166" t="s">
        <v>305</v>
      </c>
      <c r="D279" s="166" t="s">
        <v>317</v>
      </c>
      <c r="E279" s="167" t="s">
        <v>517</v>
      </c>
      <c r="F279" s="166" t="s">
        <v>982</v>
      </c>
      <c r="G279" s="49">
        <v>30000</v>
      </c>
      <c r="H279" s="49">
        <v>0</v>
      </c>
      <c r="I279" s="49">
        <v>0</v>
      </c>
      <c r="J279" s="49">
        <v>0</v>
      </c>
      <c r="K279" s="165">
        <v>-30000</v>
      </c>
      <c r="L279" s="152">
        <v>0</v>
      </c>
      <c r="M279" s="49">
        <v>30000</v>
      </c>
      <c r="N279" s="49">
        <v>0</v>
      </c>
      <c r="O279" s="49">
        <v>0</v>
      </c>
      <c r="P279" s="49">
        <v>0</v>
      </c>
      <c r="Q279" s="165">
        <v>-30000</v>
      </c>
      <c r="R279" s="152">
        <v>0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49">
        <v>0</v>
      </c>
      <c r="AA279" s="49">
        <v>0</v>
      </c>
      <c r="AB279" s="49">
        <v>0</v>
      </c>
      <c r="AC279" s="49">
        <v>0</v>
      </c>
      <c r="AD279" s="49">
        <v>0</v>
      </c>
      <c r="AE279" s="49">
        <v>0</v>
      </c>
      <c r="AF279" s="49">
        <v>0</v>
      </c>
      <c r="AG279" s="49">
        <v>0</v>
      </c>
      <c r="AH279" s="49">
        <v>0</v>
      </c>
      <c r="AI279" s="49">
        <v>0</v>
      </c>
      <c r="AJ279" s="49">
        <v>0</v>
      </c>
      <c r="AK279" s="49">
        <v>0</v>
      </c>
      <c r="AL279" s="49">
        <v>0</v>
      </c>
      <c r="AM279" s="49">
        <v>0</v>
      </c>
      <c r="AN279" s="49">
        <v>0</v>
      </c>
      <c r="AO279" s="49">
        <v>0</v>
      </c>
      <c r="AP279" s="49">
        <v>0</v>
      </c>
      <c r="AQ279" s="49">
        <v>0</v>
      </c>
      <c r="AR279" s="49">
        <v>0</v>
      </c>
      <c r="AS279" s="49">
        <v>0</v>
      </c>
      <c r="AT279" s="49">
        <v>0</v>
      </c>
      <c r="AU279" s="49">
        <v>0</v>
      </c>
      <c r="AV279" s="49">
        <v>0</v>
      </c>
      <c r="AW279" s="49">
        <v>0</v>
      </c>
      <c r="AX279" s="49">
        <v>0</v>
      </c>
      <c r="AY279" s="49">
        <v>0</v>
      </c>
      <c r="AZ279" s="49">
        <v>0</v>
      </c>
      <c r="BA279" s="49">
        <v>0</v>
      </c>
      <c r="BB279" s="49">
        <v>0</v>
      </c>
      <c r="BC279" s="49">
        <v>0</v>
      </c>
      <c r="BD279" s="49">
        <v>0</v>
      </c>
      <c r="BE279" s="49">
        <v>0</v>
      </c>
      <c r="BF279" s="49">
        <v>0</v>
      </c>
      <c r="BG279" s="49">
        <v>0</v>
      </c>
      <c r="BH279" s="49">
        <v>0</v>
      </c>
      <c r="BI279" s="49"/>
      <c r="BJ279" s="166"/>
      <c r="BK279" s="166"/>
      <c r="BL279" s="166"/>
      <c r="BM279" s="149">
        <v>0</v>
      </c>
    </row>
    <row r="280" spans="2:65" ht="18" hidden="1" customHeight="1" outlineLevel="3">
      <c r="B280" s="166" t="s">
        <v>972</v>
      </c>
      <c r="C280" s="166" t="s">
        <v>305</v>
      </c>
      <c r="D280" s="166" t="s">
        <v>316</v>
      </c>
      <c r="E280" s="167" t="s">
        <v>489</v>
      </c>
      <c r="F280" s="166" t="s">
        <v>983</v>
      </c>
      <c r="G280" s="49">
        <v>30000</v>
      </c>
      <c r="H280" s="49">
        <v>48921.120999999999</v>
      </c>
      <c r="I280" s="49">
        <v>0</v>
      </c>
      <c r="J280" s="49">
        <v>48921.120999999999</v>
      </c>
      <c r="K280" s="165">
        <v>18921.120999999999</v>
      </c>
      <c r="L280" s="152">
        <v>1.6307040333333334</v>
      </c>
      <c r="M280" s="49">
        <v>30000</v>
      </c>
      <c r="N280" s="49">
        <v>48921.120999999999</v>
      </c>
      <c r="O280" s="49">
        <v>0</v>
      </c>
      <c r="P280" s="49">
        <v>48921.120999999999</v>
      </c>
      <c r="Q280" s="165">
        <v>18921.120999999999</v>
      </c>
      <c r="R280" s="152">
        <v>1.6307040333333334</v>
      </c>
      <c r="S280" s="49">
        <v>548.44100000000003</v>
      </c>
      <c r="T280" s="49">
        <v>0</v>
      </c>
      <c r="U280" s="49">
        <v>0</v>
      </c>
      <c r="V280" s="49">
        <v>17550.175999999999</v>
      </c>
      <c r="W280" s="49">
        <v>0</v>
      </c>
      <c r="X280" s="49">
        <v>0</v>
      </c>
      <c r="Y280" s="49">
        <v>8775.0889999999999</v>
      </c>
      <c r="Z280" s="49">
        <v>0</v>
      </c>
      <c r="AA280" s="49">
        <v>0</v>
      </c>
      <c r="AB280" s="49">
        <v>0</v>
      </c>
      <c r="AC280" s="49">
        <v>0</v>
      </c>
      <c r="AD280" s="49">
        <v>0</v>
      </c>
      <c r="AE280" s="49">
        <v>0</v>
      </c>
      <c r="AF280" s="49">
        <v>1755.0170000000001</v>
      </c>
      <c r="AG280" s="49">
        <v>0</v>
      </c>
      <c r="AH280" s="49">
        <v>0</v>
      </c>
      <c r="AI280" s="49">
        <v>1755.0170000000001</v>
      </c>
      <c r="AJ280" s="49">
        <v>3510.0360000000001</v>
      </c>
      <c r="AK280" s="49">
        <v>0</v>
      </c>
      <c r="AL280" s="49">
        <v>0</v>
      </c>
      <c r="AM280" s="49">
        <v>3510.0360000000001</v>
      </c>
      <c r="AN280" s="49">
        <v>0</v>
      </c>
      <c r="AO280" s="49">
        <v>0</v>
      </c>
      <c r="AP280" s="49">
        <v>1371.11</v>
      </c>
      <c r="AQ280" s="49">
        <v>8775.0889999999999</v>
      </c>
      <c r="AR280" s="49">
        <v>1371.11</v>
      </c>
      <c r="AS280" s="49">
        <v>0</v>
      </c>
      <c r="AT280" s="49">
        <v>0</v>
      </c>
      <c r="AU280" s="49">
        <v>0</v>
      </c>
      <c r="AV280" s="49">
        <v>0</v>
      </c>
      <c r="AW280" s="49">
        <v>0</v>
      </c>
      <c r="AX280" s="49">
        <v>0</v>
      </c>
      <c r="AY280" s="49">
        <v>0</v>
      </c>
      <c r="AZ280" s="49">
        <v>0</v>
      </c>
      <c r="BA280" s="49">
        <v>0</v>
      </c>
      <c r="BB280" s="49">
        <v>0</v>
      </c>
      <c r="BC280" s="49">
        <v>0</v>
      </c>
      <c r="BD280" s="49">
        <v>0</v>
      </c>
      <c r="BE280" s="49">
        <v>0</v>
      </c>
      <c r="BF280" s="49">
        <v>0</v>
      </c>
      <c r="BG280" s="49">
        <v>0</v>
      </c>
      <c r="BH280" s="49">
        <v>0</v>
      </c>
      <c r="BI280" s="49"/>
      <c r="BJ280" s="166"/>
      <c r="BK280" s="166"/>
      <c r="BL280" s="166"/>
      <c r="BM280" s="149">
        <v>0</v>
      </c>
    </row>
    <row r="281" spans="2:65" ht="18" hidden="1" customHeight="1" outlineLevel="3">
      <c r="B281" s="166" t="s">
        <v>972</v>
      </c>
      <c r="C281" s="166" t="s">
        <v>329</v>
      </c>
      <c r="D281" s="166" t="s">
        <v>322</v>
      </c>
      <c r="E281" s="167" t="s">
        <v>383</v>
      </c>
      <c r="F281" s="166" t="s">
        <v>984</v>
      </c>
      <c r="G281" s="49">
        <v>30000</v>
      </c>
      <c r="H281" s="49">
        <v>31228.346000000001</v>
      </c>
      <c r="I281" s="49">
        <v>0</v>
      </c>
      <c r="J281" s="49">
        <v>31228.346000000001</v>
      </c>
      <c r="K281" s="165">
        <v>1228.3460000000014</v>
      </c>
      <c r="L281" s="152">
        <v>1.0409448666666667</v>
      </c>
      <c r="M281" s="49">
        <v>30000</v>
      </c>
      <c r="N281" s="49">
        <v>31228.346000000001</v>
      </c>
      <c r="O281" s="49">
        <v>0</v>
      </c>
      <c r="P281" s="49">
        <v>31228.346000000001</v>
      </c>
      <c r="Q281" s="165">
        <v>1228.3460000000014</v>
      </c>
      <c r="R281" s="152">
        <v>1.0409448666666667</v>
      </c>
      <c r="S281" s="49">
        <v>548.44100000000003</v>
      </c>
      <c r="T281" s="49">
        <v>0</v>
      </c>
      <c r="U281" s="49">
        <v>0</v>
      </c>
      <c r="V281" s="49">
        <v>8248.5830000000005</v>
      </c>
      <c r="W281" s="49">
        <v>0</v>
      </c>
      <c r="X281" s="49">
        <v>0</v>
      </c>
      <c r="Y281" s="49">
        <v>15795.16</v>
      </c>
      <c r="Z281" s="49">
        <v>0</v>
      </c>
      <c r="AA281" s="49">
        <v>0</v>
      </c>
      <c r="AB281" s="49">
        <v>0</v>
      </c>
      <c r="AC281" s="49">
        <v>0</v>
      </c>
      <c r="AD281" s="49">
        <v>0</v>
      </c>
      <c r="AE281" s="49">
        <v>0</v>
      </c>
      <c r="AF281" s="49">
        <v>877.50900000000001</v>
      </c>
      <c r="AG281" s="49">
        <v>0</v>
      </c>
      <c r="AH281" s="49">
        <v>0</v>
      </c>
      <c r="AI281" s="49">
        <v>877.50900000000001</v>
      </c>
      <c r="AJ281" s="49">
        <v>1755.0170000000001</v>
      </c>
      <c r="AK281" s="49">
        <v>0</v>
      </c>
      <c r="AL281" s="49">
        <v>0</v>
      </c>
      <c r="AM281" s="49">
        <v>0</v>
      </c>
      <c r="AN281" s="49">
        <v>0</v>
      </c>
      <c r="AO281" s="49">
        <v>0</v>
      </c>
      <c r="AP281" s="49">
        <v>0</v>
      </c>
      <c r="AQ281" s="49">
        <v>0</v>
      </c>
      <c r="AR281" s="49">
        <v>1371.11</v>
      </c>
      <c r="AS281" s="49">
        <v>0</v>
      </c>
      <c r="AT281" s="49">
        <v>0</v>
      </c>
      <c r="AU281" s="49">
        <v>0</v>
      </c>
      <c r="AV281" s="49">
        <v>1755.0170000000001</v>
      </c>
      <c r="AW281" s="49">
        <v>0</v>
      </c>
      <c r="AX281" s="49">
        <v>0</v>
      </c>
      <c r="AY281" s="49">
        <v>0</v>
      </c>
      <c r="AZ281" s="49">
        <v>0</v>
      </c>
      <c r="BA281" s="49">
        <v>0</v>
      </c>
      <c r="BB281" s="49">
        <v>0</v>
      </c>
      <c r="BC281" s="49">
        <v>0</v>
      </c>
      <c r="BD281" s="49">
        <v>0</v>
      </c>
      <c r="BE281" s="49">
        <v>0</v>
      </c>
      <c r="BF281" s="49">
        <v>0</v>
      </c>
      <c r="BG281" s="49">
        <v>0</v>
      </c>
      <c r="BH281" s="49">
        <v>0</v>
      </c>
      <c r="BI281" s="49"/>
      <c r="BJ281" s="166"/>
      <c r="BK281" s="166"/>
      <c r="BL281" s="166"/>
      <c r="BM281" s="149">
        <v>-3.637978807091713E-12</v>
      </c>
    </row>
    <row r="282" spans="2:65" ht="18" hidden="1" customHeight="1" outlineLevel="3">
      <c r="B282" s="166" t="s">
        <v>972</v>
      </c>
      <c r="C282" s="166" t="s">
        <v>213</v>
      </c>
      <c r="D282" s="166" t="s">
        <v>476</v>
      </c>
      <c r="E282" s="167" t="s">
        <v>477</v>
      </c>
      <c r="F282" s="166" t="s">
        <v>985</v>
      </c>
      <c r="G282" s="49">
        <v>35000</v>
      </c>
      <c r="H282" s="49">
        <v>0</v>
      </c>
      <c r="I282" s="49">
        <v>0</v>
      </c>
      <c r="J282" s="49">
        <v>0</v>
      </c>
      <c r="K282" s="165">
        <v>-35000</v>
      </c>
      <c r="L282" s="152">
        <v>0</v>
      </c>
      <c r="M282" s="49">
        <v>35000</v>
      </c>
      <c r="N282" s="49">
        <v>0</v>
      </c>
      <c r="O282" s="49">
        <v>0</v>
      </c>
      <c r="P282" s="49">
        <v>0</v>
      </c>
      <c r="Q282" s="165">
        <v>-35000</v>
      </c>
      <c r="R282" s="152">
        <v>0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49">
        <v>0</v>
      </c>
      <c r="AA282" s="49">
        <v>0</v>
      </c>
      <c r="AB282" s="49">
        <v>0</v>
      </c>
      <c r="AC282" s="49">
        <v>0</v>
      </c>
      <c r="AD282" s="49">
        <v>0</v>
      </c>
      <c r="AE282" s="49">
        <v>0</v>
      </c>
      <c r="AF282" s="49">
        <v>0</v>
      </c>
      <c r="AG282" s="49">
        <v>0</v>
      </c>
      <c r="AH282" s="49">
        <v>0</v>
      </c>
      <c r="AI282" s="49">
        <v>0</v>
      </c>
      <c r="AJ282" s="49">
        <v>0</v>
      </c>
      <c r="AK282" s="49">
        <v>0</v>
      </c>
      <c r="AL282" s="49">
        <v>0</v>
      </c>
      <c r="AM282" s="49">
        <v>0</v>
      </c>
      <c r="AN282" s="49">
        <v>0</v>
      </c>
      <c r="AO282" s="49">
        <v>0</v>
      </c>
      <c r="AP282" s="49">
        <v>0</v>
      </c>
      <c r="AQ282" s="49">
        <v>0</v>
      </c>
      <c r="AR282" s="49">
        <v>0</v>
      </c>
      <c r="AS282" s="49">
        <v>0</v>
      </c>
      <c r="AT282" s="49">
        <v>0</v>
      </c>
      <c r="AU282" s="49">
        <v>0</v>
      </c>
      <c r="AV282" s="49">
        <v>0</v>
      </c>
      <c r="AW282" s="49">
        <v>0</v>
      </c>
      <c r="AX282" s="49">
        <v>0</v>
      </c>
      <c r="AY282" s="49">
        <v>0</v>
      </c>
      <c r="AZ282" s="49">
        <v>0</v>
      </c>
      <c r="BA282" s="49">
        <v>0</v>
      </c>
      <c r="BB282" s="49">
        <v>0</v>
      </c>
      <c r="BC282" s="49">
        <v>0</v>
      </c>
      <c r="BD282" s="49">
        <v>0</v>
      </c>
      <c r="BE282" s="49">
        <v>0</v>
      </c>
      <c r="BF282" s="49">
        <v>0</v>
      </c>
      <c r="BG282" s="49">
        <v>0</v>
      </c>
      <c r="BH282" s="49">
        <v>0</v>
      </c>
      <c r="BI282" s="49"/>
      <c r="BJ282" s="166"/>
      <c r="BK282" s="166"/>
      <c r="BL282" s="166"/>
      <c r="BM282" s="149">
        <v>0</v>
      </c>
    </row>
    <row r="283" spans="2:65" ht="18" hidden="1" customHeight="1" outlineLevel="3">
      <c r="B283" s="166" t="s">
        <v>972</v>
      </c>
      <c r="C283" s="166" t="s">
        <v>305</v>
      </c>
      <c r="D283" s="166" t="s">
        <v>351</v>
      </c>
      <c r="E283" s="167" t="s">
        <v>518</v>
      </c>
      <c r="F283" s="166" t="s">
        <v>986</v>
      </c>
      <c r="G283" s="49">
        <v>15000</v>
      </c>
      <c r="H283" s="49">
        <v>0</v>
      </c>
      <c r="I283" s="49">
        <v>0</v>
      </c>
      <c r="J283" s="49">
        <v>0</v>
      </c>
      <c r="K283" s="165">
        <v>-15000</v>
      </c>
      <c r="L283" s="152">
        <v>0</v>
      </c>
      <c r="M283" s="49">
        <v>15000</v>
      </c>
      <c r="N283" s="49">
        <v>0</v>
      </c>
      <c r="O283" s="49">
        <v>0</v>
      </c>
      <c r="P283" s="49">
        <v>0</v>
      </c>
      <c r="Q283" s="165">
        <v>-15000</v>
      </c>
      <c r="R283" s="152">
        <v>0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49">
        <v>0</v>
      </c>
      <c r="AA283" s="49">
        <v>0</v>
      </c>
      <c r="AB283" s="49">
        <v>0</v>
      </c>
      <c r="AC283" s="49">
        <v>0</v>
      </c>
      <c r="AD283" s="49">
        <v>0</v>
      </c>
      <c r="AE283" s="49">
        <v>0</v>
      </c>
      <c r="AF283" s="49">
        <v>0</v>
      </c>
      <c r="AG283" s="49">
        <v>0</v>
      </c>
      <c r="AH283" s="49">
        <v>0</v>
      </c>
      <c r="AI283" s="49">
        <v>0</v>
      </c>
      <c r="AJ283" s="49">
        <v>0</v>
      </c>
      <c r="AK283" s="49">
        <v>0</v>
      </c>
      <c r="AL283" s="49">
        <v>0</v>
      </c>
      <c r="AM283" s="49">
        <v>0</v>
      </c>
      <c r="AN283" s="49">
        <v>0</v>
      </c>
      <c r="AO283" s="49">
        <v>0</v>
      </c>
      <c r="AP283" s="49">
        <v>0</v>
      </c>
      <c r="AQ283" s="49">
        <v>0</v>
      </c>
      <c r="AR283" s="49">
        <v>0</v>
      </c>
      <c r="AS283" s="49">
        <v>0</v>
      </c>
      <c r="AT283" s="49">
        <v>0</v>
      </c>
      <c r="AU283" s="49">
        <v>0</v>
      </c>
      <c r="AV283" s="49">
        <v>0</v>
      </c>
      <c r="AW283" s="49">
        <v>0</v>
      </c>
      <c r="AX283" s="49">
        <v>0</v>
      </c>
      <c r="AY283" s="49">
        <v>0</v>
      </c>
      <c r="AZ283" s="49">
        <v>0</v>
      </c>
      <c r="BA283" s="49">
        <v>0</v>
      </c>
      <c r="BB283" s="49">
        <v>0</v>
      </c>
      <c r="BC283" s="49">
        <v>0</v>
      </c>
      <c r="BD283" s="49">
        <v>0</v>
      </c>
      <c r="BE283" s="49">
        <v>0</v>
      </c>
      <c r="BF283" s="49">
        <v>0</v>
      </c>
      <c r="BG283" s="49">
        <v>0</v>
      </c>
      <c r="BH283" s="49">
        <v>0</v>
      </c>
      <c r="BI283" s="49"/>
      <c r="BJ283" s="166"/>
      <c r="BK283" s="166"/>
      <c r="BL283" s="166"/>
      <c r="BM283" s="149">
        <v>0</v>
      </c>
    </row>
    <row r="284" spans="2:65" ht="18" hidden="1" customHeight="1" outlineLevel="3">
      <c r="B284" s="166" t="s">
        <v>972</v>
      </c>
      <c r="C284" s="166" t="s">
        <v>305</v>
      </c>
      <c r="D284" s="166" t="s">
        <v>350</v>
      </c>
      <c r="E284" s="167" t="s">
        <v>466</v>
      </c>
      <c r="F284" s="166" t="s">
        <v>987</v>
      </c>
      <c r="G284" s="49">
        <v>35000</v>
      </c>
      <c r="H284" s="49">
        <v>62741.887000000002</v>
      </c>
      <c r="I284" s="49">
        <v>0</v>
      </c>
      <c r="J284" s="49">
        <v>62741.887000000002</v>
      </c>
      <c r="K284" s="165">
        <v>27741.887000000002</v>
      </c>
      <c r="L284" s="152">
        <v>1.792625342857143</v>
      </c>
      <c r="M284" s="49">
        <v>35000</v>
      </c>
      <c r="N284" s="49">
        <v>62741.887000000002</v>
      </c>
      <c r="O284" s="49">
        <v>0</v>
      </c>
      <c r="P284" s="49">
        <v>62741.887000000002</v>
      </c>
      <c r="Q284" s="165">
        <v>27741.887000000002</v>
      </c>
      <c r="R284" s="152">
        <v>1.792625342857143</v>
      </c>
      <c r="S284" s="49">
        <v>0</v>
      </c>
      <c r="T284" s="49">
        <v>0</v>
      </c>
      <c r="U284" s="49">
        <v>0</v>
      </c>
      <c r="V284" s="49">
        <v>10530.106</v>
      </c>
      <c r="W284" s="49">
        <v>0</v>
      </c>
      <c r="X284" s="49">
        <v>0</v>
      </c>
      <c r="Y284" s="49">
        <v>10530.106</v>
      </c>
      <c r="Z284" s="49">
        <v>0</v>
      </c>
      <c r="AA284" s="49">
        <v>0</v>
      </c>
      <c r="AB284" s="49">
        <v>0</v>
      </c>
      <c r="AC284" s="49">
        <v>822.66700000000003</v>
      </c>
      <c r="AD284" s="49">
        <v>0</v>
      </c>
      <c r="AE284" s="49">
        <v>0</v>
      </c>
      <c r="AF284" s="49">
        <v>877.50900000000001</v>
      </c>
      <c r="AG284" s="49">
        <v>0</v>
      </c>
      <c r="AH284" s="49">
        <v>0</v>
      </c>
      <c r="AI284" s="49">
        <v>877.50900000000001</v>
      </c>
      <c r="AJ284" s="49">
        <v>877.50900000000001</v>
      </c>
      <c r="AK284" s="49">
        <v>0</v>
      </c>
      <c r="AL284" s="49">
        <v>0</v>
      </c>
      <c r="AM284" s="49">
        <v>21060.210999999999</v>
      </c>
      <c r="AN284" s="49">
        <v>0</v>
      </c>
      <c r="AO284" s="49">
        <v>0</v>
      </c>
      <c r="AP284" s="49">
        <v>0</v>
      </c>
      <c r="AQ284" s="49">
        <v>15795.16</v>
      </c>
      <c r="AR284" s="49">
        <v>1371.11</v>
      </c>
      <c r="AS284" s="49">
        <v>0</v>
      </c>
      <c r="AT284" s="49">
        <v>0</v>
      </c>
      <c r="AU284" s="49">
        <v>0</v>
      </c>
      <c r="AV284" s="49">
        <v>0</v>
      </c>
      <c r="AW284" s="49">
        <v>0</v>
      </c>
      <c r="AX284" s="49">
        <v>0</v>
      </c>
      <c r="AY284" s="49">
        <v>0</v>
      </c>
      <c r="AZ284" s="49">
        <v>0</v>
      </c>
      <c r="BA284" s="49">
        <v>0</v>
      </c>
      <c r="BB284" s="49">
        <v>0</v>
      </c>
      <c r="BC284" s="49">
        <v>0</v>
      </c>
      <c r="BD284" s="49">
        <v>0</v>
      </c>
      <c r="BE284" s="49">
        <v>0</v>
      </c>
      <c r="BF284" s="49">
        <v>0</v>
      </c>
      <c r="BG284" s="49">
        <v>0</v>
      </c>
      <c r="BH284" s="49">
        <v>0</v>
      </c>
      <c r="BI284" s="49"/>
      <c r="BJ284" s="166"/>
      <c r="BK284" s="166"/>
      <c r="BL284" s="166"/>
      <c r="BM284" s="149">
        <v>0</v>
      </c>
    </row>
    <row r="285" spans="2:65" ht="18" hidden="1" customHeight="1" outlineLevel="3">
      <c r="B285" s="166" t="s">
        <v>972</v>
      </c>
      <c r="C285" s="166" t="s">
        <v>305</v>
      </c>
      <c r="D285" s="166" t="s">
        <v>478</v>
      </c>
      <c r="E285" s="167" t="s">
        <v>479</v>
      </c>
      <c r="F285" s="166" t="s">
        <v>988</v>
      </c>
      <c r="G285" s="49">
        <v>40000</v>
      </c>
      <c r="H285" s="49">
        <v>70420.092000000004</v>
      </c>
      <c r="I285" s="49">
        <v>0</v>
      </c>
      <c r="J285" s="49">
        <v>70420.092000000004</v>
      </c>
      <c r="K285" s="165">
        <v>30420.092000000004</v>
      </c>
      <c r="L285" s="152">
        <v>1.7605023000000002</v>
      </c>
      <c r="M285" s="49">
        <v>40000</v>
      </c>
      <c r="N285" s="49">
        <v>70420.092000000004</v>
      </c>
      <c r="O285" s="49">
        <v>0</v>
      </c>
      <c r="P285" s="49">
        <v>70420.092000000004</v>
      </c>
      <c r="Q285" s="165">
        <v>30420.092000000004</v>
      </c>
      <c r="R285" s="152">
        <v>1.7605023000000002</v>
      </c>
      <c r="S285" s="49">
        <v>0</v>
      </c>
      <c r="T285" s="49">
        <v>0</v>
      </c>
      <c r="U285" s="49">
        <v>0</v>
      </c>
      <c r="V285" s="49">
        <v>41242.915999999997</v>
      </c>
      <c r="W285" s="49">
        <v>0</v>
      </c>
      <c r="X285" s="49">
        <v>1371.11</v>
      </c>
      <c r="Y285" s="49">
        <v>17550.177</v>
      </c>
      <c r="Z285" s="49">
        <v>0</v>
      </c>
      <c r="AA285" s="49">
        <v>0</v>
      </c>
      <c r="AB285" s="49">
        <v>0</v>
      </c>
      <c r="AC285" s="49">
        <v>0</v>
      </c>
      <c r="AD285" s="49">
        <v>0</v>
      </c>
      <c r="AE285" s="49">
        <v>0</v>
      </c>
      <c r="AF285" s="49">
        <v>1755.0170000000001</v>
      </c>
      <c r="AG285" s="49">
        <v>0</v>
      </c>
      <c r="AH285" s="49">
        <v>0</v>
      </c>
      <c r="AI285" s="49">
        <v>1755.0170000000001</v>
      </c>
      <c r="AJ285" s="49">
        <v>0</v>
      </c>
      <c r="AK285" s="49">
        <v>0</v>
      </c>
      <c r="AL285" s="49">
        <v>0</v>
      </c>
      <c r="AM285" s="49">
        <v>1755.0170000000001</v>
      </c>
      <c r="AN285" s="49">
        <v>0</v>
      </c>
      <c r="AO285" s="49">
        <v>0</v>
      </c>
      <c r="AP285" s="49">
        <v>1371.11</v>
      </c>
      <c r="AQ285" s="49">
        <v>0</v>
      </c>
      <c r="AR285" s="49">
        <v>2742.2190000000001</v>
      </c>
      <c r="AS285" s="49">
        <v>0</v>
      </c>
      <c r="AT285" s="49">
        <v>0</v>
      </c>
      <c r="AU285" s="49">
        <v>0</v>
      </c>
      <c r="AV285" s="49">
        <v>877.50900000000001</v>
      </c>
      <c r="AW285" s="49">
        <v>0</v>
      </c>
      <c r="AX285" s="49">
        <v>0</v>
      </c>
      <c r="AY285" s="49">
        <v>0</v>
      </c>
      <c r="AZ285" s="49">
        <v>0</v>
      </c>
      <c r="BA285" s="49">
        <v>0</v>
      </c>
      <c r="BB285" s="49">
        <v>0</v>
      </c>
      <c r="BC285" s="49">
        <v>0</v>
      </c>
      <c r="BD285" s="49">
        <v>0</v>
      </c>
      <c r="BE285" s="49">
        <v>0</v>
      </c>
      <c r="BF285" s="49">
        <v>0</v>
      </c>
      <c r="BG285" s="49">
        <v>0</v>
      </c>
      <c r="BH285" s="49">
        <v>0</v>
      </c>
      <c r="BI285" s="49"/>
      <c r="BJ285" s="166"/>
      <c r="BK285" s="166"/>
      <c r="BL285" s="166"/>
      <c r="BM285" s="149">
        <v>-1.4551915228366852E-11</v>
      </c>
    </row>
    <row r="286" spans="2:65" ht="18" hidden="1" customHeight="1" outlineLevel="3">
      <c r="B286" s="166" t="s">
        <v>972</v>
      </c>
      <c r="C286" s="166" t="s">
        <v>305</v>
      </c>
      <c r="D286" s="166" t="s">
        <v>323</v>
      </c>
      <c r="E286" s="167" t="s">
        <v>465</v>
      </c>
      <c r="F286" s="166" t="s">
        <v>989</v>
      </c>
      <c r="G286" s="49">
        <v>40000</v>
      </c>
      <c r="H286" s="49">
        <v>0</v>
      </c>
      <c r="I286" s="49">
        <v>0</v>
      </c>
      <c r="J286" s="49">
        <v>0</v>
      </c>
      <c r="K286" s="165">
        <v>-40000</v>
      </c>
      <c r="L286" s="152">
        <v>0</v>
      </c>
      <c r="M286" s="49">
        <v>40000</v>
      </c>
      <c r="N286" s="49">
        <v>0</v>
      </c>
      <c r="O286" s="49">
        <v>0</v>
      </c>
      <c r="P286" s="49">
        <v>0</v>
      </c>
      <c r="Q286" s="165">
        <v>-40000</v>
      </c>
      <c r="R286" s="152">
        <v>0</v>
      </c>
      <c r="S286" s="49">
        <v>0</v>
      </c>
      <c r="T286" s="49">
        <v>0</v>
      </c>
      <c r="U286" s="49">
        <v>0</v>
      </c>
      <c r="V286" s="49">
        <v>0</v>
      </c>
      <c r="W286" s="49">
        <v>0</v>
      </c>
      <c r="X286" s="49">
        <v>0</v>
      </c>
      <c r="Y286" s="49">
        <v>0</v>
      </c>
      <c r="Z286" s="49">
        <v>0</v>
      </c>
      <c r="AA286" s="49">
        <v>0</v>
      </c>
      <c r="AB286" s="49">
        <v>0</v>
      </c>
      <c r="AC286" s="49">
        <v>0</v>
      </c>
      <c r="AD286" s="49">
        <v>0</v>
      </c>
      <c r="AE286" s="49">
        <v>0</v>
      </c>
      <c r="AF286" s="49">
        <v>0</v>
      </c>
      <c r="AG286" s="49">
        <v>0</v>
      </c>
      <c r="AH286" s="49">
        <v>0</v>
      </c>
      <c r="AI286" s="49">
        <v>0</v>
      </c>
      <c r="AJ286" s="49">
        <v>0</v>
      </c>
      <c r="AK286" s="49">
        <v>0</v>
      </c>
      <c r="AL286" s="49">
        <v>0</v>
      </c>
      <c r="AM286" s="49">
        <v>0</v>
      </c>
      <c r="AN286" s="49">
        <v>0</v>
      </c>
      <c r="AO286" s="49">
        <v>0</v>
      </c>
      <c r="AP286" s="49">
        <v>0</v>
      </c>
      <c r="AQ286" s="49">
        <v>0</v>
      </c>
      <c r="AR286" s="49">
        <v>0</v>
      </c>
      <c r="AS286" s="49">
        <v>0</v>
      </c>
      <c r="AT286" s="49">
        <v>0</v>
      </c>
      <c r="AU286" s="49">
        <v>0</v>
      </c>
      <c r="AV286" s="49">
        <v>0</v>
      </c>
      <c r="AW286" s="49">
        <v>0</v>
      </c>
      <c r="AX286" s="49">
        <v>0</v>
      </c>
      <c r="AY286" s="49">
        <v>0</v>
      </c>
      <c r="AZ286" s="49">
        <v>0</v>
      </c>
      <c r="BA286" s="49">
        <v>0</v>
      </c>
      <c r="BB286" s="49">
        <v>0</v>
      </c>
      <c r="BC286" s="49">
        <v>0</v>
      </c>
      <c r="BD286" s="49">
        <v>0</v>
      </c>
      <c r="BE286" s="49">
        <v>0</v>
      </c>
      <c r="BF286" s="49">
        <v>0</v>
      </c>
      <c r="BG286" s="49">
        <v>0</v>
      </c>
      <c r="BH286" s="49">
        <v>0</v>
      </c>
      <c r="BI286" s="49"/>
      <c r="BJ286" s="166"/>
      <c r="BK286" s="166"/>
      <c r="BL286" s="166"/>
      <c r="BM286" s="149">
        <v>0</v>
      </c>
    </row>
    <row r="287" spans="2:65" ht="18" hidden="1" customHeight="1" outlineLevel="3">
      <c r="B287" s="166" t="s">
        <v>972</v>
      </c>
      <c r="C287" s="166" t="s">
        <v>130</v>
      </c>
      <c r="D287" s="166" t="s">
        <v>384</v>
      </c>
      <c r="E287" s="167" t="s">
        <v>524</v>
      </c>
      <c r="F287" s="166" t="s">
        <v>990</v>
      </c>
      <c r="G287" s="49">
        <v>35000</v>
      </c>
      <c r="H287" s="49">
        <v>51271.199000000001</v>
      </c>
      <c r="I287" s="49">
        <v>0</v>
      </c>
      <c r="J287" s="49">
        <v>51271.199000000001</v>
      </c>
      <c r="K287" s="165">
        <v>16271.199000000001</v>
      </c>
      <c r="L287" s="152">
        <v>1.4648914</v>
      </c>
      <c r="M287" s="49">
        <v>35000</v>
      </c>
      <c r="N287" s="49">
        <v>51271.199000000001</v>
      </c>
      <c r="O287" s="49">
        <v>0</v>
      </c>
      <c r="P287" s="49">
        <v>51271.199000000001</v>
      </c>
      <c r="Q287" s="165">
        <v>16271.199000000001</v>
      </c>
      <c r="R287" s="152">
        <v>1.4648914</v>
      </c>
      <c r="S287" s="49">
        <v>329.065</v>
      </c>
      <c r="T287" s="49">
        <v>0</v>
      </c>
      <c r="U287" s="49">
        <v>0</v>
      </c>
      <c r="V287" s="49">
        <v>26325.267</v>
      </c>
      <c r="W287" s="49">
        <v>0</v>
      </c>
      <c r="X287" s="49">
        <v>0</v>
      </c>
      <c r="Y287" s="49">
        <v>7020.0709999999999</v>
      </c>
      <c r="Z287" s="49">
        <v>0</v>
      </c>
      <c r="AA287" s="49">
        <v>0</v>
      </c>
      <c r="AB287" s="49">
        <v>0</v>
      </c>
      <c r="AC287" s="49">
        <v>493.601</v>
      </c>
      <c r="AD287" s="49">
        <v>0</v>
      </c>
      <c r="AE287" s="49">
        <v>0</v>
      </c>
      <c r="AF287" s="49">
        <v>526.505</v>
      </c>
      <c r="AG287" s="49">
        <v>0</v>
      </c>
      <c r="AH287" s="49">
        <v>0</v>
      </c>
      <c r="AI287" s="49">
        <v>1755.0170000000001</v>
      </c>
      <c r="AJ287" s="49">
        <v>1228.5119999999999</v>
      </c>
      <c r="AK287" s="49">
        <v>0</v>
      </c>
      <c r="AL287" s="49">
        <v>0</v>
      </c>
      <c r="AM287" s="49">
        <v>8775.0889999999999</v>
      </c>
      <c r="AN287" s="49">
        <v>0</v>
      </c>
      <c r="AO287" s="49">
        <v>0</v>
      </c>
      <c r="AP287" s="49">
        <v>0</v>
      </c>
      <c r="AQ287" s="49">
        <v>3510.0360000000001</v>
      </c>
      <c r="AR287" s="49">
        <v>0</v>
      </c>
      <c r="AS287" s="49">
        <v>0</v>
      </c>
      <c r="AT287" s="49">
        <v>0</v>
      </c>
      <c r="AU287" s="49">
        <v>0</v>
      </c>
      <c r="AV287" s="49">
        <v>526.505</v>
      </c>
      <c r="AW287" s="49">
        <v>0</v>
      </c>
      <c r="AX287" s="49">
        <v>0</v>
      </c>
      <c r="AY287" s="49">
        <v>0</v>
      </c>
      <c r="AZ287" s="49">
        <v>0</v>
      </c>
      <c r="BA287" s="49">
        <v>0</v>
      </c>
      <c r="BB287" s="49">
        <v>0</v>
      </c>
      <c r="BC287" s="49">
        <v>0</v>
      </c>
      <c r="BD287" s="49">
        <v>0</v>
      </c>
      <c r="BE287" s="49">
        <v>781.53099999999995</v>
      </c>
      <c r="BF287" s="49">
        <v>0</v>
      </c>
      <c r="BG287" s="49">
        <v>0</v>
      </c>
      <c r="BH287" s="49">
        <v>0</v>
      </c>
      <c r="BI287" s="49"/>
      <c r="BJ287" s="166"/>
      <c r="BK287" s="166"/>
      <c r="BL287" s="166"/>
      <c r="BM287" s="149">
        <v>0</v>
      </c>
    </row>
    <row r="288" spans="2:65" ht="18" hidden="1" customHeight="1" outlineLevel="3">
      <c r="B288" s="166" t="s">
        <v>972</v>
      </c>
      <c r="C288" s="166" t="s">
        <v>130</v>
      </c>
      <c r="D288" s="166" t="s">
        <v>525</v>
      </c>
      <c r="E288" s="167" t="s">
        <v>564</v>
      </c>
      <c r="F288" s="166" t="s">
        <v>991</v>
      </c>
      <c r="G288" s="49">
        <v>40000</v>
      </c>
      <c r="H288" s="49">
        <v>102076.22199999999</v>
      </c>
      <c r="I288" s="49">
        <v>0</v>
      </c>
      <c r="J288" s="49">
        <v>102076.22199999999</v>
      </c>
      <c r="K288" s="165">
        <v>62076.221999999994</v>
      </c>
      <c r="L288" s="152">
        <v>2.5519055499999999</v>
      </c>
      <c r="M288" s="49">
        <v>40000</v>
      </c>
      <c r="N288" s="49">
        <v>102076.22199999999</v>
      </c>
      <c r="O288" s="49">
        <v>0</v>
      </c>
      <c r="P288" s="49">
        <v>102076.22199999999</v>
      </c>
      <c r="Q288" s="165">
        <v>62076.221999999994</v>
      </c>
      <c r="R288" s="152">
        <v>2.5519055499999999</v>
      </c>
      <c r="S288" s="49">
        <v>0</v>
      </c>
      <c r="T288" s="49">
        <v>0</v>
      </c>
      <c r="U288" s="49">
        <v>0</v>
      </c>
      <c r="V288" s="49">
        <v>52650.531000000003</v>
      </c>
      <c r="W288" s="49">
        <v>0</v>
      </c>
      <c r="X288" s="49">
        <v>1371.11</v>
      </c>
      <c r="Y288" s="49">
        <v>8775.0889999999999</v>
      </c>
      <c r="Z288" s="49">
        <v>0</v>
      </c>
      <c r="AA288" s="49">
        <v>0</v>
      </c>
      <c r="AB288" s="49">
        <v>0</v>
      </c>
      <c r="AC288" s="49">
        <v>0</v>
      </c>
      <c r="AD288" s="49">
        <v>0</v>
      </c>
      <c r="AE288" s="49">
        <v>0</v>
      </c>
      <c r="AF288" s="49">
        <v>526.505</v>
      </c>
      <c r="AG288" s="49">
        <v>0</v>
      </c>
      <c r="AH288" s="49">
        <v>0</v>
      </c>
      <c r="AI288" s="49">
        <v>526.505</v>
      </c>
      <c r="AJ288" s="49">
        <v>877.50900000000001</v>
      </c>
      <c r="AK288" s="49">
        <v>0</v>
      </c>
      <c r="AL288" s="49">
        <v>0</v>
      </c>
      <c r="AM288" s="49">
        <v>17550.177</v>
      </c>
      <c r="AN288" s="49">
        <v>0</v>
      </c>
      <c r="AO288" s="49">
        <v>0</v>
      </c>
      <c r="AP288" s="49">
        <v>1371.11</v>
      </c>
      <c r="AQ288" s="49">
        <v>17550.177</v>
      </c>
      <c r="AR288" s="49">
        <v>0</v>
      </c>
      <c r="AS288" s="49">
        <v>0</v>
      </c>
      <c r="AT288" s="49">
        <v>0</v>
      </c>
      <c r="AU288" s="49">
        <v>0</v>
      </c>
      <c r="AV288" s="49">
        <v>877.50900000000001</v>
      </c>
      <c r="AW288" s="49">
        <v>0</v>
      </c>
      <c r="AX288" s="49">
        <v>0</v>
      </c>
      <c r="AY288" s="49">
        <v>0</v>
      </c>
      <c r="AZ288" s="49">
        <v>0</v>
      </c>
      <c r="BA288" s="49">
        <v>0</v>
      </c>
      <c r="BB288" s="49">
        <v>0</v>
      </c>
      <c r="BC288" s="49">
        <v>0</v>
      </c>
      <c r="BD288" s="49">
        <v>0</v>
      </c>
      <c r="BE288" s="49">
        <v>0</v>
      </c>
      <c r="BF288" s="49">
        <v>0</v>
      </c>
      <c r="BG288" s="49">
        <v>0</v>
      </c>
      <c r="BH288" s="49">
        <v>0</v>
      </c>
      <c r="BI288" s="49"/>
      <c r="BJ288" s="166"/>
      <c r="BK288" s="166"/>
      <c r="BL288" s="166"/>
      <c r="BM288" s="149">
        <v>0</v>
      </c>
    </row>
    <row r="289" spans="2:65" ht="18" hidden="1" customHeight="1" outlineLevel="3">
      <c r="B289" s="166" t="s">
        <v>972</v>
      </c>
      <c r="C289" s="166" t="s">
        <v>305</v>
      </c>
      <c r="D289" s="166" t="s">
        <v>565</v>
      </c>
      <c r="E289" s="167" t="s">
        <v>585</v>
      </c>
      <c r="F289" s="166" t="s">
        <v>992</v>
      </c>
      <c r="G289" s="49">
        <v>35000</v>
      </c>
      <c r="H289" s="49">
        <v>0</v>
      </c>
      <c r="I289" s="49">
        <v>0</v>
      </c>
      <c r="J289" s="49">
        <v>0</v>
      </c>
      <c r="K289" s="165">
        <v>-35000</v>
      </c>
      <c r="L289" s="152">
        <v>0</v>
      </c>
      <c r="M289" s="49">
        <v>35000</v>
      </c>
      <c r="N289" s="49">
        <v>0</v>
      </c>
      <c r="O289" s="49">
        <v>0</v>
      </c>
      <c r="P289" s="49">
        <v>0</v>
      </c>
      <c r="Q289" s="165">
        <v>-35000</v>
      </c>
      <c r="R289" s="152">
        <v>0</v>
      </c>
      <c r="S289" s="49">
        <v>0</v>
      </c>
      <c r="T289" s="49">
        <v>0</v>
      </c>
      <c r="U289" s="49">
        <v>0</v>
      </c>
      <c r="V289" s="49">
        <v>0</v>
      </c>
      <c r="W289" s="49">
        <v>0</v>
      </c>
      <c r="X289" s="49">
        <v>0</v>
      </c>
      <c r="Y289" s="49">
        <v>0</v>
      </c>
      <c r="Z289" s="49">
        <v>0</v>
      </c>
      <c r="AA289" s="49">
        <v>0</v>
      </c>
      <c r="AB289" s="49">
        <v>0</v>
      </c>
      <c r="AC289" s="49">
        <v>0</v>
      </c>
      <c r="AD289" s="49">
        <v>0</v>
      </c>
      <c r="AE289" s="49">
        <v>0</v>
      </c>
      <c r="AF289" s="49">
        <v>0</v>
      </c>
      <c r="AG289" s="49">
        <v>0</v>
      </c>
      <c r="AH289" s="49">
        <v>0</v>
      </c>
      <c r="AI289" s="49">
        <v>0</v>
      </c>
      <c r="AJ289" s="49">
        <v>0</v>
      </c>
      <c r="AK289" s="49">
        <v>0</v>
      </c>
      <c r="AL289" s="49">
        <v>0</v>
      </c>
      <c r="AM289" s="49">
        <v>0</v>
      </c>
      <c r="AN289" s="49">
        <v>0</v>
      </c>
      <c r="AO289" s="49">
        <v>0</v>
      </c>
      <c r="AP289" s="49">
        <v>0</v>
      </c>
      <c r="AQ289" s="49">
        <v>0</v>
      </c>
      <c r="AR289" s="49">
        <v>0</v>
      </c>
      <c r="AS289" s="49">
        <v>0</v>
      </c>
      <c r="AT289" s="49">
        <v>0</v>
      </c>
      <c r="AU289" s="49">
        <v>0</v>
      </c>
      <c r="AV289" s="49">
        <v>0</v>
      </c>
      <c r="AW289" s="49">
        <v>0</v>
      </c>
      <c r="AX289" s="49">
        <v>0</v>
      </c>
      <c r="AY289" s="49">
        <v>0</v>
      </c>
      <c r="AZ289" s="49">
        <v>0</v>
      </c>
      <c r="BA289" s="49">
        <v>0</v>
      </c>
      <c r="BB289" s="49">
        <v>0</v>
      </c>
      <c r="BC289" s="49">
        <v>0</v>
      </c>
      <c r="BD289" s="49">
        <v>0</v>
      </c>
      <c r="BE289" s="49">
        <v>0</v>
      </c>
      <c r="BF289" s="49">
        <v>0</v>
      </c>
      <c r="BG289" s="49">
        <v>0</v>
      </c>
      <c r="BH289" s="49">
        <v>0</v>
      </c>
      <c r="BI289" s="49"/>
      <c r="BJ289" s="166"/>
      <c r="BK289" s="166"/>
      <c r="BL289" s="166"/>
      <c r="BM289" s="149">
        <v>0</v>
      </c>
    </row>
    <row r="290" spans="2:65" ht="18" hidden="1" customHeight="1" outlineLevel="3">
      <c r="B290" s="166" t="s">
        <v>972</v>
      </c>
      <c r="C290" s="166" t="s">
        <v>305</v>
      </c>
      <c r="D290" s="166" t="s">
        <v>614</v>
      </c>
      <c r="E290" s="167" t="s">
        <v>653</v>
      </c>
      <c r="F290" s="166" t="s">
        <v>993</v>
      </c>
      <c r="G290" s="49">
        <v>30000</v>
      </c>
      <c r="H290" s="49">
        <v>0</v>
      </c>
      <c r="I290" s="49">
        <v>0</v>
      </c>
      <c r="J290" s="49">
        <v>0</v>
      </c>
      <c r="K290" s="165">
        <v>-30000</v>
      </c>
      <c r="L290" s="152">
        <v>0</v>
      </c>
      <c r="M290" s="49">
        <v>30000</v>
      </c>
      <c r="N290" s="49">
        <v>0</v>
      </c>
      <c r="O290" s="49">
        <v>0</v>
      </c>
      <c r="P290" s="49">
        <v>0</v>
      </c>
      <c r="Q290" s="165">
        <v>-30000</v>
      </c>
      <c r="R290" s="152">
        <v>0</v>
      </c>
      <c r="S290" s="49">
        <v>0</v>
      </c>
      <c r="T290" s="49">
        <v>0</v>
      </c>
      <c r="U290" s="49">
        <v>0</v>
      </c>
      <c r="V290" s="49">
        <v>0</v>
      </c>
      <c r="W290" s="49">
        <v>0</v>
      </c>
      <c r="X290" s="49">
        <v>0</v>
      </c>
      <c r="Y290" s="49">
        <v>0</v>
      </c>
      <c r="Z290" s="49">
        <v>0</v>
      </c>
      <c r="AA290" s="49">
        <v>0</v>
      </c>
      <c r="AB290" s="49">
        <v>0</v>
      </c>
      <c r="AC290" s="49">
        <v>0</v>
      </c>
      <c r="AD290" s="49">
        <v>0</v>
      </c>
      <c r="AE290" s="49">
        <v>0</v>
      </c>
      <c r="AF290" s="49">
        <v>0</v>
      </c>
      <c r="AG290" s="49">
        <v>0</v>
      </c>
      <c r="AH290" s="49">
        <v>0</v>
      </c>
      <c r="AI290" s="49">
        <v>0</v>
      </c>
      <c r="AJ290" s="49">
        <v>0</v>
      </c>
      <c r="AK290" s="49">
        <v>0</v>
      </c>
      <c r="AL290" s="49">
        <v>0</v>
      </c>
      <c r="AM290" s="49">
        <v>0</v>
      </c>
      <c r="AN290" s="49">
        <v>0</v>
      </c>
      <c r="AO290" s="49">
        <v>0</v>
      </c>
      <c r="AP290" s="49">
        <v>0</v>
      </c>
      <c r="AQ290" s="49">
        <v>0</v>
      </c>
      <c r="AR290" s="49">
        <v>0</v>
      </c>
      <c r="AS290" s="49">
        <v>0</v>
      </c>
      <c r="AT290" s="49">
        <v>0</v>
      </c>
      <c r="AU290" s="49">
        <v>0</v>
      </c>
      <c r="AV290" s="49">
        <v>0</v>
      </c>
      <c r="AW290" s="49">
        <v>0</v>
      </c>
      <c r="AX290" s="49">
        <v>0</v>
      </c>
      <c r="AY290" s="49">
        <v>0</v>
      </c>
      <c r="AZ290" s="49">
        <v>0</v>
      </c>
      <c r="BA290" s="49">
        <v>0</v>
      </c>
      <c r="BB290" s="49">
        <v>0</v>
      </c>
      <c r="BC290" s="49">
        <v>0</v>
      </c>
      <c r="BD290" s="49">
        <v>0</v>
      </c>
      <c r="BE290" s="49">
        <v>0</v>
      </c>
      <c r="BF290" s="49">
        <v>0</v>
      </c>
      <c r="BG290" s="49">
        <v>0</v>
      </c>
      <c r="BH290" s="49">
        <v>0</v>
      </c>
      <c r="BI290" s="49"/>
      <c r="BJ290" s="166"/>
      <c r="BK290" s="166"/>
      <c r="BL290" s="166"/>
      <c r="BM290" s="149">
        <v>0</v>
      </c>
    </row>
    <row r="291" spans="2:65" ht="18" hidden="1" customHeight="1" outlineLevel="3">
      <c r="B291" s="166" t="s">
        <v>972</v>
      </c>
      <c r="C291" s="166" t="s">
        <v>305</v>
      </c>
      <c r="D291" s="166" t="s">
        <v>695</v>
      </c>
      <c r="E291" s="167" t="s">
        <v>696</v>
      </c>
      <c r="F291" s="166" t="s">
        <v>994</v>
      </c>
      <c r="G291" s="49">
        <v>35000</v>
      </c>
      <c r="H291" s="49">
        <v>92302.962</v>
      </c>
      <c r="I291" s="49">
        <v>0</v>
      </c>
      <c r="J291" s="49">
        <v>92302.962</v>
      </c>
      <c r="K291" s="165">
        <v>57302.962</v>
      </c>
      <c r="L291" s="152">
        <v>2.6372274857142859</v>
      </c>
      <c r="M291" s="49">
        <v>35000</v>
      </c>
      <c r="N291" s="49">
        <v>92302.962</v>
      </c>
      <c r="O291" s="49">
        <v>0</v>
      </c>
      <c r="P291" s="49">
        <v>92302.962</v>
      </c>
      <c r="Q291" s="165">
        <v>57302.962</v>
      </c>
      <c r="R291" s="152">
        <v>2.6372274857142859</v>
      </c>
      <c r="S291" s="49">
        <v>548.44100000000003</v>
      </c>
      <c r="T291" s="49">
        <v>0</v>
      </c>
      <c r="U291" s="49">
        <v>0</v>
      </c>
      <c r="V291" s="49">
        <v>10530.106</v>
      </c>
      <c r="W291" s="49">
        <v>0</v>
      </c>
      <c r="X291" s="49">
        <v>0</v>
      </c>
      <c r="Y291" s="49">
        <v>17550.177</v>
      </c>
      <c r="Z291" s="49">
        <v>0</v>
      </c>
      <c r="AA291" s="49">
        <v>0</v>
      </c>
      <c r="AB291" s="49">
        <v>0</v>
      </c>
      <c r="AC291" s="49">
        <v>0</v>
      </c>
      <c r="AD291" s="49">
        <v>0</v>
      </c>
      <c r="AE291" s="49">
        <v>0</v>
      </c>
      <c r="AF291" s="49">
        <v>877.50900000000001</v>
      </c>
      <c r="AG291" s="49">
        <v>0</v>
      </c>
      <c r="AH291" s="49">
        <v>0</v>
      </c>
      <c r="AI291" s="49">
        <v>877.50900000000001</v>
      </c>
      <c r="AJ291" s="49">
        <v>877.50900000000001</v>
      </c>
      <c r="AK291" s="49">
        <v>0</v>
      </c>
      <c r="AL291" s="49">
        <v>0</v>
      </c>
      <c r="AM291" s="49">
        <v>42120.423999999999</v>
      </c>
      <c r="AN291" s="49">
        <v>0</v>
      </c>
      <c r="AO291" s="49">
        <v>0</v>
      </c>
      <c r="AP291" s="49">
        <v>0</v>
      </c>
      <c r="AQ291" s="49">
        <v>17550.177</v>
      </c>
      <c r="AR291" s="49">
        <v>1371.11</v>
      </c>
      <c r="AS291" s="49">
        <v>0</v>
      </c>
      <c r="AT291" s="49">
        <v>0</v>
      </c>
      <c r="AU291" s="49">
        <v>0</v>
      </c>
      <c r="AV291" s="49">
        <v>0</v>
      </c>
      <c r="AW291" s="49">
        <v>0</v>
      </c>
      <c r="AX291" s="49">
        <v>0</v>
      </c>
      <c r="AY291" s="49">
        <v>0</v>
      </c>
      <c r="AZ291" s="49">
        <v>0</v>
      </c>
      <c r="BA291" s="49">
        <v>0</v>
      </c>
      <c r="BB291" s="49">
        <v>0</v>
      </c>
      <c r="BC291" s="49">
        <v>0</v>
      </c>
      <c r="BD291" s="49">
        <v>0</v>
      </c>
      <c r="BE291" s="49">
        <v>0</v>
      </c>
      <c r="BF291" s="49">
        <v>0</v>
      </c>
      <c r="BG291" s="49">
        <v>0</v>
      </c>
      <c r="BH291" s="49">
        <v>0</v>
      </c>
      <c r="BI291" s="49"/>
      <c r="BJ291" s="166"/>
      <c r="BK291" s="166"/>
      <c r="BL291" s="166"/>
      <c r="BM291" s="149">
        <v>-1.4551915228366852E-11</v>
      </c>
    </row>
    <row r="292" spans="2:65" ht="18" hidden="1" customHeight="1" outlineLevel="3">
      <c r="B292" s="166" t="s">
        <v>972</v>
      </c>
      <c r="C292" s="166" t="s">
        <v>305</v>
      </c>
      <c r="D292" s="166" t="s">
        <v>673</v>
      </c>
      <c r="E292" s="167" t="s">
        <v>674</v>
      </c>
      <c r="F292" s="166" t="s">
        <v>995</v>
      </c>
      <c r="G292" s="49">
        <v>35000</v>
      </c>
      <c r="H292" s="49">
        <v>0</v>
      </c>
      <c r="I292" s="49">
        <v>0</v>
      </c>
      <c r="J292" s="49">
        <v>0</v>
      </c>
      <c r="K292" s="165">
        <v>-35000</v>
      </c>
      <c r="L292" s="152">
        <v>0</v>
      </c>
      <c r="M292" s="49">
        <v>35000</v>
      </c>
      <c r="N292" s="49">
        <v>0</v>
      </c>
      <c r="O292" s="49">
        <v>0</v>
      </c>
      <c r="P292" s="49">
        <v>0</v>
      </c>
      <c r="Q292" s="165">
        <v>-35000</v>
      </c>
      <c r="R292" s="152">
        <v>0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49">
        <v>0</v>
      </c>
      <c r="AA292" s="49">
        <v>0</v>
      </c>
      <c r="AB292" s="49">
        <v>0</v>
      </c>
      <c r="AC292" s="49">
        <v>0</v>
      </c>
      <c r="AD292" s="49">
        <v>0</v>
      </c>
      <c r="AE292" s="49">
        <v>0</v>
      </c>
      <c r="AF292" s="49">
        <v>0</v>
      </c>
      <c r="AG292" s="49">
        <v>0</v>
      </c>
      <c r="AH292" s="49">
        <v>0</v>
      </c>
      <c r="AI292" s="49">
        <v>0</v>
      </c>
      <c r="AJ292" s="49">
        <v>0</v>
      </c>
      <c r="AK292" s="49">
        <v>0</v>
      </c>
      <c r="AL292" s="49">
        <v>0</v>
      </c>
      <c r="AM292" s="49">
        <v>0</v>
      </c>
      <c r="AN292" s="49">
        <v>0</v>
      </c>
      <c r="AO292" s="49">
        <v>0</v>
      </c>
      <c r="AP292" s="49">
        <v>0</v>
      </c>
      <c r="AQ292" s="49">
        <v>0</v>
      </c>
      <c r="AR292" s="49">
        <v>0</v>
      </c>
      <c r="AS292" s="49">
        <v>0</v>
      </c>
      <c r="AT292" s="49">
        <v>0</v>
      </c>
      <c r="AU292" s="49">
        <v>0</v>
      </c>
      <c r="AV292" s="49">
        <v>0</v>
      </c>
      <c r="AW292" s="49">
        <v>0</v>
      </c>
      <c r="AX292" s="49">
        <v>0</v>
      </c>
      <c r="AY292" s="49">
        <v>0</v>
      </c>
      <c r="AZ292" s="49">
        <v>0</v>
      </c>
      <c r="BA292" s="49">
        <v>0</v>
      </c>
      <c r="BB292" s="49">
        <v>0</v>
      </c>
      <c r="BC292" s="49">
        <v>0</v>
      </c>
      <c r="BD292" s="49">
        <v>0</v>
      </c>
      <c r="BE292" s="49">
        <v>0</v>
      </c>
      <c r="BF292" s="49">
        <v>0</v>
      </c>
      <c r="BG292" s="49">
        <v>0</v>
      </c>
      <c r="BH292" s="49">
        <v>0</v>
      </c>
      <c r="BI292" s="49"/>
      <c r="BJ292" s="166"/>
      <c r="BK292" s="166"/>
      <c r="BL292" s="166"/>
      <c r="BM292" s="149">
        <v>0</v>
      </c>
    </row>
    <row r="293" spans="2:65" ht="18" hidden="1" customHeight="1" outlineLevel="3">
      <c r="B293" s="166" t="s">
        <v>972</v>
      </c>
      <c r="C293" s="166" t="s">
        <v>130</v>
      </c>
      <c r="D293" s="166" t="s">
        <v>693</v>
      </c>
      <c r="E293" s="167" t="s">
        <v>694</v>
      </c>
      <c r="F293" s="166" t="s">
        <v>996</v>
      </c>
      <c r="G293" s="49">
        <v>40000</v>
      </c>
      <c r="H293" s="49">
        <v>0</v>
      </c>
      <c r="I293" s="49">
        <v>0</v>
      </c>
      <c r="J293" s="49">
        <v>0</v>
      </c>
      <c r="K293" s="165">
        <v>-40000</v>
      </c>
      <c r="L293" s="152">
        <v>0</v>
      </c>
      <c r="M293" s="49">
        <v>40000</v>
      </c>
      <c r="N293" s="49">
        <v>0</v>
      </c>
      <c r="O293" s="49">
        <v>0</v>
      </c>
      <c r="P293" s="49">
        <v>0</v>
      </c>
      <c r="Q293" s="165">
        <v>-40000</v>
      </c>
      <c r="R293" s="152">
        <v>0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49">
        <v>0</v>
      </c>
      <c r="AA293" s="49">
        <v>0</v>
      </c>
      <c r="AB293" s="49">
        <v>0</v>
      </c>
      <c r="AC293" s="49">
        <v>0</v>
      </c>
      <c r="AD293" s="49">
        <v>0</v>
      </c>
      <c r="AE293" s="49">
        <v>0</v>
      </c>
      <c r="AF293" s="49">
        <v>0</v>
      </c>
      <c r="AG293" s="49">
        <v>0</v>
      </c>
      <c r="AH293" s="49">
        <v>0</v>
      </c>
      <c r="AI293" s="49">
        <v>0</v>
      </c>
      <c r="AJ293" s="49">
        <v>0</v>
      </c>
      <c r="AK293" s="49">
        <v>0</v>
      </c>
      <c r="AL293" s="49">
        <v>0</v>
      </c>
      <c r="AM293" s="49">
        <v>0</v>
      </c>
      <c r="AN293" s="49">
        <v>0</v>
      </c>
      <c r="AO293" s="49">
        <v>0</v>
      </c>
      <c r="AP293" s="49">
        <v>0</v>
      </c>
      <c r="AQ293" s="49">
        <v>0</v>
      </c>
      <c r="AR293" s="49">
        <v>0</v>
      </c>
      <c r="AS293" s="49">
        <v>0</v>
      </c>
      <c r="AT293" s="49">
        <v>0</v>
      </c>
      <c r="AU293" s="49">
        <v>0</v>
      </c>
      <c r="AV293" s="49">
        <v>0</v>
      </c>
      <c r="AW293" s="49">
        <v>0</v>
      </c>
      <c r="AX293" s="49">
        <v>0</v>
      </c>
      <c r="AY293" s="49">
        <v>0</v>
      </c>
      <c r="AZ293" s="49">
        <v>0</v>
      </c>
      <c r="BA293" s="49">
        <v>0</v>
      </c>
      <c r="BB293" s="49">
        <v>0</v>
      </c>
      <c r="BC293" s="49">
        <v>0</v>
      </c>
      <c r="BD293" s="49">
        <v>0</v>
      </c>
      <c r="BE293" s="49">
        <v>0</v>
      </c>
      <c r="BF293" s="49">
        <v>0</v>
      </c>
      <c r="BG293" s="49">
        <v>0</v>
      </c>
      <c r="BH293" s="49">
        <v>0</v>
      </c>
      <c r="BI293" s="49"/>
      <c r="BJ293" s="166"/>
      <c r="BK293" s="166"/>
      <c r="BL293" s="166"/>
      <c r="BM293" s="149">
        <v>0</v>
      </c>
    </row>
    <row r="294" spans="2:65" ht="18" hidden="1" customHeight="1" outlineLevel="3">
      <c r="B294" s="166" t="s">
        <v>972</v>
      </c>
      <c r="C294" s="166" t="s">
        <v>305</v>
      </c>
      <c r="D294" s="166" t="s">
        <v>713</v>
      </c>
      <c r="E294" s="167" t="s">
        <v>713</v>
      </c>
      <c r="F294" s="166"/>
      <c r="G294" s="49">
        <v>15000</v>
      </c>
      <c r="H294" s="49">
        <v>0</v>
      </c>
      <c r="I294" s="49">
        <v>0</v>
      </c>
      <c r="J294" s="49">
        <v>0</v>
      </c>
      <c r="K294" s="165">
        <v>-15000</v>
      </c>
      <c r="L294" s="152">
        <v>0</v>
      </c>
      <c r="M294" s="49">
        <v>15000</v>
      </c>
      <c r="N294" s="49">
        <v>0</v>
      </c>
      <c r="O294" s="49">
        <v>0</v>
      </c>
      <c r="P294" s="49">
        <v>0</v>
      </c>
      <c r="Q294" s="165">
        <v>-15000</v>
      </c>
      <c r="R294" s="152">
        <v>0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49">
        <v>0</v>
      </c>
      <c r="AA294" s="49">
        <v>0</v>
      </c>
      <c r="AB294" s="49">
        <v>0</v>
      </c>
      <c r="AC294" s="49">
        <v>0</v>
      </c>
      <c r="AD294" s="49">
        <v>0</v>
      </c>
      <c r="AE294" s="49">
        <v>0</v>
      </c>
      <c r="AF294" s="49">
        <v>0</v>
      </c>
      <c r="AG294" s="49">
        <v>0</v>
      </c>
      <c r="AH294" s="49">
        <v>0</v>
      </c>
      <c r="AI294" s="49">
        <v>0</v>
      </c>
      <c r="AJ294" s="49">
        <v>0</v>
      </c>
      <c r="AK294" s="49">
        <v>0</v>
      </c>
      <c r="AL294" s="49">
        <v>0</v>
      </c>
      <c r="AM294" s="49">
        <v>0</v>
      </c>
      <c r="AN294" s="49">
        <v>0</v>
      </c>
      <c r="AO294" s="49">
        <v>0</v>
      </c>
      <c r="AP294" s="49">
        <v>0</v>
      </c>
      <c r="AQ294" s="49">
        <v>0</v>
      </c>
      <c r="AR294" s="49">
        <v>0</v>
      </c>
      <c r="AS294" s="49">
        <v>0</v>
      </c>
      <c r="AT294" s="49">
        <v>0</v>
      </c>
      <c r="AU294" s="49">
        <v>0</v>
      </c>
      <c r="AV294" s="49">
        <v>0</v>
      </c>
      <c r="AW294" s="49">
        <v>0</v>
      </c>
      <c r="AX294" s="49">
        <v>0</v>
      </c>
      <c r="AY294" s="49">
        <v>0</v>
      </c>
      <c r="AZ294" s="49">
        <v>0</v>
      </c>
      <c r="BA294" s="49">
        <v>0</v>
      </c>
      <c r="BB294" s="49">
        <v>0</v>
      </c>
      <c r="BC294" s="49">
        <v>0</v>
      </c>
      <c r="BD294" s="49">
        <v>0</v>
      </c>
      <c r="BE294" s="49">
        <v>0</v>
      </c>
      <c r="BF294" s="49">
        <v>0</v>
      </c>
      <c r="BG294" s="49">
        <v>0</v>
      </c>
      <c r="BH294" s="49">
        <v>0</v>
      </c>
      <c r="BI294" s="49"/>
      <c r="BJ294" s="166"/>
      <c r="BK294" s="166"/>
      <c r="BL294" s="166"/>
      <c r="BM294" s="149">
        <v>0</v>
      </c>
    </row>
    <row r="295" spans="2:65" ht="18" hidden="1" customHeight="1" outlineLevel="3">
      <c r="B295" s="166" t="s">
        <v>972</v>
      </c>
      <c r="C295" s="166" t="s">
        <v>305</v>
      </c>
      <c r="D295" s="166" t="s">
        <v>997</v>
      </c>
      <c r="E295" s="167" t="s">
        <v>998</v>
      </c>
      <c r="F295" s="166"/>
      <c r="G295" s="49">
        <v>30000</v>
      </c>
      <c r="H295" s="49">
        <v>0</v>
      </c>
      <c r="I295" s="49">
        <v>0</v>
      </c>
      <c r="J295" s="49">
        <v>0</v>
      </c>
      <c r="K295" s="165">
        <v>-30000</v>
      </c>
      <c r="L295" s="152">
        <v>0</v>
      </c>
      <c r="M295" s="49">
        <v>30000</v>
      </c>
      <c r="N295" s="49">
        <v>0</v>
      </c>
      <c r="O295" s="49">
        <v>0</v>
      </c>
      <c r="P295" s="49">
        <v>0</v>
      </c>
      <c r="Q295" s="165">
        <v>-30000</v>
      </c>
      <c r="R295" s="152">
        <v>0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49">
        <v>0</v>
      </c>
      <c r="AA295" s="49">
        <v>0</v>
      </c>
      <c r="AB295" s="49">
        <v>0</v>
      </c>
      <c r="AC295" s="49">
        <v>0</v>
      </c>
      <c r="AD295" s="49">
        <v>0</v>
      </c>
      <c r="AE295" s="49">
        <v>0</v>
      </c>
      <c r="AF295" s="49">
        <v>0</v>
      </c>
      <c r="AG295" s="49">
        <v>0</v>
      </c>
      <c r="AH295" s="49">
        <v>0</v>
      </c>
      <c r="AI295" s="49">
        <v>0</v>
      </c>
      <c r="AJ295" s="49">
        <v>0</v>
      </c>
      <c r="AK295" s="49">
        <v>0</v>
      </c>
      <c r="AL295" s="49">
        <v>0</v>
      </c>
      <c r="AM295" s="49">
        <v>0</v>
      </c>
      <c r="AN295" s="49">
        <v>0</v>
      </c>
      <c r="AO295" s="49">
        <v>0</v>
      </c>
      <c r="AP295" s="49">
        <v>0</v>
      </c>
      <c r="AQ295" s="49">
        <v>0</v>
      </c>
      <c r="AR295" s="49">
        <v>0</v>
      </c>
      <c r="AS295" s="49">
        <v>0</v>
      </c>
      <c r="AT295" s="49">
        <v>0</v>
      </c>
      <c r="AU295" s="49">
        <v>0</v>
      </c>
      <c r="AV295" s="49">
        <v>0</v>
      </c>
      <c r="AW295" s="49">
        <v>0</v>
      </c>
      <c r="AX295" s="49">
        <v>0</v>
      </c>
      <c r="AY295" s="49">
        <v>0</v>
      </c>
      <c r="AZ295" s="49">
        <v>0</v>
      </c>
      <c r="BA295" s="49">
        <v>0</v>
      </c>
      <c r="BB295" s="49">
        <v>0</v>
      </c>
      <c r="BC295" s="49">
        <v>0</v>
      </c>
      <c r="BD295" s="49">
        <v>0</v>
      </c>
      <c r="BE295" s="49">
        <v>0</v>
      </c>
      <c r="BF295" s="49">
        <v>0</v>
      </c>
      <c r="BG295" s="49">
        <v>0</v>
      </c>
      <c r="BH295" s="49">
        <v>0</v>
      </c>
      <c r="BI295" s="49"/>
      <c r="BJ295" s="166"/>
      <c r="BK295" s="166"/>
      <c r="BL295" s="166"/>
      <c r="BM295" s="149">
        <v>0</v>
      </c>
    </row>
    <row r="296" spans="2:65" ht="18" hidden="1" customHeight="1" outlineLevel="3">
      <c r="B296" s="166" t="s">
        <v>972</v>
      </c>
      <c r="C296" s="166" t="s">
        <v>305</v>
      </c>
      <c r="D296" s="166" t="s">
        <v>999</v>
      </c>
      <c r="E296" s="167" t="s">
        <v>1000</v>
      </c>
      <c r="F296" s="166"/>
      <c r="G296" s="49">
        <v>25000</v>
      </c>
      <c r="H296" s="49">
        <v>71187.907999999996</v>
      </c>
      <c r="I296" s="49">
        <v>0</v>
      </c>
      <c r="J296" s="49">
        <v>71187.907999999996</v>
      </c>
      <c r="K296" s="165">
        <v>46187.907999999996</v>
      </c>
      <c r="L296" s="152">
        <v>2.84751632</v>
      </c>
      <c r="M296" s="49">
        <v>25000</v>
      </c>
      <c r="N296" s="49">
        <v>71187.907999999996</v>
      </c>
      <c r="O296" s="49">
        <v>0</v>
      </c>
      <c r="P296" s="49">
        <v>71187.907999999996</v>
      </c>
      <c r="Q296" s="165">
        <v>46187.907999999996</v>
      </c>
      <c r="R296" s="152">
        <v>2.84751632</v>
      </c>
      <c r="S296" s="49">
        <v>548.44100000000003</v>
      </c>
      <c r="T296" s="49">
        <v>0</v>
      </c>
      <c r="U296" s="49">
        <v>0</v>
      </c>
      <c r="V296" s="49">
        <v>26325.264999999999</v>
      </c>
      <c r="W296" s="49">
        <v>0</v>
      </c>
      <c r="X296" s="49">
        <v>0</v>
      </c>
      <c r="Y296" s="49">
        <v>5265.0529999999999</v>
      </c>
      <c r="Z296" s="49">
        <v>0</v>
      </c>
      <c r="AA296" s="49">
        <v>0</v>
      </c>
      <c r="AB296" s="49">
        <v>0</v>
      </c>
      <c r="AC296" s="49">
        <v>822.66700000000003</v>
      </c>
      <c r="AD296" s="49">
        <v>0</v>
      </c>
      <c r="AE296" s="49">
        <v>0</v>
      </c>
      <c r="AF296" s="49">
        <v>0</v>
      </c>
      <c r="AG296" s="49">
        <v>0</v>
      </c>
      <c r="AH296" s="49">
        <v>0</v>
      </c>
      <c r="AI296" s="49">
        <v>877.50900000000001</v>
      </c>
      <c r="AJ296" s="49">
        <v>877.50900000000001</v>
      </c>
      <c r="AK296" s="49">
        <v>0</v>
      </c>
      <c r="AL296" s="49">
        <v>0</v>
      </c>
      <c r="AM296" s="49">
        <v>17550.177</v>
      </c>
      <c r="AN296" s="49">
        <v>0</v>
      </c>
      <c r="AO296" s="49">
        <v>0</v>
      </c>
      <c r="AP296" s="49">
        <v>1371.11</v>
      </c>
      <c r="AQ296" s="49">
        <v>17550.177</v>
      </c>
      <c r="AR296" s="49">
        <v>0</v>
      </c>
      <c r="AS296" s="49">
        <v>0</v>
      </c>
      <c r="AT296" s="49">
        <v>0</v>
      </c>
      <c r="AU296" s="49">
        <v>0</v>
      </c>
      <c r="AV296" s="49">
        <v>0</v>
      </c>
      <c r="AW296" s="49">
        <v>0</v>
      </c>
      <c r="AX296" s="49">
        <v>0</v>
      </c>
      <c r="AY296" s="49">
        <v>0</v>
      </c>
      <c r="AZ296" s="49">
        <v>0</v>
      </c>
      <c r="BA296" s="49">
        <v>0</v>
      </c>
      <c r="BB296" s="49">
        <v>0</v>
      </c>
      <c r="BC296" s="49">
        <v>0</v>
      </c>
      <c r="BD296" s="49">
        <v>0</v>
      </c>
      <c r="BE296" s="49">
        <v>0</v>
      </c>
      <c r="BF296" s="49">
        <v>0</v>
      </c>
      <c r="BG296" s="49">
        <v>0</v>
      </c>
      <c r="BH296" s="49">
        <v>0</v>
      </c>
      <c r="BI296" s="49"/>
      <c r="BJ296" s="166"/>
      <c r="BK296" s="166"/>
      <c r="BL296" s="166"/>
      <c r="BM296" s="149">
        <v>0</v>
      </c>
    </row>
    <row r="297" spans="2:65" ht="18" hidden="1" customHeight="1" outlineLevel="3">
      <c r="B297" s="166" t="s">
        <v>972</v>
      </c>
      <c r="C297" s="166" t="s">
        <v>305</v>
      </c>
      <c r="D297" s="166" t="s">
        <v>1118</v>
      </c>
      <c r="E297" s="167" t="s">
        <v>1119</v>
      </c>
      <c r="F297" s="166"/>
      <c r="G297" s="49">
        <v>15000</v>
      </c>
      <c r="H297" s="49">
        <v>0</v>
      </c>
      <c r="I297" s="49">
        <v>0</v>
      </c>
      <c r="J297" s="49">
        <v>0</v>
      </c>
      <c r="K297" s="165">
        <v>-15000</v>
      </c>
      <c r="L297" s="152">
        <v>0</v>
      </c>
      <c r="M297" s="49">
        <v>15000</v>
      </c>
      <c r="N297" s="49">
        <v>0</v>
      </c>
      <c r="O297" s="49">
        <v>0</v>
      </c>
      <c r="P297" s="49">
        <v>0</v>
      </c>
      <c r="Q297" s="165">
        <v>-15000</v>
      </c>
      <c r="R297" s="152">
        <v>0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49">
        <v>0</v>
      </c>
      <c r="AA297" s="49">
        <v>0</v>
      </c>
      <c r="AB297" s="49">
        <v>0</v>
      </c>
      <c r="AC297" s="49">
        <v>0</v>
      </c>
      <c r="AD297" s="49">
        <v>0</v>
      </c>
      <c r="AE297" s="49">
        <v>0</v>
      </c>
      <c r="AF297" s="49">
        <v>0</v>
      </c>
      <c r="AG297" s="49">
        <v>0</v>
      </c>
      <c r="AH297" s="49">
        <v>0</v>
      </c>
      <c r="AI297" s="49">
        <v>0</v>
      </c>
      <c r="AJ297" s="49">
        <v>0</v>
      </c>
      <c r="AK297" s="49">
        <v>0</v>
      </c>
      <c r="AL297" s="49">
        <v>0</v>
      </c>
      <c r="AM297" s="49">
        <v>0</v>
      </c>
      <c r="AN297" s="49">
        <v>0</v>
      </c>
      <c r="AO297" s="49">
        <v>0</v>
      </c>
      <c r="AP297" s="49">
        <v>0</v>
      </c>
      <c r="AQ297" s="49">
        <v>0</v>
      </c>
      <c r="AR297" s="49">
        <v>0</v>
      </c>
      <c r="AS297" s="49">
        <v>0</v>
      </c>
      <c r="AT297" s="49">
        <v>0</v>
      </c>
      <c r="AU297" s="49">
        <v>0</v>
      </c>
      <c r="AV297" s="49">
        <v>0</v>
      </c>
      <c r="AW297" s="49">
        <v>0</v>
      </c>
      <c r="AX297" s="49">
        <v>0</v>
      </c>
      <c r="AY297" s="49">
        <v>0</v>
      </c>
      <c r="AZ297" s="49">
        <v>0</v>
      </c>
      <c r="BA297" s="49">
        <v>0</v>
      </c>
      <c r="BB297" s="49">
        <v>0</v>
      </c>
      <c r="BC297" s="49">
        <v>0</v>
      </c>
      <c r="BD297" s="49">
        <v>0</v>
      </c>
      <c r="BE297" s="49">
        <v>0</v>
      </c>
      <c r="BF297" s="49">
        <v>0</v>
      </c>
      <c r="BG297" s="49">
        <v>0</v>
      </c>
      <c r="BH297" s="49">
        <v>0</v>
      </c>
      <c r="BI297" s="49"/>
      <c r="BJ297" s="166"/>
      <c r="BK297" s="166"/>
      <c r="BL297" s="166"/>
      <c r="BM297" s="149">
        <v>0</v>
      </c>
    </row>
    <row r="298" spans="2:65" ht="18" hidden="1" customHeight="1" outlineLevel="3">
      <c r="B298" s="166" t="s">
        <v>972</v>
      </c>
      <c r="C298" s="166"/>
      <c r="D298" s="166" t="s">
        <v>1240</v>
      </c>
      <c r="E298" s="167" t="s">
        <v>1241</v>
      </c>
      <c r="F298" s="166"/>
      <c r="G298" s="49">
        <v>35000</v>
      </c>
      <c r="H298" s="49">
        <v>96841.331999999995</v>
      </c>
      <c r="I298" s="49">
        <v>0</v>
      </c>
      <c r="J298" s="49">
        <v>96841.331999999995</v>
      </c>
      <c r="K298" s="165">
        <v>61841.331999999995</v>
      </c>
      <c r="L298" s="152">
        <v>2.7668952</v>
      </c>
      <c r="M298" s="49">
        <v>35000</v>
      </c>
      <c r="N298" s="49">
        <v>96841.331999999995</v>
      </c>
      <c r="O298" s="49">
        <v>0</v>
      </c>
      <c r="P298" s="49">
        <v>96841.331999999995</v>
      </c>
      <c r="Q298" s="165">
        <v>61841.331999999995</v>
      </c>
      <c r="R298" s="152">
        <v>2.7668952</v>
      </c>
      <c r="S298" s="49">
        <v>548.44100000000003</v>
      </c>
      <c r="T298" s="49">
        <v>0</v>
      </c>
      <c r="U298" s="49">
        <v>0</v>
      </c>
      <c r="V298" s="49">
        <v>52650.533000000003</v>
      </c>
      <c r="W298" s="49">
        <v>0</v>
      </c>
      <c r="X298" s="49">
        <v>0</v>
      </c>
      <c r="Y298" s="49">
        <v>9652.598</v>
      </c>
      <c r="Z298" s="49">
        <v>0</v>
      </c>
      <c r="AA298" s="49">
        <v>0</v>
      </c>
      <c r="AB298" s="49">
        <v>0</v>
      </c>
      <c r="AC298" s="49">
        <v>0</v>
      </c>
      <c r="AD298" s="49">
        <v>0</v>
      </c>
      <c r="AE298" s="49">
        <v>0</v>
      </c>
      <c r="AF298" s="49">
        <v>2632.5259999999998</v>
      </c>
      <c r="AG298" s="49">
        <v>0</v>
      </c>
      <c r="AH298" s="49">
        <v>0</v>
      </c>
      <c r="AI298" s="49">
        <v>2632.5259999999998</v>
      </c>
      <c r="AJ298" s="49">
        <v>877.50900000000001</v>
      </c>
      <c r="AK298" s="49">
        <v>0</v>
      </c>
      <c r="AL298" s="49">
        <v>0</v>
      </c>
      <c r="AM298" s="49">
        <v>10530.102999999999</v>
      </c>
      <c r="AN298" s="49">
        <v>0</v>
      </c>
      <c r="AO298" s="49">
        <v>0</v>
      </c>
      <c r="AP298" s="49">
        <v>1371.11</v>
      </c>
      <c r="AQ298" s="49">
        <v>8775.0889999999999</v>
      </c>
      <c r="AR298" s="49">
        <v>4113.3289999999997</v>
      </c>
      <c r="AS298" s="49">
        <v>0</v>
      </c>
      <c r="AT298" s="49">
        <v>0</v>
      </c>
      <c r="AU298" s="49">
        <v>0</v>
      </c>
      <c r="AV298" s="49">
        <v>1755.0170000000001</v>
      </c>
      <c r="AW298" s="49">
        <v>0</v>
      </c>
      <c r="AX298" s="49">
        <v>0</v>
      </c>
      <c r="AY298" s="49">
        <v>0</v>
      </c>
      <c r="AZ298" s="49">
        <v>0</v>
      </c>
      <c r="BA298" s="49">
        <v>0</v>
      </c>
      <c r="BB298" s="49">
        <v>0</v>
      </c>
      <c r="BC298" s="49">
        <v>0</v>
      </c>
      <c r="BD298" s="49">
        <v>0</v>
      </c>
      <c r="BE298" s="49">
        <v>1302.5509999999999</v>
      </c>
      <c r="BF298" s="49">
        <v>0</v>
      </c>
      <c r="BG298" s="49">
        <v>0</v>
      </c>
      <c r="BH298" s="49">
        <v>0</v>
      </c>
      <c r="BI298" s="49"/>
      <c r="BJ298" s="166"/>
      <c r="BK298" s="166"/>
      <c r="BL298" s="166"/>
      <c r="BM298" s="149">
        <v>1.4551915228366852E-11</v>
      </c>
    </row>
    <row r="299" spans="2:65" ht="18" hidden="1" customHeight="1" outlineLevel="3">
      <c r="B299" s="166" t="s">
        <v>972</v>
      </c>
      <c r="C299" s="166"/>
      <c r="D299" s="166" t="s">
        <v>1295</v>
      </c>
      <c r="E299" s="167" t="s">
        <v>1296</v>
      </c>
      <c r="F299" s="166"/>
      <c r="G299" s="49">
        <v>25000</v>
      </c>
      <c r="H299" s="49">
        <v>65100.188000000002</v>
      </c>
      <c r="I299" s="49">
        <v>0</v>
      </c>
      <c r="J299" s="49">
        <v>65100.188000000002</v>
      </c>
      <c r="K299" s="165">
        <v>40100.188000000002</v>
      </c>
      <c r="L299" s="152">
        <v>2.6040075200000001</v>
      </c>
      <c r="M299" s="49">
        <v>25000</v>
      </c>
      <c r="N299" s="49">
        <v>65100.188000000002</v>
      </c>
      <c r="O299" s="49">
        <v>0</v>
      </c>
      <c r="P299" s="49">
        <v>65100.188000000002</v>
      </c>
      <c r="Q299" s="165">
        <v>40100.188000000002</v>
      </c>
      <c r="R299" s="152">
        <v>2.6040075200000001</v>
      </c>
      <c r="S299" s="49">
        <v>548.44100000000003</v>
      </c>
      <c r="T299" s="49">
        <v>0</v>
      </c>
      <c r="U299" s="49">
        <v>0</v>
      </c>
      <c r="V299" s="49">
        <v>5265.0529999999999</v>
      </c>
      <c r="W299" s="49">
        <v>0</v>
      </c>
      <c r="X299" s="49">
        <v>0</v>
      </c>
      <c r="Y299" s="49">
        <v>8775.0889999999999</v>
      </c>
      <c r="Z299" s="49">
        <v>0</v>
      </c>
      <c r="AA299" s="49">
        <v>0</v>
      </c>
      <c r="AB299" s="49">
        <v>0</v>
      </c>
      <c r="AC299" s="49">
        <v>0</v>
      </c>
      <c r="AD299" s="49">
        <v>0</v>
      </c>
      <c r="AE299" s="49">
        <v>0</v>
      </c>
      <c r="AF299" s="49">
        <v>877.50900000000001</v>
      </c>
      <c r="AG299" s="49">
        <v>0</v>
      </c>
      <c r="AH299" s="49">
        <v>0</v>
      </c>
      <c r="AI299" s="49">
        <v>877.50900000000001</v>
      </c>
      <c r="AJ299" s="49">
        <v>3510.0360000000001</v>
      </c>
      <c r="AK299" s="49">
        <v>0</v>
      </c>
      <c r="AL299" s="49">
        <v>0</v>
      </c>
      <c r="AM299" s="49">
        <v>26325.263999999999</v>
      </c>
      <c r="AN299" s="49">
        <v>0</v>
      </c>
      <c r="AO299" s="49">
        <v>0</v>
      </c>
      <c r="AP299" s="49">
        <v>0</v>
      </c>
      <c r="AQ299" s="49">
        <v>17550.177</v>
      </c>
      <c r="AR299" s="49">
        <v>1371.11</v>
      </c>
      <c r="AS299" s="49">
        <v>0</v>
      </c>
      <c r="AT299" s="49">
        <v>0</v>
      </c>
      <c r="AU299" s="49">
        <v>0</v>
      </c>
      <c r="AV299" s="49">
        <v>0</v>
      </c>
      <c r="AW299" s="49">
        <v>0</v>
      </c>
      <c r="AX299" s="49">
        <v>0</v>
      </c>
      <c r="AY299" s="49">
        <v>0</v>
      </c>
      <c r="AZ299" s="49">
        <v>0</v>
      </c>
      <c r="BA299" s="49">
        <v>0</v>
      </c>
      <c r="BB299" s="49">
        <v>0</v>
      </c>
      <c r="BC299" s="49">
        <v>0</v>
      </c>
      <c r="BD299" s="49">
        <v>0</v>
      </c>
      <c r="BE299" s="49">
        <v>0</v>
      </c>
      <c r="BF299" s="49">
        <v>0</v>
      </c>
      <c r="BG299" s="49">
        <v>0</v>
      </c>
      <c r="BH299" s="49">
        <v>0</v>
      </c>
      <c r="BI299" s="49"/>
      <c r="BJ299" s="166"/>
      <c r="BK299" s="166"/>
      <c r="BL299" s="166"/>
      <c r="BM299" s="149">
        <v>-7.2759576141834259E-12</v>
      </c>
    </row>
    <row r="300" spans="2:65" ht="18" hidden="1" customHeight="1" outlineLevel="3">
      <c r="B300" s="166" t="s">
        <v>972</v>
      </c>
      <c r="C300" s="166"/>
      <c r="D300" s="166" t="s">
        <v>1100</v>
      </c>
      <c r="E300" s="167" t="s">
        <v>1101</v>
      </c>
      <c r="F300" s="166"/>
      <c r="G300" s="49">
        <v>15000</v>
      </c>
      <c r="H300" s="49">
        <v>0</v>
      </c>
      <c r="I300" s="49">
        <v>0</v>
      </c>
      <c r="J300" s="49">
        <v>0</v>
      </c>
      <c r="K300" s="165">
        <v>-15000</v>
      </c>
      <c r="L300" s="152">
        <v>0</v>
      </c>
      <c r="M300" s="49">
        <v>15000</v>
      </c>
      <c r="N300" s="49">
        <v>0</v>
      </c>
      <c r="O300" s="49">
        <v>0</v>
      </c>
      <c r="P300" s="49">
        <v>0</v>
      </c>
      <c r="Q300" s="165">
        <v>-15000</v>
      </c>
      <c r="R300" s="152">
        <v>0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49">
        <v>0</v>
      </c>
      <c r="AA300" s="49">
        <v>0</v>
      </c>
      <c r="AB300" s="49">
        <v>0</v>
      </c>
      <c r="AC300" s="49">
        <v>0</v>
      </c>
      <c r="AD300" s="49">
        <v>0</v>
      </c>
      <c r="AE300" s="49">
        <v>0</v>
      </c>
      <c r="AF300" s="49">
        <v>0</v>
      </c>
      <c r="AG300" s="49">
        <v>0</v>
      </c>
      <c r="AH300" s="49">
        <v>0</v>
      </c>
      <c r="AI300" s="49">
        <v>0</v>
      </c>
      <c r="AJ300" s="49">
        <v>0</v>
      </c>
      <c r="AK300" s="49">
        <v>0</v>
      </c>
      <c r="AL300" s="49">
        <v>0</v>
      </c>
      <c r="AM300" s="49">
        <v>0</v>
      </c>
      <c r="AN300" s="49">
        <v>0</v>
      </c>
      <c r="AO300" s="49">
        <v>0</v>
      </c>
      <c r="AP300" s="49">
        <v>0</v>
      </c>
      <c r="AQ300" s="49">
        <v>0</v>
      </c>
      <c r="AR300" s="49">
        <v>0</v>
      </c>
      <c r="AS300" s="49">
        <v>0</v>
      </c>
      <c r="AT300" s="49">
        <v>0</v>
      </c>
      <c r="AU300" s="49">
        <v>0</v>
      </c>
      <c r="AV300" s="49">
        <v>0</v>
      </c>
      <c r="AW300" s="49">
        <v>0</v>
      </c>
      <c r="AX300" s="49">
        <v>0</v>
      </c>
      <c r="AY300" s="49">
        <v>0</v>
      </c>
      <c r="AZ300" s="49">
        <v>0</v>
      </c>
      <c r="BA300" s="49">
        <v>0</v>
      </c>
      <c r="BB300" s="49">
        <v>0</v>
      </c>
      <c r="BC300" s="49">
        <v>0</v>
      </c>
      <c r="BD300" s="49">
        <v>0</v>
      </c>
      <c r="BE300" s="49">
        <v>0</v>
      </c>
      <c r="BF300" s="49">
        <v>0</v>
      </c>
      <c r="BG300" s="49">
        <v>0</v>
      </c>
      <c r="BH300" s="49">
        <v>0</v>
      </c>
      <c r="BI300" s="49"/>
      <c r="BJ300" s="166"/>
      <c r="BK300" s="166"/>
      <c r="BL300" s="166"/>
      <c r="BM300" s="149">
        <v>0</v>
      </c>
    </row>
    <row r="301" spans="2:65" ht="18" hidden="1" customHeight="1" outlineLevel="3">
      <c r="B301" s="166" t="s">
        <v>972</v>
      </c>
      <c r="C301" s="166"/>
      <c r="D301" s="166" t="s">
        <v>1102</v>
      </c>
      <c r="E301" s="167" t="s">
        <v>1103</v>
      </c>
      <c r="F301" s="166"/>
      <c r="G301" s="49">
        <v>15000</v>
      </c>
      <c r="H301" s="49">
        <v>0</v>
      </c>
      <c r="I301" s="49">
        <v>0</v>
      </c>
      <c r="J301" s="49">
        <v>0</v>
      </c>
      <c r="K301" s="165">
        <v>-15000</v>
      </c>
      <c r="L301" s="152">
        <v>0</v>
      </c>
      <c r="M301" s="49">
        <v>15000</v>
      </c>
      <c r="N301" s="49">
        <v>0</v>
      </c>
      <c r="O301" s="49">
        <v>0</v>
      </c>
      <c r="P301" s="49">
        <v>0</v>
      </c>
      <c r="Q301" s="165">
        <v>-15000</v>
      </c>
      <c r="R301" s="152">
        <v>0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49">
        <v>0</v>
      </c>
      <c r="AA301" s="49">
        <v>0</v>
      </c>
      <c r="AB301" s="49">
        <v>0</v>
      </c>
      <c r="AC301" s="49">
        <v>0</v>
      </c>
      <c r="AD301" s="49">
        <v>0</v>
      </c>
      <c r="AE301" s="49">
        <v>0</v>
      </c>
      <c r="AF301" s="49">
        <v>0</v>
      </c>
      <c r="AG301" s="49">
        <v>0</v>
      </c>
      <c r="AH301" s="49">
        <v>0</v>
      </c>
      <c r="AI301" s="49">
        <v>0</v>
      </c>
      <c r="AJ301" s="49">
        <v>0</v>
      </c>
      <c r="AK301" s="49">
        <v>0</v>
      </c>
      <c r="AL301" s="49">
        <v>0</v>
      </c>
      <c r="AM301" s="49">
        <v>0</v>
      </c>
      <c r="AN301" s="49">
        <v>0</v>
      </c>
      <c r="AO301" s="49">
        <v>0</v>
      </c>
      <c r="AP301" s="49">
        <v>0</v>
      </c>
      <c r="AQ301" s="49">
        <v>0</v>
      </c>
      <c r="AR301" s="49">
        <v>0</v>
      </c>
      <c r="AS301" s="49">
        <v>0</v>
      </c>
      <c r="AT301" s="49">
        <v>0</v>
      </c>
      <c r="AU301" s="49">
        <v>0</v>
      </c>
      <c r="AV301" s="49">
        <v>0</v>
      </c>
      <c r="AW301" s="49">
        <v>0</v>
      </c>
      <c r="AX301" s="49">
        <v>0</v>
      </c>
      <c r="AY301" s="49">
        <v>0</v>
      </c>
      <c r="AZ301" s="49">
        <v>0</v>
      </c>
      <c r="BA301" s="49">
        <v>0</v>
      </c>
      <c r="BB301" s="49">
        <v>0</v>
      </c>
      <c r="BC301" s="49">
        <v>0</v>
      </c>
      <c r="BD301" s="49">
        <v>0</v>
      </c>
      <c r="BE301" s="49">
        <v>0</v>
      </c>
      <c r="BF301" s="49">
        <v>0</v>
      </c>
      <c r="BG301" s="49">
        <v>0</v>
      </c>
      <c r="BH301" s="49">
        <v>0</v>
      </c>
      <c r="BI301" s="49"/>
      <c r="BJ301" s="166"/>
      <c r="BK301" s="166"/>
      <c r="BL301" s="166"/>
      <c r="BM301" s="149">
        <v>0</v>
      </c>
    </row>
    <row r="302" spans="2:65" ht="18" hidden="1" customHeight="1" outlineLevel="3">
      <c r="B302" s="166" t="s">
        <v>972</v>
      </c>
      <c r="C302" s="166"/>
      <c r="D302" s="166" t="s">
        <v>1104</v>
      </c>
      <c r="E302" s="167" t="s">
        <v>1105</v>
      </c>
      <c r="F302" s="166"/>
      <c r="G302" s="49">
        <v>15000</v>
      </c>
      <c r="H302" s="49">
        <v>0</v>
      </c>
      <c r="I302" s="49">
        <v>0</v>
      </c>
      <c r="J302" s="49">
        <v>0</v>
      </c>
      <c r="K302" s="165">
        <v>-15000</v>
      </c>
      <c r="L302" s="152">
        <v>0</v>
      </c>
      <c r="M302" s="49">
        <v>15000</v>
      </c>
      <c r="N302" s="49">
        <v>0</v>
      </c>
      <c r="O302" s="49">
        <v>0</v>
      </c>
      <c r="P302" s="49">
        <v>0</v>
      </c>
      <c r="Q302" s="165">
        <v>-15000</v>
      </c>
      <c r="R302" s="152">
        <v>0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49">
        <v>0</v>
      </c>
      <c r="AA302" s="49">
        <v>0</v>
      </c>
      <c r="AB302" s="49">
        <v>0</v>
      </c>
      <c r="AC302" s="49">
        <v>0</v>
      </c>
      <c r="AD302" s="49">
        <v>0</v>
      </c>
      <c r="AE302" s="49">
        <v>0</v>
      </c>
      <c r="AF302" s="49">
        <v>0</v>
      </c>
      <c r="AG302" s="49">
        <v>0</v>
      </c>
      <c r="AH302" s="49">
        <v>0</v>
      </c>
      <c r="AI302" s="49">
        <v>0</v>
      </c>
      <c r="AJ302" s="49">
        <v>0</v>
      </c>
      <c r="AK302" s="49">
        <v>0</v>
      </c>
      <c r="AL302" s="49">
        <v>0</v>
      </c>
      <c r="AM302" s="49">
        <v>0</v>
      </c>
      <c r="AN302" s="49">
        <v>0</v>
      </c>
      <c r="AO302" s="49">
        <v>0</v>
      </c>
      <c r="AP302" s="49">
        <v>0</v>
      </c>
      <c r="AQ302" s="49">
        <v>0</v>
      </c>
      <c r="AR302" s="49">
        <v>0</v>
      </c>
      <c r="AS302" s="49">
        <v>0</v>
      </c>
      <c r="AT302" s="49">
        <v>0</v>
      </c>
      <c r="AU302" s="49">
        <v>0</v>
      </c>
      <c r="AV302" s="49">
        <v>0</v>
      </c>
      <c r="AW302" s="49">
        <v>0</v>
      </c>
      <c r="AX302" s="49">
        <v>0</v>
      </c>
      <c r="AY302" s="49">
        <v>0</v>
      </c>
      <c r="AZ302" s="49">
        <v>0</v>
      </c>
      <c r="BA302" s="49">
        <v>0</v>
      </c>
      <c r="BB302" s="49">
        <v>0</v>
      </c>
      <c r="BC302" s="49">
        <v>0</v>
      </c>
      <c r="BD302" s="49">
        <v>0</v>
      </c>
      <c r="BE302" s="49">
        <v>0</v>
      </c>
      <c r="BF302" s="49">
        <v>0</v>
      </c>
      <c r="BG302" s="49">
        <v>0</v>
      </c>
      <c r="BH302" s="49">
        <v>0</v>
      </c>
      <c r="BI302" s="49"/>
      <c r="BJ302" s="166"/>
      <c r="BK302" s="166"/>
      <c r="BL302" s="166"/>
      <c r="BM302" s="149">
        <v>0</v>
      </c>
    </row>
    <row r="303" spans="2:65" ht="18" customHeight="1" outlineLevel="2" collapsed="1">
      <c r="B303" s="158" t="s">
        <v>972</v>
      </c>
      <c r="C303" s="158"/>
      <c r="D303" s="158"/>
      <c r="E303" s="159" t="s">
        <v>1002</v>
      </c>
      <c r="F303" s="158"/>
      <c r="G303" s="160">
        <v>710000</v>
      </c>
      <c r="H303" s="160">
        <v>692091.25699999987</v>
      </c>
      <c r="I303" s="160">
        <v>0</v>
      </c>
      <c r="J303" s="160">
        <v>692091.25699999987</v>
      </c>
      <c r="K303" s="168">
        <v>-17908.743000000009</v>
      </c>
      <c r="L303" s="161">
        <v>0.97477641830985895</v>
      </c>
      <c r="M303" s="160">
        <v>710000</v>
      </c>
      <c r="N303" s="160">
        <v>692091.25699999987</v>
      </c>
      <c r="O303" s="160">
        <v>0</v>
      </c>
      <c r="P303" s="160">
        <v>692091.25699999987</v>
      </c>
      <c r="Q303" s="168">
        <v>-17908.743000000009</v>
      </c>
      <c r="R303" s="161">
        <v>0.97477641830985895</v>
      </c>
      <c r="S303" s="160">
        <v>3619.7110000000002</v>
      </c>
      <c r="T303" s="160">
        <v>0</v>
      </c>
      <c r="U303" s="160">
        <v>0</v>
      </c>
      <c r="V303" s="160">
        <v>251318.53599999996</v>
      </c>
      <c r="W303" s="160">
        <v>0</v>
      </c>
      <c r="X303" s="160">
        <v>2742.22</v>
      </c>
      <c r="Y303" s="160">
        <v>109688.60899999997</v>
      </c>
      <c r="Z303" s="160">
        <v>0</v>
      </c>
      <c r="AA303" s="160">
        <v>0</v>
      </c>
      <c r="AB303" s="160">
        <v>0</v>
      </c>
      <c r="AC303" s="160">
        <v>2138.9349999999999</v>
      </c>
      <c r="AD303" s="160">
        <v>0</v>
      </c>
      <c r="AE303" s="160">
        <v>0</v>
      </c>
      <c r="AF303" s="160">
        <v>10705.606</v>
      </c>
      <c r="AG303" s="160">
        <v>0</v>
      </c>
      <c r="AH303" s="160">
        <v>0</v>
      </c>
      <c r="AI303" s="160">
        <v>12811.626999999999</v>
      </c>
      <c r="AJ303" s="160">
        <v>14391.145999999999</v>
      </c>
      <c r="AK303" s="160">
        <v>0</v>
      </c>
      <c r="AL303" s="160">
        <v>0</v>
      </c>
      <c r="AM303" s="160">
        <v>149176.49799999999</v>
      </c>
      <c r="AN303" s="160">
        <v>0</v>
      </c>
      <c r="AO303" s="160">
        <v>0</v>
      </c>
      <c r="AP303" s="160">
        <v>6855.5499999999993</v>
      </c>
      <c r="AQ303" s="160">
        <v>107056.08199999999</v>
      </c>
      <c r="AR303" s="160">
        <v>13711.098</v>
      </c>
      <c r="AS303" s="160">
        <v>0</v>
      </c>
      <c r="AT303" s="160">
        <v>0</v>
      </c>
      <c r="AU303" s="160">
        <v>0</v>
      </c>
      <c r="AV303" s="160">
        <v>5791.5569999999998</v>
      </c>
      <c r="AW303" s="160">
        <v>0</v>
      </c>
      <c r="AX303" s="160">
        <v>0</v>
      </c>
      <c r="AY303" s="160">
        <v>0</v>
      </c>
      <c r="AZ303" s="160">
        <v>0</v>
      </c>
      <c r="BA303" s="160">
        <v>0</v>
      </c>
      <c r="BB303" s="160">
        <v>0</v>
      </c>
      <c r="BC303" s="160">
        <v>0</v>
      </c>
      <c r="BD303" s="160">
        <v>0</v>
      </c>
      <c r="BE303" s="160">
        <v>2084.0819999999999</v>
      </c>
      <c r="BF303" s="160">
        <v>0</v>
      </c>
      <c r="BG303" s="160">
        <v>0</v>
      </c>
      <c r="BH303" s="160">
        <v>0</v>
      </c>
      <c r="BI303" s="160"/>
      <c r="BJ303" s="161"/>
      <c r="BK303" s="160"/>
      <c r="BL303" s="161"/>
      <c r="BM303" s="149">
        <v>2.3283064365386963E-10</v>
      </c>
    </row>
    <row r="304" spans="2:65" ht="18" customHeight="1" outlineLevel="1">
      <c r="B304" s="153" t="s">
        <v>972</v>
      </c>
      <c r="C304" s="153"/>
      <c r="D304" s="153" t="s">
        <v>1003</v>
      </c>
      <c r="E304" s="153"/>
      <c r="F304" s="153"/>
      <c r="G304" s="154">
        <v>6244190.3271085797</v>
      </c>
      <c r="H304" s="154">
        <v>6392806.6859999998</v>
      </c>
      <c r="I304" s="154">
        <v>-108196.1118</v>
      </c>
      <c r="J304" s="154">
        <v>6284610.5742000006</v>
      </c>
      <c r="K304" s="155">
        <v>40420.247091420628</v>
      </c>
      <c r="L304" s="156">
        <v>1.0064732567352952</v>
      </c>
      <c r="M304" s="154">
        <v>6105110.3271085797</v>
      </c>
      <c r="N304" s="154">
        <v>6392806.6859999998</v>
      </c>
      <c r="O304" s="154">
        <v>-108196.1118</v>
      </c>
      <c r="P304" s="154">
        <v>6284610.5741999997</v>
      </c>
      <c r="Q304" s="155">
        <v>179500.24709142064</v>
      </c>
      <c r="R304" s="156">
        <v>1.0294016385411389</v>
      </c>
      <c r="S304" s="154">
        <v>100324.53499999999</v>
      </c>
      <c r="T304" s="154">
        <v>0</v>
      </c>
      <c r="U304" s="154">
        <v>0</v>
      </c>
      <c r="V304" s="154">
        <v>1777109.446</v>
      </c>
      <c r="W304" s="154">
        <v>0</v>
      </c>
      <c r="X304" s="154">
        <v>81091.339000000007</v>
      </c>
      <c r="Y304" s="154">
        <v>1560264.4719999998</v>
      </c>
      <c r="Z304" s="154">
        <v>0</v>
      </c>
      <c r="AA304" s="154">
        <v>0</v>
      </c>
      <c r="AB304" s="154">
        <v>0</v>
      </c>
      <c r="AC304" s="154">
        <v>15738.138000000001</v>
      </c>
      <c r="AD304" s="154">
        <v>49807.653000000006</v>
      </c>
      <c r="AE304" s="154">
        <v>0</v>
      </c>
      <c r="AF304" s="154">
        <v>162210.19699999999</v>
      </c>
      <c r="AG304" s="154">
        <v>41543.620999999999</v>
      </c>
      <c r="AH304" s="154">
        <v>108703.648</v>
      </c>
      <c r="AI304" s="154">
        <v>296658.87700000004</v>
      </c>
      <c r="AJ304" s="154">
        <v>540001.04</v>
      </c>
      <c r="AK304" s="154">
        <v>0</v>
      </c>
      <c r="AL304" s="154">
        <v>0</v>
      </c>
      <c r="AM304" s="154">
        <v>413324.57299999997</v>
      </c>
      <c r="AN304" s="154">
        <v>0</v>
      </c>
      <c r="AO304" s="154">
        <v>0</v>
      </c>
      <c r="AP304" s="154">
        <v>290311.46799999994</v>
      </c>
      <c r="AQ304" s="154">
        <v>497816.14899999998</v>
      </c>
      <c r="AR304" s="154">
        <v>211542.622</v>
      </c>
      <c r="AS304" s="154">
        <v>0</v>
      </c>
      <c r="AT304" s="154">
        <v>0</v>
      </c>
      <c r="AU304" s="154">
        <v>0</v>
      </c>
      <c r="AV304" s="154">
        <v>136880.63399999999</v>
      </c>
      <c r="AW304" s="154">
        <v>0</v>
      </c>
      <c r="AX304" s="154">
        <v>0</v>
      </c>
      <c r="AY304" s="154">
        <v>0</v>
      </c>
      <c r="AZ304" s="154">
        <v>22385.482999999997</v>
      </c>
      <c r="BA304" s="154">
        <v>24400.178</v>
      </c>
      <c r="BB304" s="154">
        <v>0</v>
      </c>
      <c r="BC304" s="154">
        <v>0</v>
      </c>
      <c r="BD304" s="154">
        <v>0</v>
      </c>
      <c r="BE304" s="154">
        <v>62692.613000000005</v>
      </c>
      <c r="BF304" s="154">
        <v>0</v>
      </c>
      <c r="BG304" s="154">
        <v>0</v>
      </c>
      <c r="BH304" s="154">
        <v>0</v>
      </c>
      <c r="BI304" s="154">
        <v>4404151.7357200002</v>
      </c>
      <c r="BJ304" s="156">
        <v>0.42697412607937291</v>
      </c>
      <c r="BK304" s="154">
        <v>4967506.0029999996</v>
      </c>
      <c r="BL304" s="156">
        <v>0.26514403211683479</v>
      </c>
      <c r="BM304" s="149">
        <v>-8.5856299847364426E-10</v>
      </c>
    </row>
    <row r="305" spans="2:65" ht="18" hidden="1" customHeight="1" outlineLevel="3">
      <c r="B305" s="150" t="s">
        <v>1004</v>
      </c>
      <c r="C305" s="150" t="s">
        <v>353</v>
      </c>
      <c r="D305" s="150" t="s">
        <v>263</v>
      </c>
      <c r="E305" s="151" t="s">
        <v>14</v>
      </c>
      <c r="F305" s="150" t="s">
        <v>1005</v>
      </c>
      <c r="G305" s="49">
        <v>484226.03186512348</v>
      </c>
      <c r="H305" s="49">
        <v>503235.67200000002</v>
      </c>
      <c r="I305" s="49">
        <v>-8391.4596000000001</v>
      </c>
      <c r="J305" s="49">
        <v>494844.21240000002</v>
      </c>
      <c r="K305" s="165">
        <v>10618.180534876534</v>
      </c>
      <c r="L305" s="152">
        <v>1.0219281489142122</v>
      </c>
      <c r="M305" s="49">
        <v>470546.03186512348</v>
      </c>
      <c r="N305" s="49">
        <v>503235.67200000002</v>
      </c>
      <c r="O305" s="49">
        <v>-8391.4596000000001</v>
      </c>
      <c r="P305" s="49">
        <v>494844.21240000002</v>
      </c>
      <c r="Q305" s="165">
        <v>24298.180534876534</v>
      </c>
      <c r="R305" s="152">
        <v>1.0516382646742652</v>
      </c>
      <c r="S305" s="49">
        <v>33578.063999999998</v>
      </c>
      <c r="T305" s="49">
        <v>0</v>
      </c>
      <c r="U305" s="49">
        <v>0</v>
      </c>
      <c r="V305" s="49">
        <v>121776.74</v>
      </c>
      <c r="W305" s="49">
        <v>0</v>
      </c>
      <c r="X305" s="49">
        <v>2798.183</v>
      </c>
      <c r="Y305" s="49">
        <v>89541.721000000005</v>
      </c>
      <c r="Z305" s="49">
        <v>0</v>
      </c>
      <c r="AA305" s="49">
        <v>0</v>
      </c>
      <c r="AB305" s="49">
        <v>0</v>
      </c>
      <c r="AC305" s="49">
        <v>2014.6969999999999</v>
      </c>
      <c r="AD305" s="49">
        <v>8394.5480000000007</v>
      </c>
      <c r="AE305" s="49">
        <v>0</v>
      </c>
      <c r="AF305" s="49">
        <v>16117.51</v>
      </c>
      <c r="AG305" s="49">
        <v>4756.9030000000002</v>
      </c>
      <c r="AH305" s="49">
        <v>14326.674999999999</v>
      </c>
      <c r="AI305" s="49">
        <v>43159.108</v>
      </c>
      <c r="AJ305" s="49">
        <v>35816.688000000002</v>
      </c>
      <c r="AK305" s="49">
        <v>0</v>
      </c>
      <c r="AL305" s="49">
        <v>0</v>
      </c>
      <c r="AM305" s="49">
        <v>28653.35</v>
      </c>
      <c r="AN305" s="49">
        <v>0</v>
      </c>
      <c r="AO305" s="49">
        <v>0</v>
      </c>
      <c r="AP305" s="49">
        <v>22385.462</v>
      </c>
      <c r="AQ305" s="49">
        <v>35816.688999999998</v>
      </c>
      <c r="AR305" s="49">
        <v>11192.731</v>
      </c>
      <c r="AS305" s="49">
        <v>0</v>
      </c>
      <c r="AT305" s="49">
        <v>0</v>
      </c>
      <c r="AU305" s="49">
        <v>0</v>
      </c>
      <c r="AV305" s="49">
        <v>14326.674999999999</v>
      </c>
      <c r="AW305" s="49">
        <v>0</v>
      </c>
      <c r="AX305" s="49">
        <v>0</v>
      </c>
      <c r="AY305" s="49">
        <v>0</v>
      </c>
      <c r="AZ305" s="49">
        <v>2238.5479999999998</v>
      </c>
      <c r="BA305" s="49">
        <v>7834.9189999999999</v>
      </c>
      <c r="BB305" s="49">
        <v>0</v>
      </c>
      <c r="BC305" s="49">
        <v>0</v>
      </c>
      <c r="BD305" s="49">
        <v>0</v>
      </c>
      <c r="BE305" s="49">
        <v>8506.4609999999993</v>
      </c>
      <c r="BF305" s="49">
        <v>0</v>
      </c>
      <c r="BG305" s="49">
        <v>0</v>
      </c>
      <c r="BH305" s="49">
        <v>0</v>
      </c>
      <c r="BI305" s="49"/>
      <c r="BJ305" s="152"/>
      <c r="BK305" s="49"/>
      <c r="BL305" s="152"/>
      <c r="BM305" s="149">
        <v>0</v>
      </c>
    </row>
    <row r="306" spans="2:65" ht="18" hidden="1" customHeight="1" outlineLevel="3">
      <c r="B306" s="166" t="s">
        <v>1004</v>
      </c>
      <c r="C306" s="166" t="s">
        <v>353</v>
      </c>
      <c r="D306" s="166" t="s">
        <v>266</v>
      </c>
      <c r="E306" s="167" t="s">
        <v>132</v>
      </c>
      <c r="F306" s="166" t="s">
        <v>1006</v>
      </c>
      <c r="G306" s="49">
        <v>939952.06373024697</v>
      </c>
      <c r="H306" s="49">
        <v>959663.47499999998</v>
      </c>
      <c r="I306" s="49">
        <v>-19386.399600000001</v>
      </c>
      <c r="J306" s="49">
        <v>940277.07539999997</v>
      </c>
      <c r="K306" s="165">
        <v>325.01166975300293</v>
      </c>
      <c r="L306" s="152">
        <v>1.0003457747286209</v>
      </c>
      <c r="M306" s="49">
        <v>912592.06373024697</v>
      </c>
      <c r="N306" s="49">
        <v>959663.47499999998</v>
      </c>
      <c r="O306" s="49">
        <v>-19386.399600000001</v>
      </c>
      <c r="P306" s="49">
        <v>940277.07539999997</v>
      </c>
      <c r="Q306" s="165">
        <v>27685.011669753003</v>
      </c>
      <c r="R306" s="152">
        <v>1.0303366780953471</v>
      </c>
      <c r="S306" s="49">
        <v>3357.806</v>
      </c>
      <c r="T306" s="49">
        <v>0</v>
      </c>
      <c r="U306" s="49">
        <v>0</v>
      </c>
      <c r="V306" s="49">
        <v>238180.97500000001</v>
      </c>
      <c r="W306" s="49">
        <v>0</v>
      </c>
      <c r="X306" s="49">
        <v>1399.0909999999999</v>
      </c>
      <c r="Y306" s="49">
        <v>311605.18599999999</v>
      </c>
      <c r="Z306" s="49">
        <v>0</v>
      </c>
      <c r="AA306" s="49">
        <v>0</v>
      </c>
      <c r="AB306" s="49">
        <v>0</v>
      </c>
      <c r="AC306" s="49">
        <v>2518.3710000000001</v>
      </c>
      <c r="AD306" s="49">
        <v>8394.5480000000007</v>
      </c>
      <c r="AE306" s="49">
        <v>0</v>
      </c>
      <c r="AF306" s="49">
        <v>21490.012999999999</v>
      </c>
      <c r="AG306" s="49">
        <v>4756.9030000000002</v>
      </c>
      <c r="AH306" s="49">
        <v>17908.344000000001</v>
      </c>
      <c r="AI306" s="49">
        <v>71633.376000000004</v>
      </c>
      <c r="AJ306" s="49">
        <v>71633.376000000004</v>
      </c>
      <c r="AK306" s="49">
        <v>0</v>
      </c>
      <c r="AL306" s="49">
        <v>0</v>
      </c>
      <c r="AM306" s="49">
        <v>66260.873000000007</v>
      </c>
      <c r="AN306" s="49">
        <v>0</v>
      </c>
      <c r="AO306" s="49">
        <v>0</v>
      </c>
      <c r="AP306" s="49">
        <v>13990.914000000001</v>
      </c>
      <c r="AQ306" s="49">
        <v>89541.72</v>
      </c>
      <c r="AR306" s="49">
        <v>16789.097000000002</v>
      </c>
      <c r="AS306" s="49">
        <v>0</v>
      </c>
      <c r="AT306" s="49">
        <v>0</v>
      </c>
      <c r="AU306" s="49">
        <v>0</v>
      </c>
      <c r="AV306" s="49">
        <v>3581.6689999999999</v>
      </c>
      <c r="AW306" s="49">
        <v>0</v>
      </c>
      <c r="AX306" s="49">
        <v>0</v>
      </c>
      <c r="AY306" s="49">
        <v>0</v>
      </c>
      <c r="AZ306" s="49">
        <v>6715.6450000000004</v>
      </c>
      <c r="BA306" s="49">
        <v>6715.6450000000004</v>
      </c>
      <c r="BB306" s="49">
        <v>0</v>
      </c>
      <c r="BC306" s="49">
        <v>0</v>
      </c>
      <c r="BD306" s="49">
        <v>0</v>
      </c>
      <c r="BE306" s="49">
        <v>3189.9229999999998</v>
      </c>
      <c r="BF306" s="49">
        <v>0</v>
      </c>
      <c r="BG306" s="49">
        <v>0</v>
      </c>
      <c r="BH306" s="49">
        <v>0</v>
      </c>
      <c r="BI306" s="49"/>
      <c r="BJ306" s="166"/>
      <c r="BK306" s="166"/>
      <c r="BL306" s="166"/>
      <c r="BM306" s="149">
        <v>1.2005330063402653E-10</v>
      </c>
    </row>
    <row r="307" spans="2:65" ht="18" hidden="1" customHeight="1" outlineLevel="3">
      <c r="B307" s="166" t="s">
        <v>1004</v>
      </c>
      <c r="C307" s="166" t="s">
        <v>1242</v>
      </c>
      <c r="D307" s="166" t="s">
        <v>295</v>
      </c>
      <c r="E307" s="167" t="s">
        <v>296</v>
      </c>
      <c r="F307" s="166" t="s">
        <v>615</v>
      </c>
      <c r="G307" s="49">
        <v>634234.70915349794</v>
      </c>
      <c r="H307" s="49">
        <v>658333.22499999998</v>
      </c>
      <c r="I307" s="49">
        <v>-11057.59836</v>
      </c>
      <c r="J307" s="49">
        <v>647275.62664000003</v>
      </c>
      <c r="K307" s="165">
        <v>13040.91748650209</v>
      </c>
      <c r="L307" s="152">
        <v>1.0205616584811443</v>
      </c>
      <c r="M307" s="49">
        <v>615994.70915349794</v>
      </c>
      <c r="N307" s="49">
        <v>658333.22499999998</v>
      </c>
      <c r="O307" s="49">
        <v>-11057.59836</v>
      </c>
      <c r="P307" s="49">
        <v>647275.62664000003</v>
      </c>
      <c r="Q307" s="165">
        <v>31280.91748650209</v>
      </c>
      <c r="R307" s="152">
        <v>1.0507811463664818</v>
      </c>
      <c r="S307" s="49">
        <v>4477.076</v>
      </c>
      <c r="T307" s="49">
        <v>0</v>
      </c>
      <c r="U307" s="49">
        <v>0</v>
      </c>
      <c r="V307" s="49">
        <v>126791.076</v>
      </c>
      <c r="W307" s="49">
        <v>0</v>
      </c>
      <c r="X307" s="49">
        <v>4197.2740000000003</v>
      </c>
      <c r="Y307" s="49">
        <v>181590.611</v>
      </c>
      <c r="Z307" s="49">
        <v>0</v>
      </c>
      <c r="AA307" s="49">
        <v>0</v>
      </c>
      <c r="AB307" s="49">
        <v>0</v>
      </c>
      <c r="AC307" s="49">
        <v>0</v>
      </c>
      <c r="AD307" s="49">
        <v>5596.366</v>
      </c>
      <c r="AE307" s="49">
        <v>0</v>
      </c>
      <c r="AF307" s="49">
        <v>20415.511999999999</v>
      </c>
      <c r="AG307" s="49">
        <v>4756.9030000000002</v>
      </c>
      <c r="AH307" s="49">
        <v>17908.344000000001</v>
      </c>
      <c r="AI307" s="49">
        <v>55515.866000000002</v>
      </c>
      <c r="AJ307" s="49">
        <v>69842.540999999997</v>
      </c>
      <c r="AK307" s="49">
        <v>0</v>
      </c>
      <c r="AL307" s="49">
        <v>0</v>
      </c>
      <c r="AM307" s="49">
        <v>41189.192000000003</v>
      </c>
      <c r="AN307" s="49">
        <v>0</v>
      </c>
      <c r="AO307" s="49">
        <v>0</v>
      </c>
      <c r="AP307" s="49">
        <v>30780.01</v>
      </c>
      <c r="AQ307" s="49">
        <v>39935.607000000004</v>
      </c>
      <c r="AR307" s="49">
        <v>33578.194000000003</v>
      </c>
      <c r="AS307" s="49">
        <v>0</v>
      </c>
      <c r="AT307" s="49">
        <v>0</v>
      </c>
      <c r="AU307" s="49">
        <v>0</v>
      </c>
      <c r="AV307" s="49">
        <v>15043.009</v>
      </c>
      <c r="AW307" s="49">
        <v>0</v>
      </c>
      <c r="AX307" s="49">
        <v>0</v>
      </c>
      <c r="AY307" s="49">
        <v>0</v>
      </c>
      <c r="AZ307" s="49">
        <v>3357.8220000000001</v>
      </c>
      <c r="BA307" s="49">
        <v>3357.8220000000001</v>
      </c>
      <c r="BB307" s="49">
        <v>0</v>
      </c>
      <c r="BC307" s="49">
        <v>0</v>
      </c>
      <c r="BD307" s="49">
        <v>0</v>
      </c>
      <c r="BE307" s="49">
        <v>0</v>
      </c>
      <c r="BF307" s="49">
        <v>0</v>
      </c>
      <c r="BG307" s="49">
        <v>0</v>
      </c>
      <c r="BH307" s="49">
        <v>0</v>
      </c>
      <c r="BI307" s="49"/>
      <c r="BJ307" s="166"/>
      <c r="BK307" s="166"/>
      <c r="BL307" s="166"/>
      <c r="BM307" s="149">
        <v>-5.4569682106375694E-11</v>
      </c>
    </row>
    <row r="308" spans="2:65" ht="18" hidden="1" customHeight="1" outlineLevel="3">
      <c r="B308" s="166" t="s">
        <v>1004</v>
      </c>
      <c r="C308" s="166" t="s">
        <v>1242</v>
      </c>
      <c r="D308" s="166" t="s">
        <v>259</v>
      </c>
      <c r="E308" s="167" t="s">
        <v>59</v>
      </c>
      <c r="F308" s="166" t="s">
        <v>131</v>
      </c>
      <c r="G308" s="49">
        <v>672234.70915349794</v>
      </c>
      <c r="H308" s="49">
        <v>757366.36600000004</v>
      </c>
      <c r="I308" s="49">
        <v>-10858.63968</v>
      </c>
      <c r="J308" s="49">
        <v>746507.72632000002</v>
      </c>
      <c r="K308" s="165">
        <v>74273.017166502075</v>
      </c>
      <c r="L308" s="152">
        <v>1.1104867335101296</v>
      </c>
      <c r="M308" s="49">
        <v>653994.70915349794</v>
      </c>
      <c r="N308" s="49">
        <v>757366.36600000004</v>
      </c>
      <c r="O308" s="49">
        <v>-10858.63968</v>
      </c>
      <c r="P308" s="49">
        <v>746507.72632000002</v>
      </c>
      <c r="Q308" s="165">
        <v>92513.017166502075</v>
      </c>
      <c r="R308" s="152">
        <v>1.1414583571880068</v>
      </c>
      <c r="S308" s="49">
        <v>5596.3440000000001</v>
      </c>
      <c r="T308" s="49">
        <v>0</v>
      </c>
      <c r="U308" s="49">
        <v>0</v>
      </c>
      <c r="V308" s="49">
        <v>188037.61199999999</v>
      </c>
      <c r="W308" s="49">
        <v>0</v>
      </c>
      <c r="X308" s="49">
        <v>2798.183</v>
      </c>
      <c r="Y308" s="49">
        <v>184276.861</v>
      </c>
      <c r="Z308" s="49">
        <v>0</v>
      </c>
      <c r="AA308" s="49">
        <v>0</v>
      </c>
      <c r="AB308" s="49">
        <v>0</v>
      </c>
      <c r="AC308" s="49">
        <v>2518.3710000000001</v>
      </c>
      <c r="AD308" s="49">
        <v>8394.5480000000007</v>
      </c>
      <c r="AE308" s="49">
        <v>0</v>
      </c>
      <c r="AF308" s="49">
        <v>16117.509</v>
      </c>
      <c r="AG308" s="49">
        <v>4756.9030000000002</v>
      </c>
      <c r="AH308" s="49">
        <v>10028.673000000001</v>
      </c>
      <c r="AI308" s="49">
        <v>44770.86</v>
      </c>
      <c r="AJ308" s="49">
        <v>78259.463000000003</v>
      </c>
      <c r="AK308" s="49">
        <v>0</v>
      </c>
      <c r="AL308" s="49">
        <v>0</v>
      </c>
      <c r="AM308" s="49">
        <v>19699.178</v>
      </c>
      <c r="AN308" s="49">
        <v>0</v>
      </c>
      <c r="AO308" s="49">
        <v>0</v>
      </c>
      <c r="AP308" s="49">
        <v>41133.286999999997</v>
      </c>
      <c r="AQ308" s="49">
        <v>94556.055999999997</v>
      </c>
      <c r="AR308" s="49">
        <v>15390.004999999999</v>
      </c>
      <c r="AS308" s="49">
        <v>0</v>
      </c>
      <c r="AT308" s="49">
        <v>0</v>
      </c>
      <c r="AU308" s="49">
        <v>0</v>
      </c>
      <c r="AV308" s="49">
        <v>20773.679</v>
      </c>
      <c r="AW308" s="49">
        <v>0</v>
      </c>
      <c r="AX308" s="49">
        <v>0</v>
      </c>
      <c r="AY308" s="49">
        <v>0</v>
      </c>
      <c r="AZ308" s="49">
        <v>4029.3879999999999</v>
      </c>
      <c r="BA308" s="49">
        <v>5596.3710000000001</v>
      </c>
      <c r="BB308" s="49">
        <v>0</v>
      </c>
      <c r="BC308" s="49">
        <v>0</v>
      </c>
      <c r="BD308" s="49">
        <v>0</v>
      </c>
      <c r="BE308" s="49">
        <v>10633.075000000001</v>
      </c>
      <c r="BF308" s="49">
        <v>0</v>
      </c>
      <c r="BG308" s="49">
        <v>0</v>
      </c>
      <c r="BH308" s="49">
        <v>0</v>
      </c>
      <c r="BI308" s="49"/>
      <c r="BJ308" s="166"/>
      <c r="BK308" s="166"/>
      <c r="BL308" s="166"/>
      <c r="BM308" s="149">
        <v>2.1827872842550278E-11</v>
      </c>
    </row>
    <row r="309" spans="2:65" ht="18" hidden="1" customHeight="1" outlineLevel="3">
      <c r="B309" s="166" t="s">
        <v>1004</v>
      </c>
      <c r="C309" s="166" t="s">
        <v>1243</v>
      </c>
      <c r="D309" s="166" t="s">
        <v>265</v>
      </c>
      <c r="E309" s="167" t="s">
        <v>187</v>
      </c>
      <c r="F309" s="166" t="s">
        <v>617</v>
      </c>
      <c r="G309" s="49">
        <v>573434.70915349794</v>
      </c>
      <c r="H309" s="49">
        <v>584399.74399999995</v>
      </c>
      <c r="I309" s="49">
        <v>-8677.8410400000012</v>
      </c>
      <c r="J309" s="49">
        <v>575721.90295999998</v>
      </c>
      <c r="K309" s="165">
        <v>2287.1938065020368</v>
      </c>
      <c r="L309" s="152">
        <v>1.0039885862679614</v>
      </c>
      <c r="M309" s="49">
        <v>555194.70915349794</v>
      </c>
      <c r="N309" s="49">
        <v>584399.74399999995</v>
      </c>
      <c r="O309" s="49">
        <v>-8677.8410400000012</v>
      </c>
      <c r="P309" s="49">
        <v>575721.90295999998</v>
      </c>
      <c r="Q309" s="165">
        <v>20527.193806502037</v>
      </c>
      <c r="R309" s="152">
        <v>1.0369729636613427</v>
      </c>
      <c r="S309" s="49">
        <v>2238.538</v>
      </c>
      <c r="T309" s="49">
        <v>0</v>
      </c>
      <c r="U309" s="49">
        <v>0</v>
      </c>
      <c r="V309" s="49">
        <v>152041.84099999999</v>
      </c>
      <c r="W309" s="49">
        <v>0</v>
      </c>
      <c r="X309" s="49">
        <v>1399.0909999999999</v>
      </c>
      <c r="Y309" s="49">
        <v>141475.921</v>
      </c>
      <c r="Z309" s="49">
        <v>0</v>
      </c>
      <c r="AA309" s="49">
        <v>0</v>
      </c>
      <c r="AB309" s="49">
        <v>0</v>
      </c>
      <c r="AC309" s="49">
        <v>7219.33</v>
      </c>
      <c r="AD309" s="49">
        <v>8394.5490000000009</v>
      </c>
      <c r="AE309" s="49">
        <v>0</v>
      </c>
      <c r="AF309" s="49">
        <v>16117.509</v>
      </c>
      <c r="AG309" s="49">
        <v>4756.9030000000002</v>
      </c>
      <c r="AH309" s="49">
        <v>15401.175999999999</v>
      </c>
      <c r="AI309" s="49">
        <v>35816.688000000002</v>
      </c>
      <c r="AJ309" s="49">
        <v>29548.767</v>
      </c>
      <c r="AK309" s="49">
        <v>0</v>
      </c>
      <c r="AL309" s="49">
        <v>0</v>
      </c>
      <c r="AM309" s="49">
        <v>34025.853000000003</v>
      </c>
      <c r="AN309" s="49">
        <v>0</v>
      </c>
      <c r="AO309" s="49">
        <v>0</v>
      </c>
      <c r="AP309" s="49">
        <v>16789.096000000001</v>
      </c>
      <c r="AQ309" s="49">
        <v>53725.031000000003</v>
      </c>
      <c r="AR309" s="49">
        <v>20986.370999999999</v>
      </c>
      <c r="AS309" s="49">
        <v>0</v>
      </c>
      <c r="AT309" s="49">
        <v>0</v>
      </c>
      <c r="AU309" s="49">
        <v>0</v>
      </c>
      <c r="AV309" s="49">
        <v>26862.516</v>
      </c>
      <c r="AW309" s="49">
        <v>0</v>
      </c>
      <c r="AX309" s="49">
        <v>0</v>
      </c>
      <c r="AY309" s="49">
        <v>0</v>
      </c>
      <c r="AZ309" s="49">
        <v>2910.1129999999998</v>
      </c>
      <c r="BA309" s="49">
        <v>6715.6450000000004</v>
      </c>
      <c r="BB309" s="49">
        <v>0</v>
      </c>
      <c r="BC309" s="49">
        <v>0</v>
      </c>
      <c r="BD309" s="49">
        <v>0</v>
      </c>
      <c r="BE309" s="49">
        <v>7974.8059999999996</v>
      </c>
      <c r="BF309" s="49">
        <v>0</v>
      </c>
      <c r="BG309" s="49">
        <v>0</v>
      </c>
      <c r="BH309" s="49">
        <v>0</v>
      </c>
      <c r="BI309" s="49"/>
      <c r="BJ309" s="166"/>
      <c r="BK309" s="166"/>
      <c r="BL309" s="166"/>
      <c r="BM309" s="149">
        <v>-3.092281986027956E-11</v>
      </c>
    </row>
    <row r="310" spans="2:65" ht="18" hidden="1" customHeight="1" outlineLevel="3">
      <c r="B310" s="166" t="s">
        <v>1004</v>
      </c>
      <c r="C310" s="166" t="s">
        <v>1243</v>
      </c>
      <c r="D310" s="166" t="s">
        <v>722</v>
      </c>
      <c r="E310" s="167" t="s">
        <v>723</v>
      </c>
      <c r="F310" s="166" t="s">
        <v>616</v>
      </c>
      <c r="G310" s="49">
        <v>402453.54000000004</v>
      </c>
      <c r="H310" s="49">
        <v>396751.96</v>
      </c>
      <c r="I310" s="49">
        <v>-6978.42</v>
      </c>
      <c r="J310" s="49">
        <v>389773.54000000004</v>
      </c>
      <c r="K310" s="165">
        <v>-12680</v>
      </c>
      <c r="L310" s="152">
        <v>0.96849325763167593</v>
      </c>
      <c r="M310" s="49">
        <v>388773.54000000004</v>
      </c>
      <c r="N310" s="49">
        <v>396751.96</v>
      </c>
      <c r="O310" s="49">
        <v>-6978.42</v>
      </c>
      <c r="P310" s="49">
        <v>389773.54000000004</v>
      </c>
      <c r="Q310" s="165">
        <v>1000</v>
      </c>
      <c r="R310" s="152">
        <v>1.0025721915128278</v>
      </c>
      <c r="S310" s="49">
        <v>3357.806</v>
      </c>
      <c r="T310" s="49">
        <v>0</v>
      </c>
      <c r="U310" s="49">
        <v>0</v>
      </c>
      <c r="V310" s="49">
        <v>152220.924</v>
      </c>
      <c r="W310" s="49">
        <v>0</v>
      </c>
      <c r="X310" s="49">
        <v>4197.2740000000003</v>
      </c>
      <c r="Y310" s="49">
        <v>55515.866000000002</v>
      </c>
      <c r="Z310" s="49">
        <v>0</v>
      </c>
      <c r="AA310" s="49">
        <v>0</v>
      </c>
      <c r="AB310" s="49">
        <v>0</v>
      </c>
      <c r="AC310" s="49">
        <v>0</v>
      </c>
      <c r="AD310" s="49">
        <v>2798.183</v>
      </c>
      <c r="AE310" s="49">
        <v>0</v>
      </c>
      <c r="AF310" s="49">
        <v>16833.843000000001</v>
      </c>
      <c r="AG310" s="49">
        <v>3171.2689999999998</v>
      </c>
      <c r="AH310" s="49">
        <v>14326.674999999999</v>
      </c>
      <c r="AI310" s="49">
        <v>21490.012999999999</v>
      </c>
      <c r="AJ310" s="49">
        <v>3581.6689999999999</v>
      </c>
      <c r="AK310" s="49">
        <v>0</v>
      </c>
      <c r="AL310" s="49">
        <v>0</v>
      </c>
      <c r="AM310" s="49">
        <v>34025.853000000003</v>
      </c>
      <c r="AN310" s="49">
        <v>0</v>
      </c>
      <c r="AO310" s="49">
        <v>0</v>
      </c>
      <c r="AP310" s="49">
        <v>19587.28</v>
      </c>
      <c r="AQ310" s="49">
        <v>23280.847000000002</v>
      </c>
      <c r="AR310" s="49">
        <v>13990.914000000001</v>
      </c>
      <c r="AS310" s="49">
        <v>0</v>
      </c>
      <c r="AT310" s="49">
        <v>0</v>
      </c>
      <c r="AU310" s="49">
        <v>0</v>
      </c>
      <c r="AV310" s="49">
        <v>17908.344000000001</v>
      </c>
      <c r="AW310" s="49">
        <v>0</v>
      </c>
      <c r="AX310" s="49">
        <v>0</v>
      </c>
      <c r="AY310" s="49">
        <v>0</v>
      </c>
      <c r="AZ310" s="49">
        <v>671.56500000000005</v>
      </c>
      <c r="BA310" s="49">
        <v>4477.0969999999998</v>
      </c>
      <c r="BB310" s="49">
        <v>0</v>
      </c>
      <c r="BC310" s="49">
        <v>0</v>
      </c>
      <c r="BD310" s="49">
        <v>0</v>
      </c>
      <c r="BE310" s="49">
        <v>5316.5379999999996</v>
      </c>
      <c r="BF310" s="49">
        <v>0</v>
      </c>
      <c r="BG310" s="49">
        <v>0</v>
      </c>
      <c r="BH310" s="49">
        <v>0</v>
      </c>
      <c r="BI310" s="49"/>
      <c r="BJ310" s="166"/>
      <c r="BK310" s="166"/>
      <c r="BL310" s="166"/>
      <c r="BM310" s="149">
        <v>-1.6370904631912708E-11</v>
      </c>
    </row>
    <row r="311" spans="2:65" ht="18" hidden="1" customHeight="1" outlineLevel="3">
      <c r="B311" s="166" t="s">
        <v>1004</v>
      </c>
      <c r="C311" s="166" t="s">
        <v>1243</v>
      </c>
      <c r="D311" s="166" t="s">
        <v>501</v>
      </c>
      <c r="E311" s="167" t="s">
        <v>502</v>
      </c>
      <c r="F311" s="166"/>
      <c r="G311" s="49"/>
      <c r="H311" s="49">
        <v>0</v>
      </c>
      <c r="I311" s="49">
        <v>0</v>
      </c>
      <c r="J311" s="49">
        <v>0</v>
      </c>
      <c r="K311" s="165">
        <v>0</v>
      </c>
      <c r="L311" s="152">
        <v>0</v>
      </c>
      <c r="M311" s="49"/>
      <c r="N311" s="49">
        <v>0</v>
      </c>
      <c r="O311" s="49">
        <v>0</v>
      </c>
      <c r="P311" s="49">
        <v>0</v>
      </c>
      <c r="Q311" s="165">
        <v>0</v>
      </c>
      <c r="R311" s="152">
        <v>0</v>
      </c>
      <c r="S311" s="49">
        <v>0</v>
      </c>
      <c r="T311" s="49">
        <v>0</v>
      </c>
      <c r="U311" s="49">
        <v>0</v>
      </c>
      <c r="V311" s="49">
        <v>0</v>
      </c>
      <c r="W311" s="49">
        <v>0</v>
      </c>
      <c r="X311" s="49">
        <v>0</v>
      </c>
      <c r="Y311" s="49">
        <v>0</v>
      </c>
      <c r="Z311" s="49">
        <v>0</v>
      </c>
      <c r="AA311" s="49">
        <v>0</v>
      </c>
      <c r="AB311" s="49">
        <v>0</v>
      </c>
      <c r="AC311" s="49">
        <v>0</v>
      </c>
      <c r="AD311" s="49">
        <v>0</v>
      </c>
      <c r="AE311" s="49">
        <v>0</v>
      </c>
      <c r="AF311" s="49">
        <v>0</v>
      </c>
      <c r="AG311" s="49">
        <v>0</v>
      </c>
      <c r="AH311" s="49">
        <v>0</v>
      </c>
      <c r="AI311" s="49">
        <v>0</v>
      </c>
      <c r="AJ311" s="49">
        <v>0</v>
      </c>
      <c r="AK311" s="49">
        <v>0</v>
      </c>
      <c r="AL311" s="49">
        <v>0</v>
      </c>
      <c r="AM311" s="49">
        <v>0</v>
      </c>
      <c r="AN311" s="49">
        <v>0</v>
      </c>
      <c r="AO311" s="49">
        <v>0</v>
      </c>
      <c r="AP311" s="49">
        <v>0</v>
      </c>
      <c r="AQ311" s="49">
        <v>0</v>
      </c>
      <c r="AR311" s="49">
        <v>0</v>
      </c>
      <c r="AS311" s="49">
        <v>0</v>
      </c>
      <c r="AT311" s="49">
        <v>0</v>
      </c>
      <c r="AU311" s="49">
        <v>0</v>
      </c>
      <c r="AV311" s="49">
        <v>0</v>
      </c>
      <c r="AW311" s="49">
        <v>0</v>
      </c>
      <c r="AX311" s="49">
        <v>0</v>
      </c>
      <c r="AY311" s="49">
        <v>0</v>
      </c>
      <c r="AZ311" s="49">
        <v>0</v>
      </c>
      <c r="BA311" s="49">
        <v>0</v>
      </c>
      <c r="BB311" s="49">
        <v>0</v>
      </c>
      <c r="BC311" s="49">
        <v>0</v>
      </c>
      <c r="BD311" s="49">
        <v>0</v>
      </c>
      <c r="BE311" s="49">
        <v>0</v>
      </c>
      <c r="BF311" s="49">
        <v>0</v>
      </c>
      <c r="BG311" s="49">
        <v>0</v>
      </c>
      <c r="BH311" s="49">
        <v>0</v>
      </c>
      <c r="BI311" s="49"/>
      <c r="BJ311" s="166"/>
      <c r="BK311" s="166"/>
      <c r="BL311" s="166"/>
      <c r="BM311" s="149">
        <v>0</v>
      </c>
    </row>
    <row r="312" spans="2:65" ht="18" customHeight="1" outlineLevel="2" collapsed="1">
      <c r="B312" s="158" t="s">
        <v>1004</v>
      </c>
      <c r="C312" s="158"/>
      <c r="D312" s="158"/>
      <c r="E312" s="159" t="s">
        <v>1007</v>
      </c>
      <c r="F312" s="158"/>
      <c r="G312" s="160">
        <v>3706535.7630558647</v>
      </c>
      <c r="H312" s="160">
        <v>3859750.4419999998</v>
      </c>
      <c r="I312" s="160">
        <v>-65350.358279999993</v>
      </c>
      <c r="J312" s="160">
        <v>3794400.08372</v>
      </c>
      <c r="K312" s="168">
        <v>87864.320664135739</v>
      </c>
      <c r="L312" s="161">
        <v>1.0237052402245528</v>
      </c>
      <c r="M312" s="160">
        <v>3597095.7630558647</v>
      </c>
      <c r="N312" s="160">
        <v>3859750.4419999998</v>
      </c>
      <c r="O312" s="160">
        <v>-65350.358279999993</v>
      </c>
      <c r="P312" s="160">
        <v>3794400.08372</v>
      </c>
      <c r="Q312" s="168">
        <v>197304.32066413574</v>
      </c>
      <c r="R312" s="161">
        <v>1.0548510058282456</v>
      </c>
      <c r="S312" s="160">
        <v>52605.633999999991</v>
      </c>
      <c r="T312" s="160">
        <v>0</v>
      </c>
      <c r="U312" s="160">
        <v>0</v>
      </c>
      <c r="V312" s="160">
        <v>979049.16800000006</v>
      </c>
      <c r="W312" s="160">
        <v>0</v>
      </c>
      <c r="X312" s="160">
        <v>16789.096000000001</v>
      </c>
      <c r="Y312" s="160">
        <v>964006.16600000008</v>
      </c>
      <c r="Z312" s="160">
        <v>0</v>
      </c>
      <c r="AA312" s="160">
        <v>0</v>
      </c>
      <c r="AB312" s="160">
        <v>0</v>
      </c>
      <c r="AC312" s="160">
        <v>14270.769</v>
      </c>
      <c r="AD312" s="160">
        <v>41972.741999999998</v>
      </c>
      <c r="AE312" s="160">
        <v>0</v>
      </c>
      <c r="AF312" s="160">
        <v>107091.89600000001</v>
      </c>
      <c r="AG312" s="160">
        <v>26955.784</v>
      </c>
      <c r="AH312" s="160">
        <v>89899.887000000002</v>
      </c>
      <c r="AI312" s="160">
        <v>272385.91100000002</v>
      </c>
      <c r="AJ312" s="160">
        <v>288682.50400000002</v>
      </c>
      <c r="AK312" s="160">
        <v>0</v>
      </c>
      <c r="AL312" s="160">
        <v>0</v>
      </c>
      <c r="AM312" s="160">
        <v>223854.299</v>
      </c>
      <c r="AN312" s="160">
        <v>0</v>
      </c>
      <c r="AO312" s="160">
        <v>0</v>
      </c>
      <c r="AP312" s="160">
        <v>144666.049</v>
      </c>
      <c r="AQ312" s="160">
        <v>336855.95</v>
      </c>
      <c r="AR312" s="160">
        <v>111927.31200000001</v>
      </c>
      <c r="AS312" s="160">
        <v>0</v>
      </c>
      <c r="AT312" s="160">
        <v>0</v>
      </c>
      <c r="AU312" s="160">
        <v>0</v>
      </c>
      <c r="AV312" s="160">
        <v>98495.891999999993</v>
      </c>
      <c r="AW312" s="160">
        <v>0</v>
      </c>
      <c r="AX312" s="160">
        <v>0</v>
      </c>
      <c r="AY312" s="160">
        <v>0</v>
      </c>
      <c r="AZ312" s="160">
        <v>19923.080999999998</v>
      </c>
      <c r="BA312" s="160">
        <v>34697.498999999996</v>
      </c>
      <c r="BB312" s="160">
        <v>0</v>
      </c>
      <c r="BC312" s="160">
        <v>0</v>
      </c>
      <c r="BD312" s="160">
        <v>0</v>
      </c>
      <c r="BE312" s="160">
        <v>35620.803</v>
      </c>
      <c r="BF312" s="160">
        <v>0</v>
      </c>
      <c r="BG312" s="160">
        <v>0</v>
      </c>
      <c r="BH312" s="160">
        <v>0</v>
      </c>
      <c r="BI312" s="160"/>
      <c r="BJ312" s="161"/>
      <c r="BK312" s="160"/>
      <c r="BL312" s="161"/>
      <c r="BM312" s="149">
        <v>2.8376234695315361E-10</v>
      </c>
    </row>
    <row r="313" spans="2:65" ht="18" hidden="1" customHeight="1" outlineLevel="3">
      <c r="B313" s="166" t="s">
        <v>1004</v>
      </c>
      <c r="C313" s="166" t="s">
        <v>353</v>
      </c>
      <c r="D313" s="166" t="s">
        <v>354</v>
      </c>
      <c r="E313" s="167" t="s">
        <v>411</v>
      </c>
      <c r="F313" s="166" t="s">
        <v>1008</v>
      </c>
      <c r="G313" s="49">
        <v>30000</v>
      </c>
      <c r="H313" s="49">
        <v>30175.333999999999</v>
      </c>
      <c r="I313" s="49">
        <v>0</v>
      </c>
      <c r="J313" s="49">
        <v>30175.333999999999</v>
      </c>
      <c r="K313" s="165">
        <v>175.33399999999892</v>
      </c>
      <c r="L313" s="152">
        <v>1.0058444666666666</v>
      </c>
      <c r="M313" s="49">
        <v>30000</v>
      </c>
      <c r="N313" s="49">
        <v>30175.333999999999</v>
      </c>
      <c r="O313" s="49">
        <v>0</v>
      </c>
      <c r="P313" s="49">
        <v>30175.333999999999</v>
      </c>
      <c r="Q313" s="165">
        <v>175.33399999999892</v>
      </c>
      <c r="R313" s="152">
        <v>1.0058444666666666</v>
      </c>
      <c r="S313" s="49">
        <v>548.44100000000003</v>
      </c>
      <c r="T313" s="49">
        <v>0</v>
      </c>
      <c r="U313" s="49">
        <v>0</v>
      </c>
      <c r="V313" s="49">
        <v>19831.699000000001</v>
      </c>
      <c r="W313" s="49">
        <v>0</v>
      </c>
      <c r="X313" s="49">
        <v>1371.11</v>
      </c>
      <c r="Y313" s="49">
        <v>877.50900000000001</v>
      </c>
      <c r="Z313" s="49">
        <v>0</v>
      </c>
      <c r="AA313" s="49">
        <v>0</v>
      </c>
      <c r="AB313" s="49">
        <v>0</v>
      </c>
      <c r="AC313" s="49">
        <v>0</v>
      </c>
      <c r="AD313" s="49">
        <v>0</v>
      </c>
      <c r="AE313" s="49">
        <v>0</v>
      </c>
      <c r="AF313" s="49">
        <v>0</v>
      </c>
      <c r="AG313" s="49">
        <v>0</v>
      </c>
      <c r="AH313" s="49">
        <v>1755.0170000000001</v>
      </c>
      <c r="AI313" s="49">
        <v>1755.0170000000001</v>
      </c>
      <c r="AJ313" s="49">
        <v>877.50900000000001</v>
      </c>
      <c r="AK313" s="49">
        <v>0</v>
      </c>
      <c r="AL313" s="49">
        <v>0</v>
      </c>
      <c r="AM313" s="49">
        <v>2281.5230000000001</v>
      </c>
      <c r="AN313" s="49">
        <v>0</v>
      </c>
      <c r="AO313" s="49">
        <v>0</v>
      </c>
      <c r="AP313" s="49">
        <v>0</v>
      </c>
      <c r="AQ313" s="49">
        <v>877.50900000000001</v>
      </c>
      <c r="AR313" s="49">
        <v>0</v>
      </c>
      <c r="AS313" s="49">
        <v>0</v>
      </c>
      <c r="AT313" s="49">
        <v>0</v>
      </c>
      <c r="AU313" s="49">
        <v>0</v>
      </c>
      <c r="AV313" s="49">
        <v>0</v>
      </c>
      <c r="AW313" s="49">
        <v>0</v>
      </c>
      <c r="AX313" s="49">
        <v>0</v>
      </c>
      <c r="AY313" s="49">
        <v>0</v>
      </c>
      <c r="AZ313" s="49">
        <v>0</v>
      </c>
      <c r="BA313" s="49">
        <v>0</v>
      </c>
      <c r="BB313" s="49">
        <v>0</v>
      </c>
      <c r="BC313" s="49">
        <v>0</v>
      </c>
      <c r="BD313" s="49">
        <v>0</v>
      </c>
      <c r="BE313" s="49">
        <v>0</v>
      </c>
      <c r="BF313" s="49">
        <v>0</v>
      </c>
      <c r="BG313" s="49">
        <v>0</v>
      </c>
      <c r="BH313" s="49">
        <v>0</v>
      </c>
      <c r="BI313" s="49"/>
      <c r="BJ313" s="166"/>
      <c r="BK313" s="166"/>
      <c r="BL313" s="166"/>
      <c r="BM313" s="149">
        <v>-3.637978807091713E-12</v>
      </c>
    </row>
    <row r="314" spans="2:65" ht="18" hidden="1" customHeight="1" outlineLevel="3">
      <c r="B314" s="166" t="s">
        <v>1004</v>
      </c>
      <c r="C314" s="166" t="s">
        <v>353</v>
      </c>
      <c r="D314" s="166" t="s">
        <v>355</v>
      </c>
      <c r="E314" s="167" t="s">
        <v>412</v>
      </c>
      <c r="F314" s="166" t="s">
        <v>1009</v>
      </c>
      <c r="G314" s="49">
        <v>30000</v>
      </c>
      <c r="H314" s="49">
        <v>0</v>
      </c>
      <c r="I314" s="49">
        <v>0</v>
      </c>
      <c r="J314" s="49">
        <v>0</v>
      </c>
      <c r="K314" s="165">
        <v>-30000</v>
      </c>
      <c r="L314" s="152">
        <v>0</v>
      </c>
      <c r="M314" s="49">
        <v>30000</v>
      </c>
      <c r="N314" s="49">
        <v>0</v>
      </c>
      <c r="O314" s="49">
        <v>0</v>
      </c>
      <c r="P314" s="49">
        <v>0</v>
      </c>
      <c r="Q314" s="165">
        <v>-30000</v>
      </c>
      <c r="R314" s="152">
        <v>0</v>
      </c>
      <c r="S314" s="49">
        <v>0</v>
      </c>
      <c r="T314" s="49">
        <v>0</v>
      </c>
      <c r="U314" s="49">
        <v>0</v>
      </c>
      <c r="V314" s="49">
        <v>0</v>
      </c>
      <c r="W314" s="49">
        <v>0</v>
      </c>
      <c r="X314" s="49">
        <v>0</v>
      </c>
      <c r="Y314" s="49">
        <v>0</v>
      </c>
      <c r="Z314" s="49">
        <v>0</v>
      </c>
      <c r="AA314" s="49">
        <v>0</v>
      </c>
      <c r="AB314" s="49">
        <v>0</v>
      </c>
      <c r="AC314" s="49">
        <v>0</v>
      </c>
      <c r="AD314" s="49">
        <v>0</v>
      </c>
      <c r="AE314" s="49">
        <v>0</v>
      </c>
      <c r="AF314" s="49">
        <v>0</v>
      </c>
      <c r="AG314" s="49">
        <v>0</v>
      </c>
      <c r="AH314" s="49">
        <v>0</v>
      </c>
      <c r="AI314" s="49">
        <v>0</v>
      </c>
      <c r="AJ314" s="49">
        <v>0</v>
      </c>
      <c r="AK314" s="49">
        <v>0</v>
      </c>
      <c r="AL314" s="49">
        <v>0</v>
      </c>
      <c r="AM314" s="49">
        <v>0</v>
      </c>
      <c r="AN314" s="49">
        <v>0</v>
      </c>
      <c r="AO314" s="49">
        <v>0</v>
      </c>
      <c r="AP314" s="49">
        <v>0</v>
      </c>
      <c r="AQ314" s="49">
        <v>0</v>
      </c>
      <c r="AR314" s="49">
        <v>0</v>
      </c>
      <c r="AS314" s="49">
        <v>0</v>
      </c>
      <c r="AT314" s="49">
        <v>0</v>
      </c>
      <c r="AU314" s="49">
        <v>0</v>
      </c>
      <c r="AV314" s="49">
        <v>0</v>
      </c>
      <c r="AW314" s="49">
        <v>0</v>
      </c>
      <c r="AX314" s="49">
        <v>0</v>
      </c>
      <c r="AY314" s="49">
        <v>0</v>
      </c>
      <c r="AZ314" s="49">
        <v>0</v>
      </c>
      <c r="BA314" s="49">
        <v>0</v>
      </c>
      <c r="BB314" s="49">
        <v>0</v>
      </c>
      <c r="BC314" s="49">
        <v>0</v>
      </c>
      <c r="BD314" s="49">
        <v>0</v>
      </c>
      <c r="BE314" s="49">
        <v>0</v>
      </c>
      <c r="BF314" s="49">
        <v>0</v>
      </c>
      <c r="BG314" s="49">
        <v>0</v>
      </c>
      <c r="BH314" s="49">
        <v>0</v>
      </c>
      <c r="BI314" s="49"/>
      <c r="BJ314" s="166"/>
      <c r="BK314" s="166"/>
      <c r="BL314" s="166"/>
      <c r="BM314" s="149">
        <v>0</v>
      </c>
    </row>
    <row r="315" spans="2:65" ht="18" hidden="1" customHeight="1" outlineLevel="3">
      <c r="B315" s="166" t="s">
        <v>1004</v>
      </c>
      <c r="C315" s="166" t="s">
        <v>1242</v>
      </c>
      <c r="D315" s="166" t="s">
        <v>360</v>
      </c>
      <c r="E315" s="167" t="s">
        <v>361</v>
      </c>
      <c r="F315" s="166" t="s">
        <v>1010</v>
      </c>
      <c r="G315" s="49">
        <v>30000</v>
      </c>
      <c r="H315" s="49">
        <v>30721.038</v>
      </c>
      <c r="I315" s="49">
        <v>0</v>
      </c>
      <c r="J315" s="49">
        <v>30721.038</v>
      </c>
      <c r="K315" s="165">
        <v>721.03800000000047</v>
      </c>
      <c r="L315" s="152">
        <v>1.0240346</v>
      </c>
      <c r="M315" s="49">
        <v>30000</v>
      </c>
      <c r="N315" s="49">
        <v>30721.038</v>
      </c>
      <c r="O315" s="49">
        <v>0</v>
      </c>
      <c r="P315" s="49">
        <v>30721.038</v>
      </c>
      <c r="Q315" s="165">
        <v>721.03800000000047</v>
      </c>
      <c r="R315" s="152">
        <v>1.0240346</v>
      </c>
      <c r="S315" s="49">
        <v>0</v>
      </c>
      <c r="T315" s="49">
        <v>0</v>
      </c>
      <c r="U315" s="49">
        <v>0</v>
      </c>
      <c r="V315" s="49">
        <v>12285.121999999999</v>
      </c>
      <c r="W315" s="49">
        <v>0</v>
      </c>
      <c r="X315" s="49">
        <v>1371.11</v>
      </c>
      <c r="Y315" s="49">
        <v>10003.6</v>
      </c>
      <c r="Z315" s="49">
        <v>0</v>
      </c>
      <c r="AA315" s="49">
        <v>0</v>
      </c>
      <c r="AB315" s="49">
        <v>0</v>
      </c>
      <c r="AC315" s="49">
        <v>0</v>
      </c>
      <c r="AD315" s="49">
        <v>0</v>
      </c>
      <c r="AE315" s="49">
        <v>0</v>
      </c>
      <c r="AF315" s="49">
        <v>877.50900000000001</v>
      </c>
      <c r="AG315" s="49">
        <v>0</v>
      </c>
      <c r="AH315" s="49">
        <v>0</v>
      </c>
      <c r="AI315" s="49">
        <v>877.50900000000001</v>
      </c>
      <c r="AJ315" s="49">
        <v>877.50900000000001</v>
      </c>
      <c r="AK315" s="49">
        <v>0</v>
      </c>
      <c r="AL315" s="49">
        <v>0</v>
      </c>
      <c r="AM315" s="49">
        <v>877.50900000000001</v>
      </c>
      <c r="AN315" s="49">
        <v>0</v>
      </c>
      <c r="AO315" s="49">
        <v>0</v>
      </c>
      <c r="AP315" s="49">
        <v>1371.11</v>
      </c>
      <c r="AQ315" s="49">
        <v>0</v>
      </c>
      <c r="AR315" s="49">
        <v>0</v>
      </c>
      <c r="AS315" s="49">
        <v>0</v>
      </c>
      <c r="AT315" s="49">
        <v>0</v>
      </c>
      <c r="AU315" s="49">
        <v>0</v>
      </c>
      <c r="AV315" s="49">
        <v>877.50900000000001</v>
      </c>
      <c r="AW315" s="49">
        <v>0</v>
      </c>
      <c r="AX315" s="49">
        <v>0</v>
      </c>
      <c r="AY315" s="49">
        <v>0</v>
      </c>
      <c r="AZ315" s="49">
        <v>0</v>
      </c>
      <c r="BA315" s="49">
        <v>0</v>
      </c>
      <c r="BB315" s="49">
        <v>0</v>
      </c>
      <c r="BC315" s="49">
        <v>0</v>
      </c>
      <c r="BD315" s="49">
        <v>0</v>
      </c>
      <c r="BE315" s="49">
        <v>1302.5509999999999</v>
      </c>
      <c r="BF315" s="49">
        <v>0</v>
      </c>
      <c r="BG315" s="49">
        <v>0</v>
      </c>
      <c r="BH315" s="49">
        <v>0</v>
      </c>
      <c r="BI315" s="49"/>
      <c r="BJ315" s="166"/>
      <c r="BK315" s="166"/>
      <c r="BL315" s="166"/>
      <c r="BM315" s="149">
        <v>-7.2759576141834259E-12</v>
      </c>
    </row>
    <row r="316" spans="2:65" ht="18" hidden="1" customHeight="1" outlineLevel="3">
      <c r="B316" s="166" t="s">
        <v>1004</v>
      </c>
      <c r="C316" s="166" t="s">
        <v>1242</v>
      </c>
      <c r="D316" s="166" t="s">
        <v>356</v>
      </c>
      <c r="E316" s="167" t="s">
        <v>357</v>
      </c>
      <c r="F316" s="166" t="s">
        <v>620</v>
      </c>
      <c r="G316" s="49">
        <v>30000</v>
      </c>
      <c r="H316" s="49">
        <v>92771.884000000005</v>
      </c>
      <c r="I316" s="49">
        <v>0</v>
      </c>
      <c r="J316" s="49">
        <v>92771.884000000005</v>
      </c>
      <c r="K316" s="165">
        <v>62771.884000000005</v>
      </c>
      <c r="L316" s="152">
        <v>3.0923961333333336</v>
      </c>
      <c r="M316" s="49">
        <v>30000</v>
      </c>
      <c r="N316" s="49">
        <v>92771.884000000005</v>
      </c>
      <c r="O316" s="49">
        <v>0</v>
      </c>
      <c r="P316" s="49">
        <v>92771.884000000005</v>
      </c>
      <c r="Q316" s="165">
        <v>62771.884000000005</v>
      </c>
      <c r="R316" s="152">
        <v>3.0923961333333336</v>
      </c>
      <c r="S316" s="49">
        <v>658.13</v>
      </c>
      <c r="T316" s="49">
        <v>0</v>
      </c>
      <c r="U316" s="49">
        <v>0</v>
      </c>
      <c r="V316" s="49">
        <v>26325.262999999999</v>
      </c>
      <c r="W316" s="49">
        <v>0</v>
      </c>
      <c r="X316" s="49">
        <v>1371.11</v>
      </c>
      <c r="Y316" s="49">
        <v>25096.754000000001</v>
      </c>
      <c r="Z316" s="49">
        <v>0</v>
      </c>
      <c r="AA316" s="49">
        <v>0</v>
      </c>
      <c r="AB316" s="49">
        <v>0</v>
      </c>
      <c r="AC316" s="49">
        <v>0</v>
      </c>
      <c r="AD316" s="49">
        <v>0</v>
      </c>
      <c r="AE316" s="49">
        <v>0</v>
      </c>
      <c r="AF316" s="49">
        <v>1755.018</v>
      </c>
      <c r="AG316" s="49">
        <v>0</v>
      </c>
      <c r="AH316" s="49">
        <v>0</v>
      </c>
      <c r="AI316" s="49">
        <v>877.50900000000001</v>
      </c>
      <c r="AJ316" s="49">
        <v>4563.0460000000003</v>
      </c>
      <c r="AK316" s="49">
        <v>0</v>
      </c>
      <c r="AL316" s="49">
        <v>0</v>
      </c>
      <c r="AM316" s="49">
        <v>13162.633</v>
      </c>
      <c r="AN316" s="49">
        <v>0</v>
      </c>
      <c r="AO316" s="49">
        <v>0</v>
      </c>
      <c r="AP316" s="49">
        <v>1371.11</v>
      </c>
      <c r="AQ316" s="49">
        <v>12285.124</v>
      </c>
      <c r="AR316" s="49">
        <v>1371.11</v>
      </c>
      <c r="AS316" s="49">
        <v>0</v>
      </c>
      <c r="AT316" s="49">
        <v>0</v>
      </c>
      <c r="AU316" s="49">
        <v>0</v>
      </c>
      <c r="AV316" s="49">
        <v>2632.5259999999998</v>
      </c>
      <c r="AW316" s="49">
        <v>0</v>
      </c>
      <c r="AX316" s="49">
        <v>0</v>
      </c>
      <c r="AY316" s="49">
        <v>0</v>
      </c>
      <c r="AZ316" s="49">
        <v>0</v>
      </c>
      <c r="BA316" s="49">
        <v>0</v>
      </c>
      <c r="BB316" s="49">
        <v>0</v>
      </c>
      <c r="BC316" s="49">
        <v>0</v>
      </c>
      <c r="BD316" s="49">
        <v>0</v>
      </c>
      <c r="BE316" s="49">
        <v>1302.5509999999999</v>
      </c>
      <c r="BF316" s="49">
        <v>0</v>
      </c>
      <c r="BG316" s="49">
        <v>0</v>
      </c>
      <c r="BH316" s="49">
        <v>0</v>
      </c>
      <c r="BI316" s="49"/>
      <c r="BJ316" s="166"/>
      <c r="BK316" s="166"/>
      <c r="BL316" s="166"/>
      <c r="BM316" s="149">
        <v>-1.4551915228366852E-11</v>
      </c>
    </row>
    <row r="317" spans="2:65" ht="18" hidden="1" customHeight="1" outlineLevel="3">
      <c r="B317" s="166" t="s">
        <v>1004</v>
      </c>
      <c r="C317" s="166" t="s">
        <v>1242</v>
      </c>
      <c r="D317" s="166" t="s">
        <v>358</v>
      </c>
      <c r="E317" s="167" t="s">
        <v>359</v>
      </c>
      <c r="F317" s="166" t="s">
        <v>621</v>
      </c>
      <c r="G317" s="49">
        <v>30000</v>
      </c>
      <c r="H317" s="49">
        <v>30721.038</v>
      </c>
      <c r="I317" s="49">
        <v>0</v>
      </c>
      <c r="J317" s="49">
        <v>30721.038</v>
      </c>
      <c r="K317" s="165">
        <v>721.03800000000047</v>
      </c>
      <c r="L317" s="152">
        <v>1.0240346</v>
      </c>
      <c r="M317" s="49">
        <v>30000</v>
      </c>
      <c r="N317" s="49">
        <v>30721.038</v>
      </c>
      <c r="O317" s="49">
        <v>0</v>
      </c>
      <c r="P317" s="49">
        <v>30721.038</v>
      </c>
      <c r="Q317" s="165">
        <v>721.03800000000047</v>
      </c>
      <c r="R317" s="152">
        <v>1.0240346</v>
      </c>
      <c r="S317" s="49">
        <v>0</v>
      </c>
      <c r="T317" s="49">
        <v>0</v>
      </c>
      <c r="U317" s="49">
        <v>0</v>
      </c>
      <c r="V317" s="49">
        <v>12285.121999999999</v>
      </c>
      <c r="W317" s="49">
        <v>0</v>
      </c>
      <c r="X317" s="49">
        <v>1371.11</v>
      </c>
      <c r="Y317" s="49">
        <v>10003.6</v>
      </c>
      <c r="Z317" s="49">
        <v>0</v>
      </c>
      <c r="AA317" s="49">
        <v>0</v>
      </c>
      <c r="AB317" s="49">
        <v>0</v>
      </c>
      <c r="AC317" s="49">
        <v>0</v>
      </c>
      <c r="AD317" s="49">
        <v>0</v>
      </c>
      <c r="AE317" s="49">
        <v>0</v>
      </c>
      <c r="AF317" s="49">
        <v>877.50900000000001</v>
      </c>
      <c r="AG317" s="49">
        <v>0</v>
      </c>
      <c r="AH317" s="49">
        <v>0</v>
      </c>
      <c r="AI317" s="49">
        <v>877.50900000000001</v>
      </c>
      <c r="AJ317" s="49">
        <v>877.50900000000001</v>
      </c>
      <c r="AK317" s="49">
        <v>0</v>
      </c>
      <c r="AL317" s="49">
        <v>0</v>
      </c>
      <c r="AM317" s="49">
        <v>877.50900000000001</v>
      </c>
      <c r="AN317" s="49">
        <v>0</v>
      </c>
      <c r="AO317" s="49">
        <v>0</v>
      </c>
      <c r="AP317" s="49">
        <v>1371.11</v>
      </c>
      <c r="AQ317" s="49">
        <v>0</v>
      </c>
      <c r="AR317" s="49">
        <v>0</v>
      </c>
      <c r="AS317" s="49">
        <v>0</v>
      </c>
      <c r="AT317" s="49">
        <v>0</v>
      </c>
      <c r="AU317" s="49">
        <v>0</v>
      </c>
      <c r="AV317" s="49">
        <v>877.50900000000001</v>
      </c>
      <c r="AW317" s="49">
        <v>0</v>
      </c>
      <c r="AX317" s="49">
        <v>0</v>
      </c>
      <c r="AY317" s="49">
        <v>0</v>
      </c>
      <c r="AZ317" s="49">
        <v>0</v>
      </c>
      <c r="BA317" s="49">
        <v>0</v>
      </c>
      <c r="BB317" s="49">
        <v>0</v>
      </c>
      <c r="BC317" s="49">
        <v>0</v>
      </c>
      <c r="BD317" s="49">
        <v>0</v>
      </c>
      <c r="BE317" s="49">
        <v>1302.5509999999999</v>
      </c>
      <c r="BF317" s="49">
        <v>0</v>
      </c>
      <c r="BG317" s="49">
        <v>0</v>
      </c>
      <c r="BH317" s="49">
        <v>0</v>
      </c>
      <c r="BI317" s="49"/>
      <c r="BJ317" s="166"/>
      <c r="BK317" s="166"/>
      <c r="BL317" s="166"/>
      <c r="BM317" s="149">
        <v>-7.2759576141834259E-12</v>
      </c>
    </row>
    <row r="318" spans="2:65" ht="18" hidden="1" customHeight="1" outlineLevel="3">
      <c r="B318" s="166" t="s">
        <v>1004</v>
      </c>
      <c r="C318" s="166" t="s">
        <v>1242</v>
      </c>
      <c r="D318" s="166" t="s">
        <v>364</v>
      </c>
      <c r="E318" s="167" t="s">
        <v>365</v>
      </c>
      <c r="F318" s="166" t="s">
        <v>1011</v>
      </c>
      <c r="G318" s="49">
        <v>30000</v>
      </c>
      <c r="H318" s="49">
        <v>30721.038</v>
      </c>
      <c r="I318" s="49">
        <v>0</v>
      </c>
      <c r="J318" s="49">
        <v>30721.038</v>
      </c>
      <c r="K318" s="165">
        <v>721.03800000000047</v>
      </c>
      <c r="L318" s="152">
        <v>1.0240346</v>
      </c>
      <c r="M318" s="49">
        <v>30000</v>
      </c>
      <c r="N318" s="49">
        <v>30721.038</v>
      </c>
      <c r="O318" s="49">
        <v>0</v>
      </c>
      <c r="P318" s="49">
        <v>30721.038</v>
      </c>
      <c r="Q318" s="165">
        <v>721.03800000000047</v>
      </c>
      <c r="R318" s="152">
        <v>1.0240346</v>
      </c>
      <c r="S318" s="49">
        <v>0</v>
      </c>
      <c r="T318" s="49">
        <v>0</v>
      </c>
      <c r="U318" s="49">
        <v>0</v>
      </c>
      <c r="V318" s="49">
        <v>12285.121999999999</v>
      </c>
      <c r="W318" s="49">
        <v>0</v>
      </c>
      <c r="X318" s="49">
        <v>1371.11</v>
      </c>
      <c r="Y318" s="49">
        <v>10003.6</v>
      </c>
      <c r="Z318" s="49">
        <v>0</v>
      </c>
      <c r="AA318" s="49">
        <v>0</v>
      </c>
      <c r="AB318" s="49">
        <v>0</v>
      </c>
      <c r="AC318" s="49">
        <v>0</v>
      </c>
      <c r="AD318" s="49">
        <v>0</v>
      </c>
      <c r="AE318" s="49">
        <v>0</v>
      </c>
      <c r="AF318" s="49">
        <v>877.50900000000001</v>
      </c>
      <c r="AG318" s="49">
        <v>0</v>
      </c>
      <c r="AH318" s="49">
        <v>0</v>
      </c>
      <c r="AI318" s="49">
        <v>877.50900000000001</v>
      </c>
      <c r="AJ318" s="49">
        <v>877.50900000000001</v>
      </c>
      <c r="AK318" s="49">
        <v>0</v>
      </c>
      <c r="AL318" s="49">
        <v>0</v>
      </c>
      <c r="AM318" s="49">
        <v>877.50900000000001</v>
      </c>
      <c r="AN318" s="49">
        <v>0</v>
      </c>
      <c r="AO318" s="49">
        <v>0</v>
      </c>
      <c r="AP318" s="49">
        <v>1371.11</v>
      </c>
      <c r="AQ318" s="49">
        <v>0</v>
      </c>
      <c r="AR318" s="49">
        <v>0</v>
      </c>
      <c r="AS318" s="49">
        <v>0</v>
      </c>
      <c r="AT318" s="49">
        <v>0</v>
      </c>
      <c r="AU318" s="49">
        <v>0</v>
      </c>
      <c r="AV318" s="49">
        <v>877.50900000000001</v>
      </c>
      <c r="AW318" s="49">
        <v>0</v>
      </c>
      <c r="AX318" s="49">
        <v>0</v>
      </c>
      <c r="AY318" s="49">
        <v>0</v>
      </c>
      <c r="AZ318" s="49">
        <v>0</v>
      </c>
      <c r="BA318" s="49">
        <v>0</v>
      </c>
      <c r="BB318" s="49">
        <v>0</v>
      </c>
      <c r="BC318" s="49">
        <v>0</v>
      </c>
      <c r="BD318" s="49">
        <v>0</v>
      </c>
      <c r="BE318" s="49">
        <v>1302.5509999999999</v>
      </c>
      <c r="BF318" s="49">
        <v>0</v>
      </c>
      <c r="BG318" s="49">
        <v>0</v>
      </c>
      <c r="BH318" s="49">
        <v>0</v>
      </c>
      <c r="BI318" s="49"/>
      <c r="BJ318" s="166"/>
      <c r="BK318" s="166"/>
      <c r="BL318" s="166"/>
      <c r="BM318" s="149">
        <v>-7.2759576141834259E-12</v>
      </c>
    </row>
    <row r="319" spans="2:65" ht="18" hidden="1" customHeight="1" outlineLevel="3">
      <c r="B319" s="166" t="s">
        <v>1004</v>
      </c>
      <c r="C319" s="166" t="s">
        <v>1242</v>
      </c>
      <c r="D319" s="166" t="s">
        <v>362</v>
      </c>
      <c r="E319" s="167" t="s">
        <v>363</v>
      </c>
      <c r="F319" s="166" t="s">
        <v>1012</v>
      </c>
      <c r="G319" s="49">
        <v>30000</v>
      </c>
      <c r="H319" s="49">
        <v>30194.534</v>
      </c>
      <c r="I319" s="49">
        <v>0</v>
      </c>
      <c r="J319" s="49">
        <v>30194.534</v>
      </c>
      <c r="K319" s="165">
        <v>194.53399999999965</v>
      </c>
      <c r="L319" s="152">
        <v>1.0064844666666666</v>
      </c>
      <c r="M319" s="49">
        <v>30000</v>
      </c>
      <c r="N319" s="49">
        <v>30194.534</v>
      </c>
      <c r="O319" s="49">
        <v>0</v>
      </c>
      <c r="P319" s="49">
        <v>30194.534</v>
      </c>
      <c r="Q319" s="165">
        <v>194.53399999999965</v>
      </c>
      <c r="R319" s="152">
        <v>1.0064844666666666</v>
      </c>
      <c r="S319" s="49">
        <v>0</v>
      </c>
      <c r="T319" s="49">
        <v>0</v>
      </c>
      <c r="U319" s="49">
        <v>0</v>
      </c>
      <c r="V319" s="49">
        <v>12285.121999999999</v>
      </c>
      <c r="W319" s="49">
        <v>0</v>
      </c>
      <c r="X319" s="49">
        <v>1371.11</v>
      </c>
      <c r="Y319" s="49">
        <v>9477.0959999999995</v>
      </c>
      <c r="Z319" s="49">
        <v>0</v>
      </c>
      <c r="AA319" s="49">
        <v>0</v>
      </c>
      <c r="AB319" s="49">
        <v>0</v>
      </c>
      <c r="AC319" s="49">
        <v>0</v>
      </c>
      <c r="AD319" s="49">
        <v>0</v>
      </c>
      <c r="AE319" s="49">
        <v>0</v>
      </c>
      <c r="AF319" s="49">
        <v>877.50900000000001</v>
      </c>
      <c r="AG319" s="49">
        <v>0</v>
      </c>
      <c r="AH319" s="49">
        <v>0</v>
      </c>
      <c r="AI319" s="49">
        <v>877.50900000000001</v>
      </c>
      <c r="AJ319" s="49">
        <v>877.50900000000001</v>
      </c>
      <c r="AK319" s="49">
        <v>0</v>
      </c>
      <c r="AL319" s="49">
        <v>0</v>
      </c>
      <c r="AM319" s="49">
        <v>877.50900000000001</v>
      </c>
      <c r="AN319" s="49">
        <v>0</v>
      </c>
      <c r="AO319" s="49">
        <v>0</v>
      </c>
      <c r="AP319" s="49">
        <v>1371.11</v>
      </c>
      <c r="AQ319" s="49">
        <v>0</v>
      </c>
      <c r="AR319" s="49">
        <v>0</v>
      </c>
      <c r="AS319" s="49">
        <v>0</v>
      </c>
      <c r="AT319" s="49">
        <v>0</v>
      </c>
      <c r="AU319" s="49">
        <v>0</v>
      </c>
      <c r="AV319" s="49">
        <v>877.50900000000001</v>
      </c>
      <c r="AW319" s="49">
        <v>0</v>
      </c>
      <c r="AX319" s="49">
        <v>0</v>
      </c>
      <c r="AY319" s="49">
        <v>0</v>
      </c>
      <c r="AZ319" s="49">
        <v>0</v>
      </c>
      <c r="BA319" s="49">
        <v>0</v>
      </c>
      <c r="BB319" s="49">
        <v>0</v>
      </c>
      <c r="BC319" s="49">
        <v>0</v>
      </c>
      <c r="BD319" s="49">
        <v>0</v>
      </c>
      <c r="BE319" s="49">
        <v>1302.5509999999999</v>
      </c>
      <c r="BF319" s="49">
        <v>0</v>
      </c>
      <c r="BG319" s="49">
        <v>0</v>
      </c>
      <c r="BH319" s="49">
        <v>0</v>
      </c>
      <c r="BI319" s="49"/>
      <c r="BJ319" s="166"/>
      <c r="BK319" s="166"/>
      <c r="BL319" s="166"/>
      <c r="BM319" s="149">
        <v>-7.2759576141834259E-12</v>
      </c>
    </row>
    <row r="320" spans="2:65" ht="18" hidden="1" customHeight="1" outlineLevel="3">
      <c r="B320" s="166" t="s">
        <v>1004</v>
      </c>
      <c r="C320" s="166" t="s">
        <v>1243</v>
      </c>
      <c r="D320" s="166" t="s">
        <v>366</v>
      </c>
      <c r="E320" s="167" t="s">
        <v>519</v>
      </c>
      <c r="F320" s="166" t="s">
        <v>1013</v>
      </c>
      <c r="G320" s="49">
        <v>30000</v>
      </c>
      <c r="H320" s="49">
        <v>32650.644</v>
      </c>
      <c r="I320" s="49">
        <v>0</v>
      </c>
      <c r="J320" s="49">
        <v>32650.644</v>
      </c>
      <c r="K320" s="165">
        <v>2650.6440000000002</v>
      </c>
      <c r="L320" s="152">
        <v>1.0883548000000001</v>
      </c>
      <c r="M320" s="49">
        <v>30000</v>
      </c>
      <c r="N320" s="49">
        <v>32650.644</v>
      </c>
      <c r="O320" s="49">
        <v>0</v>
      </c>
      <c r="P320" s="49">
        <v>32650.644</v>
      </c>
      <c r="Q320" s="165">
        <v>2650.6440000000002</v>
      </c>
      <c r="R320" s="152">
        <v>1.0883548000000001</v>
      </c>
      <c r="S320" s="49">
        <v>548.44100000000003</v>
      </c>
      <c r="T320" s="49">
        <v>0</v>
      </c>
      <c r="U320" s="49">
        <v>0</v>
      </c>
      <c r="V320" s="49">
        <v>7897.58</v>
      </c>
      <c r="W320" s="49">
        <v>0</v>
      </c>
      <c r="X320" s="49">
        <v>0</v>
      </c>
      <c r="Y320" s="49">
        <v>5265.0529999999999</v>
      </c>
      <c r="Z320" s="49">
        <v>0</v>
      </c>
      <c r="AA320" s="49">
        <v>0</v>
      </c>
      <c r="AB320" s="49">
        <v>0</v>
      </c>
      <c r="AC320" s="49">
        <v>0</v>
      </c>
      <c r="AD320" s="49">
        <v>0</v>
      </c>
      <c r="AE320" s="49">
        <v>0</v>
      </c>
      <c r="AF320" s="49">
        <v>877.50900000000001</v>
      </c>
      <c r="AG320" s="49">
        <v>1553.921</v>
      </c>
      <c r="AH320" s="49">
        <v>0</v>
      </c>
      <c r="AI320" s="49">
        <v>877.50900000000001</v>
      </c>
      <c r="AJ320" s="49">
        <v>0</v>
      </c>
      <c r="AK320" s="49">
        <v>0</v>
      </c>
      <c r="AL320" s="49">
        <v>0</v>
      </c>
      <c r="AM320" s="49">
        <v>11407.615</v>
      </c>
      <c r="AN320" s="49">
        <v>0</v>
      </c>
      <c r="AO320" s="49">
        <v>0</v>
      </c>
      <c r="AP320" s="49">
        <v>0</v>
      </c>
      <c r="AQ320" s="49">
        <v>1755.0170000000001</v>
      </c>
      <c r="AR320" s="49">
        <v>1371.11</v>
      </c>
      <c r="AS320" s="49">
        <v>0</v>
      </c>
      <c r="AT320" s="49">
        <v>0</v>
      </c>
      <c r="AU320" s="49">
        <v>0</v>
      </c>
      <c r="AV320" s="49">
        <v>0</v>
      </c>
      <c r="AW320" s="49">
        <v>0</v>
      </c>
      <c r="AX320" s="49">
        <v>0</v>
      </c>
      <c r="AY320" s="49">
        <v>0</v>
      </c>
      <c r="AZ320" s="49">
        <v>1096.8889999999999</v>
      </c>
      <c r="BA320" s="49">
        <v>0</v>
      </c>
      <c r="BB320" s="49">
        <v>0</v>
      </c>
      <c r="BC320" s="49">
        <v>0</v>
      </c>
      <c r="BD320" s="49">
        <v>0</v>
      </c>
      <c r="BE320" s="49">
        <v>0</v>
      </c>
      <c r="BF320" s="49">
        <v>0</v>
      </c>
      <c r="BG320" s="49">
        <v>0</v>
      </c>
      <c r="BH320" s="49">
        <v>0</v>
      </c>
      <c r="BI320" s="49"/>
      <c r="BJ320" s="166"/>
      <c r="BK320" s="166"/>
      <c r="BL320" s="166"/>
      <c r="BM320" s="149">
        <v>-3.637978807091713E-12</v>
      </c>
    </row>
    <row r="321" spans="2:65" ht="18" hidden="1" customHeight="1" outlineLevel="3">
      <c r="B321" s="166" t="s">
        <v>1004</v>
      </c>
      <c r="C321" s="166" t="s">
        <v>1242</v>
      </c>
      <c r="D321" s="166" t="s">
        <v>403</v>
      </c>
      <c r="E321" s="167" t="s">
        <v>526</v>
      </c>
      <c r="F321" s="166" t="s">
        <v>1014</v>
      </c>
      <c r="G321" s="49">
        <v>30000</v>
      </c>
      <c r="H321" s="49">
        <v>93693.267000000007</v>
      </c>
      <c r="I321" s="49">
        <v>0</v>
      </c>
      <c r="J321" s="49">
        <v>93693.267000000007</v>
      </c>
      <c r="K321" s="165">
        <v>63693.267000000007</v>
      </c>
      <c r="L321" s="152">
        <v>3.1231089000000001</v>
      </c>
      <c r="M321" s="49">
        <v>30000</v>
      </c>
      <c r="N321" s="49">
        <v>93693.267000000007</v>
      </c>
      <c r="O321" s="49">
        <v>0</v>
      </c>
      <c r="P321" s="49">
        <v>93693.267000000007</v>
      </c>
      <c r="Q321" s="165">
        <v>63693.267000000007</v>
      </c>
      <c r="R321" s="152">
        <v>3.1231089000000001</v>
      </c>
      <c r="S321" s="49">
        <v>877.50599999999997</v>
      </c>
      <c r="T321" s="49">
        <v>0</v>
      </c>
      <c r="U321" s="49">
        <v>0</v>
      </c>
      <c r="V321" s="49">
        <v>36855.370999999999</v>
      </c>
      <c r="W321" s="49">
        <v>0</v>
      </c>
      <c r="X321" s="49">
        <v>1371.11</v>
      </c>
      <c r="Y321" s="49">
        <v>26851.771000000001</v>
      </c>
      <c r="Z321" s="49">
        <v>0</v>
      </c>
      <c r="AA321" s="49">
        <v>0</v>
      </c>
      <c r="AB321" s="49">
        <v>0</v>
      </c>
      <c r="AC321" s="49">
        <v>0</v>
      </c>
      <c r="AD321" s="49">
        <v>0</v>
      </c>
      <c r="AE321" s="49">
        <v>0</v>
      </c>
      <c r="AF321" s="49">
        <v>1755.018</v>
      </c>
      <c r="AG321" s="49">
        <v>0</v>
      </c>
      <c r="AH321" s="49">
        <v>877.50900000000001</v>
      </c>
      <c r="AI321" s="49">
        <v>877.50900000000001</v>
      </c>
      <c r="AJ321" s="49">
        <v>2632.5259999999998</v>
      </c>
      <c r="AK321" s="49">
        <v>0</v>
      </c>
      <c r="AL321" s="49">
        <v>0</v>
      </c>
      <c r="AM321" s="49">
        <v>877.50900000000001</v>
      </c>
      <c r="AN321" s="49">
        <v>0</v>
      </c>
      <c r="AO321" s="49">
        <v>0</v>
      </c>
      <c r="AP321" s="49">
        <v>1371.11</v>
      </c>
      <c r="AQ321" s="49">
        <v>14040.141</v>
      </c>
      <c r="AR321" s="49">
        <v>1371.11</v>
      </c>
      <c r="AS321" s="49">
        <v>0</v>
      </c>
      <c r="AT321" s="49">
        <v>0</v>
      </c>
      <c r="AU321" s="49">
        <v>0</v>
      </c>
      <c r="AV321" s="49">
        <v>2632.5259999999998</v>
      </c>
      <c r="AW321" s="49">
        <v>0</v>
      </c>
      <c r="AX321" s="49">
        <v>0</v>
      </c>
      <c r="AY321" s="49">
        <v>0</v>
      </c>
      <c r="AZ321" s="49">
        <v>0</v>
      </c>
      <c r="BA321" s="49">
        <v>0</v>
      </c>
      <c r="BB321" s="49">
        <v>0</v>
      </c>
      <c r="BC321" s="49">
        <v>0</v>
      </c>
      <c r="BD321" s="49">
        <v>0</v>
      </c>
      <c r="BE321" s="49">
        <v>1302.5509999999999</v>
      </c>
      <c r="BF321" s="49">
        <v>0</v>
      </c>
      <c r="BG321" s="49">
        <v>0</v>
      </c>
      <c r="BH321" s="49">
        <v>0</v>
      </c>
      <c r="BI321" s="49"/>
      <c r="BJ321" s="166"/>
      <c r="BK321" s="166"/>
      <c r="BL321" s="166"/>
      <c r="BM321" s="149">
        <v>1.4551915228366852E-11</v>
      </c>
    </row>
    <row r="322" spans="2:65" ht="18" hidden="1" customHeight="1" outlineLevel="3">
      <c r="B322" s="166" t="s">
        <v>1004</v>
      </c>
      <c r="C322" s="166" t="s">
        <v>1243</v>
      </c>
      <c r="D322" s="166" t="s">
        <v>389</v>
      </c>
      <c r="E322" s="167" t="s">
        <v>520</v>
      </c>
      <c r="F322" s="166" t="s">
        <v>1015</v>
      </c>
      <c r="G322" s="49">
        <v>30000</v>
      </c>
      <c r="H322" s="49">
        <v>0</v>
      </c>
      <c r="I322" s="49">
        <v>0</v>
      </c>
      <c r="J322" s="49">
        <v>0</v>
      </c>
      <c r="K322" s="165">
        <v>-30000</v>
      </c>
      <c r="L322" s="152">
        <v>0</v>
      </c>
      <c r="M322" s="49">
        <v>30000</v>
      </c>
      <c r="N322" s="49">
        <v>0</v>
      </c>
      <c r="O322" s="49">
        <v>0</v>
      </c>
      <c r="P322" s="49">
        <v>0</v>
      </c>
      <c r="Q322" s="165">
        <v>-30000</v>
      </c>
      <c r="R322" s="152">
        <v>0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0</v>
      </c>
      <c r="AC322" s="49">
        <v>0</v>
      </c>
      <c r="AD322" s="49">
        <v>0</v>
      </c>
      <c r="AE322" s="49">
        <v>0</v>
      </c>
      <c r="AF322" s="49">
        <v>0</v>
      </c>
      <c r="AG322" s="49">
        <v>0</v>
      </c>
      <c r="AH322" s="49">
        <v>0</v>
      </c>
      <c r="AI322" s="49">
        <v>0</v>
      </c>
      <c r="AJ322" s="49">
        <v>0</v>
      </c>
      <c r="AK322" s="49">
        <v>0</v>
      </c>
      <c r="AL322" s="49">
        <v>0</v>
      </c>
      <c r="AM322" s="49">
        <v>0</v>
      </c>
      <c r="AN322" s="49">
        <v>0</v>
      </c>
      <c r="AO322" s="49">
        <v>0</v>
      </c>
      <c r="AP322" s="49">
        <v>0</v>
      </c>
      <c r="AQ322" s="49">
        <v>0</v>
      </c>
      <c r="AR322" s="49">
        <v>0</v>
      </c>
      <c r="AS322" s="49">
        <v>0</v>
      </c>
      <c r="AT322" s="49">
        <v>0</v>
      </c>
      <c r="AU322" s="49">
        <v>0</v>
      </c>
      <c r="AV322" s="49">
        <v>0</v>
      </c>
      <c r="AW322" s="49">
        <v>0</v>
      </c>
      <c r="AX322" s="49">
        <v>0</v>
      </c>
      <c r="AY322" s="49">
        <v>0</v>
      </c>
      <c r="AZ322" s="49">
        <v>0</v>
      </c>
      <c r="BA322" s="49">
        <v>0</v>
      </c>
      <c r="BB322" s="49">
        <v>0</v>
      </c>
      <c r="BC322" s="49">
        <v>0</v>
      </c>
      <c r="BD322" s="49">
        <v>0</v>
      </c>
      <c r="BE322" s="49">
        <v>0</v>
      </c>
      <c r="BF322" s="49">
        <v>0</v>
      </c>
      <c r="BG322" s="49">
        <v>0</v>
      </c>
      <c r="BH322" s="49">
        <v>0</v>
      </c>
      <c r="BI322" s="49"/>
      <c r="BJ322" s="166"/>
      <c r="BK322" s="166"/>
      <c r="BL322" s="166"/>
      <c r="BM322" s="149">
        <v>0</v>
      </c>
    </row>
    <row r="323" spans="2:65" ht="18" hidden="1" customHeight="1" outlineLevel="3">
      <c r="B323" s="166" t="s">
        <v>1004</v>
      </c>
      <c r="C323" s="166" t="s">
        <v>1243</v>
      </c>
      <c r="D323" s="166" t="s">
        <v>1120</v>
      </c>
      <c r="E323" s="167" t="s">
        <v>1121</v>
      </c>
      <c r="F323" s="166"/>
      <c r="G323" s="49">
        <v>30000</v>
      </c>
      <c r="H323" s="49">
        <v>30194.534</v>
      </c>
      <c r="I323" s="49">
        <v>0</v>
      </c>
      <c r="J323" s="49">
        <v>30194.534</v>
      </c>
      <c r="K323" s="165">
        <v>194.53399999999965</v>
      </c>
      <c r="L323" s="152">
        <v>1.0064844666666666</v>
      </c>
      <c r="M323" s="49">
        <v>30000</v>
      </c>
      <c r="N323" s="49">
        <v>30194.534</v>
      </c>
      <c r="O323" s="49">
        <v>0</v>
      </c>
      <c r="P323" s="49">
        <v>30194.534</v>
      </c>
      <c r="Q323" s="165">
        <v>194.53399999999965</v>
      </c>
      <c r="R323" s="152">
        <v>1.0064844666666666</v>
      </c>
      <c r="S323" s="49">
        <v>0</v>
      </c>
      <c r="T323" s="49">
        <v>0</v>
      </c>
      <c r="U323" s="49">
        <v>0</v>
      </c>
      <c r="V323" s="49">
        <v>12285.121999999999</v>
      </c>
      <c r="W323" s="49">
        <v>0</v>
      </c>
      <c r="X323" s="49">
        <v>1371.11</v>
      </c>
      <c r="Y323" s="49">
        <v>9477.0959999999995</v>
      </c>
      <c r="Z323" s="49">
        <v>0</v>
      </c>
      <c r="AA323" s="49">
        <v>0</v>
      </c>
      <c r="AB323" s="49">
        <v>0</v>
      </c>
      <c r="AC323" s="49">
        <v>0</v>
      </c>
      <c r="AD323" s="49">
        <v>0</v>
      </c>
      <c r="AE323" s="49">
        <v>0</v>
      </c>
      <c r="AF323" s="49">
        <v>877.50900000000001</v>
      </c>
      <c r="AG323" s="49">
        <v>0</v>
      </c>
      <c r="AH323" s="49">
        <v>0</v>
      </c>
      <c r="AI323" s="49">
        <v>877.50900000000001</v>
      </c>
      <c r="AJ323" s="49">
        <v>877.50900000000001</v>
      </c>
      <c r="AK323" s="49">
        <v>0</v>
      </c>
      <c r="AL323" s="49">
        <v>0</v>
      </c>
      <c r="AM323" s="49">
        <v>877.50900000000001</v>
      </c>
      <c r="AN323" s="49">
        <v>0</v>
      </c>
      <c r="AO323" s="49">
        <v>0</v>
      </c>
      <c r="AP323" s="49">
        <v>1371.11</v>
      </c>
      <c r="AQ323" s="49">
        <v>0</v>
      </c>
      <c r="AR323" s="49">
        <v>0</v>
      </c>
      <c r="AS323" s="49">
        <v>0</v>
      </c>
      <c r="AT323" s="49">
        <v>0</v>
      </c>
      <c r="AU323" s="49">
        <v>0</v>
      </c>
      <c r="AV323" s="49">
        <v>877.50900000000001</v>
      </c>
      <c r="AW323" s="49">
        <v>0</v>
      </c>
      <c r="AX323" s="49">
        <v>0</v>
      </c>
      <c r="AY323" s="49">
        <v>0</v>
      </c>
      <c r="AZ323" s="49">
        <v>0</v>
      </c>
      <c r="BA323" s="49">
        <v>0</v>
      </c>
      <c r="BB323" s="49">
        <v>0</v>
      </c>
      <c r="BC323" s="49">
        <v>0</v>
      </c>
      <c r="BD323" s="49">
        <v>0</v>
      </c>
      <c r="BE323" s="49">
        <v>1302.5509999999999</v>
      </c>
      <c r="BF323" s="49">
        <v>0</v>
      </c>
      <c r="BG323" s="49">
        <v>0</v>
      </c>
      <c r="BH323" s="49">
        <v>0</v>
      </c>
      <c r="BI323" s="49"/>
      <c r="BJ323" s="166"/>
      <c r="BK323" s="166"/>
      <c r="BL323" s="166"/>
      <c r="BM323" s="149">
        <v>-7.2759576141834259E-12</v>
      </c>
    </row>
    <row r="324" spans="2:65" ht="18" hidden="1" customHeight="1" outlineLevel="3">
      <c r="B324" s="166" t="s">
        <v>1004</v>
      </c>
      <c r="C324" s="166" t="s">
        <v>353</v>
      </c>
      <c r="D324" s="166" t="s">
        <v>504</v>
      </c>
      <c r="E324" s="167" t="s">
        <v>505</v>
      </c>
      <c r="F324" s="166" t="s">
        <v>622</v>
      </c>
      <c r="G324" s="49">
        <v>30000</v>
      </c>
      <c r="H324" s="49">
        <v>0</v>
      </c>
      <c r="I324" s="49">
        <v>0</v>
      </c>
      <c r="J324" s="49">
        <v>0</v>
      </c>
      <c r="K324" s="165">
        <v>-30000</v>
      </c>
      <c r="L324" s="152">
        <v>0</v>
      </c>
      <c r="M324" s="49">
        <v>30000</v>
      </c>
      <c r="N324" s="49">
        <v>0</v>
      </c>
      <c r="O324" s="49">
        <v>0</v>
      </c>
      <c r="P324" s="49">
        <v>0</v>
      </c>
      <c r="Q324" s="165">
        <v>-30000</v>
      </c>
      <c r="R324" s="152">
        <v>0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0</v>
      </c>
      <c r="AC324" s="49">
        <v>0</v>
      </c>
      <c r="AD324" s="49">
        <v>0</v>
      </c>
      <c r="AE324" s="49">
        <v>0</v>
      </c>
      <c r="AF324" s="49">
        <v>0</v>
      </c>
      <c r="AG324" s="49">
        <v>0</v>
      </c>
      <c r="AH324" s="49">
        <v>0</v>
      </c>
      <c r="AI324" s="49">
        <v>0</v>
      </c>
      <c r="AJ324" s="49">
        <v>0</v>
      </c>
      <c r="AK324" s="49">
        <v>0</v>
      </c>
      <c r="AL324" s="49">
        <v>0</v>
      </c>
      <c r="AM324" s="49">
        <v>0</v>
      </c>
      <c r="AN324" s="49">
        <v>0</v>
      </c>
      <c r="AO324" s="49">
        <v>0</v>
      </c>
      <c r="AP324" s="49">
        <v>0</v>
      </c>
      <c r="AQ324" s="49">
        <v>0</v>
      </c>
      <c r="AR324" s="49">
        <v>0</v>
      </c>
      <c r="AS324" s="49">
        <v>0</v>
      </c>
      <c r="AT324" s="49">
        <v>0</v>
      </c>
      <c r="AU324" s="49">
        <v>0</v>
      </c>
      <c r="AV324" s="49">
        <v>0</v>
      </c>
      <c r="AW324" s="49">
        <v>0</v>
      </c>
      <c r="AX324" s="49">
        <v>0</v>
      </c>
      <c r="AY324" s="49">
        <v>0</v>
      </c>
      <c r="AZ324" s="49">
        <v>0</v>
      </c>
      <c r="BA324" s="49">
        <v>0</v>
      </c>
      <c r="BB324" s="49">
        <v>0</v>
      </c>
      <c r="BC324" s="49">
        <v>0</v>
      </c>
      <c r="BD324" s="49">
        <v>0</v>
      </c>
      <c r="BE324" s="49">
        <v>0</v>
      </c>
      <c r="BF324" s="49">
        <v>0</v>
      </c>
      <c r="BG324" s="49">
        <v>0</v>
      </c>
      <c r="BH324" s="49">
        <v>0</v>
      </c>
      <c r="BI324" s="49"/>
      <c r="BJ324" s="166"/>
      <c r="BK324" s="166"/>
      <c r="BL324" s="166"/>
      <c r="BM324" s="149">
        <v>0</v>
      </c>
    </row>
    <row r="325" spans="2:65" ht="18" hidden="1" customHeight="1" outlineLevel="3">
      <c r="B325" s="166" t="s">
        <v>1004</v>
      </c>
      <c r="C325" s="166" t="s">
        <v>353</v>
      </c>
      <c r="D325" s="166" t="s">
        <v>528</v>
      </c>
      <c r="E325" s="167" t="s">
        <v>529</v>
      </c>
      <c r="F325" s="166" t="s">
        <v>1016</v>
      </c>
      <c r="G325" s="49">
        <v>30000</v>
      </c>
      <c r="H325" s="49">
        <v>30350.837</v>
      </c>
      <c r="I325" s="49">
        <v>0</v>
      </c>
      <c r="J325" s="49">
        <v>30350.837</v>
      </c>
      <c r="K325" s="165">
        <v>350.83699999999953</v>
      </c>
      <c r="L325" s="152">
        <v>1.0116945666666666</v>
      </c>
      <c r="M325" s="49">
        <v>30000</v>
      </c>
      <c r="N325" s="49">
        <v>30350.837</v>
      </c>
      <c r="O325" s="49">
        <v>0</v>
      </c>
      <c r="P325" s="49">
        <v>30350.837</v>
      </c>
      <c r="Q325" s="165">
        <v>350.83699999999953</v>
      </c>
      <c r="R325" s="152">
        <v>1.0116945666666666</v>
      </c>
      <c r="S325" s="49">
        <v>548.44100000000003</v>
      </c>
      <c r="T325" s="49">
        <v>0</v>
      </c>
      <c r="U325" s="49">
        <v>0</v>
      </c>
      <c r="V325" s="49">
        <v>6493.5659999999998</v>
      </c>
      <c r="W325" s="49">
        <v>0</v>
      </c>
      <c r="X325" s="49">
        <v>1371.11</v>
      </c>
      <c r="Y325" s="49">
        <v>877.50900000000001</v>
      </c>
      <c r="Z325" s="49">
        <v>0</v>
      </c>
      <c r="AA325" s="49">
        <v>0</v>
      </c>
      <c r="AB325" s="49">
        <v>0</v>
      </c>
      <c r="AC325" s="49">
        <v>0</v>
      </c>
      <c r="AD325" s="49">
        <v>0</v>
      </c>
      <c r="AE325" s="49">
        <v>0</v>
      </c>
      <c r="AF325" s="49">
        <v>0</v>
      </c>
      <c r="AG325" s="49">
        <v>0</v>
      </c>
      <c r="AH325" s="49">
        <v>1755.0170000000001</v>
      </c>
      <c r="AI325" s="49">
        <v>877.50900000000001</v>
      </c>
      <c r="AJ325" s="49">
        <v>15795.159</v>
      </c>
      <c r="AK325" s="49">
        <v>0</v>
      </c>
      <c r="AL325" s="49">
        <v>0</v>
      </c>
      <c r="AM325" s="49">
        <v>1755.0170000000001</v>
      </c>
      <c r="AN325" s="49">
        <v>0</v>
      </c>
      <c r="AO325" s="49">
        <v>0</v>
      </c>
      <c r="AP325" s="49">
        <v>0</v>
      </c>
      <c r="AQ325" s="49">
        <v>877.50900000000001</v>
      </c>
      <c r="AR325" s="49">
        <v>0</v>
      </c>
      <c r="AS325" s="49">
        <v>0</v>
      </c>
      <c r="AT325" s="49">
        <v>0</v>
      </c>
      <c r="AU325" s="49">
        <v>0</v>
      </c>
      <c r="AV325" s="49">
        <v>0</v>
      </c>
      <c r="AW325" s="49">
        <v>0</v>
      </c>
      <c r="AX325" s="49">
        <v>0</v>
      </c>
      <c r="AY325" s="49">
        <v>0</v>
      </c>
      <c r="AZ325" s="49">
        <v>0</v>
      </c>
      <c r="BA325" s="49">
        <v>0</v>
      </c>
      <c r="BB325" s="49">
        <v>0</v>
      </c>
      <c r="BC325" s="49">
        <v>0</v>
      </c>
      <c r="BD325" s="49">
        <v>0</v>
      </c>
      <c r="BE325" s="49">
        <v>0</v>
      </c>
      <c r="BF325" s="49">
        <v>0</v>
      </c>
      <c r="BG325" s="49">
        <v>0</v>
      </c>
      <c r="BH325" s="49">
        <v>0</v>
      </c>
      <c r="BI325" s="49"/>
      <c r="BJ325" s="166"/>
      <c r="BK325" s="166"/>
      <c r="BL325" s="166"/>
      <c r="BM325" s="149">
        <v>0</v>
      </c>
    </row>
    <row r="326" spans="2:65" ht="18" hidden="1" customHeight="1" outlineLevel="3">
      <c r="B326" s="166" t="s">
        <v>1004</v>
      </c>
      <c r="C326" s="166" t="s">
        <v>1243</v>
      </c>
      <c r="D326" s="166" t="s">
        <v>568</v>
      </c>
      <c r="E326" s="167" t="s">
        <v>588</v>
      </c>
      <c r="F326" s="166" t="s">
        <v>1017</v>
      </c>
      <c r="G326" s="49">
        <v>30000</v>
      </c>
      <c r="H326" s="49">
        <v>36434.900999999998</v>
      </c>
      <c r="I326" s="49">
        <v>0</v>
      </c>
      <c r="J326" s="49">
        <v>36434.900999999998</v>
      </c>
      <c r="K326" s="165">
        <v>6434.900999999998</v>
      </c>
      <c r="L326" s="152">
        <v>1.2144967</v>
      </c>
      <c r="M326" s="49">
        <v>30000</v>
      </c>
      <c r="N326" s="49">
        <v>36434.900999999998</v>
      </c>
      <c r="O326" s="49">
        <v>0</v>
      </c>
      <c r="P326" s="49">
        <v>36434.900999999998</v>
      </c>
      <c r="Q326" s="165">
        <v>6434.900999999998</v>
      </c>
      <c r="R326" s="152">
        <v>1.2144967</v>
      </c>
      <c r="S326" s="49">
        <v>548.44100000000003</v>
      </c>
      <c r="T326" s="49">
        <v>0</v>
      </c>
      <c r="U326" s="49">
        <v>0</v>
      </c>
      <c r="V326" s="49">
        <v>7897.58</v>
      </c>
      <c r="W326" s="49">
        <v>0</v>
      </c>
      <c r="X326" s="49">
        <v>0</v>
      </c>
      <c r="Y326" s="49">
        <v>5265.0529999999999</v>
      </c>
      <c r="Z326" s="49">
        <v>0</v>
      </c>
      <c r="AA326" s="49">
        <v>0</v>
      </c>
      <c r="AB326" s="49">
        <v>0</v>
      </c>
      <c r="AC326" s="49">
        <v>0</v>
      </c>
      <c r="AD326" s="49">
        <v>0</v>
      </c>
      <c r="AE326" s="49">
        <v>0</v>
      </c>
      <c r="AF326" s="49">
        <v>877.50900000000001</v>
      </c>
      <c r="AG326" s="49">
        <v>1553.921</v>
      </c>
      <c r="AH326" s="49">
        <v>0</v>
      </c>
      <c r="AI326" s="49">
        <v>877.50900000000001</v>
      </c>
      <c r="AJ326" s="49">
        <v>3510.0360000000001</v>
      </c>
      <c r="AK326" s="49">
        <v>0</v>
      </c>
      <c r="AL326" s="49">
        <v>0</v>
      </c>
      <c r="AM326" s="49">
        <v>11407.615</v>
      </c>
      <c r="AN326" s="49">
        <v>0</v>
      </c>
      <c r="AO326" s="49">
        <v>0</v>
      </c>
      <c r="AP326" s="49">
        <v>1371.11</v>
      </c>
      <c r="AQ326" s="49">
        <v>1755.0170000000001</v>
      </c>
      <c r="AR326" s="49">
        <v>1371.11</v>
      </c>
      <c r="AS326" s="49">
        <v>0</v>
      </c>
      <c r="AT326" s="49">
        <v>0</v>
      </c>
      <c r="AU326" s="49">
        <v>0</v>
      </c>
      <c r="AV326" s="49">
        <v>0</v>
      </c>
      <c r="AW326" s="49">
        <v>0</v>
      </c>
      <c r="AX326" s="49">
        <v>0</v>
      </c>
      <c r="AY326" s="49">
        <v>0</v>
      </c>
      <c r="AZ326" s="49">
        <v>0</v>
      </c>
      <c r="BA326" s="49">
        <v>0</v>
      </c>
      <c r="BB326" s="49">
        <v>0</v>
      </c>
      <c r="BC326" s="49">
        <v>0</v>
      </c>
      <c r="BD326" s="49">
        <v>0</v>
      </c>
      <c r="BE326" s="49">
        <v>0</v>
      </c>
      <c r="BF326" s="49">
        <v>0</v>
      </c>
      <c r="BG326" s="49">
        <v>0</v>
      </c>
      <c r="BH326" s="49">
        <v>0</v>
      </c>
      <c r="BI326" s="49"/>
      <c r="BJ326" s="166"/>
      <c r="BK326" s="166"/>
      <c r="BL326" s="166"/>
      <c r="BM326" s="149">
        <v>0</v>
      </c>
    </row>
    <row r="327" spans="2:65" ht="18" hidden="1" customHeight="1" outlineLevel="3">
      <c r="B327" s="166" t="s">
        <v>1004</v>
      </c>
      <c r="C327" s="166" t="s">
        <v>1242</v>
      </c>
      <c r="D327" s="166" t="s">
        <v>566</v>
      </c>
      <c r="E327" s="167" t="s">
        <v>586</v>
      </c>
      <c r="F327" s="166" t="s">
        <v>1018</v>
      </c>
      <c r="G327" s="49">
        <v>30000</v>
      </c>
      <c r="H327" s="49">
        <v>0</v>
      </c>
      <c r="I327" s="49">
        <v>0</v>
      </c>
      <c r="J327" s="49">
        <v>0</v>
      </c>
      <c r="K327" s="165">
        <v>-30000</v>
      </c>
      <c r="L327" s="152">
        <v>0</v>
      </c>
      <c r="M327" s="49">
        <v>30000</v>
      </c>
      <c r="N327" s="49">
        <v>0</v>
      </c>
      <c r="O327" s="49">
        <v>0</v>
      </c>
      <c r="P327" s="49">
        <v>0</v>
      </c>
      <c r="Q327" s="165">
        <v>-30000</v>
      </c>
      <c r="R327" s="152">
        <v>0</v>
      </c>
      <c r="S327" s="49">
        <v>0</v>
      </c>
      <c r="T327" s="49">
        <v>0</v>
      </c>
      <c r="U327" s="49">
        <v>0</v>
      </c>
      <c r="V327" s="49">
        <v>0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0</v>
      </c>
      <c r="AC327" s="49">
        <v>0</v>
      </c>
      <c r="AD327" s="49">
        <v>0</v>
      </c>
      <c r="AE327" s="49">
        <v>0</v>
      </c>
      <c r="AF327" s="49">
        <v>0</v>
      </c>
      <c r="AG327" s="49">
        <v>0</v>
      </c>
      <c r="AH327" s="49">
        <v>0</v>
      </c>
      <c r="AI327" s="49">
        <v>0</v>
      </c>
      <c r="AJ327" s="49">
        <v>0</v>
      </c>
      <c r="AK327" s="49">
        <v>0</v>
      </c>
      <c r="AL327" s="49">
        <v>0</v>
      </c>
      <c r="AM327" s="49">
        <v>0</v>
      </c>
      <c r="AN327" s="49">
        <v>0</v>
      </c>
      <c r="AO327" s="49">
        <v>0</v>
      </c>
      <c r="AP327" s="49">
        <v>0</v>
      </c>
      <c r="AQ327" s="49">
        <v>0</v>
      </c>
      <c r="AR327" s="49">
        <v>0</v>
      </c>
      <c r="AS327" s="49">
        <v>0</v>
      </c>
      <c r="AT327" s="49">
        <v>0</v>
      </c>
      <c r="AU327" s="49">
        <v>0</v>
      </c>
      <c r="AV327" s="49">
        <v>0</v>
      </c>
      <c r="AW327" s="49">
        <v>0</v>
      </c>
      <c r="AX327" s="49">
        <v>0</v>
      </c>
      <c r="AY327" s="49">
        <v>0</v>
      </c>
      <c r="AZ327" s="49">
        <v>0</v>
      </c>
      <c r="BA327" s="49">
        <v>0</v>
      </c>
      <c r="BB327" s="49">
        <v>0</v>
      </c>
      <c r="BC327" s="49">
        <v>0</v>
      </c>
      <c r="BD327" s="49">
        <v>0</v>
      </c>
      <c r="BE327" s="49">
        <v>0</v>
      </c>
      <c r="BF327" s="49">
        <v>0</v>
      </c>
      <c r="BG327" s="49">
        <v>0</v>
      </c>
      <c r="BH327" s="49">
        <v>0</v>
      </c>
      <c r="BI327" s="49"/>
      <c r="BJ327" s="166"/>
      <c r="BK327" s="166"/>
      <c r="BL327" s="166"/>
      <c r="BM327" s="149">
        <v>0</v>
      </c>
    </row>
    <row r="328" spans="2:65" ht="18" hidden="1" customHeight="1" outlineLevel="3">
      <c r="B328" s="166" t="s">
        <v>1004</v>
      </c>
      <c r="C328" s="166" t="s">
        <v>353</v>
      </c>
      <c r="D328" s="166" t="s">
        <v>540</v>
      </c>
      <c r="E328" s="167" t="s">
        <v>725</v>
      </c>
      <c r="F328" s="166" t="s">
        <v>1019</v>
      </c>
      <c r="G328" s="49">
        <v>30000</v>
      </c>
      <c r="H328" s="49">
        <v>30370.035</v>
      </c>
      <c r="I328" s="49">
        <v>0</v>
      </c>
      <c r="J328" s="49">
        <v>30370.035</v>
      </c>
      <c r="K328" s="165">
        <v>370.03499999999985</v>
      </c>
      <c r="L328" s="152">
        <v>1.0123344999999999</v>
      </c>
      <c r="M328" s="49">
        <v>30000</v>
      </c>
      <c r="N328" s="49">
        <v>30370.035</v>
      </c>
      <c r="O328" s="49">
        <v>0</v>
      </c>
      <c r="P328" s="49">
        <v>30370.035</v>
      </c>
      <c r="Q328" s="165">
        <v>370.03499999999985</v>
      </c>
      <c r="R328" s="152">
        <v>1.0123344999999999</v>
      </c>
      <c r="S328" s="49">
        <v>0</v>
      </c>
      <c r="T328" s="49">
        <v>0</v>
      </c>
      <c r="U328" s="49">
        <v>0</v>
      </c>
      <c r="V328" s="49">
        <v>8775.0889999999999</v>
      </c>
      <c r="W328" s="49">
        <v>0</v>
      </c>
      <c r="X328" s="49">
        <v>1371.11</v>
      </c>
      <c r="Y328" s="49">
        <v>13162.63</v>
      </c>
      <c r="Z328" s="49">
        <v>0</v>
      </c>
      <c r="AA328" s="49">
        <v>0</v>
      </c>
      <c r="AB328" s="49">
        <v>0</v>
      </c>
      <c r="AC328" s="49">
        <v>0</v>
      </c>
      <c r="AD328" s="49">
        <v>0</v>
      </c>
      <c r="AE328" s="49">
        <v>0</v>
      </c>
      <c r="AF328" s="49">
        <v>877.50900000000001</v>
      </c>
      <c r="AG328" s="49">
        <v>0</v>
      </c>
      <c r="AH328" s="49">
        <v>0</v>
      </c>
      <c r="AI328" s="49">
        <v>877.50900000000001</v>
      </c>
      <c r="AJ328" s="49">
        <v>877.50900000000001</v>
      </c>
      <c r="AK328" s="49">
        <v>0</v>
      </c>
      <c r="AL328" s="49">
        <v>0</v>
      </c>
      <c r="AM328" s="49">
        <v>877.50900000000001</v>
      </c>
      <c r="AN328" s="49">
        <v>0</v>
      </c>
      <c r="AO328" s="49">
        <v>0</v>
      </c>
      <c r="AP328" s="49">
        <v>1371.11</v>
      </c>
      <c r="AQ328" s="49">
        <v>0</v>
      </c>
      <c r="AR328" s="49">
        <v>0</v>
      </c>
      <c r="AS328" s="49">
        <v>0</v>
      </c>
      <c r="AT328" s="49">
        <v>0</v>
      </c>
      <c r="AU328" s="49">
        <v>0</v>
      </c>
      <c r="AV328" s="49">
        <v>877.50900000000001</v>
      </c>
      <c r="AW328" s="49">
        <v>0</v>
      </c>
      <c r="AX328" s="49">
        <v>0</v>
      </c>
      <c r="AY328" s="49">
        <v>0</v>
      </c>
      <c r="AZ328" s="49">
        <v>0</v>
      </c>
      <c r="BA328" s="49">
        <v>0</v>
      </c>
      <c r="BB328" s="49">
        <v>0</v>
      </c>
      <c r="BC328" s="49">
        <v>0</v>
      </c>
      <c r="BD328" s="49">
        <v>0</v>
      </c>
      <c r="BE328" s="49">
        <v>1302.5509999999999</v>
      </c>
      <c r="BF328" s="49">
        <v>0</v>
      </c>
      <c r="BG328" s="49">
        <v>0</v>
      </c>
      <c r="BH328" s="49">
        <v>0</v>
      </c>
      <c r="BI328" s="49"/>
      <c r="BJ328" s="166"/>
      <c r="BK328" s="166"/>
      <c r="BL328" s="166"/>
      <c r="BM328" s="149">
        <v>-1.0913936421275139E-11</v>
      </c>
    </row>
    <row r="329" spans="2:65" ht="18" hidden="1" customHeight="1" outlineLevel="3">
      <c r="B329" s="166" t="s">
        <v>1004</v>
      </c>
      <c r="C329" s="166" t="s">
        <v>1243</v>
      </c>
      <c r="D329" s="166" t="s">
        <v>1176</v>
      </c>
      <c r="E329" s="167" t="s">
        <v>1177</v>
      </c>
      <c r="F329" s="166" t="s">
        <v>1020</v>
      </c>
      <c r="G329" s="49">
        <v>30000</v>
      </c>
      <c r="H329" s="49">
        <v>30511.717000000001</v>
      </c>
      <c r="I329" s="49">
        <v>0</v>
      </c>
      <c r="J329" s="49">
        <v>30511.717000000001</v>
      </c>
      <c r="K329" s="165">
        <v>511.71700000000055</v>
      </c>
      <c r="L329" s="152">
        <v>1.0170572333333334</v>
      </c>
      <c r="M329" s="49">
        <v>30000</v>
      </c>
      <c r="N329" s="49">
        <v>30511.717000000001</v>
      </c>
      <c r="O329" s="49">
        <v>0</v>
      </c>
      <c r="P329" s="49">
        <v>30511.717000000001</v>
      </c>
      <c r="Q329" s="165">
        <v>511.71700000000055</v>
      </c>
      <c r="R329" s="152">
        <v>1.0170572333333334</v>
      </c>
      <c r="S329" s="49">
        <v>548.44100000000003</v>
      </c>
      <c r="T329" s="49">
        <v>0</v>
      </c>
      <c r="U329" s="49">
        <v>0</v>
      </c>
      <c r="V329" s="49">
        <v>7020.0709999999999</v>
      </c>
      <c r="W329" s="49">
        <v>0</v>
      </c>
      <c r="X329" s="49">
        <v>0</v>
      </c>
      <c r="Y329" s="49">
        <v>1755.0170000000001</v>
      </c>
      <c r="Z329" s="49">
        <v>0</v>
      </c>
      <c r="AA329" s="49">
        <v>0</v>
      </c>
      <c r="AB329" s="49">
        <v>0</v>
      </c>
      <c r="AC329" s="49">
        <v>0</v>
      </c>
      <c r="AD329" s="49">
        <v>0</v>
      </c>
      <c r="AE329" s="49">
        <v>0</v>
      </c>
      <c r="AF329" s="49">
        <v>877.50900000000001</v>
      </c>
      <c r="AG329" s="49">
        <v>1553.921</v>
      </c>
      <c r="AH329" s="49">
        <v>0</v>
      </c>
      <c r="AI329" s="49">
        <v>877.50900000000001</v>
      </c>
      <c r="AJ329" s="49">
        <v>1755.0170000000001</v>
      </c>
      <c r="AK329" s="49">
        <v>0</v>
      </c>
      <c r="AL329" s="49">
        <v>0</v>
      </c>
      <c r="AM329" s="49">
        <v>10530.106</v>
      </c>
      <c r="AN329" s="49">
        <v>0</v>
      </c>
      <c r="AO329" s="49">
        <v>0</v>
      </c>
      <c r="AP329" s="49">
        <v>1371.11</v>
      </c>
      <c r="AQ329" s="49">
        <v>1755.0170000000001</v>
      </c>
      <c r="AR329" s="49">
        <v>1371.11</v>
      </c>
      <c r="AS329" s="49">
        <v>0</v>
      </c>
      <c r="AT329" s="49">
        <v>0</v>
      </c>
      <c r="AU329" s="49">
        <v>0</v>
      </c>
      <c r="AV329" s="49">
        <v>0</v>
      </c>
      <c r="AW329" s="49">
        <v>0</v>
      </c>
      <c r="AX329" s="49">
        <v>0</v>
      </c>
      <c r="AY329" s="49">
        <v>0</v>
      </c>
      <c r="AZ329" s="49">
        <v>1096.8889999999999</v>
      </c>
      <c r="BA329" s="49">
        <v>0</v>
      </c>
      <c r="BB329" s="49">
        <v>0</v>
      </c>
      <c r="BC329" s="49">
        <v>0</v>
      </c>
      <c r="BD329" s="49">
        <v>0</v>
      </c>
      <c r="BE329" s="49">
        <v>0</v>
      </c>
      <c r="BF329" s="49">
        <v>0</v>
      </c>
      <c r="BG329" s="49">
        <v>0</v>
      </c>
      <c r="BH329" s="49">
        <v>0</v>
      </c>
      <c r="BI329" s="49"/>
      <c r="BJ329" s="166"/>
      <c r="BK329" s="166"/>
      <c r="BL329" s="166"/>
      <c r="BM329" s="149">
        <v>0</v>
      </c>
    </row>
    <row r="330" spans="2:65" ht="18" hidden="1" customHeight="1" outlineLevel="3">
      <c r="B330" s="166" t="s">
        <v>1004</v>
      </c>
      <c r="C330" s="166" t="s">
        <v>1242</v>
      </c>
      <c r="D330" s="166" t="s">
        <v>1168</v>
      </c>
      <c r="E330" s="167" t="s">
        <v>1169</v>
      </c>
      <c r="F330" s="166" t="s">
        <v>1021</v>
      </c>
      <c r="G330" s="49">
        <v>30000</v>
      </c>
      <c r="H330" s="49">
        <v>30019.031999999999</v>
      </c>
      <c r="I330" s="49">
        <v>0</v>
      </c>
      <c r="J330" s="49">
        <v>30019.031999999999</v>
      </c>
      <c r="K330" s="165">
        <v>19.031999999999243</v>
      </c>
      <c r="L330" s="152">
        <v>1.0006344</v>
      </c>
      <c r="M330" s="49">
        <v>30000</v>
      </c>
      <c r="N330" s="49">
        <v>30019.031999999999</v>
      </c>
      <c r="O330" s="49">
        <v>0</v>
      </c>
      <c r="P330" s="49">
        <v>30019.031999999999</v>
      </c>
      <c r="Q330" s="165">
        <v>19.031999999999243</v>
      </c>
      <c r="R330" s="152">
        <v>1.0006344</v>
      </c>
      <c r="S330" s="49">
        <v>0</v>
      </c>
      <c r="T330" s="49">
        <v>0</v>
      </c>
      <c r="U330" s="49">
        <v>0</v>
      </c>
      <c r="V330" s="49">
        <v>12285.121999999999</v>
      </c>
      <c r="W330" s="49">
        <v>0</v>
      </c>
      <c r="X330" s="49">
        <v>1371.11</v>
      </c>
      <c r="Y330" s="49">
        <v>9301.5939999999991</v>
      </c>
      <c r="Z330" s="49">
        <v>0</v>
      </c>
      <c r="AA330" s="49">
        <v>0</v>
      </c>
      <c r="AB330" s="49">
        <v>0</v>
      </c>
      <c r="AC330" s="49">
        <v>0</v>
      </c>
      <c r="AD330" s="49">
        <v>0</v>
      </c>
      <c r="AE330" s="49">
        <v>0</v>
      </c>
      <c r="AF330" s="49">
        <v>877.50900000000001</v>
      </c>
      <c r="AG330" s="49">
        <v>0</v>
      </c>
      <c r="AH330" s="49">
        <v>0</v>
      </c>
      <c r="AI330" s="49">
        <v>877.50900000000001</v>
      </c>
      <c r="AJ330" s="49">
        <v>877.50900000000001</v>
      </c>
      <c r="AK330" s="49">
        <v>0</v>
      </c>
      <c r="AL330" s="49">
        <v>0</v>
      </c>
      <c r="AM330" s="49">
        <v>877.50900000000001</v>
      </c>
      <c r="AN330" s="49">
        <v>0</v>
      </c>
      <c r="AO330" s="49">
        <v>0</v>
      </c>
      <c r="AP330" s="49">
        <v>1371.11</v>
      </c>
      <c r="AQ330" s="49">
        <v>0</v>
      </c>
      <c r="AR330" s="49">
        <v>0</v>
      </c>
      <c r="AS330" s="49">
        <v>0</v>
      </c>
      <c r="AT330" s="49">
        <v>0</v>
      </c>
      <c r="AU330" s="49">
        <v>0</v>
      </c>
      <c r="AV330" s="49">
        <v>877.50900000000001</v>
      </c>
      <c r="AW330" s="49">
        <v>0</v>
      </c>
      <c r="AX330" s="49">
        <v>0</v>
      </c>
      <c r="AY330" s="49">
        <v>0</v>
      </c>
      <c r="AZ330" s="49">
        <v>0</v>
      </c>
      <c r="BA330" s="49">
        <v>0</v>
      </c>
      <c r="BB330" s="49">
        <v>0</v>
      </c>
      <c r="BC330" s="49">
        <v>0</v>
      </c>
      <c r="BD330" s="49">
        <v>0</v>
      </c>
      <c r="BE330" s="49">
        <v>1302.5509999999999</v>
      </c>
      <c r="BF330" s="49">
        <v>0</v>
      </c>
      <c r="BG330" s="49">
        <v>0</v>
      </c>
      <c r="BH330" s="49">
        <v>0</v>
      </c>
      <c r="BI330" s="49"/>
      <c r="BJ330" s="166"/>
      <c r="BK330" s="166"/>
      <c r="BL330" s="166"/>
      <c r="BM330" s="149">
        <v>-7.2759576141834259E-12</v>
      </c>
    </row>
    <row r="331" spans="2:65" ht="18" hidden="1" customHeight="1" outlineLevel="3">
      <c r="B331" s="166" t="s">
        <v>1004</v>
      </c>
      <c r="C331" s="166" t="s">
        <v>1243</v>
      </c>
      <c r="D331" s="166" t="s">
        <v>570</v>
      </c>
      <c r="E331" s="167" t="s">
        <v>1022</v>
      </c>
      <c r="F331" s="166" t="s">
        <v>1023</v>
      </c>
      <c r="G331" s="49">
        <v>30000</v>
      </c>
      <c r="H331" s="49">
        <v>0</v>
      </c>
      <c r="I331" s="49">
        <v>0</v>
      </c>
      <c r="J331" s="49">
        <v>0</v>
      </c>
      <c r="K331" s="165">
        <v>-30000</v>
      </c>
      <c r="L331" s="152">
        <v>0</v>
      </c>
      <c r="M331" s="49">
        <v>30000</v>
      </c>
      <c r="N331" s="49">
        <v>0</v>
      </c>
      <c r="O331" s="49">
        <v>0</v>
      </c>
      <c r="P331" s="49">
        <v>0</v>
      </c>
      <c r="Q331" s="165">
        <v>-30000</v>
      </c>
      <c r="R331" s="152">
        <v>0</v>
      </c>
      <c r="S331" s="49">
        <v>0</v>
      </c>
      <c r="T331" s="49">
        <v>0</v>
      </c>
      <c r="U331" s="49">
        <v>0</v>
      </c>
      <c r="V331" s="49">
        <v>0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0</v>
      </c>
      <c r="AC331" s="49">
        <v>0</v>
      </c>
      <c r="AD331" s="49">
        <v>0</v>
      </c>
      <c r="AE331" s="49">
        <v>0</v>
      </c>
      <c r="AF331" s="49">
        <v>0</v>
      </c>
      <c r="AG331" s="49">
        <v>0</v>
      </c>
      <c r="AH331" s="49">
        <v>0</v>
      </c>
      <c r="AI331" s="49">
        <v>0</v>
      </c>
      <c r="AJ331" s="49">
        <v>0</v>
      </c>
      <c r="AK331" s="49">
        <v>0</v>
      </c>
      <c r="AL331" s="49">
        <v>0</v>
      </c>
      <c r="AM331" s="49">
        <v>0</v>
      </c>
      <c r="AN331" s="49">
        <v>0</v>
      </c>
      <c r="AO331" s="49">
        <v>0</v>
      </c>
      <c r="AP331" s="49">
        <v>0</v>
      </c>
      <c r="AQ331" s="49">
        <v>0</v>
      </c>
      <c r="AR331" s="49">
        <v>0</v>
      </c>
      <c r="AS331" s="49">
        <v>0</v>
      </c>
      <c r="AT331" s="49">
        <v>0</v>
      </c>
      <c r="AU331" s="49">
        <v>0</v>
      </c>
      <c r="AV331" s="49">
        <v>0</v>
      </c>
      <c r="AW331" s="49">
        <v>0</v>
      </c>
      <c r="AX331" s="49">
        <v>0</v>
      </c>
      <c r="AY331" s="49">
        <v>0</v>
      </c>
      <c r="AZ331" s="49">
        <v>0</v>
      </c>
      <c r="BA331" s="49">
        <v>0</v>
      </c>
      <c r="BB331" s="49">
        <v>0</v>
      </c>
      <c r="BC331" s="49">
        <v>0</v>
      </c>
      <c r="BD331" s="49">
        <v>0</v>
      </c>
      <c r="BE331" s="49">
        <v>0</v>
      </c>
      <c r="BF331" s="49">
        <v>0</v>
      </c>
      <c r="BG331" s="49">
        <v>0</v>
      </c>
      <c r="BH331" s="49">
        <v>0</v>
      </c>
      <c r="BI331" s="49"/>
      <c r="BJ331" s="166"/>
      <c r="BK331" s="166"/>
      <c r="BL331" s="166"/>
      <c r="BM331" s="149">
        <v>0</v>
      </c>
    </row>
    <row r="332" spans="2:65" ht="18" hidden="1" customHeight="1" outlineLevel="3">
      <c r="B332" s="166" t="s">
        <v>1004</v>
      </c>
      <c r="C332" s="166" t="s">
        <v>353</v>
      </c>
      <c r="D332" s="166" t="s">
        <v>624</v>
      </c>
      <c r="E332" s="167" t="s">
        <v>726</v>
      </c>
      <c r="F332" s="166" t="s">
        <v>1024</v>
      </c>
      <c r="G332" s="49">
        <v>30000</v>
      </c>
      <c r="H332" s="49">
        <v>30175.334999999999</v>
      </c>
      <c r="I332" s="49">
        <v>0</v>
      </c>
      <c r="J332" s="49">
        <v>30175.334999999999</v>
      </c>
      <c r="K332" s="165">
        <v>175.33499999999913</v>
      </c>
      <c r="L332" s="152">
        <v>1.0058445</v>
      </c>
      <c r="M332" s="49">
        <v>30000</v>
      </c>
      <c r="N332" s="49">
        <v>30175.334999999999</v>
      </c>
      <c r="O332" s="49">
        <v>0</v>
      </c>
      <c r="P332" s="49">
        <v>30175.334999999999</v>
      </c>
      <c r="Q332" s="165">
        <v>175.33499999999913</v>
      </c>
      <c r="R332" s="152">
        <v>1.0058445</v>
      </c>
      <c r="S332" s="49">
        <v>548.44100000000003</v>
      </c>
      <c r="T332" s="49">
        <v>0</v>
      </c>
      <c r="U332" s="49">
        <v>0</v>
      </c>
      <c r="V332" s="49">
        <v>3510.0360000000001</v>
      </c>
      <c r="W332" s="49">
        <v>0</v>
      </c>
      <c r="X332" s="49">
        <v>1371.11</v>
      </c>
      <c r="Y332" s="49">
        <v>10530.103999999999</v>
      </c>
      <c r="Z332" s="49">
        <v>0</v>
      </c>
      <c r="AA332" s="49">
        <v>0</v>
      </c>
      <c r="AB332" s="49">
        <v>0</v>
      </c>
      <c r="AC332" s="49">
        <v>0</v>
      </c>
      <c r="AD332" s="49">
        <v>0</v>
      </c>
      <c r="AE332" s="49">
        <v>0</v>
      </c>
      <c r="AF332" s="49">
        <v>0</v>
      </c>
      <c r="AG332" s="49">
        <v>0</v>
      </c>
      <c r="AH332" s="49">
        <v>877.50900000000001</v>
      </c>
      <c r="AI332" s="49">
        <v>877.50900000000001</v>
      </c>
      <c r="AJ332" s="49">
        <v>877.50900000000001</v>
      </c>
      <c r="AK332" s="49">
        <v>0</v>
      </c>
      <c r="AL332" s="49">
        <v>0</v>
      </c>
      <c r="AM332" s="49">
        <v>3510.0360000000001</v>
      </c>
      <c r="AN332" s="49">
        <v>0</v>
      </c>
      <c r="AO332" s="49">
        <v>0</v>
      </c>
      <c r="AP332" s="49">
        <v>0</v>
      </c>
      <c r="AQ332" s="49">
        <v>8073.0810000000001</v>
      </c>
      <c r="AR332" s="49">
        <v>0</v>
      </c>
      <c r="AS332" s="49">
        <v>0</v>
      </c>
      <c r="AT332" s="49">
        <v>0</v>
      </c>
      <c r="AU332" s="49">
        <v>0</v>
      </c>
      <c r="AV332" s="49">
        <v>0</v>
      </c>
      <c r="AW332" s="49">
        <v>0</v>
      </c>
      <c r="AX332" s="49">
        <v>0</v>
      </c>
      <c r="AY332" s="49">
        <v>0</v>
      </c>
      <c r="AZ332" s="49">
        <v>0</v>
      </c>
      <c r="BA332" s="49">
        <v>0</v>
      </c>
      <c r="BB332" s="49">
        <v>0</v>
      </c>
      <c r="BC332" s="49">
        <v>0</v>
      </c>
      <c r="BD332" s="49">
        <v>0</v>
      </c>
      <c r="BE332" s="49">
        <v>0</v>
      </c>
      <c r="BF332" s="49">
        <v>0</v>
      </c>
      <c r="BG332" s="49">
        <v>0</v>
      </c>
      <c r="BH332" s="49">
        <v>0</v>
      </c>
      <c r="BI332" s="49"/>
      <c r="BJ332" s="166"/>
      <c r="BK332" s="166"/>
      <c r="BL332" s="166"/>
      <c r="BM332" s="149">
        <v>-7.2759576141834259E-12</v>
      </c>
    </row>
    <row r="333" spans="2:65" ht="18" hidden="1" customHeight="1" outlineLevel="3">
      <c r="B333" s="166" t="s">
        <v>1004</v>
      </c>
      <c r="C333" s="166" t="s">
        <v>353</v>
      </c>
      <c r="D333" s="166" t="s">
        <v>569</v>
      </c>
      <c r="E333" s="167" t="s">
        <v>589</v>
      </c>
      <c r="F333" s="166" t="s">
        <v>1025</v>
      </c>
      <c r="G333" s="49">
        <v>30000</v>
      </c>
      <c r="H333" s="49">
        <v>31247.544000000002</v>
      </c>
      <c r="I333" s="49">
        <v>0</v>
      </c>
      <c r="J333" s="49">
        <v>31247.544000000002</v>
      </c>
      <c r="K333" s="165">
        <v>1247.5440000000017</v>
      </c>
      <c r="L333" s="152">
        <v>1.0415848000000001</v>
      </c>
      <c r="M333" s="49">
        <v>30000</v>
      </c>
      <c r="N333" s="49">
        <v>31247.544000000002</v>
      </c>
      <c r="O333" s="49">
        <v>0</v>
      </c>
      <c r="P333" s="49">
        <v>31247.544000000002</v>
      </c>
      <c r="Q333" s="165">
        <v>1247.5440000000017</v>
      </c>
      <c r="R333" s="152">
        <v>1.0415848000000001</v>
      </c>
      <c r="S333" s="49">
        <v>0</v>
      </c>
      <c r="T333" s="49">
        <v>0</v>
      </c>
      <c r="U333" s="49">
        <v>0</v>
      </c>
      <c r="V333" s="49">
        <v>8775.0889999999999</v>
      </c>
      <c r="W333" s="49">
        <v>0</v>
      </c>
      <c r="X333" s="49">
        <v>1371.11</v>
      </c>
      <c r="Y333" s="49">
        <v>14040.138999999999</v>
      </c>
      <c r="Z333" s="49">
        <v>0</v>
      </c>
      <c r="AA333" s="49">
        <v>0</v>
      </c>
      <c r="AB333" s="49">
        <v>0</v>
      </c>
      <c r="AC333" s="49">
        <v>0</v>
      </c>
      <c r="AD333" s="49">
        <v>0</v>
      </c>
      <c r="AE333" s="49">
        <v>0</v>
      </c>
      <c r="AF333" s="49">
        <v>877.50900000000001</v>
      </c>
      <c r="AG333" s="49">
        <v>0</v>
      </c>
      <c r="AH333" s="49">
        <v>0</v>
      </c>
      <c r="AI333" s="49">
        <v>877.50900000000001</v>
      </c>
      <c r="AJ333" s="49">
        <v>877.50900000000001</v>
      </c>
      <c r="AK333" s="49">
        <v>0</v>
      </c>
      <c r="AL333" s="49">
        <v>0</v>
      </c>
      <c r="AM333" s="49">
        <v>877.50900000000001</v>
      </c>
      <c r="AN333" s="49">
        <v>0</v>
      </c>
      <c r="AO333" s="49">
        <v>0</v>
      </c>
      <c r="AP333" s="49">
        <v>1371.11</v>
      </c>
      <c r="AQ333" s="49">
        <v>0</v>
      </c>
      <c r="AR333" s="49">
        <v>0</v>
      </c>
      <c r="AS333" s="49">
        <v>0</v>
      </c>
      <c r="AT333" s="49">
        <v>0</v>
      </c>
      <c r="AU333" s="49">
        <v>0</v>
      </c>
      <c r="AV333" s="49">
        <v>877.50900000000001</v>
      </c>
      <c r="AW333" s="49">
        <v>0</v>
      </c>
      <c r="AX333" s="49">
        <v>0</v>
      </c>
      <c r="AY333" s="49">
        <v>0</v>
      </c>
      <c r="AZ333" s="49">
        <v>0</v>
      </c>
      <c r="BA333" s="49">
        <v>0</v>
      </c>
      <c r="BB333" s="49">
        <v>0</v>
      </c>
      <c r="BC333" s="49">
        <v>0</v>
      </c>
      <c r="BD333" s="49">
        <v>0</v>
      </c>
      <c r="BE333" s="49">
        <v>1302.5509999999999</v>
      </c>
      <c r="BF333" s="49">
        <v>0</v>
      </c>
      <c r="BG333" s="49">
        <v>0</v>
      </c>
      <c r="BH333" s="49">
        <v>0</v>
      </c>
      <c r="BI333" s="49"/>
      <c r="BJ333" s="166"/>
      <c r="BK333" s="166"/>
      <c r="BL333" s="166"/>
      <c r="BM333" s="149">
        <v>-7.2759576141834259E-12</v>
      </c>
    </row>
    <row r="334" spans="2:65" ht="18" hidden="1" customHeight="1" outlineLevel="3">
      <c r="B334" s="166" t="s">
        <v>1004</v>
      </c>
      <c r="C334" s="166" t="s">
        <v>353</v>
      </c>
      <c r="D334" s="166" t="s">
        <v>1122</v>
      </c>
      <c r="E334" s="167" t="s">
        <v>1123</v>
      </c>
      <c r="F334" s="166"/>
      <c r="G334" s="49">
        <v>30000</v>
      </c>
      <c r="H334" s="49">
        <v>30370.035</v>
      </c>
      <c r="I334" s="49">
        <v>0</v>
      </c>
      <c r="J334" s="49">
        <v>30370.035</v>
      </c>
      <c r="K334" s="165">
        <v>370.03499999999985</v>
      </c>
      <c r="L334" s="152">
        <v>1.0123344999999999</v>
      </c>
      <c r="M334" s="49">
        <v>30000</v>
      </c>
      <c r="N334" s="49">
        <v>30370.035</v>
      </c>
      <c r="O334" s="49">
        <v>0</v>
      </c>
      <c r="P334" s="49">
        <v>30370.035</v>
      </c>
      <c r="Q334" s="165">
        <v>370.03499999999985</v>
      </c>
      <c r="R334" s="152">
        <v>1.0123344999999999</v>
      </c>
      <c r="S334" s="49">
        <v>0</v>
      </c>
      <c r="T334" s="49">
        <v>0</v>
      </c>
      <c r="U334" s="49">
        <v>0</v>
      </c>
      <c r="V334" s="49">
        <v>8775.0889999999999</v>
      </c>
      <c r="W334" s="49">
        <v>0</v>
      </c>
      <c r="X334" s="49">
        <v>1371.11</v>
      </c>
      <c r="Y334" s="49">
        <v>13162.63</v>
      </c>
      <c r="Z334" s="49">
        <v>0</v>
      </c>
      <c r="AA334" s="49">
        <v>0</v>
      </c>
      <c r="AB334" s="49">
        <v>0</v>
      </c>
      <c r="AC334" s="49">
        <v>0</v>
      </c>
      <c r="AD334" s="49">
        <v>0</v>
      </c>
      <c r="AE334" s="49">
        <v>0</v>
      </c>
      <c r="AF334" s="49">
        <v>877.50900000000001</v>
      </c>
      <c r="AG334" s="49">
        <v>0</v>
      </c>
      <c r="AH334" s="49">
        <v>0</v>
      </c>
      <c r="AI334" s="49">
        <v>877.50900000000001</v>
      </c>
      <c r="AJ334" s="49">
        <v>877.50900000000001</v>
      </c>
      <c r="AK334" s="49">
        <v>0</v>
      </c>
      <c r="AL334" s="49">
        <v>0</v>
      </c>
      <c r="AM334" s="49">
        <v>877.50900000000001</v>
      </c>
      <c r="AN334" s="49">
        <v>0</v>
      </c>
      <c r="AO334" s="49">
        <v>0</v>
      </c>
      <c r="AP334" s="49">
        <v>1371.11</v>
      </c>
      <c r="AQ334" s="49">
        <v>0</v>
      </c>
      <c r="AR334" s="49">
        <v>0</v>
      </c>
      <c r="AS334" s="49">
        <v>0</v>
      </c>
      <c r="AT334" s="49">
        <v>0</v>
      </c>
      <c r="AU334" s="49">
        <v>0</v>
      </c>
      <c r="AV334" s="49">
        <v>877.50900000000001</v>
      </c>
      <c r="AW334" s="49">
        <v>0</v>
      </c>
      <c r="AX334" s="49">
        <v>0</v>
      </c>
      <c r="AY334" s="49">
        <v>0</v>
      </c>
      <c r="AZ334" s="49">
        <v>0</v>
      </c>
      <c r="BA334" s="49">
        <v>0</v>
      </c>
      <c r="BB334" s="49">
        <v>0</v>
      </c>
      <c r="BC334" s="49">
        <v>0</v>
      </c>
      <c r="BD334" s="49">
        <v>0</v>
      </c>
      <c r="BE334" s="49">
        <v>1302.5509999999999</v>
      </c>
      <c r="BF334" s="49">
        <v>0</v>
      </c>
      <c r="BG334" s="49">
        <v>0</v>
      </c>
      <c r="BH334" s="49">
        <v>0</v>
      </c>
      <c r="BI334" s="49"/>
      <c r="BJ334" s="166"/>
      <c r="BK334" s="166"/>
      <c r="BL334" s="166"/>
      <c r="BM334" s="149">
        <v>-1.0913936421275139E-11</v>
      </c>
    </row>
    <row r="335" spans="2:65" ht="18" hidden="1" customHeight="1" outlineLevel="3">
      <c r="B335" s="166" t="s">
        <v>1004</v>
      </c>
      <c r="C335" s="166" t="s">
        <v>353</v>
      </c>
      <c r="D335" s="166" t="s">
        <v>539</v>
      </c>
      <c r="E335" s="167" t="s">
        <v>724</v>
      </c>
      <c r="F335" s="166" t="s">
        <v>1028</v>
      </c>
      <c r="G335" s="49">
        <v>30000</v>
      </c>
      <c r="H335" s="49">
        <v>30370.035</v>
      </c>
      <c r="I335" s="49">
        <v>0</v>
      </c>
      <c r="J335" s="49">
        <v>30370.035</v>
      </c>
      <c r="K335" s="165">
        <v>370.03499999999985</v>
      </c>
      <c r="L335" s="152">
        <v>1.0123344999999999</v>
      </c>
      <c r="M335" s="49">
        <v>30000</v>
      </c>
      <c r="N335" s="49">
        <v>30370.035</v>
      </c>
      <c r="O335" s="49">
        <v>0</v>
      </c>
      <c r="P335" s="49">
        <v>30370.035</v>
      </c>
      <c r="Q335" s="165">
        <v>370.03499999999985</v>
      </c>
      <c r="R335" s="152">
        <v>1.0123344999999999</v>
      </c>
      <c r="S335" s="49">
        <v>0</v>
      </c>
      <c r="T335" s="49">
        <v>0</v>
      </c>
      <c r="U335" s="49">
        <v>0</v>
      </c>
      <c r="V335" s="49">
        <v>15795.156999999999</v>
      </c>
      <c r="W335" s="49">
        <v>0</v>
      </c>
      <c r="X335" s="49">
        <v>1371.11</v>
      </c>
      <c r="Y335" s="49">
        <v>6142.5619999999999</v>
      </c>
      <c r="Z335" s="49">
        <v>0</v>
      </c>
      <c r="AA335" s="49">
        <v>0</v>
      </c>
      <c r="AB335" s="49">
        <v>0</v>
      </c>
      <c r="AC335" s="49">
        <v>0</v>
      </c>
      <c r="AD335" s="49">
        <v>0</v>
      </c>
      <c r="AE335" s="49">
        <v>0</v>
      </c>
      <c r="AF335" s="49">
        <v>877.50900000000001</v>
      </c>
      <c r="AG335" s="49">
        <v>0</v>
      </c>
      <c r="AH335" s="49">
        <v>0</v>
      </c>
      <c r="AI335" s="49">
        <v>877.50900000000001</v>
      </c>
      <c r="AJ335" s="49">
        <v>877.50900000000001</v>
      </c>
      <c r="AK335" s="49">
        <v>0</v>
      </c>
      <c r="AL335" s="49">
        <v>0</v>
      </c>
      <c r="AM335" s="49">
        <v>877.50900000000001</v>
      </c>
      <c r="AN335" s="49">
        <v>0</v>
      </c>
      <c r="AO335" s="49">
        <v>0</v>
      </c>
      <c r="AP335" s="49">
        <v>1371.11</v>
      </c>
      <c r="AQ335" s="49">
        <v>0</v>
      </c>
      <c r="AR335" s="49">
        <v>0</v>
      </c>
      <c r="AS335" s="49">
        <v>0</v>
      </c>
      <c r="AT335" s="49">
        <v>0</v>
      </c>
      <c r="AU335" s="49">
        <v>0</v>
      </c>
      <c r="AV335" s="49">
        <v>877.50900000000001</v>
      </c>
      <c r="AW335" s="49">
        <v>0</v>
      </c>
      <c r="AX335" s="49">
        <v>0</v>
      </c>
      <c r="AY335" s="49">
        <v>0</v>
      </c>
      <c r="AZ335" s="49">
        <v>0</v>
      </c>
      <c r="BA335" s="49">
        <v>0</v>
      </c>
      <c r="BB335" s="49">
        <v>0</v>
      </c>
      <c r="BC335" s="49">
        <v>0</v>
      </c>
      <c r="BD335" s="49">
        <v>0</v>
      </c>
      <c r="BE335" s="49">
        <v>1302.5509999999999</v>
      </c>
      <c r="BF335" s="49">
        <v>0</v>
      </c>
      <c r="BG335" s="49">
        <v>0</v>
      </c>
      <c r="BH335" s="49">
        <v>0</v>
      </c>
      <c r="BI335" s="49"/>
      <c r="BJ335" s="166"/>
      <c r="BK335" s="166"/>
      <c r="BL335" s="166"/>
      <c r="BM335" s="149">
        <v>-1.0913936421275139E-11</v>
      </c>
    </row>
    <row r="336" spans="2:65" ht="18" hidden="1" customHeight="1" outlineLevel="3">
      <c r="B336" s="166" t="s">
        <v>1004</v>
      </c>
      <c r="C336" s="166" t="s">
        <v>1243</v>
      </c>
      <c r="D336" s="166" t="s">
        <v>1157</v>
      </c>
      <c r="E336" s="167" t="s">
        <v>1158</v>
      </c>
      <c r="F336" s="166" t="s">
        <v>1029</v>
      </c>
      <c r="G336" s="49">
        <v>30000</v>
      </c>
      <c r="H336" s="49">
        <v>0</v>
      </c>
      <c r="I336" s="49">
        <v>0</v>
      </c>
      <c r="J336" s="49">
        <v>0</v>
      </c>
      <c r="K336" s="165">
        <v>-30000</v>
      </c>
      <c r="L336" s="152">
        <v>0</v>
      </c>
      <c r="M336" s="49">
        <v>30000</v>
      </c>
      <c r="N336" s="49">
        <v>0</v>
      </c>
      <c r="O336" s="49">
        <v>0</v>
      </c>
      <c r="P336" s="49">
        <v>0</v>
      </c>
      <c r="Q336" s="165">
        <v>-30000</v>
      </c>
      <c r="R336" s="152">
        <v>0</v>
      </c>
      <c r="S336" s="49">
        <v>0</v>
      </c>
      <c r="T336" s="49">
        <v>0</v>
      </c>
      <c r="U336" s="49">
        <v>0</v>
      </c>
      <c r="V336" s="49">
        <v>0</v>
      </c>
      <c r="W336" s="49">
        <v>0</v>
      </c>
      <c r="X336" s="49">
        <v>0</v>
      </c>
      <c r="Y336" s="49">
        <v>0</v>
      </c>
      <c r="Z336" s="49">
        <v>0</v>
      </c>
      <c r="AA336" s="49">
        <v>0</v>
      </c>
      <c r="AB336" s="49">
        <v>0</v>
      </c>
      <c r="AC336" s="49">
        <v>0</v>
      </c>
      <c r="AD336" s="49">
        <v>0</v>
      </c>
      <c r="AE336" s="49">
        <v>0</v>
      </c>
      <c r="AF336" s="49">
        <v>0</v>
      </c>
      <c r="AG336" s="49">
        <v>0</v>
      </c>
      <c r="AH336" s="49">
        <v>0</v>
      </c>
      <c r="AI336" s="49">
        <v>0</v>
      </c>
      <c r="AJ336" s="49">
        <v>0</v>
      </c>
      <c r="AK336" s="49">
        <v>0</v>
      </c>
      <c r="AL336" s="49">
        <v>0</v>
      </c>
      <c r="AM336" s="49">
        <v>0</v>
      </c>
      <c r="AN336" s="49">
        <v>0</v>
      </c>
      <c r="AO336" s="49">
        <v>0</v>
      </c>
      <c r="AP336" s="49">
        <v>0</v>
      </c>
      <c r="AQ336" s="49">
        <v>0</v>
      </c>
      <c r="AR336" s="49">
        <v>0</v>
      </c>
      <c r="AS336" s="49">
        <v>0</v>
      </c>
      <c r="AT336" s="49">
        <v>0</v>
      </c>
      <c r="AU336" s="49">
        <v>0</v>
      </c>
      <c r="AV336" s="49">
        <v>0</v>
      </c>
      <c r="AW336" s="49">
        <v>0</v>
      </c>
      <c r="AX336" s="49">
        <v>0</v>
      </c>
      <c r="AY336" s="49">
        <v>0</v>
      </c>
      <c r="AZ336" s="49">
        <v>0</v>
      </c>
      <c r="BA336" s="49">
        <v>0</v>
      </c>
      <c r="BB336" s="49">
        <v>0</v>
      </c>
      <c r="BC336" s="49">
        <v>0</v>
      </c>
      <c r="BD336" s="49">
        <v>0</v>
      </c>
      <c r="BE336" s="49">
        <v>0</v>
      </c>
      <c r="BF336" s="49">
        <v>0</v>
      </c>
      <c r="BG336" s="49">
        <v>0</v>
      </c>
      <c r="BH336" s="49">
        <v>0</v>
      </c>
      <c r="BI336" s="49"/>
      <c r="BJ336" s="166"/>
      <c r="BK336" s="166"/>
      <c r="BL336" s="166"/>
      <c r="BM336" s="149">
        <v>0</v>
      </c>
    </row>
    <row r="337" spans="2:65" ht="18" hidden="1" customHeight="1" outlineLevel="3">
      <c r="B337" s="166" t="s">
        <v>1004</v>
      </c>
      <c r="C337" s="166" t="s">
        <v>1243</v>
      </c>
      <c r="D337" s="166" t="s">
        <v>737</v>
      </c>
      <c r="E337" s="167" t="s">
        <v>751</v>
      </c>
      <c r="F337" s="166" t="s">
        <v>1030</v>
      </c>
      <c r="G337" s="49">
        <v>30000</v>
      </c>
      <c r="H337" s="49">
        <v>45822.423000000003</v>
      </c>
      <c r="I337" s="49">
        <v>0</v>
      </c>
      <c r="J337" s="49">
        <v>45822.423000000003</v>
      </c>
      <c r="K337" s="165">
        <v>15822.423000000003</v>
      </c>
      <c r="L337" s="152">
        <v>1.5274141000000001</v>
      </c>
      <c r="M337" s="49">
        <v>30000</v>
      </c>
      <c r="N337" s="49">
        <v>45822.423000000003</v>
      </c>
      <c r="O337" s="49">
        <v>0</v>
      </c>
      <c r="P337" s="49">
        <v>45822.423000000003</v>
      </c>
      <c r="Q337" s="165">
        <v>15822.423000000003</v>
      </c>
      <c r="R337" s="152">
        <v>1.5274141000000001</v>
      </c>
      <c r="S337" s="49">
        <v>0</v>
      </c>
      <c r="T337" s="49">
        <v>0</v>
      </c>
      <c r="U337" s="49">
        <v>0</v>
      </c>
      <c r="V337" s="49">
        <v>12285.124</v>
      </c>
      <c r="W337" s="49">
        <v>0</v>
      </c>
      <c r="X337" s="49">
        <v>2742.2190000000001</v>
      </c>
      <c r="Y337" s="49">
        <v>17550.178</v>
      </c>
      <c r="Z337" s="49">
        <v>0</v>
      </c>
      <c r="AA337" s="49">
        <v>0</v>
      </c>
      <c r="AB337" s="49">
        <v>0</v>
      </c>
      <c r="AC337" s="49">
        <v>0</v>
      </c>
      <c r="AD337" s="49">
        <v>0</v>
      </c>
      <c r="AE337" s="49">
        <v>0</v>
      </c>
      <c r="AF337" s="49">
        <v>877.50900000000001</v>
      </c>
      <c r="AG337" s="49">
        <v>0</v>
      </c>
      <c r="AH337" s="49">
        <v>0</v>
      </c>
      <c r="AI337" s="49">
        <v>877.50900000000001</v>
      </c>
      <c r="AJ337" s="49">
        <v>0</v>
      </c>
      <c r="AK337" s="49">
        <v>0</v>
      </c>
      <c r="AL337" s="49">
        <v>0</v>
      </c>
      <c r="AM337" s="49">
        <v>1755.0170000000001</v>
      </c>
      <c r="AN337" s="49">
        <v>0</v>
      </c>
      <c r="AO337" s="49">
        <v>0</v>
      </c>
      <c r="AP337" s="49">
        <v>2742.2190000000001</v>
      </c>
      <c r="AQ337" s="49">
        <v>0</v>
      </c>
      <c r="AR337" s="49">
        <v>0</v>
      </c>
      <c r="AS337" s="49">
        <v>0</v>
      </c>
      <c r="AT337" s="49">
        <v>0</v>
      </c>
      <c r="AU337" s="49">
        <v>0</v>
      </c>
      <c r="AV337" s="49">
        <v>4387.5439999999999</v>
      </c>
      <c r="AW337" s="49">
        <v>0</v>
      </c>
      <c r="AX337" s="49">
        <v>0</v>
      </c>
      <c r="AY337" s="49">
        <v>0</v>
      </c>
      <c r="AZ337" s="49">
        <v>0</v>
      </c>
      <c r="BA337" s="49">
        <v>0</v>
      </c>
      <c r="BB337" s="49">
        <v>0</v>
      </c>
      <c r="BC337" s="49">
        <v>0</v>
      </c>
      <c r="BD337" s="49">
        <v>0</v>
      </c>
      <c r="BE337" s="49">
        <v>2605.1039999999998</v>
      </c>
      <c r="BF337" s="49">
        <v>0</v>
      </c>
      <c r="BG337" s="49">
        <v>0</v>
      </c>
      <c r="BH337" s="49">
        <v>0</v>
      </c>
      <c r="BI337" s="49"/>
      <c r="BJ337" s="166"/>
      <c r="BK337" s="166"/>
      <c r="BL337" s="166"/>
      <c r="BM337" s="149">
        <v>-7.2759576141834259E-12</v>
      </c>
    </row>
    <row r="338" spans="2:65" ht="18" hidden="1" customHeight="1" outlineLevel="3">
      <c r="B338" s="166" t="s">
        <v>1004</v>
      </c>
      <c r="C338" s="166" t="s">
        <v>1243</v>
      </c>
      <c r="D338" s="166" t="s">
        <v>1196</v>
      </c>
      <c r="E338" s="167" t="s">
        <v>1197</v>
      </c>
      <c r="F338" s="166" t="s">
        <v>1031</v>
      </c>
      <c r="G338" s="49">
        <v>30000</v>
      </c>
      <c r="H338" s="49">
        <v>33954.110999999997</v>
      </c>
      <c r="I338" s="49">
        <v>0</v>
      </c>
      <c r="J338" s="49">
        <v>33954.110999999997</v>
      </c>
      <c r="K338" s="165">
        <v>3954.1109999999971</v>
      </c>
      <c r="L338" s="152">
        <v>1.1318036999999999</v>
      </c>
      <c r="M338" s="49">
        <v>30000</v>
      </c>
      <c r="N338" s="49">
        <v>33954.110999999997</v>
      </c>
      <c r="O338" s="49">
        <v>0</v>
      </c>
      <c r="P338" s="49">
        <v>33954.110999999997</v>
      </c>
      <c r="Q338" s="165">
        <v>3954.1109999999971</v>
      </c>
      <c r="R338" s="152">
        <v>1.1318036999999999</v>
      </c>
      <c r="S338" s="49">
        <v>0</v>
      </c>
      <c r="T338" s="49">
        <v>0</v>
      </c>
      <c r="U338" s="49">
        <v>0</v>
      </c>
      <c r="V338" s="49">
        <v>12285.121999999999</v>
      </c>
      <c r="W338" s="49">
        <v>0</v>
      </c>
      <c r="X338" s="49">
        <v>1371.11</v>
      </c>
      <c r="Y338" s="49">
        <v>5265.0529999999999</v>
      </c>
      <c r="Z338" s="49">
        <v>0</v>
      </c>
      <c r="AA338" s="49">
        <v>0</v>
      </c>
      <c r="AB338" s="49">
        <v>0</v>
      </c>
      <c r="AC338" s="49">
        <v>0</v>
      </c>
      <c r="AD338" s="49">
        <v>0</v>
      </c>
      <c r="AE338" s="49">
        <v>0</v>
      </c>
      <c r="AF338" s="49">
        <v>877.50900000000001</v>
      </c>
      <c r="AG338" s="49">
        <v>0</v>
      </c>
      <c r="AH338" s="49">
        <v>0</v>
      </c>
      <c r="AI338" s="49">
        <v>877.50900000000001</v>
      </c>
      <c r="AJ338" s="49">
        <v>0</v>
      </c>
      <c r="AK338" s="49">
        <v>0</v>
      </c>
      <c r="AL338" s="49">
        <v>0</v>
      </c>
      <c r="AM338" s="49">
        <v>4738.5479999999998</v>
      </c>
      <c r="AN338" s="49">
        <v>0</v>
      </c>
      <c r="AO338" s="49">
        <v>0</v>
      </c>
      <c r="AP338" s="49">
        <v>1371.11</v>
      </c>
      <c r="AQ338" s="49">
        <v>0</v>
      </c>
      <c r="AR338" s="49">
        <v>0</v>
      </c>
      <c r="AS338" s="49">
        <v>0</v>
      </c>
      <c r="AT338" s="49">
        <v>0</v>
      </c>
      <c r="AU338" s="49">
        <v>0</v>
      </c>
      <c r="AV338" s="49">
        <v>4563.0460000000003</v>
      </c>
      <c r="AW338" s="49">
        <v>0</v>
      </c>
      <c r="AX338" s="49">
        <v>0</v>
      </c>
      <c r="AY338" s="49">
        <v>0</v>
      </c>
      <c r="AZ338" s="49">
        <v>0</v>
      </c>
      <c r="BA338" s="49">
        <v>0</v>
      </c>
      <c r="BB338" s="49">
        <v>0</v>
      </c>
      <c r="BC338" s="49">
        <v>0</v>
      </c>
      <c r="BD338" s="49">
        <v>0</v>
      </c>
      <c r="BE338" s="49">
        <v>2605.1039999999998</v>
      </c>
      <c r="BF338" s="49">
        <v>0</v>
      </c>
      <c r="BG338" s="49">
        <v>0</v>
      </c>
      <c r="BH338" s="49">
        <v>0</v>
      </c>
      <c r="BI338" s="49"/>
      <c r="BJ338" s="166"/>
      <c r="BK338" s="166"/>
      <c r="BL338" s="166"/>
      <c r="BM338" s="149">
        <v>0</v>
      </c>
    </row>
    <row r="339" spans="2:65" ht="18" hidden="1" customHeight="1" outlineLevel="3">
      <c r="B339" s="166" t="s">
        <v>1004</v>
      </c>
      <c r="C339" s="166" t="s">
        <v>1243</v>
      </c>
      <c r="D339" s="166" t="s">
        <v>1106</v>
      </c>
      <c r="E339" s="167" t="s">
        <v>1107</v>
      </c>
      <c r="F339" s="166"/>
      <c r="G339" s="49">
        <v>30000</v>
      </c>
      <c r="H339" s="49">
        <v>36434.900999999998</v>
      </c>
      <c r="I339" s="49">
        <v>0</v>
      </c>
      <c r="J339" s="49">
        <v>36434.900999999998</v>
      </c>
      <c r="K339" s="165">
        <v>6434.900999999998</v>
      </c>
      <c r="L339" s="152">
        <v>1.2144967</v>
      </c>
      <c r="M339" s="49">
        <v>30000</v>
      </c>
      <c r="N339" s="49">
        <v>36434.900999999998</v>
      </c>
      <c r="O339" s="49">
        <v>0</v>
      </c>
      <c r="P339" s="49">
        <v>36434.900999999998</v>
      </c>
      <c r="Q339" s="165">
        <v>6434.900999999998</v>
      </c>
      <c r="R339" s="152">
        <v>1.2144967</v>
      </c>
      <c r="S339" s="49">
        <v>548.44100000000003</v>
      </c>
      <c r="T339" s="49">
        <v>0</v>
      </c>
      <c r="U339" s="49">
        <v>0</v>
      </c>
      <c r="V339" s="49">
        <v>7897.58</v>
      </c>
      <c r="W339" s="49">
        <v>0</v>
      </c>
      <c r="X339" s="49">
        <v>0</v>
      </c>
      <c r="Y339" s="49">
        <v>1755.0170000000001</v>
      </c>
      <c r="Z339" s="49">
        <v>0</v>
      </c>
      <c r="AA339" s="49">
        <v>0</v>
      </c>
      <c r="AB339" s="49">
        <v>0</v>
      </c>
      <c r="AC339" s="49">
        <v>0</v>
      </c>
      <c r="AD339" s="49">
        <v>0</v>
      </c>
      <c r="AE339" s="49">
        <v>0</v>
      </c>
      <c r="AF339" s="49">
        <v>877.50900000000001</v>
      </c>
      <c r="AG339" s="49">
        <v>1553.921</v>
      </c>
      <c r="AH339" s="49">
        <v>0</v>
      </c>
      <c r="AI339" s="49">
        <v>877.50900000000001</v>
      </c>
      <c r="AJ339" s="49">
        <v>3510.0360000000001</v>
      </c>
      <c r="AK339" s="49">
        <v>0</v>
      </c>
      <c r="AL339" s="49">
        <v>0</v>
      </c>
      <c r="AM339" s="49">
        <v>11407.615</v>
      </c>
      <c r="AN339" s="49">
        <v>0</v>
      </c>
      <c r="AO339" s="49">
        <v>0</v>
      </c>
      <c r="AP339" s="49">
        <v>1371.11</v>
      </c>
      <c r="AQ339" s="49">
        <v>5265.0529999999999</v>
      </c>
      <c r="AR339" s="49">
        <v>1371.11</v>
      </c>
      <c r="AS339" s="49">
        <v>0</v>
      </c>
      <c r="AT339" s="49">
        <v>0</v>
      </c>
      <c r="AU339" s="49">
        <v>0</v>
      </c>
      <c r="AV339" s="49">
        <v>0</v>
      </c>
      <c r="AW339" s="49">
        <v>0</v>
      </c>
      <c r="AX339" s="49">
        <v>0</v>
      </c>
      <c r="AY339" s="49">
        <v>0</v>
      </c>
      <c r="AZ339" s="49">
        <v>0</v>
      </c>
      <c r="BA339" s="49">
        <v>0</v>
      </c>
      <c r="BB339" s="49">
        <v>0</v>
      </c>
      <c r="BC339" s="49">
        <v>0</v>
      </c>
      <c r="BD339" s="49">
        <v>0</v>
      </c>
      <c r="BE339" s="49">
        <v>0</v>
      </c>
      <c r="BF339" s="49">
        <v>0</v>
      </c>
      <c r="BG339" s="49">
        <v>0</v>
      </c>
      <c r="BH339" s="49">
        <v>0</v>
      </c>
      <c r="BI339" s="49"/>
      <c r="BJ339" s="166"/>
      <c r="BK339" s="166"/>
      <c r="BL339" s="166"/>
      <c r="BM339" s="149">
        <v>0</v>
      </c>
    </row>
    <row r="340" spans="2:65" ht="18" hidden="1" customHeight="1" outlineLevel="3">
      <c r="B340" s="166" t="s">
        <v>1004</v>
      </c>
      <c r="C340" s="166" t="s">
        <v>1242</v>
      </c>
      <c r="D340" s="166" t="s">
        <v>1032</v>
      </c>
      <c r="E340" s="167" t="s">
        <v>1033</v>
      </c>
      <c r="F340" s="166"/>
      <c r="G340" s="49">
        <v>30000</v>
      </c>
      <c r="H340" s="49">
        <v>30721.038</v>
      </c>
      <c r="I340" s="49">
        <v>0</v>
      </c>
      <c r="J340" s="49">
        <v>30721.038</v>
      </c>
      <c r="K340" s="165">
        <v>721.03800000000047</v>
      </c>
      <c r="L340" s="152">
        <v>1.0240346</v>
      </c>
      <c r="M340" s="49">
        <v>30000</v>
      </c>
      <c r="N340" s="49">
        <v>30721.038</v>
      </c>
      <c r="O340" s="49">
        <v>0</v>
      </c>
      <c r="P340" s="49">
        <v>30721.038</v>
      </c>
      <c r="Q340" s="165">
        <v>721.03800000000047</v>
      </c>
      <c r="R340" s="152">
        <v>1.0240346</v>
      </c>
      <c r="S340" s="49">
        <v>0</v>
      </c>
      <c r="T340" s="49">
        <v>0</v>
      </c>
      <c r="U340" s="49">
        <v>0</v>
      </c>
      <c r="V340" s="49">
        <v>12285.121999999999</v>
      </c>
      <c r="W340" s="49">
        <v>0</v>
      </c>
      <c r="X340" s="49">
        <v>1371.11</v>
      </c>
      <c r="Y340" s="49">
        <v>10003.6</v>
      </c>
      <c r="Z340" s="49">
        <v>0</v>
      </c>
      <c r="AA340" s="49">
        <v>0</v>
      </c>
      <c r="AB340" s="49">
        <v>0</v>
      </c>
      <c r="AC340" s="49">
        <v>0</v>
      </c>
      <c r="AD340" s="49">
        <v>0</v>
      </c>
      <c r="AE340" s="49">
        <v>0</v>
      </c>
      <c r="AF340" s="49">
        <v>877.50900000000001</v>
      </c>
      <c r="AG340" s="49">
        <v>0</v>
      </c>
      <c r="AH340" s="49">
        <v>0</v>
      </c>
      <c r="AI340" s="49">
        <v>877.50900000000001</v>
      </c>
      <c r="AJ340" s="49">
        <v>877.50900000000001</v>
      </c>
      <c r="AK340" s="49">
        <v>0</v>
      </c>
      <c r="AL340" s="49">
        <v>0</v>
      </c>
      <c r="AM340" s="49">
        <v>877.50900000000001</v>
      </c>
      <c r="AN340" s="49">
        <v>0</v>
      </c>
      <c r="AO340" s="49">
        <v>0</v>
      </c>
      <c r="AP340" s="49">
        <v>1371.11</v>
      </c>
      <c r="AQ340" s="49">
        <v>0</v>
      </c>
      <c r="AR340" s="49">
        <v>0</v>
      </c>
      <c r="AS340" s="49">
        <v>0</v>
      </c>
      <c r="AT340" s="49">
        <v>0</v>
      </c>
      <c r="AU340" s="49">
        <v>0</v>
      </c>
      <c r="AV340" s="49">
        <v>877.50900000000001</v>
      </c>
      <c r="AW340" s="49">
        <v>0</v>
      </c>
      <c r="AX340" s="49">
        <v>0</v>
      </c>
      <c r="AY340" s="49">
        <v>0</v>
      </c>
      <c r="AZ340" s="49">
        <v>0</v>
      </c>
      <c r="BA340" s="49">
        <v>0</v>
      </c>
      <c r="BB340" s="49">
        <v>0</v>
      </c>
      <c r="BC340" s="49">
        <v>0</v>
      </c>
      <c r="BD340" s="49">
        <v>0</v>
      </c>
      <c r="BE340" s="49">
        <v>1302.5509999999999</v>
      </c>
      <c r="BF340" s="49">
        <v>0</v>
      </c>
      <c r="BG340" s="49">
        <v>0</v>
      </c>
      <c r="BH340" s="49">
        <v>0</v>
      </c>
      <c r="BI340" s="49"/>
      <c r="BJ340" s="166"/>
      <c r="BK340" s="166"/>
      <c r="BL340" s="166"/>
      <c r="BM340" s="149">
        <v>-7.2759576141834259E-12</v>
      </c>
    </row>
    <row r="341" spans="2:65" ht="18" hidden="1" customHeight="1" outlineLevel="3">
      <c r="B341" s="166" t="s">
        <v>1004</v>
      </c>
      <c r="C341" s="166" t="s">
        <v>1242</v>
      </c>
      <c r="D341" s="166" t="s">
        <v>1034</v>
      </c>
      <c r="E341" s="167" t="s">
        <v>1035</v>
      </c>
      <c r="F341" s="166"/>
      <c r="G341" s="49">
        <v>30000</v>
      </c>
      <c r="H341" s="49">
        <v>30194.534</v>
      </c>
      <c r="I341" s="49">
        <v>0</v>
      </c>
      <c r="J341" s="49">
        <v>30194.534</v>
      </c>
      <c r="K341" s="165">
        <v>194.53399999999965</v>
      </c>
      <c r="L341" s="152">
        <v>1.0064844666666666</v>
      </c>
      <c r="M341" s="49">
        <v>30000</v>
      </c>
      <c r="N341" s="49">
        <v>30194.534</v>
      </c>
      <c r="O341" s="49">
        <v>0</v>
      </c>
      <c r="P341" s="49">
        <v>30194.534</v>
      </c>
      <c r="Q341" s="165">
        <v>194.53399999999965</v>
      </c>
      <c r="R341" s="152">
        <v>1.0064844666666666</v>
      </c>
      <c r="S341" s="49">
        <v>0</v>
      </c>
      <c r="T341" s="49">
        <v>0</v>
      </c>
      <c r="U341" s="49">
        <v>0</v>
      </c>
      <c r="V341" s="49">
        <v>12285.121999999999</v>
      </c>
      <c r="W341" s="49">
        <v>0</v>
      </c>
      <c r="X341" s="49">
        <v>1371.11</v>
      </c>
      <c r="Y341" s="49">
        <v>9477.0959999999995</v>
      </c>
      <c r="Z341" s="49">
        <v>0</v>
      </c>
      <c r="AA341" s="49">
        <v>0</v>
      </c>
      <c r="AB341" s="49">
        <v>0</v>
      </c>
      <c r="AC341" s="49">
        <v>0</v>
      </c>
      <c r="AD341" s="49">
        <v>0</v>
      </c>
      <c r="AE341" s="49">
        <v>0</v>
      </c>
      <c r="AF341" s="49">
        <v>877.50900000000001</v>
      </c>
      <c r="AG341" s="49">
        <v>0</v>
      </c>
      <c r="AH341" s="49">
        <v>0</v>
      </c>
      <c r="AI341" s="49">
        <v>877.50900000000001</v>
      </c>
      <c r="AJ341" s="49">
        <v>877.50900000000001</v>
      </c>
      <c r="AK341" s="49">
        <v>0</v>
      </c>
      <c r="AL341" s="49">
        <v>0</v>
      </c>
      <c r="AM341" s="49">
        <v>877.50900000000001</v>
      </c>
      <c r="AN341" s="49">
        <v>0</v>
      </c>
      <c r="AO341" s="49">
        <v>0</v>
      </c>
      <c r="AP341" s="49">
        <v>1371.11</v>
      </c>
      <c r="AQ341" s="49">
        <v>0</v>
      </c>
      <c r="AR341" s="49">
        <v>0</v>
      </c>
      <c r="AS341" s="49">
        <v>0</v>
      </c>
      <c r="AT341" s="49">
        <v>0</v>
      </c>
      <c r="AU341" s="49">
        <v>0</v>
      </c>
      <c r="AV341" s="49">
        <v>877.50900000000001</v>
      </c>
      <c r="AW341" s="49">
        <v>0</v>
      </c>
      <c r="AX341" s="49">
        <v>0</v>
      </c>
      <c r="AY341" s="49">
        <v>0</v>
      </c>
      <c r="AZ341" s="49">
        <v>0</v>
      </c>
      <c r="BA341" s="49">
        <v>0</v>
      </c>
      <c r="BB341" s="49">
        <v>0</v>
      </c>
      <c r="BC341" s="49">
        <v>0</v>
      </c>
      <c r="BD341" s="49">
        <v>0</v>
      </c>
      <c r="BE341" s="49">
        <v>1302.5509999999999</v>
      </c>
      <c r="BF341" s="49">
        <v>0</v>
      </c>
      <c r="BG341" s="49">
        <v>0</v>
      </c>
      <c r="BH341" s="49">
        <v>0</v>
      </c>
      <c r="BI341" s="49"/>
      <c r="BJ341" s="166"/>
      <c r="BK341" s="166"/>
      <c r="BL341" s="166"/>
      <c r="BM341" s="149">
        <v>-7.2759576141834259E-12</v>
      </c>
    </row>
    <row r="342" spans="2:65" ht="18" hidden="1" customHeight="1" outlineLevel="3">
      <c r="B342" s="166" t="s">
        <v>1004</v>
      </c>
      <c r="C342" s="166" t="s">
        <v>1243</v>
      </c>
      <c r="D342" s="166" t="s">
        <v>1108</v>
      </c>
      <c r="E342" s="167" t="s">
        <v>1109</v>
      </c>
      <c r="F342" s="166"/>
      <c r="G342" s="49">
        <v>30000</v>
      </c>
      <c r="H342" s="49">
        <v>85074.491999999998</v>
      </c>
      <c r="I342" s="49">
        <v>0</v>
      </c>
      <c r="J342" s="49">
        <v>85074.491999999998</v>
      </c>
      <c r="K342" s="165">
        <v>55074.491999999998</v>
      </c>
      <c r="L342" s="152">
        <v>2.8358164000000001</v>
      </c>
      <c r="M342" s="49">
        <v>30000</v>
      </c>
      <c r="N342" s="49">
        <v>85074.491999999998</v>
      </c>
      <c r="O342" s="49">
        <v>0</v>
      </c>
      <c r="P342" s="49">
        <v>85074.491999999998</v>
      </c>
      <c r="Q342" s="165">
        <v>55074.491999999998</v>
      </c>
      <c r="R342" s="152">
        <v>2.8358164000000001</v>
      </c>
      <c r="S342" s="49">
        <v>0</v>
      </c>
      <c r="T342" s="49">
        <v>0</v>
      </c>
      <c r="U342" s="49">
        <v>0</v>
      </c>
      <c r="V342" s="49">
        <v>31239.312999999998</v>
      </c>
      <c r="W342" s="49">
        <v>0</v>
      </c>
      <c r="X342" s="49">
        <v>2742.22</v>
      </c>
      <c r="Y342" s="49">
        <v>11934.12</v>
      </c>
      <c r="Z342" s="49">
        <v>0</v>
      </c>
      <c r="AA342" s="49">
        <v>0</v>
      </c>
      <c r="AB342" s="49">
        <v>0</v>
      </c>
      <c r="AC342" s="49">
        <v>0</v>
      </c>
      <c r="AD342" s="49">
        <v>0</v>
      </c>
      <c r="AE342" s="49">
        <v>0</v>
      </c>
      <c r="AF342" s="49">
        <v>1755.018</v>
      </c>
      <c r="AG342" s="49">
        <v>0</v>
      </c>
      <c r="AH342" s="49">
        <v>0</v>
      </c>
      <c r="AI342" s="49">
        <v>1755.018</v>
      </c>
      <c r="AJ342" s="49">
        <v>1755.0170000000001</v>
      </c>
      <c r="AK342" s="49">
        <v>0</v>
      </c>
      <c r="AL342" s="49">
        <v>0</v>
      </c>
      <c r="AM342" s="49">
        <v>12285.124</v>
      </c>
      <c r="AN342" s="49">
        <v>0</v>
      </c>
      <c r="AO342" s="49">
        <v>0</v>
      </c>
      <c r="AP342" s="49">
        <v>2742.22</v>
      </c>
      <c r="AQ342" s="49">
        <v>7020.0709999999999</v>
      </c>
      <c r="AR342" s="49">
        <v>1371.11</v>
      </c>
      <c r="AS342" s="49">
        <v>0</v>
      </c>
      <c r="AT342" s="49">
        <v>0</v>
      </c>
      <c r="AU342" s="49">
        <v>0</v>
      </c>
      <c r="AV342" s="49">
        <v>5265.0529999999999</v>
      </c>
      <c r="AW342" s="49">
        <v>0</v>
      </c>
      <c r="AX342" s="49">
        <v>0</v>
      </c>
      <c r="AY342" s="49">
        <v>0</v>
      </c>
      <c r="AZ342" s="49">
        <v>0</v>
      </c>
      <c r="BA342" s="49">
        <v>0</v>
      </c>
      <c r="BB342" s="49">
        <v>0</v>
      </c>
      <c r="BC342" s="49">
        <v>0</v>
      </c>
      <c r="BD342" s="49">
        <v>0</v>
      </c>
      <c r="BE342" s="49">
        <v>5210.2079999999996</v>
      </c>
      <c r="BF342" s="49">
        <v>0</v>
      </c>
      <c r="BG342" s="49">
        <v>0</v>
      </c>
      <c r="BH342" s="49">
        <v>0</v>
      </c>
      <c r="BI342" s="49"/>
      <c r="BJ342" s="166"/>
      <c r="BK342" s="166"/>
      <c r="BL342" s="166"/>
      <c r="BM342" s="149">
        <v>0</v>
      </c>
    </row>
    <row r="343" spans="2:65" ht="18" hidden="1" customHeight="1" outlineLevel="3">
      <c r="B343" s="166" t="s">
        <v>1004</v>
      </c>
      <c r="C343" s="166" t="s">
        <v>1243</v>
      </c>
      <c r="D343" s="166" t="s">
        <v>1140</v>
      </c>
      <c r="E343" s="167" t="s">
        <v>1141</v>
      </c>
      <c r="F343" s="166"/>
      <c r="G343" s="49">
        <v>30000</v>
      </c>
      <c r="H343" s="49">
        <v>0</v>
      </c>
      <c r="I343" s="49">
        <v>0</v>
      </c>
      <c r="J343" s="49">
        <v>0</v>
      </c>
      <c r="K343" s="165">
        <v>-30000</v>
      </c>
      <c r="L343" s="152">
        <v>0</v>
      </c>
      <c r="M343" s="49">
        <v>30000</v>
      </c>
      <c r="N343" s="49">
        <v>0</v>
      </c>
      <c r="O343" s="49">
        <v>0</v>
      </c>
      <c r="P343" s="49">
        <v>0</v>
      </c>
      <c r="Q343" s="165">
        <v>-30000</v>
      </c>
      <c r="R343" s="152">
        <v>0</v>
      </c>
      <c r="S343" s="49">
        <v>0</v>
      </c>
      <c r="T343" s="49">
        <v>0</v>
      </c>
      <c r="U343" s="49">
        <v>0</v>
      </c>
      <c r="V343" s="49">
        <v>0</v>
      </c>
      <c r="W343" s="49">
        <v>0</v>
      </c>
      <c r="X343" s="49">
        <v>0</v>
      </c>
      <c r="Y343" s="49">
        <v>0</v>
      </c>
      <c r="Z343" s="49">
        <v>0</v>
      </c>
      <c r="AA343" s="49">
        <v>0</v>
      </c>
      <c r="AB343" s="49">
        <v>0</v>
      </c>
      <c r="AC343" s="49">
        <v>0</v>
      </c>
      <c r="AD343" s="49">
        <v>0</v>
      </c>
      <c r="AE343" s="49">
        <v>0</v>
      </c>
      <c r="AF343" s="49">
        <v>0</v>
      </c>
      <c r="AG343" s="49">
        <v>0</v>
      </c>
      <c r="AH343" s="49">
        <v>0</v>
      </c>
      <c r="AI343" s="49">
        <v>0</v>
      </c>
      <c r="AJ343" s="49">
        <v>0</v>
      </c>
      <c r="AK343" s="49">
        <v>0</v>
      </c>
      <c r="AL343" s="49">
        <v>0</v>
      </c>
      <c r="AM343" s="49">
        <v>0</v>
      </c>
      <c r="AN343" s="49">
        <v>0</v>
      </c>
      <c r="AO343" s="49">
        <v>0</v>
      </c>
      <c r="AP343" s="49">
        <v>0</v>
      </c>
      <c r="AQ343" s="49">
        <v>0</v>
      </c>
      <c r="AR343" s="49">
        <v>0</v>
      </c>
      <c r="AS343" s="49">
        <v>0</v>
      </c>
      <c r="AT343" s="49">
        <v>0</v>
      </c>
      <c r="AU343" s="49">
        <v>0</v>
      </c>
      <c r="AV343" s="49">
        <v>0</v>
      </c>
      <c r="AW343" s="49">
        <v>0</v>
      </c>
      <c r="AX343" s="49">
        <v>0</v>
      </c>
      <c r="AY343" s="49">
        <v>0</v>
      </c>
      <c r="AZ343" s="49">
        <v>0</v>
      </c>
      <c r="BA343" s="49">
        <v>0</v>
      </c>
      <c r="BB343" s="49">
        <v>0</v>
      </c>
      <c r="BC343" s="49">
        <v>0</v>
      </c>
      <c r="BD343" s="49">
        <v>0</v>
      </c>
      <c r="BE343" s="49">
        <v>0</v>
      </c>
      <c r="BF343" s="49">
        <v>0</v>
      </c>
      <c r="BG343" s="49">
        <v>0</v>
      </c>
      <c r="BH343" s="49">
        <v>0</v>
      </c>
      <c r="BI343" s="49"/>
      <c r="BJ343" s="166"/>
      <c r="BK343" s="166"/>
      <c r="BL343" s="166"/>
      <c r="BM343" s="149">
        <v>0</v>
      </c>
    </row>
    <row r="344" spans="2:65" ht="18" hidden="1" customHeight="1" outlineLevel="3">
      <c r="B344" s="166" t="s">
        <v>1004</v>
      </c>
      <c r="C344" s="166" t="s">
        <v>1243</v>
      </c>
      <c r="D344" s="166" t="s">
        <v>1187</v>
      </c>
      <c r="E344" s="167" t="s">
        <v>1188</v>
      </c>
      <c r="F344" s="166"/>
      <c r="G344" s="49">
        <v>20000</v>
      </c>
      <c r="H344" s="49">
        <v>0</v>
      </c>
      <c r="I344" s="49">
        <v>0</v>
      </c>
      <c r="J344" s="49">
        <v>0</v>
      </c>
      <c r="K344" s="165">
        <v>-20000</v>
      </c>
      <c r="L344" s="152">
        <v>0</v>
      </c>
      <c r="M344" s="49">
        <v>20000</v>
      </c>
      <c r="N344" s="49">
        <v>0</v>
      </c>
      <c r="O344" s="49">
        <v>0</v>
      </c>
      <c r="P344" s="49">
        <v>0</v>
      </c>
      <c r="Q344" s="165">
        <v>-20000</v>
      </c>
      <c r="R344" s="152">
        <v>0</v>
      </c>
      <c r="S344" s="49">
        <v>0</v>
      </c>
      <c r="T344" s="49">
        <v>0</v>
      </c>
      <c r="U344" s="49">
        <v>0</v>
      </c>
      <c r="V344" s="49">
        <v>0</v>
      </c>
      <c r="W344" s="49">
        <v>0</v>
      </c>
      <c r="X344" s="49">
        <v>0</v>
      </c>
      <c r="Y344" s="49">
        <v>0</v>
      </c>
      <c r="Z344" s="49">
        <v>0</v>
      </c>
      <c r="AA344" s="49">
        <v>0</v>
      </c>
      <c r="AB344" s="49">
        <v>0</v>
      </c>
      <c r="AC344" s="49">
        <v>0</v>
      </c>
      <c r="AD344" s="49">
        <v>0</v>
      </c>
      <c r="AE344" s="49">
        <v>0</v>
      </c>
      <c r="AF344" s="49">
        <v>0</v>
      </c>
      <c r="AG344" s="49">
        <v>0</v>
      </c>
      <c r="AH344" s="49">
        <v>0</v>
      </c>
      <c r="AI344" s="49">
        <v>0</v>
      </c>
      <c r="AJ344" s="49">
        <v>0</v>
      </c>
      <c r="AK344" s="49">
        <v>0</v>
      </c>
      <c r="AL344" s="49">
        <v>0</v>
      </c>
      <c r="AM344" s="49">
        <v>0</v>
      </c>
      <c r="AN344" s="49">
        <v>0</v>
      </c>
      <c r="AO344" s="49">
        <v>0</v>
      </c>
      <c r="AP344" s="49">
        <v>0</v>
      </c>
      <c r="AQ344" s="49">
        <v>0</v>
      </c>
      <c r="AR344" s="49">
        <v>0</v>
      </c>
      <c r="AS344" s="49">
        <v>0</v>
      </c>
      <c r="AT344" s="49">
        <v>0</v>
      </c>
      <c r="AU344" s="49">
        <v>0</v>
      </c>
      <c r="AV344" s="49">
        <v>0</v>
      </c>
      <c r="AW344" s="49">
        <v>0</v>
      </c>
      <c r="AX344" s="49">
        <v>0</v>
      </c>
      <c r="AY344" s="49">
        <v>0</v>
      </c>
      <c r="AZ344" s="49">
        <v>0</v>
      </c>
      <c r="BA344" s="49">
        <v>0</v>
      </c>
      <c r="BB344" s="49">
        <v>0</v>
      </c>
      <c r="BC344" s="49">
        <v>0</v>
      </c>
      <c r="BD344" s="49">
        <v>0</v>
      </c>
      <c r="BE344" s="49">
        <v>0</v>
      </c>
      <c r="BF344" s="49">
        <v>0</v>
      </c>
      <c r="BG344" s="49">
        <v>0</v>
      </c>
      <c r="BH344" s="49">
        <v>0</v>
      </c>
      <c r="BI344" s="49"/>
      <c r="BJ344" s="166"/>
      <c r="BK344" s="166"/>
      <c r="BL344" s="166"/>
      <c r="BM344" s="149">
        <v>0</v>
      </c>
    </row>
    <row r="345" spans="2:65" ht="18" hidden="1" customHeight="1" outlineLevel="3">
      <c r="B345" s="166" t="s">
        <v>1004</v>
      </c>
      <c r="C345" s="166" t="s">
        <v>1243</v>
      </c>
      <c r="D345" s="166" t="s">
        <v>1208</v>
      </c>
      <c r="E345" s="167" t="s">
        <v>1209</v>
      </c>
      <c r="F345" s="166"/>
      <c r="G345" s="49">
        <v>20000</v>
      </c>
      <c r="H345" s="49">
        <v>30370.034</v>
      </c>
      <c r="I345" s="49">
        <v>0</v>
      </c>
      <c r="J345" s="49">
        <v>30370.034</v>
      </c>
      <c r="K345" s="165">
        <v>10370.034</v>
      </c>
      <c r="L345" s="152">
        <v>1.5185017000000001</v>
      </c>
      <c r="M345" s="49">
        <v>20000</v>
      </c>
      <c r="N345" s="49">
        <v>30370.034</v>
      </c>
      <c r="O345" s="49">
        <v>0</v>
      </c>
      <c r="P345" s="49">
        <v>30370.034</v>
      </c>
      <c r="Q345" s="165">
        <v>10370.034</v>
      </c>
      <c r="R345" s="152">
        <v>1.5185017000000001</v>
      </c>
      <c r="S345" s="49">
        <v>0</v>
      </c>
      <c r="T345" s="49">
        <v>0</v>
      </c>
      <c r="U345" s="49">
        <v>0</v>
      </c>
      <c r="V345" s="49">
        <v>19305.192999999999</v>
      </c>
      <c r="W345" s="49">
        <v>0</v>
      </c>
      <c r="X345" s="49">
        <v>1371.11</v>
      </c>
      <c r="Y345" s="49">
        <v>1755.0170000000001</v>
      </c>
      <c r="Z345" s="49">
        <v>0</v>
      </c>
      <c r="AA345" s="49">
        <v>0</v>
      </c>
      <c r="AB345" s="49">
        <v>0</v>
      </c>
      <c r="AC345" s="49">
        <v>0</v>
      </c>
      <c r="AD345" s="49">
        <v>0</v>
      </c>
      <c r="AE345" s="49">
        <v>0</v>
      </c>
      <c r="AF345" s="49">
        <v>877.50900000000001</v>
      </c>
      <c r="AG345" s="49">
        <v>0</v>
      </c>
      <c r="AH345" s="49">
        <v>0</v>
      </c>
      <c r="AI345" s="49">
        <v>877.50900000000001</v>
      </c>
      <c r="AJ345" s="49">
        <v>877.50900000000001</v>
      </c>
      <c r="AK345" s="49">
        <v>0</v>
      </c>
      <c r="AL345" s="49">
        <v>0</v>
      </c>
      <c r="AM345" s="49">
        <v>1755.0170000000001</v>
      </c>
      <c r="AN345" s="49">
        <v>0</v>
      </c>
      <c r="AO345" s="49">
        <v>0</v>
      </c>
      <c r="AP345" s="49">
        <v>1371.11</v>
      </c>
      <c r="AQ345" s="49">
        <v>0</v>
      </c>
      <c r="AR345" s="49">
        <v>0</v>
      </c>
      <c r="AS345" s="49">
        <v>0</v>
      </c>
      <c r="AT345" s="49">
        <v>0</v>
      </c>
      <c r="AU345" s="49">
        <v>0</v>
      </c>
      <c r="AV345" s="49">
        <v>877.50900000000001</v>
      </c>
      <c r="AW345" s="49">
        <v>0</v>
      </c>
      <c r="AX345" s="49">
        <v>0</v>
      </c>
      <c r="AY345" s="49">
        <v>0</v>
      </c>
      <c r="AZ345" s="49">
        <v>0</v>
      </c>
      <c r="BA345" s="49">
        <v>0</v>
      </c>
      <c r="BB345" s="49">
        <v>0</v>
      </c>
      <c r="BC345" s="49">
        <v>0</v>
      </c>
      <c r="BD345" s="49">
        <v>0</v>
      </c>
      <c r="BE345" s="49">
        <v>1302.5509999999999</v>
      </c>
      <c r="BF345" s="49">
        <v>0</v>
      </c>
      <c r="BG345" s="49">
        <v>0</v>
      </c>
      <c r="BH345" s="49">
        <v>0</v>
      </c>
      <c r="BI345" s="49"/>
      <c r="BJ345" s="166"/>
      <c r="BK345" s="166"/>
      <c r="BL345" s="166"/>
      <c r="BM345" s="149">
        <v>-7.2759576141834259E-12</v>
      </c>
    </row>
    <row r="346" spans="2:65" ht="18" hidden="1" customHeight="1" outlineLevel="3">
      <c r="B346" s="166" t="s">
        <v>1004</v>
      </c>
      <c r="C346" s="166"/>
      <c r="D346" s="166" t="s">
        <v>1244</v>
      </c>
      <c r="E346" s="167" t="s">
        <v>1245</v>
      </c>
      <c r="F346" s="166"/>
      <c r="G346" s="49">
        <v>25000</v>
      </c>
      <c r="H346" s="49">
        <v>30019.031999999999</v>
      </c>
      <c r="I346" s="49">
        <v>0</v>
      </c>
      <c r="J346" s="49">
        <v>30019.031999999999</v>
      </c>
      <c r="K346" s="165">
        <v>5019.0319999999992</v>
      </c>
      <c r="L346" s="152">
        <v>1.20076128</v>
      </c>
      <c r="M346" s="49">
        <v>25000</v>
      </c>
      <c r="N346" s="49">
        <v>30019.031999999999</v>
      </c>
      <c r="O346" s="49">
        <v>0</v>
      </c>
      <c r="P346" s="49">
        <v>30019.031999999999</v>
      </c>
      <c r="Q346" s="165">
        <v>5019.0319999999992</v>
      </c>
      <c r="R346" s="152">
        <v>1.20076128</v>
      </c>
      <c r="S346" s="49">
        <v>0</v>
      </c>
      <c r="T346" s="49">
        <v>0</v>
      </c>
      <c r="U346" s="49">
        <v>0</v>
      </c>
      <c r="V346" s="49">
        <v>12285.121999999999</v>
      </c>
      <c r="W346" s="49">
        <v>0</v>
      </c>
      <c r="X346" s="49">
        <v>1371.11</v>
      </c>
      <c r="Y346" s="49">
        <v>9301.5939999999991</v>
      </c>
      <c r="Z346" s="49">
        <v>0</v>
      </c>
      <c r="AA346" s="49">
        <v>0</v>
      </c>
      <c r="AB346" s="49">
        <v>0</v>
      </c>
      <c r="AC346" s="49">
        <v>0</v>
      </c>
      <c r="AD346" s="49">
        <v>0</v>
      </c>
      <c r="AE346" s="49">
        <v>0</v>
      </c>
      <c r="AF346" s="49">
        <v>877.50900000000001</v>
      </c>
      <c r="AG346" s="49">
        <v>0</v>
      </c>
      <c r="AH346" s="49">
        <v>0</v>
      </c>
      <c r="AI346" s="49">
        <v>877.50900000000001</v>
      </c>
      <c r="AJ346" s="49">
        <v>877.50900000000001</v>
      </c>
      <c r="AK346" s="49">
        <v>0</v>
      </c>
      <c r="AL346" s="49">
        <v>0</v>
      </c>
      <c r="AM346" s="49">
        <v>877.50900000000001</v>
      </c>
      <c r="AN346" s="49">
        <v>0</v>
      </c>
      <c r="AO346" s="49">
        <v>0</v>
      </c>
      <c r="AP346" s="49">
        <v>1371.11</v>
      </c>
      <c r="AQ346" s="49">
        <v>0</v>
      </c>
      <c r="AR346" s="49">
        <v>0</v>
      </c>
      <c r="AS346" s="49">
        <v>0</v>
      </c>
      <c r="AT346" s="49">
        <v>0</v>
      </c>
      <c r="AU346" s="49">
        <v>0</v>
      </c>
      <c r="AV346" s="49">
        <v>877.50900000000001</v>
      </c>
      <c r="AW346" s="49">
        <v>0</v>
      </c>
      <c r="AX346" s="49">
        <v>0</v>
      </c>
      <c r="AY346" s="49">
        <v>0</v>
      </c>
      <c r="AZ346" s="49">
        <v>0</v>
      </c>
      <c r="BA346" s="49">
        <v>0</v>
      </c>
      <c r="BB346" s="49">
        <v>0</v>
      </c>
      <c r="BC346" s="49">
        <v>0</v>
      </c>
      <c r="BD346" s="49">
        <v>0</v>
      </c>
      <c r="BE346" s="49">
        <v>1302.5509999999999</v>
      </c>
      <c r="BF346" s="49">
        <v>0</v>
      </c>
      <c r="BG346" s="49">
        <v>0</v>
      </c>
      <c r="BH346" s="49">
        <v>0</v>
      </c>
      <c r="BI346" s="49"/>
      <c r="BJ346" s="166"/>
      <c r="BK346" s="166"/>
      <c r="BL346" s="166"/>
      <c r="BM346" s="149">
        <v>-7.2759576141834259E-12</v>
      </c>
    </row>
    <row r="347" spans="2:65" ht="18" hidden="1" customHeight="1" outlineLevel="3">
      <c r="B347" s="166" t="s">
        <v>1004</v>
      </c>
      <c r="C347" s="166"/>
      <c r="D347" s="166" t="s">
        <v>1257</v>
      </c>
      <c r="E347" s="167" t="s">
        <v>1258</v>
      </c>
      <c r="F347" s="166"/>
      <c r="G347" s="49">
        <v>20000</v>
      </c>
      <c r="H347" s="49">
        <v>24350.879000000001</v>
      </c>
      <c r="I347" s="49">
        <v>0</v>
      </c>
      <c r="J347" s="49">
        <v>24350.879000000001</v>
      </c>
      <c r="K347" s="165">
        <v>4350.8790000000008</v>
      </c>
      <c r="L347" s="152">
        <v>1.21754395</v>
      </c>
      <c r="M347" s="49">
        <v>20000</v>
      </c>
      <c r="N347" s="49">
        <v>24350.879000000001</v>
      </c>
      <c r="O347" s="49">
        <v>0</v>
      </c>
      <c r="P347" s="49">
        <v>24350.879000000001</v>
      </c>
      <c r="Q347" s="165">
        <v>4350.8790000000008</v>
      </c>
      <c r="R347" s="152">
        <v>1.21754395</v>
      </c>
      <c r="S347" s="49">
        <v>548.44100000000003</v>
      </c>
      <c r="T347" s="49">
        <v>0</v>
      </c>
      <c r="U347" s="49">
        <v>0</v>
      </c>
      <c r="V347" s="49">
        <v>7020.07</v>
      </c>
      <c r="W347" s="49">
        <v>0</v>
      </c>
      <c r="X347" s="49">
        <v>1371.11</v>
      </c>
      <c r="Y347" s="49">
        <v>3510.0360000000001</v>
      </c>
      <c r="Z347" s="49">
        <v>0</v>
      </c>
      <c r="AA347" s="49">
        <v>0</v>
      </c>
      <c r="AB347" s="49">
        <v>0</v>
      </c>
      <c r="AC347" s="49">
        <v>0</v>
      </c>
      <c r="AD347" s="49">
        <v>0</v>
      </c>
      <c r="AE347" s="49">
        <v>0</v>
      </c>
      <c r="AF347" s="49">
        <v>877.50900000000001</v>
      </c>
      <c r="AG347" s="49">
        <v>0</v>
      </c>
      <c r="AH347" s="49">
        <v>877.50900000000001</v>
      </c>
      <c r="AI347" s="49">
        <v>0</v>
      </c>
      <c r="AJ347" s="49">
        <v>1755.0170000000001</v>
      </c>
      <c r="AK347" s="49">
        <v>0</v>
      </c>
      <c r="AL347" s="49">
        <v>0</v>
      </c>
      <c r="AM347" s="49">
        <v>0</v>
      </c>
      <c r="AN347" s="49">
        <v>0</v>
      </c>
      <c r="AO347" s="49">
        <v>0</v>
      </c>
      <c r="AP347" s="49">
        <v>1371.11</v>
      </c>
      <c r="AQ347" s="49">
        <v>1755.0170000000001</v>
      </c>
      <c r="AR347" s="49">
        <v>4387.5510000000004</v>
      </c>
      <c r="AS347" s="49">
        <v>0</v>
      </c>
      <c r="AT347" s="49">
        <v>0</v>
      </c>
      <c r="AU347" s="49">
        <v>0</v>
      </c>
      <c r="AV347" s="49">
        <v>877.50900000000001</v>
      </c>
      <c r="AW347" s="49">
        <v>0</v>
      </c>
      <c r="AX347" s="49">
        <v>0</v>
      </c>
      <c r="AY347" s="49">
        <v>0</v>
      </c>
      <c r="AZ347" s="49">
        <v>0</v>
      </c>
      <c r="BA347" s="49">
        <v>0</v>
      </c>
      <c r="BB347" s="49">
        <v>0</v>
      </c>
      <c r="BC347" s="49">
        <v>0</v>
      </c>
      <c r="BD347" s="49">
        <v>0</v>
      </c>
      <c r="BE347" s="49">
        <v>0</v>
      </c>
      <c r="BF347" s="49">
        <v>0</v>
      </c>
      <c r="BG347" s="49">
        <v>0</v>
      </c>
      <c r="BH347" s="49">
        <v>0</v>
      </c>
      <c r="BI347" s="49"/>
      <c r="BJ347" s="166"/>
      <c r="BK347" s="166"/>
      <c r="BL347" s="166"/>
      <c r="BM347" s="149">
        <v>0</v>
      </c>
    </row>
    <row r="348" spans="2:65" ht="18" customHeight="1" outlineLevel="2" collapsed="1">
      <c r="B348" s="158" t="s">
        <v>1004</v>
      </c>
      <c r="C348" s="158"/>
      <c r="D348" s="158"/>
      <c r="E348" s="159" t="s">
        <v>1036</v>
      </c>
      <c r="F348" s="158"/>
      <c r="G348" s="160">
        <v>1015000</v>
      </c>
      <c r="H348" s="160">
        <v>1028634.2259999998</v>
      </c>
      <c r="I348" s="160">
        <v>0</v>
      </c>
      <c r="J348" s="160">
        <v>1028634.2259999998</v>
      </c>
      <c r="K348" s="168">
        <v>13634.22600000001</v>
      </c>
      <c r="L348" s="161">
        <v>1.0134327349753693</v>
      </c>
      <c r="M348" s="160">
        <v>1015000</v>
      </c>
      <c r="N348" s="160">
        <v>1028634.2259999998</v>
      </c>
      <c r="O348" s="160">
        <v>0</v>
      </c>
      <c r="P348" s="160">
        <v>1028634.2259999998</v>
      </c>
      <c r="Q348" s="168">
        <v>13634.22600000001</v>
      </c>
      <c r="R348" s="161">
        <v>1.0134327349753693</v>
      </c>
      <c r="S348" s="160">
        <v>5923.1639999999989</v>
      </c>
      <c r="T348" s="160">
        <v>0</v>
      </c>
      <c r="U348" s="160">
        <v>0</v>
      </c>
      <c r="V348" s="160">
        <v>358550.09</v>
      </c>
      <c r="W348" s="160">
        <v>0</v>
      </c>
      <c r="X348" s="160">
        <v>34277.749000000011</v>
      </c>
      <c r="Y348" s="160">
        <v>251845.02800000005</v>
      </c>
      <c r="Z348" s="160">
        <v>0</v>
      </c>
      <c r="AA348" s="160">
        <v>0</v>
      </c>
      <c r="AB348" s="160">
        <v>0</v>
      </c>
      <c r="AC348" s="160">
        <v>0</v>
      </c>
      <c r="AD348" s="160">
        <v>0</v>
      </c>
      <c r="AE348" s="160">
        <v>0</v>
      </c>
      <c r="AF348" s="160">
        <v>23692.742999999995</v>
      </c>
      <c r="AG348" s="160">
        <v>6215.6840000000002</v>
      </c>
      <c r="AH348" s="160">
        <v>6142.5609999999997</v>
      </c>
      <c r="AI348" s="160">
        <v>24570.250999999989</v>
      </c>
      <c r="AJ348" s="160">
        <v>49315.997999999985</v>
      </c>
      <c r="AK348" s="160">
        <v>0</v>
      </c>
      <c r="AL348" s="160">
        <v>0</v>
      </c>
      <c r="AM348" s="160">
        <v>98280.991999999998</v>
      </c>
      <c r="AN348" s="160">
        <v>0</v>
      </c>
      <c r="AO348" s="160">
        <v>0</v>
      </c>
      <c r="AP348" s="160">
        <v>34277.749000000011</v>
      </c>
      <c r="AQ348" s="160">
        <v>55458.55599999999</v>
      </c>
      <c r="AR348" s="160">
        <v>13985.321</v>
      </c>
      <c r="AS348" s="160">
        <v>0</v>
      </c>
      <c r="AT348" s="160">
        <v>0</v>
      </c>
      <c r="AU348" s="160">
        <v>0</v>
      </c>
      <c r="AV348" s="160">
        <v>32643.329999999994</v>
      </c>
      <c r="AW348" s="160">
        <v>0</v>
      </c>
      <c r="AX348" s="160">
        <v>0</v>
      </c>
      <c r="AY348" s="160">
        <v>0</v>
      </c>
      <c r="AZ348" s="160">
        <v>2193.7779999999998</v>
      </c>
      <c r="BA348" s="160">
        <v>0</v>
      </c>
      <c r="BB348" s="160">
        <v>0</v>
      </c>
      <c r="BC348" s="160">
        <v>0</v>
      </c>
      <c r="BD348" s="160">
        <v>0</v>
      </c>
      <c r="BE348" s="160">
        <v>31261.231999999993</v>
      </c>
      <c r="BF348" s="160">
        <v>0</v>
      </c>
      <c r="BG348" s="160">
        <v>0</v>
      </c>
      <c r="BH348" s="160">
        <v>0</v>
      </c>
      <c r="BI348" s="160"/>
      <c r="BJ348" s="161"/>
      <c r="BK348" s="160"/>
      <c r="BL348" s="161"/>
      <c r="BM348" s="149">
        <v>2.3283064365386963E-10</v>
      </c>
    </row>
    <row r="349" spans="2:65" ht="18" customHeight="1" outlineLevel="1">
      <c r="B349" s="153" t="s">
        <v>1004</v>
      </c>
      <c r="C349" s="153"/>
      <c r="D349" s="153" t="s">
        <v>1037</v>
      </c>
      <c r="E349" s="153"/>
      <c r="F349" s="153"/>
      <c r="G349" s="154">
        <v>4721535.7630558647</v>
      </c>
      <c r="H349" s="154">
        <v>4888384.6679999996</v>
      </c>
      <c r="I349" s="154">
        <v>-65350.358279999993</v>
      </c>
      <c r="J349" s="154">
        <v>4823034.3097200003</v>
      </c>
      <c r="K349" s="155">
        <v>101498.54666413575</v>
      </c>
      <c r="L349" s="156">
        <v>1.0214969348444465</v>
      </c>
      <c r="M349" s="154">
        <v>4612095.7630558647</v>
      </c>
      <c r="N349" s="154">
        <v>4888384.6679999996</v>
      </c>
      <c r="O349" s="154">
        <v>-65350.358279999993</v>
      </c>
      <c r="P349" s="154">
        <v>4823034.3097199993</v>
      </c>
      <c r="Q349" s="155">
        <v>210938.54666413576</v>
      </c>
      <c r="R349" s="156">
        <v>1.0457359425087851</v>
      </c>
      <c r="S349" s="154">
        <v>58528.797999999988</v>
      </c>
      <c r="T349" s="154">
        <v>0</v>
      </c>
      <c r="U349" s="154">
        <v>0</v>
      </c>
      <c r="V349" s="154">
        <v>1337599.2580000001</v>
      </c>
      <c r="W349" s="154">
        <v>0</v>
      </c>
      <c r="X349" s="154">
        <v>51066.845000000016</v>
      </c>
      <c r="Y349" s="154">
        <v>1215851.1940000001</v>
      </c>
      <c r="Z349" s="154">
        <v>0</v>
      </c>
      <c r="AA349" s="154">
        <v>0</v>
      </c>
      <c r="AB349" s="154">
        <v>0</v>
      </c>
      <c r="AC349" s="154">
        <v>14270.769</v>
      </c>
      <c r="AD349" s="154">
        <v>41972.741999999998</v>
      </c>
      <c r="AE349" s="154">
        <v>0</v>
      </c>
      <c r="AF349" s="154">
        <v>130784.639</v>
      </c>
      <c r="AG349" s="154">
        <v>33171.468000000001</v>
      </c>
      <c r="AH349" s="154">
        <v>96042.448000000004</v>
      </c>
      <c r="AI349" s="154">
        <v>296956.16200000001</v>
      </c>
      <c r="AJ349" s="154">
        <v>337998.50199999998</v>
      </c>
      <c r="AK349" s="154">
        <v>0</v>
      </c>
      <c r="AL349" s="154">
        <v>0</v>
      </c>
      <c r="AM349" s="154">
        <v>322135.29099999997</v>
      </c>
      <c r="AN349" s="154">
        <v>0</v>
      </c>
      <c r="AO349" s="154">
        <v>0</v>
      </c>
      <c r="AP349" s="154">
        <v>178943.79800000001</v>
      </c>
      <c r="AQ349" s="154">
        <v>392314.50599999999</v>
      </c>
      <c r="AR349" s="154">
        <v>125912.633</v>
      </c>
      <c r="AS349" s="154">
        <v>0</v>
      </c>
      <c r="AT349" s="154">
        <v>0</v>
      </c>
      <c r="AU349" s="154">
        <v>0</v>
      </c>
      <c r="AV349" s="154">
        <v>131139.22199999998</v>
      </c>
      <c r="AW349" s="154">
        <v>0</v>
      </c>
      <c r="AX349" s="154">
        <v>0</v>
      </c>
      <c r="AY349" s="154">
        <v>0</v>
      </c>
      <c r="AZ349" s="154">
        <v>22116.858999999997</v>
      </c>
      <c r="BA349" s="154">
        <v>34697.498999999996</v>
      </c>
      <c r="BB349" s="154">
        <v>0</v>
      </c>
      <c r="BC349" s="154">
        <v>0</v>
      </c>
      <c r="BD349" s="154">
        <v>0</v>
      </c>
      <c r="BE349" s="154">
        <v>66882.034999999989</v>
      </c>
      <c r="BF349" s="154">
        <v>0</v>
      </c>
      <c r="BG349" s="154">
        <v>0</v>
      </c>
      <c r="BH349" s="154">
        <v>0</v>
      </c>
      <c r="BI349" s="154">
        <v>3306150.25544</v>
      </c>
      <c r="BJ349" s="156">
        <v>0.45880675017237693</v>
      </c>
      <c r="BK349" s="154">
        <v>3572798.9929</v>
      </c>
      <c r="BL349" s="156">
        <v>0.34993161364647563</v>
      </c>
      <c r="BM349" s="149">
        <v>-6.4756022766232491E-10</v>
      </c>
    </row>
    <row r="350" spans="2:65" ht="18" hidden="1" customHeight="1" outlineLevel="3">
      <c r="B350" s="150" t="s">
        <v>1038</v>
      </c>
      <c r="C350" s="150" t="s">
        <v>352</v>
      </c>
      <c r="D350" s="150" t="s">
        <v>340</v>
      </c>
      <c r="E350" s="151" t="s">
        <v>341</v>
      </c>
      <c r="F350" s="150" t="s">
        <v>623</v>
      </c>
      <c r="G350" s="49">
        <v>1062442.5881447126</v>
      </c>
      <c r="H350" s="49">
        <v>1080276.352</v>
      </c>
      <c r="I350" s="49">
        <v>-17302.45104</v>
      </c>
      <c r="J350" s="49">
        <v>1062973.90096</v>
      </c>
      <c r="K350" s="165">
        <v>531.31281528738327</v>
      </c>
      <c r="L350" s="152">
        <v>1.0005000861422688</v>
      </c>
      <c r="M350" s="49">
        <v>1035082.5881447126</v>
      </c>
      <c r="N350" s="49">
        <v>1080276.352</v>
      </c>
      <c r="O350" s="49">
        <v>-17302.45104</v>
      </c>
      <c r="P350" s="49">
        <v>1062973.90096</v>
      </c>
      <c r="Q350" s="165">
        <v>27891.312815287383</v>
      </c>
      <c r="R350" s="152">
        <v>1.0269459781612982</v>
      </c>
      <c r="S350" s="49">
        <v>3357.806</v>
      </c>
      <c r="T350" s="49">
        <v>0</v>
      </c>
      <c r="U350" s="49">
        <v>0</v>
      </c>
      <c r="V350" s="49">
        <v>306411.76500000001</v>
      </c>
      <c r="W350" s="49">
        <v>0</v>
      </c>
      <c r="X350" s="49">
        <v>30780.01</v>
      </c>
      <c r="Y350" s="49">
        <v>256805.65299999999</v>
      </c>
      <c r="Z350" s="49">
        <v>0</v>
      </c>
      <c r="AA350" s="49">
        <v>0</v>
      </c>
      <c r="AB350" s="49">
        <v>0</v>
      </c>
      <c r="AC350" s="49">
        <v>1678.914</v>
      </c>
      <c r="AD350" s="49">
        <v>8114.73</v>
      </c>
      <c r="AE350" s="49">
        <v>0</v>
      </c>
      <c r="AF350" s="49">
        <v>22385.43</v>
      </c>
      <c r="AG350" s="49">
        <v>8562.4259999999995</v>
      </c>
      <c r="AH350" s="49">
        <v>30444.185000000001</v>
      </c>
      <c r="AI350" s="49">
        <v>47098.945</v>
      </c>
      <c r="AJ350" s="49">
        <v>35458.521000000001</v>
      </c>
      <c r="AK350" s="49">
        <v>0</v>
      </c>
      <c r="AL350" s="49">
        <v>0</v>
      </c>
      <c r="AM350" s="49">
        <v>65365.455999999998</v>
      </c>
      <c r="AN350" s="49">
        <v>0</v>
      </c>
      <c r="AO350" s="49">
        <v>0</v>
      </c>
      <c r="AP350" s="49">
        <v>72752.752999999997</v>
      </c>
      <c r="AQ350" s="49">
        <v>101182.143</v>
      </c>
      <c r="AR350" s="49">
        <v>52046.2</v>
      </c>
      <c r="AS350" s="49">
        <v>0</v>
      </c>
      <c r="AT350" s="49">
        <v>0</v>
      </c>
      <c r="AU350" s="49">
        <v>0</v>
      </c>
      <c r="AV350" s="49">
        <v>7163.3379999999997</v>
      </c>
      <c r="AW350" s="49">
        <v>0</v>
      </c>
      <c r="AX350" s="49">
        <v>0</v>
      </c>
      <c r="AY350" s="49">
        <v>0</v>
      </c>
      <c r="AZ350" s="49">
        <v>5820.2259999999997</v>
      </c>
      <c r="BA350" s="49">
        <v>12088.161</v>
      </c>
      <c r="BB350" s="49">
        <v>0</v>
      </c>
      <c r="BC350" s="49">
        <v>0</v>
      </c>
      <c r="BD350" s="49">
        <v>0</v>
      </c>
      <c r="BE350" s="49">
        <v>12759.69</v>
      </c>
      <c r="BF350" s="49">
        <v>0</v>
      </c>
      <c r="BG350" s="49">
        <v>0</v>
      </c>
      <c r="BH350" s="49">
        <v>0</v>
      </c>
      <c r="BI350" s="49"/>
      <c r="BJ350" s="152"/>
      <c r="BK350" s="49"/>
      <c r="BL350" s="152"/>
      <c r="BM350" s="149">
        <v>-4.3655745685100555E-11</v>
      </c>
    </row>
    <row r="351" spans="2:65" ht="18" hidden="1" customHeight="1" outlineLevel="3">
      <c r="B351" s="166" t="s">
        <v>1038</v>
      </c>
      <c r="C351" s="166" t="s">
        <v>618</v>
      </c>
      <c r="D351" s="166" t="s">
        <v>260</v>
      </c>
      <c r="E351" s="167" t="s">
        <v>170</v>
      </c>
      <c r="F351" s="166" t="s">
        <v>619</v>
      </c>
      <c r="G351" s="49">
        <v>447623.53</v>
      </c>
      <c r="H351" s="49">
        <v>440636.75</v>
      </c>
      <c r="I351" s="49">
        <v>-5693.22</v>
      </c>
      <c r="J351" s="49">
        <v>434943.53</v>
      </c>
      <c r="K351" s="165">
        <v>-12680</v>
      </c>
      <c r="L351" s="152">
        <v>0.97167262409105259</v>
      </c>
      <c r="M351" s="49">
        <v>433943.53</v>
      </c>
      <c r="N351" s="49">
        <v>440636.75</v>
      </c>
      <c r="O351" s="49">
        <v>-5693.22</v>
      </c>
      <c r="P351" s="49">
        <v>434943.53</v>
      </c>
      <c r="Q351" s="165">
        <v>1000</v>
      </c>
      <c r="R351" s="152">
        <v>1.0023044473090772</v>
      </c>
      <c r="S351" s="49">
        <v>2798.172</v>
      </c>
      <c r="T351" s="49">
        <v>0</v>
      </c>
      <c r="U351" s="49">
        <v>0</v>
      </c>
      <c r="V351" s="49">
        <v>114613.401</v>
      </c>
      <c r="W351" s="49">
        <v>0</v>
      </c>
      <c r="X351" s="49">
        <v>6995.4570000000003</v>
      </c>
      <c r="Y351" s="49">
        <v>120164.98699999999</v>
      </c>
      <c r="Z351" s="49">
        <v>0</v>
      </c>
      <c r="AA351" s="49">
        <v>0</v>
      </c>
      <c r="AB351" s="49">
        <v>0</v>
      </c>
      <c r="AC351" s="49">
        <v>3022.0450000000001</v>
      </c>
      <c r="AD351" s="49">
        <v>4197.2740000000003</v>
      </c>
      <c r="AE351" s="49">
        <v>0</v>
      </c>
      <c r="AF351" s="49">
        <v>19878.261999999999</v>
      </c>
      <c r="AG351" s="49">
        <v>6342.5379999999996</v>
      </c>
      <c r="AH351" s="49">
        <v>17908.344000000001</v>
      </c>
      <c r="AI351" s="49">
        <v>18445.594000000001</v>
      </c>
      <c r="AJ351" s="49">
        <v>4656.1689999999999</v>
      </c>
      <c r="AK351" s="49">
        <v>0</v>
      </c>
      <c r="AL351" s="49">
        <v>0</v>
      </c>
      <c r="AM351" s="49">
        <v>37965.69</v>
      </c>
      <c r="AN351" s="49">
        <v>0</v>
      </c>
      <c r="AO351" s="49">
        <v>0</v>
      </c>
      <c r="AP351" s="49">
        <v>13990.914000000001</v>
      </c>
      <c r="AQ351" s="49">
        <v>32235.019</v>
      </c>
      <c r="AR351" s="49">
        <v>15390.004999999999</v>
      </c>
      <c r="AS351" s="49">
        <v>0</v>
      </c>
      <c r="AT351" s="49">
        <v>0</v>
      </c>
      <c r="AU351" s="49">
        <v>0</v>
      </c>
      <c r="AV351" s="49">
        <v>5551.5870000000004</v>
      </c>
      <c r="AW351" s="49">
        <v>0</v>
      </c>
      <c r="AX351" s="49">
        <v>0</v>
      </c>
      <c r="AY351" s="49">
        <v>0</v>
      </c>
      <c r="AZ351" s="49">
        <v>3357.8229999999999</v>
      </c>
      <c r="BA351" s="49">
        <v>5148.6620000000003</v>
      </c>
      <c r="BB351" s="49">
        <v>0</v>
      </c>
      <c r="BC351" s="49">
        <v>0</v>
      </c>
      <c r="BD351" s="49">
        <v>0</v>
      </c>
      <c r="BE351" s="49">
        <v>7974.8069999999998</v>
      </c>
      <c r="BF351" s="49">
        <v>0</v>
      </c>
      <c r="BG351" s="49">
        <v>0</v>
      </c>
      <c r="BH351" s="49">
        <v>0</v>
      </c>
      <c r="BI351" s="49"/>
      <c r="BJ351" s="166"/>
      <c r="BK351" s="166"/>
      <c r="BL351" s="166"/>
      <c r="BM351" s="149">
        <v>-1.4460965758189559E-10</v>
      </c>
    </row>
    <row r="352" spans="2:65" ht="18" hidden="1" customHeight="1" outlineLevel="3">
      <c r="B352" s="166" t="s">
        <v>1038</v>
      </c>
      <c r="C352" s="166" t="s">
        <v>1142</v>
      </c>
      <c r="D352" s="166" t="s">
        <v>385</v>
      </c>
      <c r="E352" s="167" t="s">
        <v>386</v>
      </c>
      <c r="F352" s="166" t="s">
        <v>387</v>
      </c>
      <c r="G352" s="49">
        <v>509846.29407235631</v>
      </c>
      <c r="H352" s="49">
        <v>581125.82799999998</v>
      </c>
      <c r="I352" s="49">
        <v>-10404.680039999999</v>
      </c>
      <c r="J352" s="49">
        <v>570721.14795999997</v>
      </c>
      <c r="K352" s="165">
        <v>60874.853887643665</v>
      </c>
      <c r="L352" s="152">
        <v>1.1193984434042086</v>
      </c>
      <c r="M352" s="49">
        <v>496166.29407235631</v>
      </c>
      <c r="N352" s="49">
        <v>581125.82799999998</v>
      </c>
      <c r="O352" s="49">
        <v>-10404.680039999999</v>
      </c>
      <c r="P352" s="49">
        <v>570721.14795999997</v>
      </c>
      <c r="Q352" s="165">
        <v>74554.853887643665</v>
      </c>
      <c r="R352" s="152">
        <v>1.150261827089712</v>
      </c>
      <c r="S352" s="49">
        <v>2238.538</v>
      </c>
      <c r="T352" s="49">
        <v>0</v>
      </c>
      <c r="U352" s="49">
        <v>0</v>
      </c>
      <c r="V352" s="49">
        <v>167980.26699999999</v>
      </c>
      <c r="W352" s="49">
        <v>0</v>
      </c>
      <c r="X352" s="49">
        <v>0</v>
      </c>
      <c r="Y352" s="49">
        <v>189828.446</v>
      </c>
      <c r="Z352" s="49">
        <v>0</v>
      </c>
      <c r="AA352" s="49">
        <v>0</v>
      </c>
      <c r="AB352" s="49">
        <v>0</v>
      </c>
      <c r="AC352" s="49">
        <v>3022.0450000000001</v>
      </c>
      <c r="AD352" s="49">
        <v>3917.4560000000001</v>
      </c>
      <c r="AE352" s="49">
        <v>0</v>
      </c>
      <c r="AF352" s="49">
        <v>23459.931</v>
      </c>
      <c r="AG352" s="49">
        <v>4756.9030000000002</v>
      </c>
      <c r="AH352" s="49">
        <v>0</v>
      </c>
      <c r="AI352" s="49">
        <v>61425.618999999999</v>
      </c>
      <c r="AJ352" s="49">
        <v>8058.7550000000001</v>
      </c>
      <c r="AK352" s="49">
        <v>0</v>
      </c>
      <c r="AL352" s="49">
        <v>0</v>
      </c>
      <c r="AM352" s="49">
        <v>34025.853000000003</v>
      </c>
      <c r="AN352" s="49">
        <v>0</v>
      </c>
      <c r="AO352" s="49">
        <v>0</v>
      </c>
      <c r="AP352" s="49">
        <v>16789.098000000002</v>
      </c>
      <c r="AQ352" s="49">
        <v>23280.847000000002</v>
      </c>
      <c r="AR352" s="49">
        <v>11192.731</v>
      </c>
      <c r="AS352" s="49">
        <v>0</v>
      </c>
      <c r="AT352" s="49">
        <v>0</v>
      </c>
      <c r="AU352" s="49">
        <v>0</v>
      </c>
      <c r="AV352" s="49">
        <v>14863.925999999999</v>
      </c>
      <c r="AW352" s="49">
        <v>0</v>
      </c>
      <c r="AX352" s="49">
        <v>0</v>
      </c>
      <c r="AY352" s="49">
        <v>0</v>
      </c>
      <c r="AZ352" s="49">
        <v>2686.2579999999998</v>
      </c>
      <c r="BA352" s="49">
        <v>4029.3870000000002</v>
      </c>
      <c r="BB352" s="49">
        <v>0</v>
      </c>
      <c r="BC352" s="49">
        <v>0</v>
      </c>
      <c r="BD352" s="49">
        <v>0</v>
      </c>
      <c r="BE352" s="49">
        <v>9569.768</v>
      </c>
      <c r="BF352" s="49">
        <v>0</v>
      </c>
      <c r="BG352" s="49">
        <v>0</v>
      </c>
      <c r="BH352" s="49">
        <v>0</v>
      </c>
      <c r="BI352" s="49"/>
      <c r="BJ352" s="166"/>
      <c r="BK352" s="166"/>
      <c r="BL352" s="166"/>
      <c r="BM352" s="149">
        <v>0</v>
      </c>
    </row>
    <row r="353" spans="2:65" ht="18" hidden="1" customHeight="1" outlineLevel="3">
      <c r="B353" s="166" t="s">
        <v>1038</v>
      </c>
      <c r="C353" s="166" t="s">
        <v>352</v>
      </c>
      <c r="D353" s="166" t="s">
        <v>262</v>
      </c>
      <c r="E353" s="167" t="s">
        <v>52</v>
      </c>
      <c r="F353" s="166" t="s">
        <v>1039</v>
      </c>
      <c r="G353" s="49">
        <v>499569.30943999998</v>
      </c>
      <c r="H353" s="49">
        <v>494033.49</v>
      </c>
      <c r="I353" s="49">
        <v>-7144.1805600000007</v>
      </c>
      <c r="J353" s="49">
        <v>486889.30943999998</v>
      </c>
      <c r="K353" s="165">
        <v>-12680</v>
      </c>
      <c r="L353" s="152">
        <v>0.97461813654202689</v>
      </c>
      <c r="M353" s="49">
        <v>485889.30943999998</v>
      </c>
      <c r="N353" s="49">
        <v>494033.49</v>
      </c>
      <c r="O353" s="49">
        <v>-7144.1805600000007</v>
      </c>
      <c r="P353" s="49">
        <v>486889.30943999998</v>
      </c>
      <c r="Q353" s="165">
        <v>1000</v>
      </c>
      <c r="R353" s="152">
        <v>1.0020580819140732</v>
      </c>
      <c r="S353" s="49">
        <v>4477.0749999999998</v>
      </c>
      <c r="T353" s="49">
        <v>0</v>
      </c>
      <c r="U353" s="49">
        <v>0</v>
      </c>
      <c r="V353" s="49">
        <v>134312.57999999999</v>
      </c>
      <c r="W353" s="49">
        <v>0</v>
      </c>
      <c r="X353" s="49">
        <v>5596.366</v>
      </c>
      <c r="Y353" s="49">
        <v>97421.388999999996</v>
      </c>
      <c r="Z353" s="49">
        <v>0</v>
      </c>
      <c r="AA353" s="49">
        <v>0</v>
      </c>
      <c r="AB353" s="49">
        <v>0</v>
      </c>
      <c r="AC353" s="49">
        <v>0</v>
      </c>
      <c r="AD353" s="49">
        <v>15390.005999999999</v>
      </c>
      <c r="AE353" s="49">
        <v>0</v>
      </c>
      <c r="AF353" s="49">
        <v>20773.68</v>
      </c>
      <c r="AG353" s="49">
        <v>7928.1719999999996</v>
      </c>
      <c r="AH353" s="49">
        <v>10745.005999999999</v>
      </c>
      <c r="AI353" s="49">
        <v>5730.67</v>
      </c>
      <c r="AJ353" s="49">
        <v>18803.760999999999</v>
      </c>
      <c r="AK353" s="49">
        <v>0</v>
      </c>
      <c r="AL353" s="49">
        <v>0</v>
      </c>
      <c r="AM353" s="49">
        <v>32055.936000000002</v>
      </c>
      <c r="AN353" s="49">
        <v>0</v>
      </c>
      <c r="AO353" s="49">
        <v>0</v>
      </c>
      <c r="AP353" s="49">
        <v>33578.194000000003</v>
      </c>
      <c r="AQ353" s="49">
        <v>70021.626000000004</v>
      </c>
      <c r="AR353" s="49">
        <v>16789.096000000001</v>
      </c>
      <c r="AS353" s="49">
        <v>0</v>
      </c>
      <c r="AT353" s="49">
        <v>0</v>
      </c>
      <c r="AU353" s="49">
        <v>0</v>
      </c>
      <c r="AV353" s="49">
        <v>8237.8389999999999</v>
      </c>
      <c r="AW353" s="49">
        <v>0</v>
      </c>
      <c r="AX353" s="49">
        <v>0</v>
      </c>
      <c r="AY353" s="49">
        <v>0</v>
      </c>
      <c r="AZ353" s="49">
        <v>3357.8229999999999</v>
      </c>
      <c r="BA353" s="49">
        <v>4029.3870000000002</v>
      </c>
      <c r="BB353" s="49">
        <v>0</v>
      </c>
      <c r="BC353" s="49">
        <v>0</v>
      </c>
      <c r="BD353" s="49">
        <v>0</v>
      </c>
      <c r="BE353" s="49">
        <v>4784.884</v>
      </c>
      <c r="BF353" s="49">
        <v>0</v>
      </c>
      <c r="BG353" s="49">
        <v>0</v>
      </c>
      <c r="BH353" s="49">
        <v>0</v>
      </c>
      <c r="BI353" s="49"/>
      <c r="BJ353" s="166"/>
      <c r="BK353" s="166"/>
      <c r="BL353" s="166"/>
      <c r="BM353" s="149">
        <v>7.2759576141834259E-12</v>
      </c>
    </row>
    <row r="354" spans="2:65" ht="18" hidden="1" customHeight="1" outlineLevel="3">
      <c r="B354" s="166" t="s">
        <v>1038</v>
      </c>
      <c r="C354" s="166" t="s">
        <v>618</v>
      </c>
      <c r="D354" s="166" t="s">
        <v>264</v>
      </c>
      <c r="E354" s="167" t="s">
        <v>184</v>
      </c>
      <c r="F354" s="166" t="s">
        <v>185</v>
      </c>
      <c r="G354" s="49">
        <v>915192.5881447125</v>
      </c>
      <c r="H354" s="49">
        <v>620766.73600000003</v>
      </c>
      <c r="I354" s="49">
        <v>-16292.881079999999</v>
      </c>
      <c r="J354" s="49">
        <v>604473.85492000007</v>
      </c>
      <c r="K354" s="165">
        <v>-310718.73322471243</v>
      </c>
      <c r="L354" s="152">
        <v>0.66048814506397557</v>
      </c>
      <c r="M354" s="49">
        <v>887832.5881447125</v>
      </c>
      <c r="N354" s="49">
        <v>620766.73600000003</v>
      </c>
      <c r="O354" s="49">
        <v>-16292.881079999999</v>
      </c>
      <c r="P354" s="49">
        <v>604473.85492000007</v>
      </c>
      <c r="Q354" s="165">
        <v>-283358.73322471243</v>
      </c>
      <c r="R354" s="152">
        <v>0.68084215762248379</v>
      </c>
      <c r="S354" s="49">
        <v>0</v>
      </c>
      <c r="T354" s="49">
        <v>0</v>
      </c>
      <c r="U354" s="49">
        <v>0</v>
      </c>
      <c r="V354" s="49">
        <v>148997.42199999999</v>
      </c>
      <c r="W354" s="49">
        <v>0</v>
      </c>
      <c r="X354" s="49">
        <v>0</v>
      </c>
      <c r="Y354" s="49">
        <v>170129.26800000001</v>
      </c>
      <c r="Z354" s="49">
        <v>0</v>
      </c>
      <c r="AA354" s="49">
        <v>0</v>
      </c>
      <c r="AB354" s="49">
        <v>0</v>
      </c>
      <c r="AC354" s="49">
        <v>2182.5880000000002</v>
      </c>
      <c r="AD354" s="49">
        <v>8114.73</v>
      </c>
      <c r="AE354" s="49">
        <v>0</v>
      </c>
      <c r="AF354" s="49">
        <v>31160.519</v>
      </c>
      <c r="AG354" s="49">
        <v>6342.5379999999996</v>
      </c>
      <c r="AH354" s="49">
        <v>11282.257</v>
      </c>
      <c r="AI354" s="49">
        <v>65007.288</v>
      </c>
      <c r="AJ354" s="49">
        <v>0</v>
      </c>
      <c r="AK354" s="49">
        <v>0</v>
      </c>
      <c r="AL354" s="49">
        <v>0</v>
      </c>
      <c r="AM354" s="49">
        <v>74856.877999999997</v>
      </c>
      <c r="AN354" s="49">
        <v>0</v>
      </c>
      <c r="AO354" s="49">
        <v>0</v>
      </c>
      <c r="AP354" s="49">
        <v>12591.822</v>
      </c>
      <c r="AQ354" s="49">
        <v>24176.264999999999</v>
      </c>
      <c r="AR354" s="49">
        <v>36376.375999999997</v>
      </c>
      <c r="AS354" s="49">
        <v>0</v>
      </c>
      <c r="AT354" s="49">
        <v>0</v>
      </c>
      <c r="AU354" s="49">
        <v>0</v>
      </c>
      <c r="AV354" s="49">
        <v>7163.3370000000004</v>
      </c>
      <c r="AW354" s="49">
        <v>0</v>
      </c>
      <c r="AX354" s="49">
        <v>0</v>
      </c>
      <c r="AY354" s="49">
        <v>0</v>
      </c>
      <c r="AZ354" s="49">
        <v>4253.2420000000002</v>
      </c>
      <c r="BA354" s="49">
        <v>5372.5159999999996</v>
      </c>
      <c r="BB354" s="49">
        <v>0</v>
      </c>
      <c r="BC354" s="49">
        <v>0</v>
      </c>
      <c r="BD354" s="49">
        <v>0</v>
      </c>
      <c r="BE354" s="49">
        <v>12759.69</v>
      </c>
      <c r="BF354" s="49">
        <v>0</v>
      </c>
      <c r="BG354" s="49">
        <v>0</v>
      </c>
      <c r="BH354" s="49">
        <v>0</v>
      </c>
      <c r="BI354" s="49"/>
      <c r="BJ354" s="166"/>
      <c r="BK354" s="166"/>
      <c r="BL354" s="166"/>
      <c r="BM354" s="149">
        <v>-3.637978807091713E-11</v>
      </c>
    </row>
    <row r="355" spans="2:65" ht="18" hidden="1" customHeight="1" outlineLevel="3">
      <c r="B355" s="166" t="s">
        <v>1038</v>
      </c>
      <c r="C355" s="166" t="s">
        <v>1142</v>
      </c>
      <c r="D355" s="166" t="s">
        <v>342</v>
      </c>
      <c r="E355" s="167" t="s">
        <v>343</v>
      </c>
      <c r="F355" s="166" t="s">
        <v>261</v>
      </c>
      <c r="G355" s="49">
        <v>486096.29407235631</v>
      </c>
      <c r="H355" s="49">
        <v>510527.77500000002</v>
      </c>
      <c r="I355" s="49">
        <v>-9667.641599999999</v>
      </c>
      <c r="J355" s="49">
        <v>500860.13340000005</v>
      </c>
      <c r="K355" s="165">
        <v>14763.839327643742</v>
      </c>
      <c r="L355" s="152">
        <v>1.0303722523863679</v>
      </c>
      <c r="M355" s="49">
        <v>472416.29407235631</v>
      </c>
      <c r="N355" s="49">
        <v>510527.77500000002</v>
      </c>
      <c r="O355" s="49">
        <v>-9667.641599999999</v>
      </c>
      <c r="P355" s="49">
        <v>500860.13340000005</v>
      </c>
      <c r="Q355" s="165">
        <v>28443.839327643742</v>
      </c>
      <c r="R355" s="152">
        <v>1.0602092681487554</v>
      </c>
      <c r="S355" s="49">
        <v>0</v>
      </c>
      <c r="T355" s="49">
        <v>0</v>
      </c>
      <c r="U355" s="49">
        <v>0</v>
      </c>
      <c r="V355" s="49">
        <v>143266.75200000001</v>
      </c>
      <c r="W355" s="49">
        <v>0</v>
      </c>
      <c r="X355" s="49">
        <v>5596.366</v>
      </c>
      <c r="Y355" s="49">
        <v>122672.15700000001</v>
      </c>
      <c r="Z355" s="49">
        <v>0</v>
      </c>
      <c r="AA355" s="49">
        <v>0</v>
      </c>
      <c r="AB355" s="49">
        <v>0</v>
      </c>
      <c r="AC355" s="49">
        <v>0</v>
      </c>
      <c r="AD355" s="49">
        <v>0</v>
      </c>
      <c r="AE355" s="49">
        <v>0</v>
      </c>
      <c r="AF355" s="49">
        <v>21669.096000000001</v>
      </c>
      <c r="AG355" s="49">
        <v>0</v>
      </c>
      <c r="AH355" s="49">
        <v>0</v>
      </c>
      <c r="AI355" s="49">
        <v>62679.203999999998</v>
      </c>
      <c r="AJ355" s="49">
        <v>8596.0049999999992</v>
      </c>
      <c r="AK355" s="49">
        <v>0</v>
      </c>
      <c r="AL355" s="49">
        <v>0</v>
      </c>
      <c r="AM355" s="49">
        <v>5372.5029999999997</v>
      </c>
      <c r="AN355" s="49">
        <v>0</v>
      </c>
      <c r="AO355" s="49">
        <v>0</v>
      </c>
      <c r="AP355" s="49">
        <v>13711.094999999999</v>
      </c>
      <c r="AQ355" s="49">
        <v>68051.706999999995</v>
      </c>
      <c r="AR355" s="49">
        <v>11192.731</v>
      </c>
      <c r="AS355" s="49">
        <v>0</v>
      </c>
      <c r="AT355" s="49">
        <v>0</v>
      </c>
      <c r="AU355" s="49">
        <v>0</v>
      </c>
      <c r="AV355" s="49">
        <v>35100.355000000003</v>
      </c>
      <c r="AW355" s="49">
        <v>0</v>
      </c>
      <c r="AX355" s="49">
        <v>0</v>
      </c>
      <c r="AY355" s="49">
        <v>0</v>
      </c>
      <c r="AZ355" s="49">
        <v>3357.8229999999999</v>
      </c>
      <c r="BA355" s="49">
        <v>4477.0969999999998</v>
      </c>
      <c r="BB355" s="49">
        <v>0</v>
      </c>
      <c r="BC355" s="49">
        <v>0</v>
      </c>
      <c r="BD355" s="49">
        <v>0</v>
      </c>
      <c r="BE355" s="49">
        <v>4784.884</v>
      </c>
      <c r="BF355" s="49">
        <v>0</v>
      </c>
      <c r="BG355" s="49">
        <v>0</v>
      </c>
      <c r="BH355" s="49">
        <v>0</v>
      </c>
      <c r="BI355" s="49"/>
      <c r="BJ355" s="166"/>
      <c r="BK355" s="166"/>
      <c r="BL355" s="166"/>
      <c r="BM355" s="149">
        <v>-2.5465851649641991E-11</v>
      </c>
    </row>
    <row r="356" spans="2:65" ht="18" customHeight="1" outlineLevel="2" collapsed="1">
      <c r="B356" s="158" t="s">
        <v>1038</v>
      </c>
      <c r="C356" s="158"/>
      <c r="D356" s="158"/>
      <c r="E356" s="159" t="s">
        <v>1040</v>
      </c>
      <c r="F356" s="158"/>
      <c r="G356" s="160">
        <v>3920770.6038741376</v>
      </c>
      <c r="H356" s="160">
        <v>3727366.9309999999</v>
      </c>
      <c r="I356" s="160">
        <v>-66505.054319999996</v>
      </c>
      <c r="J356" s="160">
        <v>3660861.8766800002</v>
      </c>
      <c r="K356" s="168">
        <v>-259908.72719413764</v>
      </c>
      <c r="L356" s="161">
        <v>0.93370978477105493</v>
      </c>
      <c r="M356" s="160">
        <v>3811330.6038741376</v>
      </c>
      <c r="N356" s="160">
        <v>3727366.9309999999</v>
      </c>
      <c r="O356" s="160">
        <v>-66505.054319999996</v>
      </c>
      <c r="P356" s="160">
        <v>3660861.8766799998</v>
      </c>
      <c r="Q356" s="168">
        <v>-150468.72719413764</v>
      </c>
      <c r="R356" s="161">
        <v>0.96052068350061537</v>
      </c>
      <c r="S356" s="160">
        <v>12871.591</v>
      </c>
      <c r="T356" s="160">
        <v>0</v>
      </c>
      <c r="U356" s="160">
        <v>0</v>
      </c>
      <c r="V356" s="160">
        <v>1015582.1869999999</v>
      </c>
      <c r="W356" s="160">
        <v>0</v>
      </c>
      <c r="X356" s="160">
        <v>48968.199000000001</v>
      </c>
      <c r="Y356" s="160">
        <v>957021.9</v>
      </c>
      <c r="Z356" s="160">
        <v>0</v>
      </c>
      <c r="AA356" s="160">
        <v>0</v>
      </c>
      <c r="AB356" s="160">
        <v>0</v>
      </c>
      <c r="AC356" s="160">
        <v>9905.5920000000006</v>
      </c>
      <c r="AD356" s="160">
        <v>39734.195999999996</v>
      </c>
      <c r="AE356" s="160">
        <v>0</v>
      </c>
      <c r="AF356" s="160">
        <v>139326.91799999998</v>
      </c>
      <c r="AG356" s="160">
        <v>33932.576999999997</v>
      </c>
      <c r="AH356" s="160">
        <v>70379.792000000001</v>
      </c>
      <c r="AI356" s="160">
        <v>260387.32</v>
      </c>
      <c r="AJ356" s="160">
        <v>75573.21100000001</v>
      </c>
      <c r="AK356" s="160">
        <v>0</v>
      </c>
      <c r="AL356" s="160">
        <v>0</v>
      </c>
      <c r="AM356" s="160">
        <v>249642.31599999999</v>
      </c>
      <c r="AN356" s="160">
        <v>0</v>
      </c>
      <c r="AO356" s="160">
        <v>0</v>
      </c>
      <c r="AP356" s="160">
        <v>163413.87600000002</v>
      </c>
      <c r="AQ356" s="160">
        <v>318947.60700000002</v>
      </c>
      <c r="AR356" s="160">
        <v>142987.139</v>
      </c>
      <c r="AS356" s="160">
        <v>0</v>
      </c>
      <c r="AT356" s="160">
        <v>0</v>
      </c>
      <c r="AU356" s="160">
        <v>0</v>
      </c>
      <c r="AV356" s="160">
        <v>78080.382000000012</v>
      </c>
      <c r="AW356" s="160">
        <v>0</v>
      </c>
      <c r="AX356" s="160">
        <v>0</v>
      </c>
      <c r="AY356" s="160">
        <v>0</v>
      </c>
      <c r="AZ356" s="160">
        <v>22833.195</v>
      </c>
      <c r="BA356" s="160">
        <v>35145.21</v>
      </c>
      <c r="BB356" s="160">
        <v>0</v>
      </c>
      <c r="BC356" s="160">
        <v>0</v>
      </c>
      <c r="BD356" s="160">
        <v>0</v>
      </c>
      <c r="BE356" s="160">
        <v>52633.722999999998</v>
      </c>
      <c r="BF356" s="160">
        <v>0</v>
      </c>
      <c r="BG356" s="160">
        <v>0</v>
      </c>
      <c r="BH356" s="160">
        <v>0</v>
      </c>
      <c r="BI356" s="160"/>
      <c r="BJ356" s="161"/>
      <c r="BK356" s="160"/>
      <c r="BL356" s="161"/>
      <c r="BM356" s="149">
        <v>-3.4924596548080444E-10</v>
      </c>
    </row>
    <row r="357" spans="2:65" ht="18" hidden="1" customHeight="1" outlineLevel="3">
      <c r="B357" s="166" t="s">
        <v>1038</v>
      </c>
      <c r="C357" s="166" t="s">
        <v>618</v>
      </c>
      <c r="D357" s="166" t="s">
        <v>571</v>
      </c>
      <c r="E357" s="167" t="s">
        <v>590</v>
      </c>
      <c r="F357" s="166" t="s">
        <v>1041</v>
      </c>
      <c r="G357" s="49">
        <v>20000</v>
      </c>
      <c r="H357" s="49">
        <v>0</v>
      </c>
      <c r="I357" s="49">
        <v>0</v>
      </c>
      <c r="J357" s="49">
        <v>0</v>
      </c>
      <c r="K357" s="165">
        <v>-20000</v>
      </c>
      <c r="L357" s="152">
        <v>0</v>
      </c>
      <c r="M357" s="49">
        <v>20000</v>
      </c>
      <c r="N357" s="49">
        <v>0</v>
      </c>
      <c r="O357" s="49">
        <v>0</v>
      </c>
      <c r="P357" s="49">
        <v>0</v>
      </c>
      <c r="Q357" s="165">
        <v>-20000</v>
      </c>
      <c r="R357" s="152">
        <v>0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0</v>
      </c>
      <c r="AC357" s="49">
        <v>0</v>
      </c>
      <c r="AD357" s="49">
        <v>0</v>
      </c>
      <c r="AE357" s="49">
        <v>0</v>
      </c>
      <c r="AF357" s="49">
        <v>0</v>
      </c>
      <c r="AG357" s="49">
        <v>0</v>
      </c>
      <c r="AH357" s="49">
        <v>0</v>
      </c>
      <c r="AI357" s="49">
        <v>0</v>
      </c>
      <c r="AJ357" s="49">
        <v>0</v>
      </c>
      <c r="AK357" s="49">
        <v>0</v>
      </c>
      <c r="AL357" s="49">
        <v>0</v>
      </c>
      <c r="AM357" s="49">
        <v>0</v>
      </c>
      <c r="AN357" s="49">
        <v>0</v>
      </c>
      <c r="AO357" s="49">
        <v>0</v>
      </c>
      <c r="AP357" s="49">
        <v>0</v>
      </c>
      <c r="AQ357" s="49">
        <v>0</v>
      </c>
      <c r="AR357" s="49">
        <v>0</v>
      </c>
      <c r="AS357" s="49">
        <v>0</v>
      </c>
      <c r="AT357" s="49">
        <v>0</v>
      </c>
      <c r="AU357" s="49">
        <v>0</v>
      </c>
      <c r="AV357" s="49">
        <v>0</v>
      </c>
      <c r="AW357" s="49">
        <v>0</v>
      </c>
      <c r="AX357" s="49">
        <v>0</v>
      </c>
      <c r="AY357" s="49">
        <v>0</v>
      </c>
      <c r="AZ357" s="49">
        <v>0</v>
      </c>
      <c r="BA357" s="49">
        <v>0</v>
      </c>
      <c r="BB357" s="49">
        <v>0</v>
      </c>
      <c r="BC357" s="49">
        <v>0</v>
      </c>
      <c r="BD357" s="49">
        <v>0</v>
      </c>
      <c r="BE357" s="49">
        <v>0</v>
      </c>
      <c r="BF357" s="49">
        <v>0</v>
      </c>
      <c r="BG357" s="49">
        <v>0</v>
      </c>
      <c r="BH357" s="49">
        <v>0</v>
      </c>
      <c r="BI357" s="49"/>
      <c r="BJ357" s="166"/>
      <c r="BK357" s="166"/>
      <c r="BL357" s="166"/>
      <c r="BM357" s="149">
        <v>0</v>
      </c>
    </row>
    <row r="358" spans="2:65" ht="18" hidden="1" customHeight="1" outlineLevel="3">
      <c r="B358" s="166" t="s">
        <v>1038</v>
      </c>
      <c r="C358" s="166" t="s">
        <v>1142</v>
      </c>
      <c r="D358" s="166" t="s">
        <v>527</v>
      </c>
      <c r="E358" s="167" t="s">
        <v>1026</v>
      </c>
      <c r="F358" s="166" t="s">
        <v>1027</v>
      </c>
      <c r="G358" s="49">
        <v>29134.595000000001</v>
      </c>
      <c r="H358" s="49">
        <v>30134.595000000001</v>
      </c>
      <c r="I358" s="49">
        <v>0</v>
      </c>
      <c r="J358" s="49">
        <v>30134.595000000001</v>
      </c>
      <c r="K358" s="165">
        <v>1000</v>
      </c>
      <c r="L358" s="152">
        <v>1.0343234563583259</v>
      </c>
      <c r="M358" s="49">
        <v>29134.595000000001</v>
      </c>
      <c r="N358" s="49">
        <v>30134.595000000001</v>
      </c>
      <c r="O358" s="49">
        <v>0</v>
      </c>
      <c r="P358" s="49">
        <v>30134.595000000001</v>
      </c>
      <c r="Q358" s="165">
        <v>1000</v>
      </c>
      <c r="R358" s="152">
        <v>1.0343234563583259</v>
      </c>
      <c r="S358" s="49">
        <v>329.065</v>
      </c>
      <c r="T358" s="49">
        <v>0</v>
      </c>
      <c r="U358" s="49">
        <v>0</v>
      </c>
      <c r="V358" s="49">
        <v>8775.0889999999999</v>
      </c>
      <c r="W358" s="49">
        <v>0</v>
      </c>
      <c r="X358" s="49">
        <v>822.66600000000005</v>
      </c>
      <c r="Y358" s="49">
        <v>4387.5439999999999</v>
      </c>
      <c r="Z358" s="49">
        <v>0</v>
      </c>
      <c r="AA358" s="49">
        <v>0</v>
      </c>
      <c r="AB358" s="49">
        <v>0</v>
      </c>
      <c r="AC358" s="49">
        <v>0</v>
      </c>
      <c r="AD358" s="49">
        <v>0</v>
      </c>
      <c r="AE358" s="49">
        <v>0</v>
      </c>
      <c r="AF358" s="49">
        <v>0</v>
      </c>
      <c r="AG358" s="49">
        <v>0</v>
      </c>
      <c r="AH358" s="49">
        <v>1404.0139999999999</v>
      </c>
      <c r="AI358" s="49">
        <v>0</v>
      </c>
      <c r="AJ358" s="49">
        <v>877.50900000000001</v>
      </c>
      <c r="AK358" s="49">
        <v>0</v>
      </c>
      <c r="AL358" s="49">
        <v>0</v>
      </c>
      <c r="AM358" s="49">
        <v>7020.0709999999999</v>
      </c>
      <c r="AN358" s="49">
        <v>0</v>
      </c>
      <c r="AO358" s="49">
        <v>0</v>
      </c>
      <c r="AP358" s="49">
        <v>0</v>
      </c>
      <c r="AQ358" s="49">
        <v>5641.1279999999997</v>
      </c>
      <c r="AR358" s="49">
        <v>0</v>
      </c>
      <c r="AS358" s="49">
        <v>0</v>
      </c>
      <c r="AT358" s="49">
        <v>0</v>
      </c>
      <c r="AU358" s="49">
        <v>0</v>
      </c>
      <c r="AV358" s="49">
        <v>877.50900000000001</v>
      </c>
      <c r="AW358" s="49">
        <v>0</v>
      </c>
      <c r="AX358" s="49">
        <v>0</v>
      </c>
      <c r="AY358" s="49">
        <v>0</v>
      </c>
      <c r="AZ358" s="49">
        <v>0</v>
      </c>
      <c r="BA358" s="49">
        <v>0</v>
      </c>
      <c r="BB358" s="49">
        <v>0</v>
      </c>
      <c r="BC358" s="49">
        <v>0</v>
      </c>
      <c r="BD358" s="49">
        <v>0</v>
      </c>
      <c r="BE358" s="49">
        <v>0</v>
      </c>
      <c r="BF358" s="49">
        <v>0</v>
      </c>
      <c r="BG358" s="49">
        <v>0</v>
      </c>
      <c r="BH358" s="49">
        <v>0</v>
      </c>
      <c r="BI358" s="49"/>
      <c r="BJ358" s="166"/>
      <c r="BK358" s="166"/>
      <c r="BL358" s="166"/>
      <c r="BM358" s="149">
        <v>0</v>
      </c>
    </row>
    <row r="359" spans="2:65" ht="18" hidden="1" customHeight="1" outlineLevel="3">
      <c r="B359" s="166" t="s">
        <v>1038</v>
      </c>
      <c r="C359" s="166" t="s">
        <v>1142</v>
      </c>
      <c r="D359" s="166" t="s">
        <v>1042</v>
      </c>
      <c r="E359" s="167" t="s">
        <v>1043</v>
      </c>
      <c r="F359" s="166" t="s">
        <v>1044</v>
      </c>
      <c r="G359" s="49">
        <v>40000</v>
      </c>
      <c r="H359" s="49">
        <v>50059.137999999999</v>
      </c>
      <c r="I359" s="49">
        <v>0</v>
      </c>
      <c r="J359" s="49">
        <v>50059.137999999999</v>
      </c>
      <c r="K359" s="165">
        <v>10059.137999999999</v>
      </c>
      <c r="L359" s="152">
        <v>1.25147845</v>
      </c>
      <c r="M359" s="49">
        <v>40000</v>
      </c>
      <c r="N359" s="49">
        <v>50059.137999999999</v>
      </c>
      <c r="O359" s="49">
        <v>0</v>
      </c>
      <c r="P359" s="49">
        <v>50059.137999999999</v>
      </c>
      <c r="Q359" s="165">
        <v>10059.137999999999</v>
      </c>
      <c r="R359" s="152">
        <v>1.25147845</v>
      </c>
      <c r="S359" s="49">
        <v>0</v>
      </c>
      <c r="T359" s="49">
        <v>0</v>
      </c>
      <c r="U359" s="49">
        <v>0</v>
      </c>
      <c r="V359" s="49">
        <v>35100.351999999999</v>
      </c>
      <c r="W359" s="49">
        <v>0</v>
      </c>
      <c r="X359" s="49">
        <v>0</v>
      </c>
      <c r="Y359" s="49">
        <v>8775.0889999999999</v>
      </c>
      <c r="Z359" s="49">
        <v>0</v>
      </c>
      <c r="AA359" s="49">
        <v>0</v>
      </c>
      <c r="AB359" s="49">
        <v>0</v>
      </c>
      <c r="AC359" s="49">
        <v>0</v>
      </c>
      <c r="AD359" s="49">
        <v>0</v>
      </c>
      <c r="AE359" s="49">
        <v>0</v>
      </c>
      <c r="AF359" s="49">
        <v>0</v>
      </c>
      <c r="AG359" s="49">
        <v>0</v>
      </c>
      <c r="AH359" s="49">
        <v>0</v>
      </c>
      <c r="AI359" s="49">
        <v>877.50900000000001</v>
      </c>
      <c r="AJ359" s="49">
        <v>877.50900000000001</v>
      </c>
      <c r="AK359" s="49">
        <v>0</v>
      </c>
      <c r="AL359" s="49">
        <v>0</v>
      </c>
      <c r="AM359" s="49">
        <v>877.50900000000001</v>
      </c>
      <c r="AN359" s="49">
        <v>0</v>
      </c>
      <c r="AO359" s="49">
        <v>0</v>
      </c>
      <c r="AP359" s="49">
        <v>1371.11</v>
      </c>
      <c r="AQ359" s="49">
        <v>0</v>
      </c>
      <c r="AR359" s="49">
        <v>0</v>
      </c>
      <c r="AS359" s="49">
        <v>0</v>
      </c>
      <c r="AT359" s="49">
        <v>0</v>
      </c>
      <c r="AU359" s="49">
        <v>0</v>
      </c>
      <c r="AV359" s="49">
        <v>877.50900000000001</v>
      </c>
      <c r="AW359" s="49">
        <v>0</v>
      </c>
      <c r="AX359" s="49">
        <v>0</v>
      </c>
      <c r="AY359" s="49">
        <v>0</v>
      </c>
      <c r="AZ359" s="49">
        <v>0</v>
      </c>
      <c r="BA359" s="49">
        <v>0</v>
      </c>
      <c r="BB359" s="49">
        <v>0</v>
      </c>
      <c r="BC359" s="49">
        <v>0</v>
      </c>
      <c r="BD359" s="49">
        <v>0</v>
      </c>
      <c r="BE359" s="49">
        <v>1302.5509999999999</v>
      </c>
      <c r="BF359" s="49">
        <v>0</v>
      </c>
      <c r="BG359" s="49">
        <v>0</v>
      </c>
      <c r="BH359" s="49">
        <v>0</v>
      </c>
      <c r="BI359" s="49"/>
      <c r="BJ359" s="166"/>
      <c r="BK359" s="166"/>
      <c r="BL359" s="166"/>
      <c r="BM359" s="149">
        <v>-7.2759576141834259E-12</v>
      </c>
    </row>
    <row r="360" spans="2:65" ht="18" hidden="1" customHeight="1" outlineLevel="3">
      <c r="B360" s="166" t="s">
        <v>1038</v>
      </c>
      <c r="C360" s="166" t="s">
        <v>1142</v>
      </c>
      <c r="D360" s="166" t="s">
        <v>1045</v>
      </c>
      <c r="E360" s="167" t="s">
        <v>1046</v>
      </c>
      <c r="F360" s="166" t="s">
        <v>1047</v>
      </c>
      <c r="G360" s="49">
        <v>14836.293</v>
      </c>
      <c r="H360" s="49">
        <v>15836.293</v>
      </c>
      <c r="I360" s="49">
        <v>0</v>
      </c>
      <c r="J360" s="49">
        <v>15836.293</v>
      </c>
      <c r="K360" s="165">
        <v>1000</v>
      </c>
      <c r="L360" s="152">
        <v>1.0674022816885593</v>
      </c>
      <c r="M360" s="49">
        <v>14836.293</v>
      </c>
      <c r="N360" s="49">
        <v>15836.293</v>
      </c>
      <c r="O360" s="49">
        <v>0</v>
      </c>
      <c r="P360" s="49">
        <v>15836.293</v>
      </c>
      <c r="Q360" s="165">
        <v>1000</v>
      </c>
      <c r="R360" s="152">
        <v>1.0674022816885593</v>
      </c>
      <c r="S360" s="49">
        <v>0</v>
      </c>
      <c r="T360" s="49">
        <v>0</v>
      </c>
      <c r="U360" s="49">
        <v>0</v>
      </c>
      <c r="V360" s="49">
        <v>877.50900000000001</v>
      </c>
      <c r="W360" s="49">
        <v>0</v>
      </c>
      <c r="X360" s="49">
        <v>0</v>
      </c>
      <c r="Y360" s="49">
        <v>8775.0869999999995</v>
      </c>
      <c r="Z360" s="49">
        <v>0</v>
      </c>
      <c r="AA360" s="49">
        <v>0</v>
      </c>
      <c r="AB360" s="49">
        <v>0</v>
      </c>
      <c r="AC360" s="49">
        <v>0</v>
      </c>
      <c r="AD360" s="49">
        <v>0</v>
      </c>
      <c r="AE360" s="49">
        <v>0</v>
      </c>
      <c r="AF360" s="49">
        <v>0</v>
      </c>
      <c r="AG360" s="49">
        <v>0</v>
      </c>
      <c r="AH360" s="49">
        <v>0</v>
      </c>
      <c r="AI360" s="49">
        <v>877.50900000000001</v>
      </c>
      <c r="AJ360" s="49">
        <v>877.50900000000001</v>
      </c>
      <c r="AK360" s="49">
        <v>0</v>
      </c>
      <c r="AL360" s="49">
        <v>0</v>
      </c>
      <c r="AM360" s="49">
        <v>877.50900000000001</v>
      </c>
      <c r="AN360" s="49">
        <v>0</v>
      </c>
      <c r="AO360" s="49">
        <v>0</v>
      </c>
      <c r="AP360" s="49">
        <v>1371.11</v>
      </c>
      <c r="AQ360" s="49">
        <v>0</v>
      </c>
      <c r="AR360" s="49">
        <v>0</v>
      </c>
      <c r="AS360" s="49">
        <v>0</v>
      </c>
      <c r="AT360" s="49">
        <v>0</v>
      </c>
      <c r="AU360" s="49">
        <v>0</v>
      </c>
      <c r="AV360" s="49">
        <v>877.50900000000001</v>
      </c>
      <c r="AW360" s="49">
        <v>0</v>
      </c>
      <c r="AX360" s="49">
        <v>0</v>
      </c>
      <c r="AY360" s="49">
        <v>0</v>
      </c>
      <c r="AZ360" s="49">
        <v>0</v>
      </c>
      <c r="BA360" s="49">
        <v>0</v>
      </c>
      <c r="BB360" s="49">
        <v>0</v>
      </c>
      <c r="BC360" s="49">
        <v>0</v>
      </c>
      <c r="BD360" s="49">
        <v>0</v>
      </c>
      <c r="BE360" s="49">
        <v>1302.5509999999999</v>
      </c>
      <c r="BF360" s="49">
        <v>0</v>
      </c>
      <c r="BG360" s="49">
        <v>0</v>
      </c>
      <c r="BH360" s="49">
        <v>0</v>
      </c>
      <c r="BI360" s="49"/>
      <c r="BJ360" s="166"/>
      <c r="BK360" s="166"/>
      <c r="BL360" s="166"/>
      <c r="BM360" s="149">
        <v>0</v>
      </c>
    </row>
    <row r="361" spans="2:65" ht="18" hidden="1" customHeight="1" outlineLevel="3">
      <c r="B361" s="166" t="s">
        <v>1038</v>
      </c>
      <c r="C361" s="166" t="s">
        <v>618</v>
      </c>
      <c r="D361" s="166" t="s">
        <v>1198</v>
      </c>
      <c r="E361" s="167" t="s">
        <v>1199</v>
      </c>
      <c r="F361" s="166" t="s">
        <v>1048</v>
      </c>
      <c r="G361" s="49">
        <v>20000</v>
      </c>
      <c r="H361" s="49">
        <v>97173.138000000006</v>
      </c>
      <c r="I361" s="49">
        <v>0</v>
      </c>
      <c r="J361" s="49">
        <v>97173.138000000006</v>
      </c>
      <c r="K361" s="165">
        <v>77173.138000000006</v>
      </c>
      <c r="L361" s="152">
        <v>4.8586569000000006</v>
      </c>
      <c r="M361" s="49">
        <v>20000</v>
      </c>
      <c r="N361" s="49">
        <v>97173.138000000006</v>
      </c>
      <c r="O361" s="49">
        <v>0</v>
      </c>
      <c r="P361" s="49">
        <v>97173.138000000006</v>
      </c>
      <c r="Q361" s="165">
        <v>77173.138000000006</v>
      </c>
      <c r="R361" s="152">
        <v>4.8586569000000006</v>
      </c>
      <c r="S361" s="49">
        <v>0</v>
      </c>
      <c r="T361" s="49">
        <v>0</v>
      </c>
      <c r="U361" s="49">
        <v>0</v>
      </c>
      <c r="V361" s="49">
        <v>14917.65</v>
      </c>
      <c r="W361" s="49">
        <v>0</v>
      </c>
      <c r="X361" s="49">
        <v>822.66600000000005</v>
      </c>
      <c r="Y361" s="49">
        <v>41242.917999999998</v>
      </c>
      <c r="Z361" s="49">
        <v>0</v>
      </c>
      <c r="AA361" s="49">
        <v>0</v>
      </c>
      <c r="AB361" s="49">
        <v>0</v>
      </c>
      <c r="AC361" s="49">
        <v>0</v>
      </c>
      <c r="AD361" s="49">
        <v>0</v>
      </c>
      <c r="AE361" s="49">
        <v>0</v>
      </c>
      <c r="AF361" s="49">
        <v>0</v>
      </c>
      <c r="AG361" s="49">
        <v>0</v>
      </c>
      <c r="AH361" s="49">
        <v>12285.124</v>
      </c>
      <c r="AI361" s="49">
        <v>1755.0170000000001</v>
      </c>
      <c r="AJ361" s="49">
        <v>526.505</v>
      </c>
      <c r="AK361" s="49">
        <v>0</v>
      </c>
      <c r="AL361" s="49">
        <v>0</v>
      </c>
      <c r="AM361" s="49">
        <v>526.505</v>
      </c>
      <c r="AN361" s="49">
        <v>0</v>
      </c>
      <c r="AO361" s="49">
        <v>0</v>
      </c>
      <c r="AP361" s="49">
        <v>0</v>
      </c>
      <c r="AQ361" s="49">
        <v>24570.248</v>
      </c>
      <c r="AR361" s="49">
        <v>0</v>
      </c>
      <c r="AS361" s="49">
        <v>0</v>
      </c>
      <c r="AT361" s="49">
        <v>0</v>
      </c>
      <c r="AU361" s="49">
        <v>0</v>
      </c>
      <c r="AV361" s="49">
        <v>526.505</v>
      </c>
      <c r="AW361" s="49">
        <v>0</v>
      </c>
      <c r="AX361" s="49">
        <v>0</v>
      </c>
      <c r="AY361" s="49">
        <v>0</v>
      </c>
      <c r="AZ361" s="49">
        <v>0</v>
      </c>
      <c r="BA361" s="49">
        <v>0</v>
      </c>
      <c r="BB361" s="49">
        <v>0</v>
      </c>
      <c r="BC361" s="49">
        <v>0</v>
      </c>
      <c r="BD361" s="49">
        <v>0</v>
      </c>
      <c r="BE361" s="49">
        <v>0</v>
      </c>
      <c r="BF361" s="49">
        <v>0</v>
      </c>
      <c r="BG361" s="49">
        <v>0</v>
      </c>
      <c r="BH361" s="49">
        <v>0</v>
      </c>
      <c r="BI361" s="49"/>
      <c r="BJ361" s="166"/>
      <c r="BK361" s="166"/>
      <c r="BL361" s="166"/>
      <c r="BM361" s="149">
        <v>0</v>
      </c>
    </row>
    <row r="362" spans="2:65" ht="18" hidden="1" customHeight="1" outlineLevel="3">
      <c r="B362" s="166" t="s">
        <v>1038</v>
      </c>
      <c r="C362" s="166" t="s">
        <v>618</v>
      </c>
      <c r="D362" s="166" t="s">
        <v>503</v>
      </c>
      <c r="E362" s="167" t="s">
        <v>521</v>
      </c>
      <c r="F362" s="166" t="s">
        <v>1049</v>
      </c>
      <c r="G362" s="49">
        <v>30000</v>
      </c>
      <c r="H362" s="49">
        <v>41681.675999999999</v>
      </c>
      <c r="I362" s="49">
        <v>0</v>
      </c>
      <c r="J362" s="49">
        <v>41681.675999999999</v>
      </c>
      <c r="K362" s="165">
        <v>11681.675999999999</v>
      </c>
      <c r="L362" s="152">
        <v>1.3893891999999999</v>
      </c>
      <c r="M362" s="49">
        <v>30000</v>
      </c>
      <c r="N362" s="49">
        <v>41681.675999999999</v>
      </c>
      <c r="O362" s="49">
        <v>0</v>
      </c>
      <c r="P362" s="49">
        <v>41681.675999999999</v>
      </c>
      <c r="Q362" s="165">
        <v>11681.675999999999</v>
      </c>
      <c r="R362" s="152">
        <v>1.3893891999999999</v>
      </c>
      <c r="S362" s="49">
        <v>0</v>
      </c>
      <c r="T362" s="49">
        <v>0</v>
      </c>
      <c r="U362" s="49">
        <v>0</v>
      </c>
      <c r="V362" s="49">
        <v>12811.630999999999</v>
      </c>
      <c r="W362" s="49">
        <v>0</v>
      </c>
      <c r="X362" s="49">
        <v>0</v>
      </c>
      <c r="Y362" s="49">
        <v>11758.619000000001</v>
      </c>
      <c r="Z362" s="49">
        <v>0</v>
      </c>
      <c r="AA362" s="49">
        <v>0</v>
      </c>
      <c r="AB362" s="49">
        <v>0</v>
      </c>
      <c r="AC362" s="49">
        <v>493.601</v>
      </c>
      <c r="AD362" s="49">
        <v>0</v>
      </c>
      <c r="AE362" s="49">
        <v>0</v>
      </c>
      <c r="AF362" s="49">
        <v>0</v>
      </c>
      <c r="AG362" s="49">
        <v>0</v>
      </c>
      <c r="AH362" s="49">
        <v>0</v>
      </c>
      <c r="AI362" s="49">
        <v>1579.5160000000001</v>
      </c>
      <c r="AJ362" s="49">
        <v>526.505</v>
      </c>
      <c r="AK362" s="49">
        <v>0</v>
      </c>
      <c r="AL362" s="49">
        <v>0</v>
      </c>
      <c r="AM362" s="49">
        <v>8775.0889999999999</v>
      </c>
      <c r="AN362" s="49">
        <v>0</v>
      </c>
      <c r="AO362" s="49">
        <v>0</v>
      </c>
      <c r="AP362" s="49">
        <v>822.66600000000005</v>
      </c>
      <c r="AQ362" s="49">
        <v>4387.5439999999999</v>
      </c>
      <c r="AR362" s="49">
        <v>0</v>
      </c>
      <c r="AS362" s="49">
        <v>0</v>
      </c>
      <c r="AT362" s="49">
        <v>0</v>
      </c>
      <c r="AU362" s="49">
        <v>0</v>
      </c>
      <c r="AV362" s="49">
        <v>526.505</v>
      </c>
      <c r="AW362" s="49">
        <v>0</v>
      </c>
      <c r="AX362" s="49">
        <v>0</v>
      </c>
      <c r="AY362" s="49">
        <v>0</v>
      </c>
      <c r="AZ362" s="49">
        <v>0</v>
      </c>
      <c r="BA362" s="49">
        <v>0</v>
      </c>
      <c r="BB362" s="49">
        <v>0</v>
      </c>
      <c r="BC362" s="49">
        <v>0</v>
      </c>
      <c r="BD362" s="49">
        <v>0</v>
      </c>
      <c r="BE362" s="49">
        <v>0</v>
      </c>
      <c r="BF362" s="49">
        <v>0</v>
      </c>
      <c r="BG362" s="49">
        <v>0</v>
      </c>
      <c r="BH362" s="49">
        <v>0</v>
      </c>
      <c r="BI362" s="49"/>
      <c r="BJ362" s="166"/>
      <c r="BK362" s="166"/>
      <c r="BL362" s="166"/>
      <c r="BM362" s="149">
        <v>-7.2759576141834259E-12</v>
      </c>
    </row>
    <row r="363" spans="2:65" ht="18" hidden="1" customHeight="1" outlineLevel="3">
      <c r="B363" s="166" t="s">
        <v>1038</v>
      </c>
      <c r="C363" s="166" t="s">
        <v>1142</v>
      </c>
      <c r="D363" s="166" t="s">
        <v>572</v>
      </c>
      <c r="E363" s="167" t="s">
        <v>753</v>
      </c>
      <c r="F363" s="166" t="s">
        <v>1050</v>
      </c>
      <c r="G363" s="49">
        <v>45000</v>
      </c>
      <c r="H363" s="49">
        <v>0</v>
      </c>
      <c r="I363" s="49">
        <v>0</v>
      </c>
      <c r="J363" s="49">
        <v>0</v>
      </c>
      <c r="K363" s="165">
        <v>-45000</v>
      </c>
      <c r="L363" s="152">
        <v>0</v>
      </c>
      <c r="M363" s="49">
        <v>45000</v>
      </c>
      <c r="N363" s="49">
        <v>0</v>
      </c>
      <c r="O363" s="49">
        <v>0</v>
      </c>
      <c r="P363" s="49">
        <v>0</v>
      </c>
      <c r="Q363" s="165">
        <v>-45000</v>
      </c>
      <c r="R363" s="152">
        <v>0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0</v>
      </c>
      <c r="AC363" s="49">
        <v>0</v>
      </c>
      <c r="AD363" s="49">
        <v>0</v>
      </c>
      <c r="AE363" s="49">
        <v>0</v>
      </c>
      <c r="AF363" s="49">
        <v>0</v>
      </c>
      <c r="AG363" s="49">
        <v>0</v>
      </c>
      <c r="AH363" s="49">
        <v>0</v>
      </c>
      <c r="AI363" s="49">
        <v>0</v>
      </c>
      <c r="AJ363" s="49">
        <v>0</v>
      </c>
      <c r="AK363" s="49">
        <v>0</v>
      </c>
      <c r="AL363" s="49">
        <v>0</v>
      </c>
      <c r="AM363" s="49">
        <v>0</v>
      </c>
      <c r="AN363" s="49">
        <v>0</v>
      </c>
      <c r="AO363" s="49">
        <v>0</v>
      </c>
      <c r="AP363" s="49">
        <v>0</v>
      </c>
      <c r="AQ363" s="49">
        <v>0</v>
      </c>
      <c r="AR363" s="49">
        <v>0</v>
      </c>
      <c r="AS363" s="49">
        <v>0</v>
      </c>
      <c r="AT363" s="49">
        <v>0</v>
      </c>
      <c r="AU363" s="49">
        <v>0</v>
      </c>
      <c r="AV363" s="49">
        <v>0</v>
      </c>
      <c r="AW363" s="49">
        <v>0</v>
      </c>
      <c r="AX363" s="49">
        <v>0</v>
      </c>
      <c r="AY363" s="49">
        <v>0</v>
      </c>
      <c r="AZ363" s="49">
        <v>0</v>
      </c>
      <c r="BA363" s="49">
        <v>0</v>
      </c>
      <c r="BB363" s="49">
        <v>0</v>
      </c>
      <c r="BC363" s="49">
        <v>0</v>
      </c>
      <c r="BD363" s="49">
        <v>0</v>
      </c>
      <c r="BE363" s="49">
        <v>0</v>
      </c>
      <c r="BF363" s="49">
        <v>0</v>
      </c>
      <c r="BG363" s="49">
        <v>0</v>
      </c>
      <c r="BH363" s="49">
        <v>0</v>
      </c>
      <c r="BI363" s="49"/>
      <c r="BJ363" s="166"/>
      <c r="BK363" s="166"/>
      <c r="BL363" s="166"/>
      <c r="BM363" s="149">
        <v>0</v>
      </c>
    </row>
    <row r="364" spans="2:65" ht="18" hidden="1" customHeight="1" outlineLevel="3">
      <c r="B364" s="166" t="s">
        <v>1038</v>
      </c>
      <c r="C364" s="166" t="s">
        <v>1142</v>
      </c>
      <c r="D364" s="166" t="s">
        <v>1159</v>
      </c>
      <c r="E364" s="167" t="s">
        <v>1160</v>
      </c>
      <c r="F364" s="166"/>
      <c r="G364" s="49">
        <v>30000</v>
      </c>
      <c r="H364" s="49">
        <v>31754.850999999999</v>
      </c>
      <c r="I364" s="49">
        <v>0</v>
      </c>
      <c r="J364" s="49">
        <v>31754.850999999999</v>
      </c>
      <c r="K364" s="165">
        <v>1754.8509999999987</v>
      </c>
      <c r="L364" s="152">
        <v>1.0584950333333334</v>
      </c>
      <c r="M364" s="49">
        <v>30000</v>
      </c>
      <c r="N364" s="49">
        <v>31754.850999999999</v>
      </c>
      <c r="O364" s="49">
        <v>0</v>
      </c>
      <c r="P364" s="49">
        <v>31754.850999999999</v>
      </c>
      <c r="Q364" s="165">
        <v>1754.8509999999987</v>
      </c>
      <c r="R364" s="152">
        <v>1.0584950333333334</v>
      </c>
      <c r="S364" s="49">
        <v>548.44100000000003</v>
      </c>
      <c r="T364" s="49">
        <v>0</v>
      </c>
      <c r="U364" s="49">
        <v>0</v>
      </c>
      <c r="V364" s="49">
        <v>8775.0879999999997</v>
      </c>
      <c r="W364" s="49">
        <v>0</v>
      </c>
      <c r="X364" s="49">
        <v>0</v>
      </c>
      <c r="Y364" s="49">
        <v>8775.0889999999999</v>
      </c>
      <c r="Z364" s="49">
        <v>0</v>
      </c>
      <c r="AA364" s="49">
        <v>0</v>
      </c>
      <c r="AB364" s="49">
        <v>0</v>
      </c>
      <c r="AC364" s="49">
        <v>0</v>
      </c>
      <c r="AD364" s="49">
        <v>0</v>
      </c>
      <c r="AE364" s="49">
        <v>0</v>
      </c>
      <c r="AF364" s="49">
        <v>0</v>
      </c>
      <c r="AG364" s="49">
        <v>0</v>
      </c>
      <c r="AH364" s="49">
        <v>0</v>
      </c>
      <c r="AI364" s="49">
        <v>0</v>
      </c>
      <c r="AJ364" s="49">
        <v>877.50900000000001</v>
      </c>
      <c r="AK364" s="49">
        <v>0</v>
      </c>
      <c r="AL364" s="49">
        <v>0</v>
      </c>
      <c r="AM364" s="49">
        <v>4387.5439999999999</v>
      </c>
      <c r="AN364" s="49">
        <v>0</v>
      </c>
      <c r="AO364" s="49">
        <v>0</v>
      </c>
      <c r="AP364" s="49">
        <v>1371.11</v>
      </c>
      <c r="AQ364" s="49">
        <v>5265.0529999999999</v>
      </c>
      <c r="AR364" s="49">
        <v>0</v>
      </c>
      <c r="AS364" s="49">
        <v>0</v>
      </c>
      <c r="AT364" s="49">
        <v>0</v>
      </c>
      <c r="AU364" s="49">
        <v>0</v>
      </c>
      <c r="AV364" s="49">
        <v>1755.0170000000001</v>
      </c>
      <c r="AW364" s="49">
        <v>0</v>
      </c>
      <c r="AX364" s="49">
        <v>0</v>
      </c>
      <c r="AY364" s="49">
        <v>0</v>
      </c>
      <c r="AZ364" s="49">
        <v>0</v>
      </c>
      <c r="BA364" s="49">
        <v>0</v>
      </c>
      <c r="BB364" s="49">
        <v>0</v>
      </c>
      <c r="BC364" s="49">
        <v>0</v>
      </c>
      <c r="BD364" s="49">
        <v>0</v>
      </c>
      <c r="BE364" s="49">
        <v>0</v>
      </c>
      <c r="BF364" s="49">
        <v>0</v>
      </c>
      <c r="BG364" s="49">
        <v>0</v>
      </c>
      <c r="BH364" s="49">
        <v>0</v>
      </c>
      <c r="BI364" s="49"/>
      <c r="BJ364" s="166"/>
      <c r="BK364" s="166"/>
      <c r="BL364" s="166"/>
      <c r="BM364" s="149">
        <v>3.637978807091713E-12</v>
      </c>
    </row>
    <row r="365" spans="2:65" ht="18" hidden="1" customHeight="1" outlineLevel="3">
      <c r="B365" s="166" t="s">
        <v>1038</v>
      </c>
      <c r="C365" s="166" t="s">
        <v>618</v>
      </c>
      <c r="D365" s="166" t="s">
        <v>675</v>
      </c>
      <c r="E365" s="167" t="s">
        <v>688</v>
      </c>
      <c r="F365" s="166" t="s">
        <v>1051</v>
      </c>
      <c r="G365" s="49">
        <v>45000</v>
      </c>
      <c r="H365" s="49">
        <v>75523.356</v>
      </c>
      <c r="I365" s="49">
        <v>0</v>
      </c>
      <c r="J365" s="49">
        <v>75523.356</v>
      </c>
      <c r="K365" s="165">
        <v>30523.356</v>
      </c>
      <c r="L365" s="152">
        <v>1.6782968</v>
      </c>
      <c r="M365" s="49">
        <v>45000</v>
      </c>
      <c r="N365" s="49">
        <v>75523.356</v>
      </c>
      <c r="O365" s="49">
        <v>0</v>
      </c>
      <c r="P365" s="49">
        <v>75523.356</v>
      </c>
      <c r="Q365" s="165">
        <v>30523.356</v>
      </c>
      <c r="R365" s="152">
        <v>1.6782968</v>
      </c>
      <c r="S365" s="49">
        <v>0</v>
      </c>
      <c r="T365" s="49">
        <v>0</v>
      </c>
      <c r="U365" s="49">
        <v>0</v>
      </c>
      <c r="V365" s="49">
        <v>38610.392999999996</v>
      </c>
      <c r="W365" s="49">
        <v>0</v>
      </c>
      <c r="X365" s="49">
        <v>822.66600000000005</v>
      </c>
      <c r="Y365" s="49">
        <v>10354.603999999999</v>
      </c>
      <c r="Z365" s="49">
        <v>0</v>
      </c>
      <c r="AA365" s="49">
        <v>0</v>
      </c>
      <c r="AB365" s="49">
        <v>0</v>
      </c>
      <c r="AC365" s="49">
        <v>493.601</v>
      </c>
      <c r="AD365" s="49">
        <v>0</v>
      </c>
      <c r="AE365" s="49">
        <v>822.66600000000005</v>
      </c>
      <c r="AF365" s="49">
        <v>0</v>
      </c>
      <c r="AG365" s="49">
        <v>0</v>
      </c>
      <c r="AH365" s="49">
        <v>877.50900000000001</v>
      </c>
      <c r="AI365" s="49">
        <v>1404.0139999999999</v>
      </c>
      <c r="AJ365" s="49">
        <v>1053.01</v>
      </c>
      <c r="AK365" s="49">
        <v>0</v>
      </c>
      <c r="AL365" s="49">
        <v>0</v>
      </c>
      <c r="AM365" s="49">
        <v>10179.102000000001</v>
      </c>
      <c r="AN365" s="49">
        <v>0</v>
      </c>
      <c r="AO365" s="49">
        <v>0</v>
      </c>
      <c r="AP365" s="49">
        <v>822.66600000000005</v>
      </c>
      <c r="AQ365" s="49">
        <v>8775.0889999999999</v>
      </c>
      <c r="AR365" s="49">
        <v>0</v>
      </c>
      <c r="AS365" s="49">
        <v>0</v>
      </c>
      <c r="AT365" s="49">
        <v>0</v>
      </c>
      <c r="AU365" s="49">
        <v>0</v>
      </c>
      <c r="AV365" s="49">
        <v>526.505</v>
      </c>
      <c r="AW365" s="49">
        <v>0</v>
      </c>
      <c r="AX365" s="49">
        <v>0</v>
      </c>
      <c r="AY365" s="49">
        <v>0</v>
      </c>
      <c r="AZ365" s="49">
        <v>0</v>
      </c>
      <c r="BA365" s="49">
        <v>0</v>
      </c>
      <c r="BB365" s="49">
        <v>0</v>
      </c>
      <c r="BC365" s="49">
        <v>0</v>
      </c>
      <c r="BD365" s="49">
        <v>0</v>
      </c>
      <c r="BE365" s="49">
        <v>781.53099999999995</v>
      </c>
      <c r="BF365" s="49">
        <v>0</v>
      </c>
      <c r="BG365" s="49">
        <v>0</v>
      </c>
      <c r="BH365" s="49">
        <v>0</v>
      </c>
      <c r="BI365" s="49"/>
      <c r="BJ365" s="166"/>
      <c r="BK365" s="166"/>
      <c r="BL365" s="166"/>
      <c r="BM365" s="149">
        <v>0</v>
      </c>
    </row>
    <row r="366" spans="2:65" ht="18" hidden="1" customHeight="1" outlineLevel="3">
      <c r="B366" s="166" t="s">
        <v>1038</v>
      </c>
      <c r="C366" s="166" t="s">
        <v>618</v>
      </c>
      <c r="D366" s="166" t="s">
        <v>676</v>
      </c>
      <c r="E366" s="167" t="s">
        <v>689</v>
      </c>
      <c r="F366" s="166" t="s">
        <v>1052</v>
      </c>
      <c r="G366" s="49">
        <v>30000</v>
      </c>
      <c r="H366" s="49">
        <v>34719.19</v>
      </c>
      <c r="I366" s="49">
        <v>0</v>
      </c>
      <c r="J366" s="49">
        <v>34719.19</v>
      </c>
      <c r="K366" s="165">
        <v>4719.1900000000023</v>
      </c>
      <c r="L366" s="152">
        <v>1.1573063333333333</v>
      </c>
      <c r="M366" s="49">
        <v>30000</v>
      </c>
      <c r="N366" s="49">
        <v>34719.19</v>
      </c>
      <c r="O366" s="49">
        <v>0</v>
      </c>
      <c r="P366" s="49">
        <v>34719.19</v>
      </c>
      <c r="Q366" s="165">
        <v>4719.1900000000023</v>
      </c>
      <c r="R366" s="152">
        <v>1.1573063333333333</v>
      </c>
      <c r="S366" s="49">
        <v>0</v>
      </c>
      <c r="T366" s="49">
        <v>0</v>
      </c>
      <c r="U366" s="49">
        <v>0</v>
      </c>
      <c r="V366" s="49">
        <v>17550.179</v>
      </c>
      <c r="W366" s="49">
        <v>0</v>
      </c>
      <c r="X366" s="49">
        <v>822.66600000000005</v>
      </c>
      <c r="Y366" s="49">
        <v>11407.616</v>
      </c>
      <c r="Z366" s="49">
        <v>0</v>
      </c>
      <c r="AA366" s="49">
        <v>0</v>
      </c>
      <c r="AB366" s="49">
        <v>0</v>
      </c>
      <c r="AC366" s="49">
        <v>0</v>
      </c>
      <c r="AD366" s="49">
        <v>0</v>
      </c>
      <c r="AE366" s="49">
        <v>0</v>
      </c>
      <c r="AF366" s="49">
        <v>0</v>
      </c>
      <c r="AG366" s="49">
        <v>0</v>
      </c>
      <c r="AH366" s="49">
        <v>0</v>
      </c>
      <c r="AI366" s="49">
        <v>526.505</v>
      </c>
      <c r="AJ366" s="49">
        <v>526.505</v>
      </c>
      <c r="AK366" s="49">
        <v>0</v>
      </c>
      <c r="AL366" s="49">
        <v>0</v>
      </c>
      <c r="AM366" s="49">
        <v>1755.0170000000001</v>
      </c>
      <c r="AN366" s="49">
        <v>0</v>
      </c>
      <c r="AO366" s="49">
        <v>0</v>
      </c>
      <c r="AP366" s="49">
        <v>822.66600000000005</v>
      </c>
      <c r="AQ366" s="49">
        <v>0</v>
      </c>
      <c r="AR366" s="49">
        <v>0</v>
      </c>
      <c r="AS366" s="49">
        <v>0</v>
      </c>
      <c r="AT366" s="49">
        <v>0</v>
      </c>
      <c r="AU366" s="49">
        <v>0</v>
      </c>
      <c r="AV366" s="49">
        <v>526.505</v>
      </c>
      <c r="AW366" s="49">
        <v>0</v>
      </c>
      <c r="AX366" s="49">
        <v>0</v>
      </c>
      <c r="AY366" s="49">
        <v>0</v>
      </c>
      <c r="AZ366" s="49">
        <v>0</v>
      </c>
      <c r="BA366" s="49">
        <v>0</v>
      </c>
      <c r="BB366" s="49">
        <v>0</v>
      </c>
      <c r="BC366" s="49">
        <v>0</v>
      </c>
      <c r="BD366" s="49">
        <v>0</v>
      </c>
      <c r="BE366" s="49">
        <v>781.53099999999995</v>
      </c>
      <c r="BF366" s="49">
        <v>0</v>
      </c>
      <c r="BG366" s="49">
        <v>0</v>
      </c>
      <c r="BH366" s="49">
        <v>0</v>
      </c>
      <c r="BI366" s="49"/>
      <c r="BJ366" s="166"/>
      <c r="BK366" s="166"/>
      <c r="BL366" s="166"/>
      <c r="BM366" s="149">
        <v>0</v>
      </c>
    </row>
    <row r="367" spans="2:65" ht="18" hidden="1" customHeight="1" outlineLevel="3">
      <c r="B367" s="166" t="s">
        <v>1038</v>
      </c>
      <c r="C367" s="166" t="s">
        <v>1142</v>
      </c>
      <c r="D367" s="166" t="s">
        <v>677</v>
      </c>
      <c r="E367" s="167" t="s">
        <v>687</v>
      </c>
      <c r="F367" s="166" t="s">
        <v>1053</v>
      </c>
      <c r="G367" s="49">
        <v>40000</v>
      </c>
      <c r="H367" s="49">
        <v>0</v>
      </c>
      <c r="I367" s="49">
        <v>0</v>
      </c>
      <c r="J367" s="49">
        <v>0</v>
      </c>
      <c r="K367" s="165">
        <v>-40000</v>
      </c>
      <c r="L367" s="152">
        <v>0</v>
      </c>
      <c r="M367" s="49">
        <v>40000</v>
      </c>
      <c r="N367" s="49">
        <v>0</v>
      </c>
      <c r="O367" s="49">
        <v>0</v>
      </c>
      <c r="P367" s="49">
        <v>0</v>
      </c>
      <c r="Q367" s="165">
        <v>-40000</v>
      </c>
      <c r="R367" s="152">
        <v>0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0</v>
      </c>
      <c r="AC367" s="49">
        <v>0</v>
      </c>
      <c r="AD367" s="49">
        <v>0</v>
      </c>
      <c r="AE367" s="49">
        <v>0</v>
      </c>
      <c r="AF367" s="49">
        <v>0</v>
      </c>
      <c r="AG367" s="49">
        <v>0</v>
      </c>
      <c r="AH367" s="49">
        <v>0</v>
      </c>
      <c r="AI367" s="49">
        <v>0</v>
      </c>
      <c r="AJ367" s="49">
        <v>0</v>
      </c>
      <c r="AK367" s="49">
        <v>0</v>
      </c>
      <c r="AL367" s="49">
        <v>0</v>
      </c>
      <c r="AM367" s="49">
        <v>0</v>
      </c>
      <c r="AN367" s="49">
        <v>0</v>
      </c>
      <c r="AO367" s="49">
        <v>0</v>
      </c>
      <c r="AP367" s="49">
        <v>0</v>
      </c>
      <c r="AQ367" s="49">
        <v>0</v>
      </c>
      <c r="AR367" s="49">
        <v>0</v>
      </c>
      <c r="AS367" s="49">
        <v>0</v>
      </c>
      <c r="AT367" s="49">
        <v>0</v>
      </c>
      <c r="AU367" s="49">
        <v>0</v>
      </c>
      <c r="AV367" s="49">
        <v>0</v>
      </c>
      <c r="AW367" s="49">
        <v>0</v>
      </c>
      <c r="AX367" s="49">
        <v>0</v>
      </c>
      <c r="AY367" s="49">
        <v>0</v>
      </c>
      <c r="AZ367" s="49">
        <v>0</v>
      </c>
      <c r="BA367" s="49">
        <v>0</v>
      </c>
      <c r="BB367" s="49">
        <v>0</v>
      </c>
      <c r="BC367" s="49">
        <v>0</v>
      </c>
      <c r="BD367" s="49">
        <v>0</v>
      </c>
      <c r="BE367" s="49">
        <v>0</v>
      </c>
      <c r="BF367" s="49">
        <v>0</v>
      </c>
      <c r="BG367" s="49">
        <v>0</v>
      </c>
      <c r="BH367" s="49">
        <v>0</v>
      </c>
      <c r="BI367" s="49"/>
      <c r="BJ367" s="166"/>
      <c r="BK367" s="166"/>
      <c r="BL367" s="166"/>
      <c r="BM367" s="149">
        <v>0</v>
      </c>
    </row>
    <row r="368" spans="2:65" ht="18" hidden="1" customHeight="1" outlineLevel="3">
      <c r="B368" s="166" t="s">
        <v>1038</v>
      </c>
      <c r="C368" s="166" t="s">
        <v>1142</v>
      </c>
      <c r="D368" s="166" t="s">
        <v>404</v>
      </c>
      <c r="E368" s="167" t="s">
        <v>406</v>
      </c>
      <c r="F368" s="166" t="s">
        <v>1054</v>
      </c>
      <c r="G368" s="49">
        <v>14959.691000000001</v>
      </c>
      <c r="H368" s="49">
        <v>15959.691000000001</v>
      </c>
      <c r="I368" s="49">
        <v>0</v>
      </c>
      <c r="J368" s="49">
        <v>15959.691000000001</v>
      </c>
      <c r="K368" s="165">
        <v>1000</v>
      </c>
      <c r="L368" s="152">
        <v>1.0668463005017952</v>
      </c>
      <c r="M368" s="49">
        <v>14959.691000000001</v>
      </c>
      <c r="N368" s="49">
        <v>15959.691000000001</v>
      </c>
      <c r="O368" s="49">
        <v>0</v>
      </c>
      <c r="P368" s="49">
        <v>15959.691000000001</v>
      </c>
      <c r="Q368" s="165">
        <v>1000</v>
      </c>
      <c r="R368" s="152">
        <v>1.0668463005017952</v>
      </c>
      <c r="S368" s="49">
        <v>548.44100000000003</v>
      </c>
      <c r="T368" s="49">
        <v>0</v>
      </c>
      <c r="U368" s="49">
        <v>0</v>
      </c>
      <c r="V368" s="49">
        <v>877.50900000000001</v>
      </c>
      <c r="W368" s="49">
        <v>0</v>
      </c>
      <c r="X368" s="49">
        <v>0</v>
      </c>
      <c r="Y368" s="49">
        <v>5265.0529999999999</v>
      </c>
      <c r="Z368" s="49">
        <v>0</v>
      </c>
      <c r="AA368" s="49">
        <v>0</v>
      </c>
      <c r="AB368" s="49">
        <v>0</v>
      </c>
      <c r="AC368" s="49">
        <v>0</v>
      </c>
      <c r="AD368" s="49">
        <v>0</v>
      </c>
      <c r="AE368" s="49">
        <v>0</v>
      </c>
      <c r="AF368" s="49">
        <v>0</v>
      </c>
      <c r="AG368" s="49">
        <v>0</v>
      </c>
      <c r="AH368" s="49">
        <v>0</v>
      </c>
      <c r="AI368" s="49">
        <v>0</v>
      </c>
      <c r="AJ368" s="49">
        <v>877.50900000000001</v>
      </c>
      <c r="AK368" s="49">
        <v>0</v>
      </c>
      <c r="AL368" s="49">
        <v>0</v>
      </c>
      <c r="AM368" s="49">
        <v>5265.0510000000004</v>
      </c>
      <c r="AN368" s="49">
        <v>0</v>
      </c>
      <c r="AO368" s="49">
        <v>0</v>
      </c>
      <c r="AP368" s="49">
        <v>1371.11</v>
      </c>
      <c r="AQ368" s="49">
        <v>877.50900000000001</v>
      </c>
      <c r="AR368" s="49">
        <v>0</v>
      </c>
      <c r="AS368" s="49">
        <v>0</v>
      </c>
      <c r="AT368" s="49">
        <v>0</v>
      </c>
      <c r="AU368" s="49">
        <v>0</v>
      </c>
      <c r="AV368" s="49">
        <v>877.50900000000001</v>
      </c>
      <c r="AW368" s="49">
        <v>0</v>
      </c>
      <c r="AX368" s="49">
        <v>0</v>
      </c>
      <c r="AY368" s="49">
        <v>0</v>
      </c>
      <c r="AZ368" s="49">
        <v>0</v>
      </c>
      <c r="BA368" s="49">
        <v>0</v>
      </c>
      <c r="BB368" s="49">
        <v>0</v>
      </c>
      <c r="BC368" s="49">
        <v>0</v>
      </c>
      <c r="BD368" s="49">
        <v>0</v>
      </c>
      <c r="BE368" s="49">
        <v>0</v>
      </c>
      <c r="BF368" s="49">
        <v>0</v>
      </c>
      <c r="BG368" s="49">
        <v>0</v>
      </c>
      <c r="BH368" s="49">
        <v>0</v>
      </c>
      <c r="BI368" s="49"/>
      <c r="BJ368" s="166"/>
      <c r="BK368" s="166"/>
      <c r="BL368" s="166"/>
      <c r="BM368" s="149">
        <v>0</v>
      </c>
    </row>
    <row r="369" spans="2:65" ht="18" hidden="1" customHeight="1" outlineLevel="3">
      <c r="B369" s="166" t="s">
        <v>1038</v>
      </c>
      <c r="C369" s="166"/>
      <c r="D369" s="166" t="s">
        <v>1200</v>
      </c>
      <c r="E369" s="167" t="s">
        <v>1200</v>
      </c>
      <c r="F369" s="166"/>
      <c r="G369" s="49">
        <v>30000</v>
      </c>
      <c r="H369" s="49">
        <v>0</v>
      </c>
      <c r="I369" s="49">
        <v>0</v>
      </c>
      <c r="J369" s="49">
        <v>0</v>
      </c>
      <c r="K369" s="165">
        <v>-30000</v>
      </c>
      <c r="L369" s="152">
        <v>0</v>
      </c>
      <c r="M369" s="49">
        <v>30000</v>
      </c>
      <c r="N369" s="49">
        <v>0</v>
      </c>
      <c r="O369" s="49">
        <v>0</v>
      </c>
      <c r="P369" s="49">
        <v>0</v>
      </c>
      <c r="Q369" s="165">
        <v>-30000</v>
      </c>
      <c r="R369" s="152">
        <v>0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0</v>
      </c>
      <c r="AC369" s="49">
        <v>0</v>
      </c>
      <c r="AD369" s="49">
        <v>0</v>
      </c>
      <c r="AE369" s="49">
        <v>0</v>
      </c>
      <c r="AF369" s="49">
        <v>0</v>
      </c>
      <c r="AG369" s="49">
        <v>0</v>
      </c>
      <c r="AH369" s="49">
        <v>0</v>
      </c>
      <c r="AI369" s="49">
        <v>0</v>
      </c>
      <c r="AJ369" s="49">
        <v>0</v>
      </c>
      <c r="AK369" s="49">
        <v>0</v>
      </c>
      <c r="AL369" s="49">
        <v>0</v>
      </c>
      <c r="AM369" s="49">
        <v>0</v>
      </c>
      <c r="AN369" s="49">
        <v>0</v>
      </c>
      <c r="AO369" s="49">
        <v>0</v>
      </c>
      <c r="AP369" s="49">
        <v>0</v>
      </c>
      <c r="AQ369" s="49">
        <v>0</v>
      </c>
      <c r="AR369" s="49">
        <v>0</v>
      </c>
      <c r="AS369" s="49">
        <v>0</v>
      </c>
      <c r="AT369" s="49">
        <v>0</v>
      </c>
      <c r="AU369" s="49">
        <v>0</v>
      </c>
      <c r="AV369" s="49">
        <v>0</v>
      </c>
      <c r="AW369" s="49">
        <v>0</v>
      </c>
      <c r="AX369" s="49">
        <v>0</v>
      </c>
      <c r="AY369" s="49">
        <v>0</v>
      </c>
      <c r="AZ369" s="49">
        <v>0</v>
      </c>
      <c r="BA369" s="49">
        <v>0</v>
      </c>
      <c r="BB369" s="49">
        <v>0</v>
      </c>
      <c r="BC369" s="49">
        <v>0</v>
      </c>
      <c r="BD369" s="49">
        <v>0</v>
      </c>
      <c r="BE369" s="49">
        <v>0</v>
      </c>
      <c r="BF369" s="49">
        <v>0</v>
      </c>
      <c r="BG369" s="49">
        <v>0</v>
      </c>
      <c r="BH369" s="49">
        <v>0</v>
      </c>
      <c r="BI369" s="49"/>
      <c r="BJ369" s="166"/>
      <c r="BK369" s="166"/>
      <c r="BL369" s="166"/>
      <c r="BM369" s="149">
        <v>0</v>
      </c>
    </row>
    <row r="370" spans="2:65" ht="18" hidden="1" customHeight="1" outlineLevel="3">
      <c r="B370" s="166" t="s">
        <v>1038</v>
      </c>
      <c r="C370" s="166" t="s">
        <v>1142</v>
      </c>
      <c r="D370" s="166" t="s">
        <v>573</v>
      </c>
      <c r="E370" s="167" t="s">
        <v>1055</v>
      </c>
      <c r="F370" s="166" t="s">
        <v>1056</v>
      </c>
      <c r="G370" s="49">
        <v>14959.691000000001</v>
      </c>
      <c r="H370" s="49">
        <v>15959.691000000001</v>
      </c>
      <c r="I370" s="49">
        <v>0</v>
      </c>
      <c r="J370" s="49">
        <v>15959.691000000001</v>
      </c>
      <c r="K370" s="165">
        <v>1000</v>
      </c>
      <c r="L370" s="152">
        <v>1.0668463005017952</v>
      </c>
      <c r="M370" s="49">
        <v>14959.691000000001</v>
      </c>
      <c r="N370" s="49">
        <v>15959.691000000001</v>
      </c>
      <c r="O370" s="49">
        <v>0</v>
      </c>
      <c r="P370" s="49">
        <v>15959.691000000001</v>
      </c>
      <c r="Q370" s="165">
        <v>1000</v>
      </c>
      <c r="R370" s="152">
        <v>1.0668463005017952</v>
      </c>
      <c r="S370" s="49">
        <v>548.44100000000003</v>
      </c>
      <c r="T370" s="49">
        <v>0</v>
      </c>
      <c r="U370" s="49">
        <v>0</v>
      </c>
      <c r="V370" s="49">
        <v>6142.56</v>
      </c>
      <c r="W370" s="49">
        <v>0</v>
      </c>
      <c r="X370" s="49">
        <v>0</v>
      </c>
      <c r="Y370" s="49">
        <v>877.50900000000001</v>
      </c>
      <c r="Z370" s="49">
        <v>0</v>
      </c>
      <c r="AA370" s="49">
        <v>0</v>
      </c>
      <c r="AB370" s="49">
        <v>0</v>
      </c>
      <c r="AC370" s="49">
        <v>0</v>
      </c>
      <c r="AD370" s="49">
        <v>0</v>
      </c>
      <c r="AE370" s="49">
        <v>0</v>
      </c>
      <c r="AF370" s="49">
        <v>0</v>
      </c>
      <c r="AG370" s="49">
        <v>0</v>
      </c>
      <c r="AH370" s="49">
        <v>0</v>
      </c>
      <c r="AI370" s="49">
        <v>0</v>
      </c>
      <c r="AJ370" s="49">
        <v>877.50900000000001</v>
      </c>
      <c r="AK370" s="49">
        <v>0</v>
      </c>
      <c r="AL370" s="49">
        <v>0</v>
      </c>
      <c r="AM370" s="49">
        <v>877.50900000000001</v>
      </c>
      <c r="AN370" s="49">
        <v>0</v>
      </c>
      <c r="AO370" s="49">
        <v>0</v>
      </c>
      <c r="AP370" s="49">
        <v>1371.11</v>
      </c>
      <c r="AQ370" s="49">
        <v>4387.5439999999999</v>
      </c>
      <c r="AR370" s="49">
        <v>0</v>
      </c>
      <c r="AS370" s="49">
        <v>0</v>
      </c>
      <c r="AT370" s="49">
        <v>0</v>
      </c>
      <c r="AU370" s="49">
        <v>0</v>
      </c>
      <c r="AV370" s="49">
        <v>877.50900000000001</v>
      </c>
      <c r="AW370" s="49">
        <v>0</v>
      </c>
      <c r="AX370" s="49">
        <v>0</v>
      </c>
      <c r="AY370" s="49">
        <v>0</v>
      </c>
      <c r="AZ370" s="49">
        <v>0</v>
      </c>
      <c r="BA370" s="49">
        <v>0</v>
      </c>
      <c r="BB370" s="49">
        <v>0</v>
      </c>
      <c r="BC370" s="49">
        <v>0</v>
      </c>
      <c r="BD370" s="49">
        <v>0</v>
      </c>
      <c r="BE370" s="49">
        <v>0</v>
      </c>
      <c r="BF370" s="49">
        <v>0</v>
      </c>
      <c r="BG370" s="49">
        <v>0</v>
      </c>
      <c r="BH370" s="49">
        <v>0</v>
      </c>
      <c r="BI370" s="49"/>
      <c r="BJ370" s="166"/>
      <c r="BK370" s="166"/>
      <c r="BL370" s="166"/>
      <c r="BM370" s="149">
        <v>0</v>
      </c>
    </row>
    <row r="371" spans="2:65" ht="18" hidden="1" customHeight="1" outlineLevel="3">
      <c r="B371" s="166" t="s">
        <v>1038</v>
      </c>
      <c r="C371" s="166" t="s">
        <v>1142</v>
      </c>
      <c r="D371" s="166" t="s">
        <v>625</v>
      </c>
      <c r="E371" s="167" t="s">
        <v>1057</v>
      </c>
      <c r="F371" s="166" t="s">
        <v>1058</v>
      </c>
      <c r="G371" s="49">
        <v>29485.598000000002</v>
      </c>
      <c r="H371" s="49">
        <v>30485.598000000002</v>
      </c>
      <c r="I371" s="49">
        <v>0</v>
      </c>
      <c r="J371" s="49">
        <v>30485.598000000002</v>
      </c>
      <c r="K371" s="165">
        <v>1000</v>
      </c>
      <c r="L371" s="152">
        <v>1.0339148624355525</v>
      </c>
      <c r="M371" s="49">
        <v>29485.598000000002</v>
      </c>
      <c r="N371" s="49">
        <v>30485.598000000002</v>
      </c>
      <c r="O371" s="49">
        <v>0</v>
      </c>
      <c r="P371" s="49">
        <v>30485.598000000002</v>
      </c>
      <c r="Q371" s="165">
        <v>1000</v>
      </c>
      <c r="R371" s="152">
        <v>1.0339148624355525</v>
      </c>
      <c r="S371" s="49">
        <v>329.065</v>
      </c>
      <c r="T371" s="49">
        <v>0</v>
      </c>
      <c r="U371" s="49">
        <v>0</v>
      </c>
      <c r="V371" s="49">
        <v>8775.0889999999999</v>
      </c>
      <c r="W371" s="49">
        <v>0</v>
      </c>
      <c r="X371" s="49">
        <v>0</v>
      </c>
      <c r="Y371" s="49">
        <v>5641.1279999999997</v>
      </c>
      <c r="Z371" s="49">
        <v>0</v>
      </c>
      <c r="AA371" s="49">
        <v>0</v>
      </c>
      <c r="AB371" s="49">
        <v>0</v>
      </c>
      <c r="AC371" s="49">
        <v>0</v>
      </c>
      <c r="AD371" s="49">
        <v>0</v>
      </c>
      <c r="AE371" s="49">
        <v>0</v>
      </c>
      <c r="AF371" s="49">
        <v>0</v>
      </c>
      <c r="AG371" s="49">
        <v>0</v>
      </c>
      <c r="AH371" s="49">
        <v>1755.0170000000001</v>
      </c>
      <c r="AI371" s="49">
        <v>0</v>
      </c>
      <c r="AJ371" s="49">
        <v>877.50900000000001</v>
      </c>
      <c r="AK371" s="49">
        <v>0</v>
      </c>
      <c r="AL371" s="49">
        <v>0</v>
      </c>
      <c r="AM371" s="49">
        <v>7020.0709999999999</v>
      </c>
      <c r="AN371" s="49">
        <v>0</v>
      </c>
      <c r="AO371" s="49">
        <v>0</v>
      </c>
      <c r="AP371" s="49">
        <v>822.66600000000005</v>
      </c>
      <c r="AQ371" s="49">
        <v>4387.5439999999999</v>
      </c>
      <c r="AR371" s="49">
        <v>0</v>
      </c>
      <c r="AS371" s="49">
        <v>0</v>
      </c>
      <c r="AT371" s="49">
        <v>0</v>
      </c>
      <c r="AU371" s="49">
        <v>0</v>
      </c>
      <c r="AV371" s="49">
        <v>877.50900000000001</v>
      </c>
      <c r="AW371" s="49">
        <v>0</v>
      </c>
      <c r="AX371" s="49">
        <v>0</v>
      </c>
      <c r="AY371" s="49">
        <v>0</v>
      </c>
      <c r="AZ371" s="49">
        <v>0</v>
      </c>
      <c r="BA371" s="49">
        <v>0</v>
      </c>
      <c r="BB371" s="49">
        <v>0</v>
      </c>
      <c r="BC371" s="49">
        <v>0</v>
      </c>
      <c r="BD371" s="49">
        <v>0</v>
      </c>
      <c r="BE371" s="49">
        <v>0</v>
      </c>
      <c r="BF371" s="49">
        <v>0</v>
      </c>
      <c r="BG371" s="49">
        <v>0</v>
      </c>
      <c r="BH371" s="49">
        <v>0</v>
      </c>
      <c r="BI371" s="49"/>
      <c r="BJ371" s="166"/>
      <c r="BK371" s="166"/>
      <c r="BL371" s="166"/>
      <c r="BM371" s="149">
        <v>-3.637978807091713E-12</v>
      </c>
    </row>
    <row r="372" spans="2:65" ht="18" hidden="1" customHeight="1" outlineLevel="3">
      <c r="B372" s="166" t="s">
        <v>1038</v>
      </c>
      <c r="C372" s="166" t="s">
        <v>618</v>
      </c>
      <c r="D372" s="166" t="s">
        <v>738</v>
      </c>
      <c r="E372" s="167" t="s">
        <v>752</v>
      </c>
      <c r="F372" s="166"/>
      <c r="G372" s="49">
        <v>40000</v>
      </c>
      <c r="H372" s="49">
        <v>86492.213000000003</v>
      </c>
      <c r="I372" s="49">
        <v>0</v>
      </c>
      <c r="J372" s="49">
        <v>86492.213000000003</v>
      </c>
      <c r="K372" s="165">
        <v>46492.213000000003</v>
      </c>
      <c r="L372" s="152">
        <v>2.1623053250000002</v>
      </c>
      <c r="M372" s="49">
        <v>40000</v>
      </c>
      <c r="N372" s="49">
        <v>86492.213000000003</v>
      </c>
      <c r="O372" s="49">
        <v>0</v>
      </c>
      <c r="P372" s="49">
        <v>86492.213000000003</v>
      </c>
      <c r="Q372" s="165">
        <v>46492.213000000003</v>
      </c>
      <c r="R372" s="152">
        <v>2.1623053250000002</v>
      </c>
      <c r="S372" s="49">
        <v>0</v>
      </c>
      <c r="T372" s="49">
        <v>0</v>
      </c>
      <c r="U372" s="49">
        <v>0</v>
      </c>
      <c r="V372" s="49">
        <v>38610.39</v>
      </c>
      <c r="W372" s="49">
        <v>0</v>
      </c>
      <c r="X372" s="49">
        <v>822.66600000000005</v>
      </c>
      <c r="Y372" s="49">
        <v>42997.936000000002</v>
      </c>
      <c r="Z372" s="49">
        <v>0</v>
      </c>
      <c r="AA372" s="49">
        <v>0</v>
      </c>
      <c r="AB372" s="49">
        <v>0</v>
      </c>
      <c r="AC372" s="49">
        <v>0</v>
      </c>
      <c r="AD372" s="49">
        <v>0</v>
      </c>
      <c r="AE372" s="49">
        <v>0</v>
      </c>
      <c r="AF372" s="49">
        <v>0</v>
      </c>
      <c r="AG372" s="49">
        <v>0</v>
      </c>
      <c r="AH372" s="49">
        <v>0</v>
      </c>
      <c r="AI372" s="49">
        <v>526.505</v>
      </c>
      <c r="AJ372" s="49">
        <v>526.505</v>
      </c>
      <c r="AK372" s="49">
        <v>0</v>
      </c>
      <c r="AL372" s="49">
        <v>0</v>
      </c>
      <c r="AM372" s="49">
        <v>877.50900000000001</v>
      </c>
      <c r="AN372" s="49">
        <v>0</v>
      </c>
      <c r="AO372" s="49">
        <v>0</v>
      </c>
      <c r="AP372" s="49">
        <v>822.66600000000005</v>
      </c>
      <c r="AQ372" s="49">
        <v>0</v>
      </c>
      <c r="AR372" s="49">
        <v>0</v>
      </c>
      <c r="AS372" s="49">
        <v>0</v>
      </c>
      <c r="AT372" s="49">
        <v>0</v>
      </c>
      <c r="AU372" s="49">
        <v>0</v>
      </c>
      <c r="AV372" s="49">
        <v>526.505</v>
      </c>
      <c r="AW372" s="49">
        <v>0</v>
      </c>
      <c r="AX372" s="49">
        <v>0</v>
      </c>
      <c r="AY372" s="49">
        <v>0</v>
      </c>
      <c r="AZ372" s="49">
        <v>0</v>
      </c>
      <c r="BA372" s="49">
        <v>0</v>
      </c>
      <c r="BB372" s="49">
        <v>0</v>
      </c>
      <c r="BC372" s="49">
        <v>0</v>
      </c>
      <c r="BD372" s="49">
        <v>0</v>
      </c>
      <c r="BE372" s="49">
        <v>781.53099999999995</v>
      </c>
      <c r="BF372" s="49">
        <v>0</v>
      </c>
      <c r="BG372" s="49">
        <v>0</v>
      </c>
      <c r="BH372" s="49">
        <v>0</v>
      </c>
      <c r="BI372" s="49"/>
      <c r="BJ372" s="166"/>
      <c r="BK372" s="166"/>
      <c r="BL372" s="166"/>
      <c r="BM372" s="149">
        <v>1.4551915228366852E-11</v>
      </c>
    </row>
    <row r="373" spans="2:65" ht="18" hidden="1" customHeight="1" outlineLevel="3">
      <c r="B373" s="166" t="s">
        <v>1038</v>
      </c>
      <c r="C373" s="166"/>
      <c r="D373" s="166" t="s">
        <v>1201</v>
      </c>
      <c r="E373" s="167" t="s">
        <v>1201</v>
      </c>
      <c r="F373" s="166"/>
      <c r="G373" s="49">
        <v>20000</v>
      </c>
      <c r="H373" s="49">
        <v>0</v>
      </c>
      <c r="I373" s="49">
        <v>0</v>
      </c>
      <c r="J373" s="49">
        <v>0</v>
      </c>
      <c r="K373" s="165">
        <v>-20000</v>
      </c>
      <c r="L373" s="152">
        <v>0</v>
      </c>
      <c r="M373" s="49">
        <v>20000</v>
      </c>
      <c r="N373" s="49">
        <v>0</v>
      </c>
      <c r="O373" s="49">
        <v>0</v>
      </c>
      <c r="P373" s="49">
        <v>0</v>
      </c>
      <c r="Q373" s="165">
        <v>-20000</v>
      </c>
      <c r="R373" s="152">
        <v>0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0</v>
      </c>
      <c r="AC373" s="49">
        <v>0</v>
      </c>
      <c r="AD373" s="49">
        <v>0</v>
      </c>
      <c r="AE373" s="49">
        <v>0</v>
      </c>
      <c r="AF373" s="49">
        <v>0</v>
      </c>
      <c r="AG373" s="49">
        <v>0</v>
      </c>
      <c r="AH373" s="49">
        <v>0</v>
      </c>
      <c r="AI373" s="49">
        <v>0</v>
      </c>
      <c r="AJ373" s="49">
        <v>0</v>
      </c>
      <c r="AK373" s="49">
        <v>0</v>
      </c>
      <c r="AL373" s="49">
        <v>0</v>
      </c>
      <c r="AM373" s="49">
        <v>0</v>
      </c>
      <c r="AN373" s="49">
        <v>0</v>
      </c>
      <c r="AO373" s="49">
        <v>0</v>
      </c>
      <c r="AP373" s="49">
        <v>0</v>
      </c>
      <c r="AQ373" s="49">
        <v>0</v>
      </c>
      <c r="AR373" s="49">
        <v>0</v>
      </c>
      <c r="AS373" s="49">
        <v>0</v>
      </c>
      <c r="AT373" s="49">
        <v>0</v>
      </c>
      <c r="AU373" s="49">
        <v>0</v>
      </c>
      <c r="AV373" s="49">
        <v>0</v>
      </c>
      <c r="AW373" s="49">
        <v>0</v>
      </c>
      <c r="AX373" s="49">
        <v>0</v>
      </c>
      <c r="AY373" s="49">
        <v>0</v>
      </c>
      <c r="AZ373" s="49">
        <v>0</v>
      </c>
      <c r="BA373" s="49">
        <v>0</v>
      </c>
      <c r="BB373" s="49">
        <v>0</v>
      </c>
      <c r="BC373" s="49">
        <v>0</v>
      </c>
      <c r="BD373" s="49">
        <v>0</v>
      </c>
      <c r="BE373" s="49">
        <v>0</v>
      </c>
      <c r="BF373" s="49">
        <v>0</v>
      </c>
      <c r="BG373" s="49">
        <v>0</v>
      </c>
      <c r="BH373" s="49">
        <v>0</v>
      </c>
      <c r="BI373" s="49"/>
      <c r="BJ373" s="166"/>
      <c r="BK373" s="166"/>
      <c r="BL373" s="166"/>
      <c r="BM373" s="149">
        <v>0</v>
      </c>
    </row>
    <row r="374" spans="2:65" ht="18" hidden="1" customHeight="1" outlineLevel="3">
      <c r="B374" s="166" t="s">
        <v>1038</v>
      </c>
      <c r="C374" s="166" t="s">
        <v>618</v>
      </c>
      <c r="D374" s="166" t="s">
        <v>1110</v>
      </c>
      <c r="E374" s="167" t="s">
        <v>761</v>
      </c>
      <c r="F374" s="166"/>
      <c r="G374" s="49">
        <v>30000</v>
      </c>
      <c r="H374" s="49">
        <v>0</v>
      </c>
      <c r="I374" s="49">
        <v>0</v>
      </c>
      <c r="J374" s="49">
        <v>0</v>
      </c>
      <c r="K374" s="165">
        <v>-30000</v>
      </c>
      <c r="L374" s="152">
        <v>0</v>
      </c>
      <c r="M374" s="49">
        <v>30000</v>
      </c>
      <c r="N374" s="49">
        <v>0</v>
      </c>
      <c r="O374" s="49">
        <v>0</v>
      </c>
      <c r="P374" s="49">
        <v>0</v>
      </c>
      <c r="Q374" s="165">
        <v>-30000</v>
      </c>
      <c r="R374" s="152">
        <v>0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0</v>
      </c>
      <c r="AC374" s="49">
        <v>0</v>
      </c>
      <c r="AD374" s="49">
        <v>0</v>
      </c>
      <c r="AE374" s="49">
        <v>0</v>
      </c>
      <c r="AF374" s="49">
        <v>0</v>
      </c>
      <c r="AG374" s="49">
        <v>0</v>
      </c>
      <c r="AH374" s="49">
        <v>0</v>
      </c>
      <c r="AI374" s="49">
        <v>0</v>
      </c>
      <c r="AJ374" s="49">
        <v>0</v>
      </c>
      <c r="AK374" s="49">
        <v>0</v>
      </c>
      <c r="AL374" s="49">
        <v>0</v>
      </c>
      <c r="AM374" s="49">
        <v>0</v>
      </c>
      <c r="AN374" s="49">
        <v>0</v>
      </c>
      <c r="AO374" s="49">
        <v>0</v>
      </c>
      <c r="AP374" s="49">
        <v>0</v>
      </c>
      <c r="AQ374" s="49">
        <v>0</v>
      </c>
      <c r="AR374" s="49">
        <v>0</v>
      </c>
      <c r="AS374" s="49">
        <v>0</v>
      </c>
      <c r="AT374" s="49">
        <v>0</v>
      </c>
      <c r="AU374" s="49">
        <v>0</v>
      </c>
      <c r="AV374" s="49">
        <v>0</v>
      </c>
      <c r="AW374" s="49">
        <v>0</v>
      </c>
      <c r="AX374" s="49">
        <v>0</v>
      </c>
      <c r="AY374" s="49">
        <v>0</v>
      </c>
      <c r="AZ374" s="49">
        <v>0</v>
      </c>
      <c r="BA374" s="49">
        <v>0</v>
      </c>
      <c r="BB374" s="49">
        <v>0</v>
      </c>
      <c r="BC374" s="49">
        <v>0</v>
      </c>
      <c r="BD374" s="49">
        <v>0</v>
      </c>
      <c r="BE374" s="49">
        <v>0</v>
      </c>
      <c r="BF374" s="49">
        <v>0</v>
      </c>
      <c r="BG374" s="49">
        <v>0</v>
      </c>
      <c r="BH374" s="49">
        <v>0</v>
      </c>
      <c r="BI374" s="49"/>
      <c r="BJ374" s="166"/>
      <c r="BK374" s="166"/>
      <c r="BL374" s="166"/>
      <c r="BM374" s="149">
        <v>0</v>
      </c>
    </row>
    <row r="375" spans="2:65" ht="18" hidden="1" customHeight="1" outlineLevel="3">
      <c r="B375" s="166" t="s">
        <v>1038</v>
      </c>
      <c r="C375" s="166" t="s">
        <v>1142</v>
      </c>
      <c r="D375" s="166" t="s">
        <v>760</v>
      </c>
      <c r="E375" s="167" t="s">
        <v>777</v>
      </c>
      <c r="F375" s="166"/>
      <c r="G375" s="49">
        <v>60000</v>
      </c>
      <c r="H375" s="49">
        <v>0</v>
      </c>
      <c r="I375" s="49">
        <v>0</v>
      </c>
      <c r="J375" s="49">
        <v>0</v>
      </c>
      <c r="K375" s="165">
        <v>-60000</v>
      </c>
      <c r="L375" s="152">
        <v>0</v>
      </c>
      <c r="M375" s="49">
        <v>60000</v>
      </c>
      <c r="N375" s="49">
        <v>0</v>
      </c>
      <c r="O375" s="49">
        <v>0</v>
      </c>
      <c r="P375" s="49">
        <v>0</v>
      </c>
      <c r="Q375" s="165">
        <v>-60000</v>
      </c>
      <c r="R375" s="152">
        <v>0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0</v>
      </c>
      <c r="AC375" s="49">
        <v>0</v>
      </c>
      <c r="AD375" s="49">
        <v>0</v>
      </c>
      <c r="AE375" s="49">
        <v>0</v>
      </c>
      <c r="AF375" s="49">
        <v>0</v>
      </c>
      <c r="AG375" s="49">
        <v>0</v>
      </c>
      <c r="AH375" s="49">
        <v>0</v>
      </c>
      <c r="AI375" s="49">
        <v>0</v>
      </c>
      <c r="AJ375" s="49">
        <v>0</v>
      </c>
      <c r="AK375" s="49">
        <v>0</v>
      </c>
      <c r="AL375" s="49">
        <v>0</v>
      </c>
      <c r="AM375" s="49">
        <v>0</v>
      </c>
      <c r="AN375" s="49">
        <v>0</v>
      </c>
      <c r="AO375" s="49">
        <v>0</v>
      </c>
      <c r="AP375" s="49">
        <v>0</v>
      </c>
      <c r="AQ375" s="49">
        <v>0</v>
      </c>
      <c r="AR375" s="49">
        <v>0</v>
      </c>
      <c r="AS375" s="49">
        <v>0</v>
      </c>
      <c r="AT375" s="49">
        <v>0</v>
      </c>
      <c r="AU375" s="49">
        <v>0</v>
      </c>
      <c r="AV375" s="49">
        <v>0</v>
      </c>
      <c r="AW375" s="49">
        <v>0</v>
      </c>
      <c r="AX375" s="49">
        <v>0</v>
      </c>
      <c r="AY375" s="49">
        <v>0</v>
      </c>
      <c r="AZ375" s="49">
        <v>0</v>
      </c>
      <c r="BA375" s="49">
        <v>0</v>
      </c>
      <c r="BB375" s="49">
        <v>0</v>
      </c>
      <c r="BC375" s="49">
        <v>0</v>
      </c>
      <c r="BD375" s="49">
        <v>0</v>
      </c>
      <c r="BE375" s="49">
        <v>0</v>
      </c>
      <c r="BF375" s="49">
        <v>0</v>
      </c>
      <c r="BG375" s="49">
        <v>0</v>
      </c>
      <c r="BH375" s="49">
        <v>0</v>
      </c>
      <c r="BI375" s="49"/>
      <c r="BJ375" s="166"/>
      <c r="BK375" s="166"/>
      <c r="BL375" s="166"/>
      <c r="BM375" s="149">
        <v>0</v>
      </c>
    </row>
    <row r="376" spans="2:65" ht="18" hidden="1" customHeight="1" outlineLevel="3">
      <c r="B376" s="166" t="s">
        <v>1038</v>
      </c>
      <c r="C376" s="166"/>
      <c r="D376" s="166" t="s">
        <v>1202</v>
      </c>
      <c r="E376" s="167" t="s">
        <v>1202</v>
      </c>
      <c r="F376" s="166"/>
      <c r="G376" s="49">
        <v>20000</v>
      </c>
      <c r="H376" s="49">
        <v>0</v>
      </c>
      <c r="I376" s="49">
        <v>0</v>
      </c>
      <c r="J376" s="49">
        <v>0</v>
      </c>
      <c r="K376" s="165">
        <v>-20000</v>
      </c>
      <c r="L376" s="152">
        <v>0</v>
      </c>
      <c r="M376" s="49">
        <v>20000</v>
      </c>
      <c r="N376" s="49">
        <v>0</v>
      </c>
      <c r="O376" s="49">
        <v>0</v>
      </c>
      <c r="P376" s="49">
        <v>0</v>
      </c>
      <c r="Q376" s="165">
        <v>-20000</v>
      </c>
      <c r="R376" s="152">
        <v>0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0</v>
      </c>
      <c r="AC376" s="49">
        <v>0</v>
      </c>
      <c r="AD376" s="49">
        <v>0</v>
      </c>
      <c r="AE376" s="49">
        <v>0</v>
      </c>
      <c r="AF376" s="49">
        <v>0</v>
      </c>
      <c r="AG376" s="49">
        <v>0</v>
      </c>
      <c r="AH376" s="49">
        <v>0</v>
      </c>
      <c r="AI376" s="49">
        <v>0</v>
      </c>
      <c r="AJ376" s="49">
        <v>0</v>
      </c>
      <c r="AK376" s="49">
        <v>0</v>
      </c>
      <c r="AL376" s="49">
        <v>0</v>
      </c>
      <c r="AM376" s="49">
        <v>0</v>
      </c>
      <c r="AN376" s="49">
        <v>0</v>
      </c>
      <c r="AO376" s="49">
        <v>0</v>
      </c>
      <c r="AP376" s="49">
        <v>0</v>
      </c>
      <c r="AQ376" s="49">
        <v>0</v>
      </c>
      <c r="AR376" s="49">
        <v>0</v>
      </c>
      <c r="AS376" s="49">
        <v>0</v>
      </c>
      <c r="AT376" s="49">
        <v>0</v>
      </c>
      <c r="AU376" s="49">
        <v>0</v>
      </c>
      <c r="AV376" s="49">
        <v>0</v>
      </c>
      <c r="AW376" s="49">
        <v>0</v>
      </c>
      <c r="AX376" s="49">
        <v>0</v>
      </c>
      <c r="AY376" s="49">
        <v>0</v>
      </c>
      <c r="AZ376" s="49">
        <v>0</v>
      </c>
      <c r="BA376" s="49">
        <v>0</v>
      </c>
      <c r="BB376" s="49">
        <v>0</v>
      </c>
      <c r="BC376" s="49">
        <v>0</v>
      </c>
      <c r="BD376" s="49">
        <v>0</v>
      </c>
      <c r="BE376" s="49">
        <v>0</v>
      </c>
      <c r="BF376" s="49">
        <v>0</v>
      </c>
      <c r="BG376" s="49">
        <v>0</v>
      </c>
      <c r="BH376" s="49">
        <v>0</v>
      </c>
      <c r="BI376" s="49"/>
      <c r="BJ376" s="166"/>
      <c r="BK376" s="166"/>
      <c r="BL376" s="166"/>
      <c r="BM376" s="149">
        <v>0</v>
      </c>
    </row>
    <row r="377" spans="2:65" ht="18" hidden="1" customHeight="1" outlineLevel="3">
      <c r="B377" s="166" t="s">
        <v>1038</v>
      </c>
      <c r="C377" s="166" t="s">
        <v>618</v>
      </c>
      <c r="D377" s="166" t="s">
        <v>1059</v>
      </c>
      <c r="E377" s="167" t="s">
        <v>1060</v>
      </c>
      <c r="F377" s="166"/>
      <c r="G377" s="49">
        <v>30000</v>
      </c>
      <c r="H377" s="49">
        <v>38873.646000000001</v>
      </c>
      <c r="I377" s="49">
        <v>0</v>
      </c>
      <c r="J377" s="49">
        <v>38873.646000000001</v>
      </c>
      <c r="K377" s="165">
        <v>8873.6460000000006</v>
      </c>
      <c r="L377" s="152">
        <v>1.2957882000000001</v>
      </c>
      <c r="M377" s="49">
        <v>30000</v>
      </c>
      <c r="N377" s="49">
        <v>38873.646000000001</v>
      </c>
      <c r="O377" s="49">
        <v>0</v>
      </c>
      <c r="P377" s="49">
        <v>38873.646000000001</v>
      </c>
      <c r="Q377" s="165">
        <v>8873.6460000000006</v>
      </c>
      <c r="R377" s="152">
        <v>1.2957882000000001</v>
      </c>
      <c r="S377" s="49">
        <v>0</v>
      </c>
      <c r="T377" s="49">
        <v>0</v>
      </c>
      <c r="U377" s="49">
        <v>0</v>
      </c>
      <c r="V377" s="49">
        <v>3510.0360000000001</v>
      </c>
      <c r="W377" s="49">
        <v>0</v>
      </c>
      <c r="X377" s="49">
        <v>0</v>
      </c>
      <c r="Y377" s="49">
        <v>21937.722000000002</v>
      </c>
      <c r="Z377" s="49">
        <v>0</v>
      </c>
      <c r="AA377" s="49">
        <v>0</v>
      </c>
      <c r="AB377" s="49">
        <v>0</v>
      </c>
      <c r="AC377" s="49">
        <v>493.601</v>
      </c>
      <c r="AD377" s="49">
        <v>0</v>
      </c>
      <c r="AE377" s="49">
        <v>0</v>
      </c>
      <c r="AF377" s="49">
        <v>0</v>
      </c>
      <c r="AG377" s="49">
        <v>0</v>
      </c>
      <c r="AH377" s="49">
        <v>0</v>
      </c>
      <c r="AI377" s="49">
        <v>526.505</v>
      </c>
      <c r="AJ377" s="49">
        <v>526.505</v>
      </c>
      <c r="AK377" s="49">
        <v>0</v>
      </c>
      <c r="AL377" s="49">
        <v>0</v>
      </c>
      <c r="AM377" s="49">
        <v>6142.5619999999999</v>
      </c>
      <c r="AN377" s="49">
        <v>0</v>
      </c>
      <c r="AO377" s="49">
        <v>0</v>
      </c>
      <c r="AP377" s="49">
        <v>822.66600000000005</v>
      </c>
      <c r="AQ377" s="49">
        <v>4387.5439999999999</v>
      </c>
      <c r="AR377" s="49">
        <v>0</v>
      </c>
      <c r="AS377" s="49">
        <v>0</v>
      </c>
      <c r="AT377" s="49">
        <v>0</v>
      </c>
      <c r="AU377" s="49">
        <v>0</v>
      </c>
      <c r="AV377" s="49">
        <v>526.505</v>
      </c>
      <c r="AW377" s="49">
        <v>0</v>
      </c>
      <c r="AX377" s="49">
        <v>0</v>
      </c>
      <c r="AY377" s="49">
        <v>0</v>
      </c>
      <c r="AZ377" s="49">
        <v>0</v>
      </c>
      <c r="BA377" s="49">
        <v>0</v>
      </c>
      <c r="BB377" s="49">
        <v>0</v>
      </c>
      <c r="BC377" s="49">
        <v>0</v>
      </c>
      <c r="BD377" s="49">
        <v>0</v>
      </c>
      <c r="BE377" s="49">
        <v>0</v>
      </c>
      <c r="BF377" s="49">
        <v>0</v>
      </c>
      <c r="BG377" s="49">
        <v>0</v>
      </c>
      <c r="BH377" s="49">
        <v>0</v>
      </c>
      <c r="BI377" s="49"/>
      <c r="BJ377" s="166"/>
      <c r="BK377" s="166"/>
      <c r="BL377" s="166"/>
      <c r="BM377" s="149">
        <v>0</v>
      </c>
    </row>
    <row r="378" spans="2:65" ht="18" hidden="1" customHeight="1" outlineLevel="3">
      <c r="B378" s="166" t="s">
        <v>1038</v>
      </c>
      <c r="C378" s="166"/>
      <c r="D378" s="166" t="s">
        <v>1203</v>
      </c>
      <c r="E378" s="167" t="s">
        <v>1203</v>
      </c>
      <c r="F378" s="166"/>
      <c r="G378" s="49">
        <v>20000</v>
      </c>
      <c r="H378" s="49">
        <v>0</v>
      </c>
      <c r="I378" s="49">
        <v>0</v>
      </c>
      <c r="J378" s="49">
        <v>0</v>
      </c>
      <c r="K378" s="165">
        <v>-20000</v>
      </c>
      <c r="L378" s="152">
        <v>0</v>
      </c>
      <c r="M378" s="49">
        <v>20000</v>
      </c>
      <c r="N378" s="49">
        <v>0</v>
      </c>
      <c r="O378" s="49">
        <v>0</v>
      </c>
      <c r="P378" s="49">
        <v>0</v>
      </c>
      <c r="Q378" s="165">
        <v>-20000</v>
      </c>
      <c r="R378" s="152">
        <v>0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0</v>
      </c>
      <c r="AC378" s="49">
        <v>0</v>
      </c>
      <c r="AD378" s="49">
        <v>0</v>
      </c>
      <c r="AE378" s="49">
        <v>0</v>
      </c>
      <c r="AF378" s="49">
        <v>0</v>
      </c>
      <c r="AG378" s="49">
        <v>0</v>
      </c>
      <c r="AH378" s="49">
        <v>0</v>
      </c>
      <c r="AI378" s="49">
        <v>0</v>
      </c>
      <c r="AJ378" s="49">
        <v>0</v>
      </c>
      <c r="AK378" s="49">
        <v>0</v>
      </c>
      <c r="AL378" s="49">
        <v>0</v>
      </c>
      <c r="AM378" s="49">
        <v>0</v>
      </c>
      <c r="AN378" s="49">
        <v>0</v>
      </c>
      <c r="AO378" s="49">
        <v>0</v>
      </c>
      <c r="AP378" s="49">
        <v>0</v>
      </c>
      <c r="AQ378" s="49">
        <v>0</v>
      </c>
      <c r="AR378" s="49">
        <v>0</v>
      </c>
      <c r="AS378" s="49">
        <v>0</v>
      </c>
      <c r="AT378" s="49">
        <v>0</v>
      </c>
      <c r="AU378" s="49">
        <v>0</v>
      </c>
      <c r="AV378" s="49">
        <v>0</v>
      </c>
      <c r="AW378" s="49">
        <v>0</v>
      </c>
      <c r="AX378" s="49">
        <v>0</v>
      </c>
      <c r="AY378" s="49">
        <v>0</v>
      </c>
      <c r="AZ378" s="49">
        <v>0</v>
      </c>
      <c r="BA378" s="49">
        <v>0</v>
      </c>
      <c r="BB378" s="49">
        <v>0</v>
      </c>
      <c r="BC378" s="49">
        <v>0</v>
      </c>
      <c r="BD378" s="49">
        <v>0</v>
      </c>
      <c r="BE378" s="49">
        <v>0</v>
      </c>
      <c r="BF378" s="49">
        <v>0</v>
      </c>
      <c r="BG378" s="49">
        <v>0</v>
      </c>
      <c r="BH378" s="49">
        <v>0</v>
      </c>
      <c r="BI378" s="49"/>
      <c r="BJ378" s="166"/>
      <c r="BK378" s="166"/>
      <c r="BL378" s="166"/>
      <c r="BM378" s="149">
        <v>0</v>
      </c>
    </row>
    <row r="379" spans="2:65" ht="18" hidden="1" customHeight="1" outlineLevel="3">
      <c r="B379" s="166" t="s">
        <v>1038</v>
      </c>
      <c r="C379" s="166" t="s">
        <v>1142</v>
      </c>
      <c r="D379" s="166" t="s">
        <v>1204</v>
      </c>
      <c r="E379" s="167" t="s">
        <v>1205</v>
      </c>
      <c r="F379" s="166"/>
      <c r="G379" s="49">
        <v>40000</v>
      </c>
      <c r="H379" s="49">
        <v>64099.28</v>
      </c>
      <c r="I379" s="49">
        <v>0</v>
      </c>
      <c r="J379" s="49">
        <v>64099.28</v>
      </c>
      <c r="K379" s="165">
        <v>24099.279999999999</v>
      </c>
      <c r="L379" s="152">
        <v>1.602482</v>
      </c>
      <c r="M379" s="49">
        <v>40000</v>
      </c>
      <c r="N379" s="49">
        <v>64099.28</v>
      </c>
      <c r="O379" s="49">
        <v>0</v>
      </c>
      <c r="P379" s="49">
        <v>64099.28</v>
      </c>
      <c r="Q379" s="165">
        <v>24099.279999999999</v>
      </c>
      <c r="R379" s="152">
        <v>1.602482</v>
      </c>
      <c r="S379" s="49">
        <v>0</v>
      </c>
      <c r="T379" s="49">
        <v>0</v>
      </c>
      <c r="U379" s="49">
        <v>0</v>
      </c>
      <c r="V379" s="49">
        <v>40365.406000000003</v>
      </c>
      <c r="W379" s="49">
        <v>0</v>
      </c>
      <c r="X379" s="49">
        <v>0</v>
      </c>
      <c r="Y379" s="49">
        <v>17550.177</v>
      </c>
      <c r="Z379" s="49">
        <v>0</v>
      </c>
      <c r="AA379" s="49">
        <v>0</v>
      </c>
      <c r="AB379" s="49">
        <v>0</v>
      </c>
      <c r="AC379" s="49">
        <v>0</v>
      </c>
      <c r="AD379" s="49">
        <v>0</v>
      </c>
      <c r="AE379" s="49">
        <v>0</v>
      </c>
      <c r="AF379" s="49">
        <v>0</v>
      </c>
      <c r="AG379" s="49">
        <v>0</v>
      </c>
      <c r="AH379" s="49">
        <v>0</v>
      </c>
      <c r="AI379" s="49">
        <v>877.50900000000001</v>
      </c>
      <c r="AJ379" s="49">
        <v>877.50900000000001</v>
      </c>
      <c r="AK379" s="49">
        <v>0</v>
      </c>
      <c r="AL379" s="49">
        <v>0</v>
      </c>
      <c r="AM379" s="49">
        <v>877.50900000000001</v>
      </c>
      <c r="AN379" s="49">
        <v>0</v>
      </c>
      <c r="AO379" s="49">
        <v>0</v>
      </c>
      <c r="AP379" s="49">
        <v>1371.11</v>
      </c>
      <c r="AQ379" s="49">
        <v>0</v>
      </c>
      <c r="AR379" s="49">
        <v>0</v>
      </c>
      <c r="AS379" s="49">
        <v>0</v>
      </c>
      <c r="AT379" s="49">
        <v>0</v>
      </c>
      <c r="AU379" s="49">
        <v>0</v>
      </c>
      <c r="AV379" s="49">
        <v>877.50900000000001</v>
      </c>
      <c r="AW379" s="49">
        <v>0</v>
      </c>
      <c r="AX379" s="49">
        <v>0</v>
      </c>
      <c r="AY379" s="49">
        <v>0</v>
      </c>
      <c r="AZ379" s="49">
        <v>0</v>
      </c>
      <c r="BA379" s="49">
        <v>0</v>
      </c>
      <c r="BB379" s="49">
        <v>0</v>
      </c>
      <c r="BC379" s="49">
        <v>0</v>
      </c>
      <c r="BD379" s="49">
        <v>0</v>
      </c>
      <c r="BE379" s="49">
        <v>1302.5509999999999</v>
      </c>
      <c r="BF379" s="49">
        <v>0</v>
      </c>
      <c r="BG379" s="49">
        <v>0</v>
      </c>
      <c r="BH379" s="49">
        <v>0</v>
      </c>
      <c r="BI379" s="49"/>
      <c r="BJ379" s="166"/>
      <c r="BK379" s="166"/>
      <c r="BL379" s="166"/>
      <c r="BM379" s="149">
        <v>-7.2759576141834259E-12</v>
      </c>
    </row>
    <row r="380" spans="2:65" ht="18" hidden="1" customHeight="1" outlineLevel="3">
      <c r="B380" s="166" t="s">
        <v>1038</v>
      </c>
      <c r="C380" s="166" t="s">
        <v>352</v>
      </c>
      <c r="D380" s="166" t="s">
        <v>1143</v>
      </c>
      <c r="E380" s="167" t="s">
        <v>1144</v>
      </c>
      <c r="F380" s="166"/>
      <c r="G380" s="49">
        <v>20000</v>
      </c>
      <c r="H380" s="49">
        <v>0</v>
      </c>
      <c r="I380" s="49">
        <v>0</v>
      </c>
      <c r="J380" s="49">
        <v>0</v>
      </c>
      <c r="K380" s="165">
        <v>-20000</v>
      </c>
      <c r="L380" s="152">
        <v>0</v>
      </c>
      <c r="M380" s="49">
        <v>20000</v>
      </c>
      <c r="N380" s="49">
        <v>0</v>
      </c>
      <c r="O380" s="49">
        <v>0</v>
      </c>
      <c r="P380" s="49">
        <v>0</v>
      </c>
      <c r="Q380" s="165">
        <v>-20000</v>
      </c>
      <c r="R380" s="152">
        <v>0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0</v>
      </c>
      <c r="AC380" s="49">
        <v>0</v>
      </c>
      <c r="AD380" s="49">
        <v>0</v>
      </c>
      <c r="AE380" s="49">
        <v>0</v>
      </c>
      <c r="AF380" s="49">
        <v>0</v>
      </c>
      <c r="AG380" s="49">
        <v>0</v>
      </c>
      <c r="AH380" s="49">
        <v>0</v>
      </c>
      <c r="AI380" s="49">
        <v>0</v>
      </c>
      <c r="AJ380" s="49">
        <v>0</v>
      </c>
      <c r="AK380" s="49">
        <v>0</v>
      </c>
      <c r="AL380" s="49">
        <v>0</v>
      </c>
      <c r="AM380" s="49">
        <v>0</v>
      </c>
      <c r="AN380" s="49">
        <v>0</v>
      </c>
      <c r="AO380" s="49">
        <v>0</v>
      </c>
      <c r="AP380" s="49">
        <v>0</v>
      </c>
      <c r="AQ380" s="49">
        <v>0</v>
      </c>
      <c r="AR380" s="49">
        <v>0</v>
      </c>
      <c r="AS380" s="49">
        <v>0</v>
      </c>
      <c r="AT380" s="49">
        <v>0</v>
      </c>
      <c r="AU380" s="49">
        <v>0</v>
      </c>
      <c r="AV380" s="49">
        <v>0</v>
      </c>
      <c r="AW380" s="49">
        <v>0</v>
      </c>
      <c r="AX380" s="49">
        <v>0</v>
      </c>
      <c r="AY380" s="49">
        <v>0</v>
      </c>
      <c r="AZ380" s="49">
        <v>0</v>
      </c>
      <c r="BA380" s="49">
        <v>0</v>
      </c>
      <c r="BB380" s="49">
        <v>0</v>
      </c>
      <c r="BC380" s="49">
        <v>0</v>
      </c>
      <c r="BD380" s="49">
        <v>0</v>
      </c>
      <c r="BE380" s="49">
        <v>0</v>
      </c>
      <c r="BF380" s="49">
        <v>0</v>
      </c>
      <c r="BG380" s="49">
        <v>0</v>
      </c>
      <c r="BH380" s="49">
        <v>0</v>
      </c>
      <c r="BI380" s="49"/>
      <c r="BJ380" s="166"/>
      <c r="BK380" s="166"/>
      <c r="BL380" s="166"/>
      <c r="BM380" s="149">
        <v>0</v>
      </c>
    </row>
    <row r="381" spans="2:65" ht="18" hidden="1" customHeight="1" outlineLevel="3">
      <c r="B381" s="166" t="s">
        <v>1038</v>
      </c>
      <c r="C381" s="166" t="s">
        <v>618</v>
      </c>
      <c r="D381" s="166" t="s">
        <v>1161</v>
      </c>
      <c r="E381" s="167" t="s">
        <v>1162</v>
      </c>
      <c r="F381" s="166"/>
      <c r="G381" s="49">
        <v>20000</v>
      </c>
      <c r="H381" s="49">
        <v>50777.605000000003</v>
      </c>
      <c r="I381" s="49">
        <v>0</v>
      </c>
      <c r="J381" s="49">
        <v>50777.605000000003</v>
      </c>
      <c r="K381" s="165">
        <v>30777.605000000003</v>
      </c>
      <c r="L381" s="152">
        <v>2.5388802500000001</v>
      </c>
      <c r="M381" s="49">
        <v>20000</v>
      </c>
      <c r="N381" s="49">
        <v>50777.605000000003</v>
      </c>
      <c r="O381" s="49">
        <v>0</v>
      </c>
      <c r="P381" s="49">
        <v>50777.605000000003</v>
      </c>
      <c r="Q381" s="165">
        <v>30777.605000000003</v>
      </c>
      <c r="R381" s="152">
        <v>2.5388802500000001</v>
      </c>
      <c r="S381" s="49">
        <v>0</v>
      </c>
      <c r="T381" s="49">
        <v>0</v>
      </c>
      <c r="U381" s="49">
        <v>0</v>
      </c>
      <c r="V381" s="49">
        <v>15795.161</v>
      </c>
      <c r="W381" s="49">
        <v>0</v>
      </c>
      <c r="X381" s="49">
        <v>822.66600000000005</v>
      </c>
      <c r="Y381" s="49">
        <v>16672.669000000002</v>
      </c>
      <c r="Z381" s="49">
        <v>0</v>
      </c>
      <c r="AA381" s="49">
        <v>0</v>
      </c>
      <c r="AB381" s="49">
        <v>0</v>
      </c>
      <c r="AC381" s="49">
        <v>493.601</v>
      </c>
      <c r="AD381" s="49">
        <v>0</v>
      </c>
      <c r="AE381" s="49">
        <v>0</v>
      </c>
      <c r="AF381" s="49">
        <v>0</v>
      </c>
      <c r="AG381" s="49">
        <v>0</v>
      </c>
      <c r="AH381" s="49">
        <v>0</v>
      </c>
      <c r="AI381" s="49">
        <v>1053.01</v>
      </c>
      <c r="AJ381" s="49">
        <v>1053.01</v>
      </c>
      <c r="AK381" s="49">
        <v>0</v>
      </c>
      <c r="AL381" s="49">
        <v>0</v>
      </c>
      <c r="AM381" s="49">
        <v>7020.0709999999999</v>
      </c>
      <c r="AN381" s="49">
        <v>0</v>
      </c>
      <c r="AO381" s="49">
        <v>0</v>
      </c>
      <c r="AP381" s="49">
        <v>1645.3320000000001</v>
      </c>
      <c r="AQ381" s="49">
        <v>4387.5439999999999</v>
      </c>
      <c r="AR381" s="49">
        <v>0</v>
      </c>
      <c r="AS381" s="49">
        <v>0</v>
      </c>
      <c r="AT381" s="49">
        <v>0</v>
      </c>
      <c r="AU381" s="49">
        <v>0</v>
      </c>
      <c r="AV381" s="49">
        <v>1053.01</v>
      </c>
      <c r="AW381" s="49">
        <v>0</v>
      </c>
      <c r="AX381" s="49">
        <v>0</v>
      </c>
      <c r="AY381" s="49">
        <v>0</v>
      </c>
      <c r="AZ381" s="49">
        <v>0</v>
      </c>
      <c r="BA381" s="49">
        <v>0</v>
      </c>
      <c r="BB381" s="49">
        <v>0</v>
      </c>
      <c r="BC381" s="49">
        <v>0</v>
      </c>
      <c r="BD381" s="49">
        <v>0</v>
      </c>
      <c r="BE381" s="49">
        <v>781.53099999999995</v>
      </c>
      <c r="BF381" s="49">
        <v>0</v>
      </c>
      <c r="BG381" s="49">
        <v>0</v>
      </c>
      <c r="BH381" s="49">
        <v>0</v>
      </c>
      <c r="BI381" s="49"/>
      <c r="BJ381" s="166"/>
      <c r="BK381" s="166"/>
      <c r="BL381" s="166"/>
      <c r="BM381" s="149">
        <v>1.4551915228366852E-11</v>
      </c>
    </row>
    <row r="382" spans="2:65" ht="18" hidden="1" customHeight="1" outlineLevel="3">
      <c r="B382" s="166" t="s">
        <v>1038</v>
      </c>
      <c r="C382" s="166" t="s">
        <v>618</v>
      </c>
      <c r="D382" s="166" t="s">
        <v>1189</v>
      </c>
      <c r="E382" s="167" t="s">
        <v>1190</v>
      </c>
      <c r="F382" s="166"/>
      <c r="G382" s="49">
        <v>20000</v>
      </c>
      <c r="H382" s="49">
        <v>39224.650999999998</v>
      </c>
      <c r="I382" s="49">
        <v>0</v>
      </c>
      <c r="J382" s="49">
        <v>39224.650999999998</v>
      </c>
      <c r="K382" s="165">
        <v>19224.650999999998</v>
      </c>
      <c r="L382" s="152">
        <v>1.9612325499999999</v>
      </c>
      <c r="M382" s="49">
        <v>20000</v>
      </c>
      <c r="N382" s="49">
        <v>39224.650999999998</v>
      </c>
      <c r="O382" s="49">
        <v>0</v>
      </c>
      <c r="P382" s="49">
        <v>39224.650999999998</v>
      </c>
      <c r="Q382" s="165">
        <v>19224.650999999998</v>
      </c>
      <c r="R382" s="152">
        <v>1.9612325499999999</v>
      </c>
      <c r="S382" s="49">
        <v>0</v>
      </c>
      <c r="T382" s="49">
        <v>0</v>
      </c>
      <c r="U382" s="49">
        <v>0</v>
      </c>
      <c r="V382" s="49">
        <v>3510.0360000000001</v>
      </c>
      <c r="W382" s="49">
        <v>0</v>
      </c>
      <c r="X382" s="49">
        <v>0</v>
      </c>
      <c r="Y382" s="49">
        <v>20182.705000000002</v>
      </c>
      <c r="Z382" s="49">
        <v>0</v>
      </c>
      <c r="AA382" s="49">
        <v>0</v>
      </c>
      <c r="AB382" s="49">
        <v>0</v>
      </c>
      <c r="AC382" s="49">
        <v>493.601</v>
      </c>
      <c r="AD382" s="49">
        <v>0</v>
      </c>
      <c r="AE382" s="49">
        <v>0</v>
      </c>
      <c r="AF382" s="49">
        <v>0</v>
      </c>
      <c r="AG382" s="49">
        <v>0</v>
      </c>
      <c r="AH382" s="49">
        <v>0</v>
      </c>
      <c r="AI382" s="49">
        <v>2632.527</v>
      </c>
      <c r="AJ382" s="49">
        <v>526.505</v>
      </c>
      <c r="AK382" s="49">
        <v>0</v>
      </c>
      <c r="AL382" s="49">
        <v>0</v>
      </c>
      <c r="AM382" s="49">
        <v>6142.5619999999999</v>
      </c>
      <c r="AN382" s="49">
        <v>0</v>
      </c>
      <c r="AO382" s="49">
        <v>0</v>
      </c>
      <c r="AP382" s="49">
        <v>822.66600000000005</v>
      </c>
      <c r="AQ382" s="49">
        <v>4387.5439999999999</v>
      </c>
      <c r="AR382" s="49">
        <v>0</v>
      </c>
      <c r="AS382" s="49">
        <v>0</v>
      </c>
      <c r="AT382" s="49">
        <v>0</v>
      </c>
      <c r="AU382" s="49">
        <v>0</v>
      </c>
      <c r="AV382" s="49">
        <v>526.505</v>
      </c>
      <c r="AW382" s="49">
        <v>0</v>
      </c>
      <c r="AX382" s="49">
        <v>0</v>
      </c>
      <c r="AY382" s="49">
        <v>0</v>
      </c>
      <c r="AZ382" s="49">
        <v>0</v>
      </c>
      <c r="BA382" s="49">
        <v>0</v>
      </c>
      <c r="BB382" s="49">
        <v>0</v>
      </c>
      <c r="BC382" s="49">
        <v>0</v>
      </c>
      <c r="BD382" s="49">
        <v>0</v>
      </c>
      <c r="BE382" s="49">
        <v>0</v>
      </c>
      <c r="BF382" s="49">
        <v>0</v>
      </c>
      <c r="BG382" s="49">
        <v>0</v>
      </c>
      <c r="BH382" s="49">
        <v>0</v>
      </c>
      <c r="BI382" s="49"/>
      <c r="BJ382" s="166"/>
      <c r="BK382" s="166"/>
      <c r="BL382" s="166"/>
      <c r="BM382" s="149">
        <v>0</v>
      </c>
    </row>
    <row r="383" spans="2:65" ht="18" hidden="1" customHeight="1" outlineLevel="3">
      <c r="B383" s="166" t="s">
        <v>1038</v>
      </c>
      <c r="C383" s="166"/>
      <c r="D383" s="166" t="s">
        <v>1246</v>
      </c>
      <c r="E383" s="167" t="s">
        <v>1247</v>
      </c>
      <c r="F383" s="166"/>
      <c r="G383" s="49">
        <v>20000</v>
      </c>
      <c r="H383" s="49">
        <v>50059.137999999999</v>
      </c>
      <c r="I383" s="49">
        <v>0</v>
      </c>
      <c r="J383" s="49">
        <v>50059.137999999999</v>
      </c>
      <c r="K383" s="165">
        <v>30059.137999999999</v>
      </c>
      <c r="L383" s="152">
        <v>2.5029569</v>
      </c>
      <c r="M383" s="49">
        <v>20000</v>
      </c>
      <c r="N383" s="49">
        <v>50059.137999999999</v>
      </c>
      <c r="O383" s="49">
        <v>0</v>
      </c>
      <c r="P383" s="49">
        <v>50059.137999999999</v>
      </c>
      <c r="Q383" s="165">
        <v>30059.137999999999</v>
      </c>
      <c r="R383" s="152">
        <v>2.5029569</v>
      </c>
      <c r="S383" s="49">
        <v>0</v>
      </c>
      <c r="T383" s="49">
        <v>0</v>
      </c>
      <c r="U383" s="49">
        <v>0</v>
      </c>
      <c r="V383" s="49">
        <v>26325.263999999999</v>
      </c>
      <c r="W383" s="49">
        <v>0</v>
      </c>
      <c r="X383" s="49">
        <v>0</v>
      </c>
      <c r="Y383" s="49">
        <v>17550.177</v>
      </c>
      <c r="Z383" s="49">
        <v>0</v>
      </c>
      <c r="AA383" s="49">
        <v>0</v>
      </c>
      <c r="AB383" s="49">
        <v>0</v>
      </c>
      <c r="AC383" s="49">
        <v>0</v>
      </c>
      <c r="AD383" s="49">
        <v>0</v>
      </c>
      <c r="AE383" s="49">
        <v>0</v>
      </c>
      <c r="AF383" s="49">
        <v>0</v>
      </c>
      <c r="AG383" s="49">
        <v>0</v>
      </c>
      <c r="AH383" s="49">
        <v>0</v>
      </c>
      <c r="AI383" s="49">
        <v>877.50900000000001</v>
      </c>
      <c r="AJ383" s="49">
        <v>877.50900000000001</v>
      </c>
      <c r="AK383" s="49">
        <v>0</v>
      </c>
      <c r="AL383" s="49">
        <v>0</v>
      </c>
      <c r="AM383" s="49">
        <v>877.50900000000001</v>
      </c>
      <c r="AN383" s="49">
        <v>0</v>
      </c>
      <c r="AO383" s="49">
        <v>0</v>
      </c>
      <c r="AP383" s="49">
        <v>1371.11</v>
      </c>
      <c r="AQ383" s="49">
        <v>0</v>
      </c>
      <c r="AR383" s="49">
        <v>0</v>
      </c>
      <c r="AS383" s="49">
        <v>0</v>
      </c>
      <c r="AT383" s="49">
        <v>0</v>
      </c>
      <c r="AU383" s="49">
        <v>0</v>
      </c>
      <c r="AV383" s="49">
        <v>877.50900000000001</v>
      </c>
      <c r="AW383" s="49">
        <v>0</v>
      </c>
      <c r="AX383" s="49">
        <v>0</v>
      </c>
      <c r="AY383" s="49">
        <v>0</v>
      </c>
      <c r="AZ383" s="49">
        <v>0</v>
      </c>
      <c r="BA383" s="49">
        <v>0</v>
      </c>
      <c r="BB383" s="49">
        <v>0</v>
      </c>
      <c r="BC383" s="49">
        <v>0</v>
      </c>
      <c r="BD383" s="49">
        <v>0</v>
      </c>
      <c r="BE383" s="49">
        <v>1302.5509999999999</v>
      </c>
      <c r="BF383" s="49">
        <v>0</v>
      </c>
      <c r="BG383" s="49">
        <v>0</v>
      </c>
      <c r="BH383" s="49">
        <v>0</v>
      </c>
      <c r="BI383" s="49"/>
      <c r="BJ383" s="166"/>
      <c r="BK383" s="166"/>
      <c r="BL383" s="166"/>
      <c r="BM383" s="149">
        <v>-7.2759576141834259E-12</v>
      </c>
    </row>
    <row r="384" spans="2:65" ht="18" hidden="1" customHeight="1" outlineLevel="3">
      <c r="B384" s="166" t="s">
        <v>1038</v>
      </c>
      <c r="C384" s="166"/>
      <c r="D384" s="166" t="s">
        <v>1248</v>
      </c>
      <c r="E384" s="167" t="s">
        <v>1249</v>
      </c>
      <c r="F384" s="166"/>
      <c r="G384" s="49">
        <v>20000</v>
      </c>
      <c r="H384" s="49">
        <v>0</v>
      </c>
      <c r="I384" s="49">
        <v>0</v>
      </c>
      <c r="J384" s="49">
        <v>0</v>
      </c>
      <c r="K384" s="165">
        <v>-20000</v>
      </c>
      <c r="L384" s="152">
        <v>0</v>
      </c>
      <c r="M384" s="49">
        <v>20000</v>
      </c>
      <c r="N384" s="49">
        <v>0</v>
      </c>
      <c r="O384" s="49">
        <v>0</v>
      </c>
      <c r="P384" s="49">
        <v>0</v>
      </c>
      <c r="Q384" s="165">
        <v>-20000</v>
      </c>
      <c r="R384" s="152">
        <v>0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0</v>
      </c>
      <c r="AC384" s="49">
        <v>0</v>
      </c>
      <c r="AD384" s="49">
        <v>0</v>
      </c>
      <c r="AE384" s="49">
        <v>0</v>
      </c>
      <c r="AF384" s="49">
        <v>0</v>
      </c>
      <c r="AG384" s="49">
        <v>0</v>
      </c>
      <c r="AH384" s="49">
        <v>0</v>
      </c>
      <c r="AI384" s="49">
        <v>0</v>
      </c>
      <c r="AJ384" s="49">
        <v>0</v>
      </c>
      <c r="AK384" s="49">
        <v>0</v>
      </c>
      <c r="AL384" s="49">
        <v>0</v>
      </c>
      <c r="AM384" s="49">
        <v>0</v>
      </c>
      <c r="AN384" s="49">
        <v>0</v>
      </c>
      <c r="AO384" s="49">
        <v>0</v>
      </c>
      <c r="AP384" s="49">
        <v>0</v>
      </c>
      <c r="AQ384" s="49">
        <v>0</v>
      </c>
      <c r="AR384" s="49">
        <v>0</v>
      </c>
      <c r="AS384" s="49">
        <v>0</v>
      </c>
      <c r="AT384" s="49">
        <v>0</v>
      </c>
      <c r="AU384" s="49">
        <v>0</v>
      </c>
      <c r="AV384" s="49">
        <v>0</v>
      </c>
      <c r="AW384" s="49">
        <v>0</v>
      </c>
      <c r="AX384" s="49">
        <v>0</v>
      </c>
      <c r="AY384" s="49">
        <v>0</v>
      </c>
      <c r="AZ384" s="49">
        <v>0</v>
      </c>
      <c r="BA384" s="49">
        <v>0</v>
      </c>
      <c r="BB384" s="49">
        <v>0</v>
      </c>
      <c r="BC384" s="49">
        <v>0</v>
      </c>
      <c r="BD384" s="49">
        <v>0</v>
      </c>
      <c r="BE384" s="49">
        <v>0</v>
      </c>
      <c r="BF384" s="49">
        <v>0</v>
      </c>
      <c r="BG384" s="49">
        <v>0</v>
      </c>
      <c r="BH384" s="49">
        <v>0</v>
      </c>
      <c r="BI384" s="49"/>
      <c r="BJ384" s="166"/>
      <c r="BK384" s="166"/>
      <c r="BL384" s="166"/>
      <c r="BM384" s="149">
        <v>0</v>
      </c>
    </row>
    <row r="385" spans="2:65" ht="18" hidden="1" customHeight="1" outlineLevel="3">
      <c r="B385" s="166" t="s">
        <v>1038</v>
      </c>
      <c r="C385" s="166"/>
      <c r="D385" s="166" t="s">
        <v>1259</v>
      </c>
      <c r="E385" s="167" t="s">
        <v>1260</v>
      </c>
      <c r="F385" s="166"/>
      <c r="G385" s="49">
        <v>20000</v>
      </c>
      <c r="H385" s="49">
        <v>28647.921999999999</v>
      </c>
      <c r="I385" s="49">
        <v>0</v>
      </c>
      <c r="J385" s="49">
        <v>28647.921999999999</v>
      </c>
      <c r="K385" s="165">
        <v>8647.9219999999987</v>
      </c>
      <c r="L385" s="152">
        <v>1.4323960999999998</v>
      </c>
      <c r="M385" s="49">
        <v>20000</v>
      </c>
      <c r="N385" s="49">
        <v>28647.921999999999</v>
      </c>
      <c r="O385" s="49">
        <v>0</v>
      </c>
      <c r="P385" s="49">
        <v>28647.921999999999</v>
      </c>
      <c r="Q385" s="165">
        <v>8647.9219999999987</v>
      </c>
      <c r="R385" s="152">
        <v>1.4323960999999998</v>
      </c>
      <c r="S385" s="49">
        <v>0</v>
      </c>
      <c r="T385" s="49">
        <v>0</v>
      </c>
      <c r="U385" s="49">
        <v>0</v>
      </c>
      <c r="V385" s="49">
        <v>877.50900000000001</v>
      </c>
      <c r="W385" s="49">
        <v>0</v>
      </c>
      <c r="X385" s="49">
        <v>0</v>
      </c>
      <c r="Y385" s="49">
        <v>21060.210999999999</v>
      </c>
      <c r="Z385" s="49">
        <v>0</v>
      </c>
      <c r="AA385" s="49">
        <v>0</v>
      </c>
      <c r="AB385" s="49">
        <v>0</v>
      </c>
      <c r="AC385" s="49">
        <v>0</v>
      </c>
      <c r="AD385" s="49">
        <v>0</v>
      </c>
      <c r="AE385" s="49">
        <v>0</v>
      </c>
      <c r="AF385" s="49">
        <v>0</v>
      </c>
      <c r="AG385" s="49">
        <v>0</v>
      </c>
      <c r="AH385" s="49">
        <v>0</v>
      </c>
      <c r="AI385" s="49">
        <v>877.50900000000001</v>
      </c>
      <c r="AJ385" s="49">
        <v>877.50900000000001</v>
      </c>
      <c r="AK385" s="49">
        <v>0</v>
      </c>
      <c r="AL385" s="49">
        <v>0</v>
      </c>
      <c r="AM385" s="49">
        <v>1404.0139999999999</v>
      </c>
      <c r="AN385" s="49">
        <v>0</v>
      </c>
      <c r="AO385" s="49">
        <v>0</v>
      </c>
      <c r="AP385" s="49">
        <v>1371.11</v>
      </c>
      <c r="AQ385" s="49">
        <v>0</v>
      </c>
      <c r="AR385" s="49">
        <v>0</v>
      </c>
      <c r="AS385" s="49">
        <v>0</v>
      </c>
      <c r="AT385" s="49">
        <v>0</v>
      </c>
      <c r="AU385" s="49">
        <v>0</v>
      </c>
      <c r="AV385" s="49">
        <v>877.50900000000001</v>
      </c>
      <c r="AW385" s="49">
        <v>0</v>
      </c>
      <c r="AX385" s="49">
        <v>0</v>
      </c>
      <c r="AY385" s="49">
        <v>0</v>
      </c>
      <c r="AZ385" s="49">
        <v>0</v>
      </c>
      <c r="BA385" s="49">
        <v>0</v>
      </c>
      <c r="BB385" s="49">
        <v>0</v>
      </c>
      <c r="BC385" s="49">
        <v>0</v>
      </c>
      <c r="BD385" s="49">
        <v>0</v>
      </c>
      <c r="BE385" s="49">
        <v>1302.5509999999999</v>
      </c>
      <c r="BF385" s="49">
        <v>0</v>
      </c>
      <c r="BG385" s="49">
        <v>0</v>
      </c>
      <c r="BH385" s="49">
        <v>0</v>
      </c>
      <c r="BI385" s="49"/>
      <c r="BJ385" s="166"/>
      <c r="BK385" s="166"/>
      <c r="BL385" s="166"/>
      <c r="BM385" s="149">
        <v>0</v>
      </c>
    </row>
    <row r="386" spans="2:65" ht="18" hidden="1" customHeight="1" outlineLevel="3">
      <c r="B386" s="166" t="s">
        <v>1038</v>
      </c>
      <c r="C386" s="166"/>
      <c r="D386" s="166" t="s">
        <v>1297</v>
      </c>
      <c r="E386" s="167" t="s">
        <v>1298</v>
      </c>
      <c r="F386" s="166"/>
      <c r="G386" s="49">
        <v>20000</v>
      </c>
      <c r="H386" s="49">
        <v>106836.705</v>
      </c>
      <c r="I386" s="49">
        <v>0</v>
      </c>
      <c r="J386" s="49">
        <v>106836.705</v>
      </c>
      <c r="K386" s="165">
        <v>86836.705000000002</v>
      </c>
      <c r="L386" s="152">
        <v>5.3418352499999999</v>
      </c>
      <c r="M386" s="49">
        <v>20000</v>
      </c>
      <c r="N386" s="49">
        <v>106836.705</v>
      </c>
      <c r="O386" s="49">
        <v>0</v>
      </c>
      <c r="P386" s="49">
        <v>106836.705</v>
      </c>
      <c r="Q386" s="165">
        <v>86836.705000000002</v>
      </c>
      <c r="R386" s="152">
        <v>5.3418352499999999</v>
      </c>
      <c r="S386" s="49">
        <v>548.44100000000003</v>
      </c>
      <c r="T386" s="49">
        <v>0</v>
      </c>
      <c r="U386" s="49">
        <v>0</v>
      </c>
      <c r="V386" s="49">
        <v>35100.353999999999</v>
      </c>
      <c r="W386" s="49">
        <v>0</v>
      </c>
      <c r="X386" s="49">
        <v>1371.11</v>
      </c>
      <c r="Y386" s="49">
        <v>8775.0889999999999</v>
      </c>
      <c r="Z386" s="49">
        <v>0</v>
      </c>
      <c r="AA386" s="49">
        <v>0</v>
      </c>
      <c r="AB386" s="49">
        <v>0</v>
      </c>
      <c r="AC386" s="49">
        <v>0</v>
      </c>
      <c r="AD386" s="49">
        <v>0</v>
      </c>
      <c r="AE386" s="49">
        <v>0</v>
      </c>
      <c r="AF386" s="49">
        <v>0</v>
      </c>
      <c r="AG386" s="49">
        <v>0</v>
      </c>
      <c r="AH386" s="49">
        <v>0</v>
      </c>
      <c r="AI386" s="49">
        <v>0</v>
      </c>
      <c r="AJ386" s="49">
        <v>44752.951000000001</v>
      </c>
      <c r="AK386" s="49">
        <v>0</v>
      </c>
      <c r="AL386" s="49">
        <v>0</v>
      </c>
      <c r="AM386" s="49">
        <v>0</v>
      </c>
      <c r="AN386" s="49">
        <v>0</v>
      </c>
      <c r="AO386" s="49">
        <v>0</v>
      </c>
      <c r="AP386" s="49">
        <v>1371.11</v>
      </c>
      <c r="AQ386" s="49">
        <v>877.50900000000001</v>
      </c>
      <c r="AR386" s="49">
        <v>0</v>
      </c>
      <c r="AS386" s="49">
        <v>0</v>
      </c>
      <c r="AT386" s="49">
        <v>0</v>
      </c>
      <c r="AU386" s="49">
        <v>0</v>
      </c>
      <c r="AV386" s="49">
        <v>14040.141</v>
      </c>
      <c r="AW386" s="49">
        <v>0</v>
      </c>
      <c r="AX386" s="49">
        <v>0</v>
      </c>
      <c r="AY386" s="49">
        <v>0</v>
      </c>
      <c r="AZ386" s="49">
        <v>0</v>
      </c>
      <c r="BA386" s="49">
        <v>0</v>
      </c>
      <c r="BB386" s="49">
        <v>0</v>
      </c>
      <c r="BC386" s="49">
        <v>0</v>
      </c>
      <c r="BD386" s="49">
        <v>0</v>
      </c>
      <c r="BE386" s="49">
        <v>0</v>
      </c>
      <c r="BF386" s="49">
        <v>0</v>
      </c>
      <c r="BG386" s="49">
        <v>0</v>
      </c>
      <c r="BH386" s="49">
        <v>0</v>
      </c>
      <c r="BI386" s="49"/>
      <c r="BJ386" s="166"/>
      <c r="BK386" s="166"/>
      <c r="BL386" s="166"/>
      <c r="BM386" s="149">
        <v>1.4551915228366852E-11</v>
      </c>
    </row>
    <row r="387" spans="2:65" ht="18" customHeight="1" outlineLevel="2" collapsed="1">
      <c r="B387" s="158" t="s">
        <v>1038</v>
      </c>
      <c r="C387" s="158"/>
      <c r="D387" s="158"/>
      <c r="E387" s="159" t="s">
        <v>1061</v>
      </c>
      <c r="F387" s="158"/>
      <c r="G387" s="160">
        <v>833375.86800000002</v>
      </c>
      <c r="H387" s="160">
        <v>904298.37699999998</v>
      </c>
      <c r="I387" s="160">
        <v>0</v>
      </c>
      <c r="J387" s="160">
        <v>904298.37699999998</v>
      </c>
      <c r="K387" s="168">
        <v>70922.50900000002</v>
      </c>
      <c r="L387" s="161">
        <v>1.0851026670237107</v>
      </c>
      <c r="M387" s="160">
        <v>833375.86800000002</v>
      </c>
      <c r="N387" s="160">
        <v>904298.37699999998</v>
      </c>
      <c r="O387" s="160">
        <v>0</v>
      </c>
      <c r="P387" s="160">
        <v>904298.37699999998</v>
      </c>
      <c r="Q387" s="168">
        <v>70922.50900000002</v>
      </c>
      <c r="R387" s="161">
        <v>1.0851026670237107</v>
      </c>
      <c r="S387" s="160">
        <v>2851.8940000000002</v>
      </c>
      <c r="T387" s="160">
        <v>0</v>
      </c>
      <c r="U387" s="160">
        <v>0</v>
      </c>
      <c r="V387" s="160">
        <v>317307.20500000002</v>
      </c>
      <c r="W387" s="160">
        <v>0</v>
      </c>
      <c r="X387" s="160">
        <v>6307.1059999999998</v>
      </c>
      <c r="Y387" s="160">
        <v>283986.94199999992</v>
      </c>
      <c r="Z387" s="160">
        <v>0</v>
      </c>
      <c r="AA387" s="160">
        <v>0</v>
      </c>
      <c r="AB387" s="160">
        <v>0</v>
      </c>
      <c r="AC387" s="160">
        <v>2468.0050000000001</v>
      </c>
      <c r="AD387" s="160">
        <v>0</v>
      </c>
      <c r="AE387" s="160">
        <v>822.66600000000005</v>
      </c>
      <c r="AF387" s="160">
        <v>0</v>
      </c>
      <c r="AG387" s="160">
        <v>0</v>
      </c>
      <c r="AH387" s="160">
        <v>16321.663999999999</v>
      </c>
      <c r="AI387" s="160">
        <v>14391.144</v>
      </c>
      <c r="AJ387" s="160">
        <v>58793.091</v>
      </c>
      <c r="AK387" s="160">
        <v>0</v>
      </c>
      <c r="AL387" s="160">
        <v>0</v>
      </c>
      <c r="AM387" s="160">
        <v>70902.713000000003</v>
      </c>
      <c r="AN387" s="160">
        <v>0</v>
      </c>
      <c r="AO387" s="160">
        <v>0</v>
      </c>
      <c r="AP387" s="160">
        <v>19743.984</v>
      </c>
      <c r="AQ387" s="160">
        <v>72331.8</v>
      </c>
      <c r="AR387" s="160">
        <v>0</v>
      </c>
      <c r="AS387" s="160">
        <v>0</v>
      </c>
      <c r="AT387" s="160">
        <v>0</v>
      </c>
      <c r="AU387" s="160">
        <v>0</v>
      </c>
      <c r="AV387" s="160">
        <v>28431.284</v>
      </c>
      <c r="AW387" s="160">
        <v>0</v>
      </c>
      <c r="AX387" s="160">
        <v>0</v>
      </c>
      <c r="AY387" s="160">
        <v>0</v>
      </c>
      <c r="AZ387" s="160">
        <v>0</v>
      </c>
      <c r="BA387" s="160">
        <v>0</v>
      </c>
      <c r="BB387" s="160">
        <v>0</v>
      </c>
      <c r="BC387" s="160">
        <v>0</v>
      </c>
      <c r="BD387" s="160">
        <v>0</v>
      </c>
      <c r="BE387" s="160">
        <v>9638.878999999999</v>
      </c>
      <c r="BF387" s="160">
        <v>0</v>
      </c>
      <c r="BG387" s="160">
        <v>0</v>
      </c>
      <c r="BH387" s="160">
        <v>0</v>
      </c>
      <c r="BI387" s="160"/>
      <c r="BJ387" s="161"/>
      <c r="BK387" s="160"/>
      <c r="BL387" s="161"/>
      <c r="BM387" s="149">
        <v>0</v>
      </c>
    </row>
    <row r="388" spans="2:65" ht="18" customHeight="1" outlineLevel="1">
      <c r="B388" s="153" t="s">
        <v>1038</v>
      </c>
      <c r="C388" s="153"/>
      <c r="D388" s="153" t="s">
        <v>1062</v>
      </c>
      <c r="E388" s="153"/>
      <c r="F388" s="153"/>
      <c r="G388" s="154">
        <v>4754146.4718741374</v>
      </c>
      <c r="H388" s="154">
        <v>4631665.3080000002</v>
      </c>
      <c r="I388" s="154">
        <v>-66505.054319999996</v>
      </c>
      <c r="J388" s="154">
        <v>4565160.2536800001</v>
      </c>
      <c r="K388" s="155">
        <v>-188986.21819413762</v>
      </c>
      <c r="L388" s="156">
        <v>0.96024812880457244</v>
      </c>
      <c r="M388" s="154">
        <v>4644706.4718741374</v>
      </c>
      <c r="N388" s="154">
        <v>4631665.3080000002</v>
      </c>
      <c r="O388" s="154">
        <v>-66505.054319999996</v>
      </c>
      <c r="P388" s="154">
        <v>4565160.2536800001</v>
      </c>
      <c r="Q388" s="155">
        <v>-79546.218194137618</v>
      </c>
      <c r="R388" s="156">
        <v>0.98287379004984987</v>
      </c>
      <c r="S388" s="154">
        <v>15723.485000000001</v>
      </c>
      <c r="T388" s="154">
        <v>0</v>
      </c>
      <c r="U388" s="154">
        <v>0</v>
      </c>
      <c r="V388" s="154">
        <v>1332889.392</v>
      </c>
      <c r="W388" s="154">
        <v>0</v>
      </c>
      <c r="X388" s="154">
        <v>55275.305</v>
      </c>
      <c r="Y388" s="154">
        <v>1241008.8419999999</v>
      </c>
      <c r="Z388" s="154">
        <v>0</v>
      </c>
      <c r="AA388" s="154">
        <v>0</v>
      </c>
      <c r="AB388" s="154">
        <v>0</v>
      </c>
      <c r="AC388" s="154">
        <v>12373.597000000002</v>
      </c>
      <c r="AD388" s="154">
        <v>39734.195999999996</v>
      </c>
      <c r="AE388" s="154">
        <v>822.66600000000005</v>
      </c>
      <c r="AF388" s="154">
        <v>139326.91799999998</v>
      </c>
      <c r="AG388" s="154">
        <v>33932.576999999997</v>
      </c>
      <c r="AH388" s="154">
        <v>86701.456000000006</v>
      </c>
      <c r="AI388" s="154">
        <v>274778.46400000004</v>
      </c>
      <c r="AJ388" s="154">
        <v>134366.30200000003</v>
      </c>
      <c r="AK388" s="154">
        <v>0</v>
      </c>
      <c r="AL388" s="154">
        <v>0</v>
      </c>
      <c r="AM388" s="154">
        <v>320545.02899999998</v>
      </c>
      <c r="AN388" s="154">
        <v>0</v>
      </c>
      <c r="AO388" s="154">
        <v>0</v>
      </c>
      <c r="AP388" s="154">
        <v>183157.86000000002</v>
      </c>
      <c r="AQ388" s="154">
        <v>391279.40700000001</v>
      </c>
      <c r="AR388" s="154">
        <v>142987.139</v>
      </c>
      <c r="AS388" s="154">
        <v>0</v>
      </c>
      <c r="AT388" s="154">
        <v>0</v>
      </c>
      <c r="AU388" s="154">
        <v>0</v>
      </c>
      <c r="AV388" s="154">
        <v>106511.66600000001</v>
      </c>
      <c r="AW388" s="154">
        <v>0</v>
      </c>
      <c r="AX388" s="154">
        <v>0</v>
      </c>
      <c r="AY388" s="154">
        <v>0</v>
      </c>
      <c r="AZ388" s="154">
        <v>22833.195</v>
      </c>
      <c r="BA388" s="154">
        <v>35145.21</v>
      </c>
      <c r="BB388" s="154">
        <v>0</v>
      </c>
      <c r="BC388" s="154">
        <v>0</v>
      </c>
      <c r="BD388" s="154">
        <v>0</v>
      </c>
      <c r="BE388" s="154">
        <v>62272.601999999999</v>
      </c>
      <c r="BF388" s="154">
        <v>0</v>
      </c>
      <c r="BG388" s="154">
        <v>0</v>
      </c>
      <c r="BH388" s="154">
        <v>0</v>
      </c>
      <c r="BI388" s="154">
        <v>3228791.2968799998</v>
      </c>
      <c r="BJ388" s="156">
        <v>0.41389140205232255</v>
      </c>
      <c r="BK388" s="154">
        <v>3297369.4482</v>
      </c>
      <c r="BL388" s="156">
        <v>0.38448551956229049</v>
      </c>
      <c r="BM388" s="149">
        <v>1.0477378964424133E-9</v>
      </c>
    </row>
    <row r="389" spans="2:65" ht="18" customHeight="1">
      <c r="B389" s="162" t="s">
        <v>1063</v>
      </c>
      <c r="C389" s="162"/>
      <c r="D389" s="162" t="s">
        <v>1064</v>
      </c>
      <c r="E389" s="162"/>
      <c r="F389" s="162"/>
      <c r="G389" s="163">
        <v>27938944.538435329</v>
      </c>
      <c r="H389" s="163">
        <v>27454220.259</v>
      </c>
      <c r="I389" s="163">
        <v>-501923.91204000002</v>
      </c>
      <c r="J389" s="163">
        <v>26952296.346960001</v>
      </c>
      <c r="K389" s="163">
        <v>-986648.19147533015</v>
      </c>
      <c r="L389" s="164">
        <v>0.96468555960952618</v>
      </c>
      <c r="M389" s="163">
        <v>27352984.538435329</v>
      </c>
      <c r="N389" s="163">
        <v>27446518.364999998</v>
      </c>
      <c r="O389" s="163">
        <v>-501923.91204000002</v>
      </c>
      <c r="P389" s="163">
        <v>26944594.452959999</v>
      </c>
      <c r="Q389" s="163">
        <v>-408390.0854753303</v>
      </c>
      <c r="R389" s="164">
        <v>0.98506963344707499</v>
      </c>
      <c r="S389" s="163">
        <v>408663.64199999993</v>
      </c>
      <c r="T389" s="163">
        <v>0</v>
      </c>
      <c r="U389" s="163">
        <v>0</v>
      </c>
      <c r="V389" s="163">
        <v>7766615.5109999999</v>
      </c>
      <c r="W389" s="163">
        <v>0</v>
      </c>
      <c r="X389" s="163">
        <v>332136.12900000002</v>
      </c>
      <c r="Y389" s="163">
        <v>7207566.0199999996</v>
      </c>
      <c r="Z389" s="163">
        <v>0</v>
      </c>
      <c r="AA389" s="163">
        <v>0</v>
      </c>
      <c r="AB389" s="163">
        <v>0</v>
      </c>
      <c r="AC389" s="163">
        <v>66610.08600000001</v>
      </c>
      <c r="AD389" s="163">
        <v>212859.42300000001</v>
      </c>
      <c r="AE389" s="163">
        <v>25827.800999999999</v>
      </c>
      <c r="AF389" s="163">
        <v>694021.84199999995</v>
      </c>
      <c r="AG389" s="163">
        <v>197915.88999999998</v>
      </c>
      <c r="AH389" s="163">
        <v>415910.54200000002</v>
      </c>
      <c r="AI389" s="163">
        <v>1320535.2070000002</v>
      </c>
      <c r="AJ389" s="163">
        <v>1615140.6870000002</v>
      </c>
      <c r="AK389" s="163">
        <v>0</v>
      </c>
      <c r="AL389" s="163">
        <v>0</v>
      </c>
      <c r="AM389" s="163">
        <v>1752833.8429999999</v>
      </c>
      <c r="AN389" s="163">
        <v>0</v>
      </c>
      <c r="AO389" s="163">
        <v>0</v>
      </c>
      <c r="AP389" s="163">
        <v>1147916.7779999999</v>
      </c>
      <c r="AQ389" s="163">
        <v>2179054.25</v>
      </c>
      <c r="AR389" s="163">
        <v>706389.75699999998</v>
      </c>
      <c r="AS389" s="163">
        <v>0</v>
      </c>
      <c r="AT389" s="163">
        <v>0</v>
      </c>
      <c r="AU389" s="163">
        <v>0</v>
      </c>
      <c r="AV389" s="163">
        <v>747007.15499999991</v>
      </c>
      <c r="AW389" s="163">
        <v>5481.58</v>
      </c>
      <c r="AX389" s="163">
        <v>231.893</v>
      </c>
      <c r="AY389" s="163">
        <v>2367.7020000000002</v>
      </c>
      <c r="AZ389" s="163">
        <v>132030.348</v>
      </c>
      <c r="BA389" s="163">
        <v>158840.60800000001</v>
      </c>
      <c r="BB389" s="163">
        <v>0</v>
      </c>
      <c r="BC389" s="163">
        <v>0</v>
      </c>
      <c r="BD389" s="163">
        <v>0</v>
      </c>
      <c r="BE389" s="163">
        <v>350561.67100000003</v>
      </c>
      <c r="BF389" s="163">
        <v>2666.4749999999999</v>
      </c>
      <c r="BG389" s="163">
        <v>0</v>
      </c>
      <c r="BH389" s="163">
        <v>5035.4189999999999</v>
      </c>
      <c r="BI389" s="163">
        <v>20222927.599679999</v>
      </c>
      <c r="BJ389" s="164">
        <v>0.33275937492781638</v>
      </c>
      <c r="BK389" s="169">
        <v>20763524.491899997</v>
      </c>
      <c r="BL389" s="164">
        <v>0.29805979507353331</v>
      </c>
      <c r="BM389" s="149">
        <v>-4.8312358558177948E-9</v>
      </c>
    </row>
    <row r="390" spans="2:65" ht="18" hidden="1" customHeight="1" outlineLevel="3">
      <c r="B390" s="157" t="s">
        <v>286</v>
      </c>
      <c r="C390" s="157" t="s">
        <v>306</v>
      </c>
      <c r="D390" s="166" t="s">
        <v>284</v>
      </c>
      <c r="E390" s="167" t="s">
        <v>181</v>
      </c>
      <c r="F390" s="157" t="s">
        <v>6</v>
      </c>
      <c r="G390" s="49">
        <v>4310278</v>
      </c>
      <c r="H390" s="49">
        <v>3590719.523</v>
      </c>
      <c r="I390" s="49">
        <v>-131557.81099999999</v>
      </c>
      <c r="J390" s="49">
        <v>3459161.7120000003</v>
      </c>
      <c r="K390" s="165">
        <v>-851116.28799999971</v>
      </c>
      <c r="L390" s="152">
        <v>0.80253795973252773</v>
      </c>
      <c r="M390" s="49">
        <v>4310278</v>
      </c>
      <c r="N390" s="49">
        <v>3590719.523</v>
      </c>
      <c r="O390" s="49">
        <v>-131557.81099999999</v>
      </c>
      <c r="P390" s="49">
        <v>3459161.7120000003</v>
      </c>
      <c r="Q390" s="165">
        <v>-851116.28799999971</v>
      </c>
      <c r="R390" s="152">
        <v>0.80253795973252773</v>
      </c>
      <c r="S390" s="49">
        <v>577887.15500000003</v>
      </c>
      <c r="T390" s="49">
        <v>0</v>
      </c>
      <c r="U390" s="49">
        <v>0</v>
      </c>
      <c r="V390" s="49">
        <v>0</v>
      </c>
      <c r="W390" s="49">
        <v>0</v>
      </c>
      <c r="X390" s="49">
        <v>1127763</v>
      </c>
      <c r="Y390" s="49">
        <v>0</v>
      </c>
      <c r="Z390" s="49">
        <v>0</v>
      </c>
      <c r="AA390" s="49">
        <v>0</v>
      </c>
      <c r="AB390" s="49">
        <v>0</v>
      </c>
      <c r="AC390" s="49">
        <v>884.52</v>
      </c>
      <c r="AD390" s="49">
        <v>88452</v>
      </c>
      <c r="AE390" s="49">
        <v>206388</v>
      </c>
      <c r="AF390" s="49">
        <v>0</v>
      </c>
      <c r="AG390" s="49">
        <v>133660.79999999999</v>
      </c>
      <c r="AH390" s="49">
        <v>0</v>
      </c>
      <c r="AI390" s="49">
        <v>0</v>
      </c>
      <c r="AJ390" s="49">
        <v>749837.08799999999</v>
      </c>
      <c r="AK390" s="49">
        <v>0</v>
      </c>
      <c r="AL390" s="49">
        <v>0</v>
      </c>
      <c r="AM390" s="49">
        <v>0</v>
      </c>
      <c r="AN390" s="49">
        <v>0</v>
      </c>
      <c r="AO390" s="49">
        <v>0</v>
      </c>
      <c r="AP390" s="49">
        <v>398034</v>
      </c>
      <c r="AQ390" s="49">
        <v>0</v>
      </c>
      <c r="AR390" s="49">
        <v>0</v>
      </c>
      <c r="AS390" s="49">
        <v>0</v>
      </c>
      <c r="AT390" s="49">
        <v>0</v>
      </c>
      <c r="AU390" s="49">
        <v>0</v>
      </c>
      <c r="AV390" s="49">
        <v>180442.08</v>
      </c>
      <c r="AW390" s="49">
        <v>113218.56</v>
      </c>
      <c r="AX390" s="49">
        <v>14152.32</v>
      </c>
      <c r="AY390" s="49">
        <v>0</v>
      </c>
      <c r="AZ390" s="49">
        <v>0</v>
      </c>
      <c r="BA390" s="49">
        <v>0</v>
      </c>
      <c r="BB390" s="49">
        <v>0</v>
      </c>
      <c r="BC390" s="49">
        <v>0</v>
      </c>
      <c r="BD390" s="49">
        <v>0</v>
      </c>
      <c r="BE390" s="49">
        <v>0</v>
      </c>
      <c r="BF390" s="49">
        <v>0</v>
      </c>
      <c r="BG390" s="49">
        <v>0</v>
      </c>
      <c r="BH390" s="49">
        <v>0</v>
      </c>
      <c r="BI390" s="49"/>
      <c r="BJ390" s="167"/>
      <c r="BK390" s="167"/>
      <c r="BL390" s="167"/>
      <c r="BM390" s="149">
        <v>-2.3283064365386963E-10</v>
      </c>
    </row>
    <row r="391" spans="2:65" ht="18" customHeight="1" outlineLevel="2" collapsed="1">
      <c r="B391" s="158" t="s">
        <v>286</v>
      </c>
      <c r="C391" s="158"/>
      <c r="D391" s="158"/>
      <c r="E391" s="159" t="s">
        <v>151</v>
      </c>
      <c r="F391" s="158"/>
      <c r="G391" s="160">
        <v>4310278</v>
      </c>
      <c r="H391" s="160">
        <v>3590719.523</v>
      </c>
      <c r="I391" s="160">
        <v>-131557.81099999999</v>
      </c>
      <c r="J391" s="160">
        <v>3459161.7120000003</v>
      </c>
      <c r="K391" s="168">
        <v>-851116.28799999971</v>
      </c>
      <c r="L391" s="161">
        <v>0.80253795973252773</v>
      </c>
      <c r="M391" s="160">
        <v>4310278</v>
      </c>
      <c r="N391" s="160">
        <v>3590719.523</v>
      </c>
      <c r="O391" s="160">
        <v>-131557.81099999999</v>
      </c>
      <c r="P391" s="160">
        <v>3459161.7120000003</v>
      </c>
      <c r="Q391" s="168">
        <v>-851116.28799999971</v>
      </c>
      <c r="R391" s="161">
        <v>0.80253795973252773</v>
      </c>
      <c r="S391" s="160">
        <v>577887.15500000003</v>
      </c>
      <c r="T391" s="160">
        <v>0</v>
      </c>
      <c r="U391" s="160">
        <v>0</v>
      </c>
      <c r="V391" s="160">
        <v>0</v>
      </c>
      <c r="W391" s="160">
        <v>0</v>
      </c>
      <c r="X391" s="160">
        <v>1127763</v>
      </c>
      <c r="Y391" s="160">
        <v>0</v>
      </c>
      <c r="Z391" s="160">
        <v>0</v>
      </c>
      <c r="AA391" s="160">
        <v>0</v>
      </c>
      <c r="AB391" s="160">
        <v>0</v>
      </c>
      <c r="AC391" s="160">
        <v>884.52</v>
      </c>
      <c r="AD391" s="160">
        <v>88452</v>
      </c>
      <c r="AE391" s="160">
        <v>206388</v>
      </c>
      <c r="AF391" s="160">
        <v>0</v>
      </c>
      <c r="AG391" s="160">
        <v>133660.79999999999</v>
      </c>
      <c r="AH391" s="160">
        <v>0</v>
      </c>
      <c r="AI391" s="160">
        <v>0</v>
      </c>
      <c r="AJ391" s="160">
        <v>749837.08799999999</v>
      </c>
      <c r="AK391" s="160">
        <v>0</v>
      </c>
      <c r="AL391" s="160">
        <v>0</v>
      </c>
      <c r="AM391" s="160">
        <v>0</v>
      </c>
      <c r="AN391" s="160">
        <v>0</v>
      </c>
      <c r="AO391" s="160">
        <v>0</v>
      </c>
      <c r="AP391" s="160">
        <v>398034</v>
      </c>
      <c r="AQ391" s="160">
        <v>0</v>
      </c>
      <c r="AR391" s="160">
        <v>0</v>
      </c>
      <c r="AS391" s="160">
        <v>0</v>
      </c>
      <c r="AT391" s="160">
        <v>0</v>
      </c>
      <c r="AU391" s="160">
        <v>0</v>
      </c>
      <c r="AV391" s="160">
        <v>180442.08</v>
      </c>
      <c r="AW391" s="160">
        <v>113218.56</v>
      </c>
      <c r="AX391" s="160">
        <v>14152.32</v>
      </c>
      <c r="AY391" s="160">
        <v>0</v>
      </c>
      <c r="AZ391" s="160">
        <v>0</v>
      </c>
      <c r="BA391" s="160">
        <v>0</v>
      </c>
      <c r="BB391" s="160">
        <v>0</v>
      </c>
      <c r="BC391" s="160">
        <v>0</v>
      </c>
      <c r="BD391" s="160">
        <v>0</v>
      </c>
      <c r="BE391" s="160">
        <v>0</v>
      </c>
      <c r="BF391" s="160">
        <v>0</v>
      </c>
      <c r="BG391" s="160">
        <v>0</v>
      </c>
      <c r="BH391" s="160">
        <v>0</v>
      </c>
      <c r="BI391" s="160"/>
      <c r="BJ391" s="161"/>
      <c r="BK391" s="160"/>
      <c r="BL391" s="161"/>
      <c r="BM391" s="149">
        <v>-2.3283064365386963E-10</v>
      </c>
    </row>
    <row r="392" spans="2:65" ht="18" hidden="1" customHeight="1" outlineLevel="3">
      <c r="B392" s="170" t="s">
        <v>286</v>
      </c>
      <c r="C392" s="170" t="s">
        <v>109</v>
      </c>
      <c r="D392" s="170" t="s">
        <v>31</v>
      </c>
      <c r="E392" s="56" t="s">
        <v>31</v>
      </c>
      <c r="F392" s="170" t="s">
        <v>6</v>
      </c>
      <c r="G392" s="49"/>
      <c r="H392" s="49"/>
      <c r="I392" s="49"/>
      <c r="J392" s="49"/>
      <c r="K392" s="165"/>
      <c r="L392" s="152"/>
      <c r="M392" s="49"/>
      <c r="N392" s="49"/>
      <c r="O392" s="49"/>
      <c r="P392" s="49"/>
      <c r="Q392" s="165"/>
      <c r="R392" s="152">
        <v>0</v>
      </c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56"/>
      <c r="BK392" s="56"/>
      <c r="BL392" s="56"/>
      <c r="BM392" s="149">
        <v>0</v>
      </c>
    </row>
    <row r="393" spans="2:65" ht="18" hidden="1" customHeight="1" outlineLevel="3">
      <c r="B393" s="157" t="s">
        <v>286</v>
      </c>
      <c r="C393" s="157" t="s">
        <v>306</v>
      </c>
      <c r="D393" s="157" t="s">
        <v>285</v>
      </c>
      <c r="E393" s="171" t="s">
        <v>287</v>
      </c>
      <c r="F393" s="157" t="s">
        <v>6</v>
      </c>
      <c r="G393" s="49">
        <v>371943</v>
      </c>
      <c r="H393" s="49">
        <v>564635.10400000005</v>
      </c>
      <c r="I393" s="165">
        <v>-32637.697399999997</v>
      </c>
      <c r="J393" s="49">
        <v>531997.4066000001</v>
      </c>
      <c r="K393" s="165">
        <v>160054.4066000001</v>
      </c>
      <c r="L393" s="152">
        <v>1.4303197172685065</v>
      </c>
      <c r="M393" s="49">
        <v>371943</v>
      </c>
      <c r="N393" s="49">
        <v>564635.10400000005</v>
      </c>
      <c r="O393" s="165">
        <v>-32637.697399999997</v>
      </c>
      <c r="P393" s="49">
        <v>531997.4066000001</v>
      </c>
      <c r="Q393" s="165">
        <v>160054.4066000001</v>
      </c>
      <c r="R393" s="152">
        <v>1.4303197172685065</v>
      </c>
      <c r="S393" s="49">
        <v>62791.375999999997</v>
      </c>
      <c r="T393" s="49">
        <v>0</v>
      </c>
      <c r="U393" s="49">
        <v>0</v>
      </c>
      <c r="V393" s="49">
        <v>0</v>
      </c>
      <c r="W393" s="49">
        <v>0</v>
      </c>
      <c r="X393" s="49">
        <v>95182.258000000002</v>
      </c>
      <c r="Y393" s="49">
        <v>0</v>
      </c>
      <c r="Z393" s="49">
        <v>0</v>
      </c>
      <c r="AA393" s="49">
        <v>0</v>
      </c>
      <c r="AB393" s="49">
        <v>0</v>
      </c>
      <c r="AC393" s="49">
        <v>0</v>
      </c>
      <c r="AD393" s="49">
        <v>13887.807000000001</v>
      </c>
      <c r="AE393" s="49">
        <v>7790.7179999999998</v>
      </c>
      <c r="AF393" s="49">
        <v>0</v>
      </c>
      <c r="AG393" s="49">
        <v>59887.059000000001</v>
      </c>
      <c r="AH393" s="49">
        <v>0</v>
      </c>
      <c r="AI393" s="49">
        <v>0</v>
      </c>
      <c r="AJ393" s="49">
        <v>214775.70699999999</v>
      </c>
      <c r="AK393" s="49">
        <v>0</v>
      </c>
      <c r="AL393" s="49">
        <v>0</v>
      </c>
      <c r="AM393" s="49">
        <v>0</v>
      </c>
      <c r="AN393" s="49">
        <v>0</v>
      </c>
      <c r="AO393" s="49">
        <v>0</v>
      </c>
      <c r="AP393" s="49">
        <v>64358.11</v>
      </c>
      <c r="AQ393" s="49">
        <v>0</v>
      </c>
      <c r="AR393" s="49">
        <v>0</v>
      </c>
      <c r="AS393" s="49">
        <v>0</v>
      </c>
      <c r="AT393" s="49">
        <v>0</v>
      </c>
      <c r="AU393" s="49">
        <v>0</v>
      </c>
      <c r="AV393" s="49">
        <v>34319.892</v>
      </c>
      <c r="AW393" s="49">
        <v>0</v>
      </c>
      <c r="AX393" s="49">
        <v>0</v>
      </c>
      <c r="AY393" s="49">
        <v>0</v>
      </c>
      <c r="AZ393" s="49">
        <v>8395.4150000000009</v>
      </c>
      <c r="BA393" s="49">
        <v>3246.7620000000002</v>
      </c>
      <c r="BB393" s="49">
        <v>0</v>
      </c>
      <c r="BC393" s="49">
        <v>0</v>
      </c>
      <c r="BD393" s="49">
        <v>0</v>
      </c>
      <c r="BE393" s="49">
        <v>0</v>
      </c>
      <c r="BF393" s="49">
        <v>0</v>
      </c>
      <c r="BG393" s="49">
        <v>0</v>
      </c>
      <c r="BH393" s="49">
        <v>0</v>
      </c>
      <c r="BI393" s="49"/>
      <c r="BJ393" s="171"/>
      <c r="BK393" s="171"/>
      <c r="BL393" s="171"/>
      <c r="BM393" s="149">
        <v>-5.0931703299283981E-11</v>
      </c>
    </row>
    <row r="394" spans="2:65" ht="18" hidden="1" customHeight="1" outlineLevel="3">
      <c r="B394" s="157" t="s">
        <v>286</v>
      </c>
      <c r="C394" s="157" t="s">
        <v>306</v>
      </c>
      <c r="D394" s="157" t="s">
        <v>714</v>
      </c>
      <c r="E394" s="171" t="s">
        <v>39</v>
      </c>
      <c r="F394" s="157" t="s">
        <v>6</v>
      </c>
      <c r="G394" s="49">
        <v>326015.48476190475</v>
      </c>
      <c r="H394" s="49">
        <v>193485.06599999999</v>
      </c>
      <c r="I394" s="49">
        <v>0</v>
      </c>
      <c r="J394" s="49">
        <v>193485.06599999999</v>
      </c>
      <c r="K394" s="165">
        <v>-132530.41876190476</v>
      </c>
      <c r="L394" s="152">
        <v>0.59348428232268102</v>
      </c>
      <c r="M394" s="49">
        <v>326015.48476190475</v>
      </c>
      <c r="N394" s="49">
        <v>193485.06599999999</v>
      </c>
      <c r="O394" s="49">
        <v>0</v>
      </c>
      <c r="P394" s="49">
        <v>193485.06599999999</v>
      </c>
      <c r="Q394" s="165">
        <v>-132530.41876190476</v>
      </c>
      <c r="R394" s="152">
        <v>0.59348428232268102</v>
      </c>
      <c r="S394" s="49">
        <v>106459.93799999999</v>
      </c>
      <c r="T394" s="49">
        <v>0</v>
      </c>
      <c r="U394" s="49">
        <v>0</v>
      </c>
      <c r="V394" s="49">
        <v>0</v>
      </c>
      <c r="W394" s="49">
        <v>0</v>
      </c>
      <c r="X394" s="49">
        <v>14580</v>
      </c>
      <c r="Y394" s="49">
        <v>0</v>
      </c>
      <c r="Z394" s="49">
        <v>0</v>
      </c>
      <c r="AA394" s="49">
        <v>0</v>
      </c>
      <c r="AB394" s="49">
        <v>0</v>
      </c>
      <c r="AC394" s="49">
        <v>0</v>
      </c>
      <c r="AD394" s="49">
        <v>0</v>
      </c>
      <c r="AE394" s="49">
        <v>0</v>
      </c>
      <c r="AF394" s="49">
        <v>0</v>
      </c>
      <c r="AG394" s="49">
        <v>25336.799999999999</v>
      </c>
      <c r="AH394" s="49">
        <v>0</v>
      </c>
      <c r="AI394" s="49">
        <v>0</v>
      </c>
      <c r="AJ394" s="49">
        <v>31781.937999999998</v>
      </c>
      <c r="AK394" s="49">
        <v>0</v>
      </c>
      <c r="AL394" s="49">
        <v>0</v>
      </c>
      <c r="AM394" s="49">
        <v>0</v>
      </c>
      <c r="AN394" s="49">
        <v>0</v>
      </c>
      <c r="AO394" s="49">
        <v>0</v>
      </c>
      <c r="AP394" s="49">
        <v>6804</v>
      </c>
      <c r="AQ394" s="49">
        <v>0</v>
      </c>
      <c r="AR394" s="49">
        <v>0</v>
      </c>
      <c r="AS394" s="49">
        <v>0</v>
      </c>
      <c r="AT394" s="49">
        <v>0</v>
      </c>
      <c r="AU394" s="49">
        <v>0</v>
      </c>
      <c r="AV394" s="49">
        <v>8522.39</v>
      </c>
      <c r="AW394" s="49">
        <v>0</v>
      </c>
      <c r="AX394" s="49">
        <v>0</v>
      </c>
      <c r="AY394" s="49">
        <v>0</v>
      </c>
      <c r="AZ394" s="49">
        <v>0</v>
      </c>
      <c r="BA394" s="49">
        <v>0</v>
      </c>
      <c r="BB394" s="49">
        <v>0</v>
      </c>
      <c r="BC394" s="49">
        <v>0</v>
      </c>
      <c r="BD394" s="49">
        <v>0</v>
      </c>
      <c r="BE394" s="49">
        <v>0</v>
      </c>
      <c r="BF394" s="49">
        <v>0</v>
      </c>
      <c r="BG394" s="49">
        <v>0</v>
      </c>
      <c r="BH394" s="49">
        <v>0</v>
      </c>
      <c r="BI394" s="49"/>
      <c r="BJ394" s="171"/>
      <c r="BK394" s="171"/>
      <c r="BL394" s="171"/>
      <c r="BM394" s="149">
        <v>0</v>
      </c>
    </row>
    <row r="395" spans="2:65" ht="18" hidden="1" customHeight="1" outlineLevel="3">
      <c r="B395" s="157" t="s">
        <v>286</v>
      </c>
      <c r="C395" s="157" t="s">
        <v>172</v>
      </c>
      <c r="D395" s="157" t="s">
        <v>288</v>
      </c>
      <c r="E395" s="171" t="s">
        <v>289</v>
      </c>
      <c r="F395" s="157" t="s">
        <v>6</v>
      </c>
      <c r="G395" s="49">
        <v>1079465.5939274079</v>
      </c>
      <c r="H395" s="49">
        <v>952594.63</v>
      </c>
      <c r="I395" s="49">
        <v>0</v>
      </c>
      <c r="J395" s="49">
        <v>952594.63</v>
      </c>
      <c r="K395" s="165">
        <v>-126870.96392740787</v>
      </c>
      <c r="L395" s="152">
        <v>0.88246872837714574</v>
      </c>
      <c r="M395" s="49">
        <v>1079465.5939274079</v>
      </c>
      <c r="N395" s="49">
        <v>952594.63</v>
      </c>
      <c r="O395" s="49">
        <v>0</v>
      </c>
      <c r="P395" s="49">
        <v>952594.63</v>
      </c>
      <c r="Q395" s="165">
        <v>-126870.96392740787</v>
      </c>
      <c r="R395" s="152">
        <v>0.88246872837714574</v>
      </c>
      <c r="S395" s="49">
        <v>180614.95</v>
      </c>
      <c r="T395" s="49">
        <v>0</v>
      </c>
      <c r="U395" s="49">
        <v>0</v>
      </c>
      <c r="V395" s="49">
        <v>0</v>
      </c>
      <c r="W395" s="49">
        <v>0</v>
      </c>
      <c r="X395" s="49">
        <v>95742</v>
      </c>
      <c r="Y395" s="49">
        <v>0</v>
      </c>
      <c r="Z395" s="49">
        <v>0</v>
      </c>
      <c r="AA395" s="49">
        <v>0</v>
      </c>
      <c r="AB395" s="49">
        <v>0</v>
      </c>
      <c r="AC395" s="49">
        <v>0</v>
      </c>
      <c r="AD395" s="49">
        <v>64800</v>
      </c>
      <c r="AE395" s="49">
        <v>22680</v>
      </c>
      <c r="AF395" s="49">
        <v>0</v>
      </c>
      <c r="AG395" s="49">
        <v>113832</v>
      </c>
      <c r="AH395" s="49">
        <v>0</v>
      </c>
      <c r="AI395" s="49">
        <v>0</v>
      </c>
      <c r="AJ395" s="49">
        <v>297762.48</v>
      </c>
      <c r="AK395" s="49">
        <v>0</v>
      </c>
      <c r="AL395" s="49">
        <v>0</v>
      </c>
      <c r="AM395" s="49">
        <v>0</v>
      </c>
      <c r="AN395" s="49">
        <v>0</v>
      </c>
      <c r="AO395" s="49">
        <v>0</v>
      </c>
      <c r="AP395" s="49">
        <v>77760</v>
      </c>
      <c r="AQ395" s="49">
        <v>0</v>
      </c>
      <c r="AR395" s="49">
        <v>0</v>
      </c>
      <c r="AS395" s="49">
        <v>0</v>
      </c>
      <c r="AT395" s="49">
        <v>0</v>
      </c>
      <c r="AU395" s="49">
        <v>0</v>
      </c>
      <c r="AV395" s="49">
        <v>59486.400000000001</v>
      </c>
      <c r="AW395" s="49">
        <v>9331.2000000000007</v>
      </c>
      <c r="AX395" s="49">
        <v>20217.599999999999</v>
      </c>
      <c r="AY395" s="49">
        <v>0</v>
      </c>
      <c r="AZ395" s="49">
        <v>5184</v>
      </c>
      <c r="BA395" s="49">
        <v>5184</v>
      </c>
      <c r="BB395" s="49">
        <v>0</v>
      </c>
      <c r="BC395" s="49">
        <v>0</v>
      </c>
      <c r="BD395" s="49">
        <v>0</v>
      </c>
      <c r="BE395" s="49">
        <v>0</v>
      </c>
      <c r="BF395" s="49">
        <v>0</v>
      </c>
      <c r="BG395" s="49">
        <v>0</v>
      </c>
      <c r="BH395" s="49">
        <v>0</v>
      </c>
      <c r="BI395" s="49"/>
      <c r="BJ395" s="171"/>
      <c r="BK395" s="171"/>
      <c r="BL395" s="171"/>
      <c r="BM395" s="149">
        <v>-1.1641532182693481E-10</v>
      </c>
    </row>
    <row r="396" spans="2:65" ht="18" hidden="1" customHeight="1" outlineLevel="3">
      <c r="B396" s="157" t="s">
        <v>286</v>
      </c>
      <c r="C396" s="157" t="s">
        <v>109</v>
      </c>
      <c r="D396" s="157" t="s">
        <v>91</v>
      </c>
      <c r="E396" s="46" t="s">
        <v>91</v>
      </c>
      <c r="F396" s="157" t="s">
        <v>6</v>
      </c>
      <c r="G396" s="49"/>
      <c r="H396" s="49"/>
      <c r="I396" s="49"/>
      <c r="J396" s="49"/>
      <c r="K396" s="165"/>
      <c r="L396" s="152"/>
      <c r="M396" s="49"/>
      <c r="N396" s="49"/>
      <c r="O396" s="49"/>
      <c r="P396" s="49"/>
      <c r="Q396" s="165"/>
      <c r="R396" s="152">
        <v>0</v>
      </c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6"/>
      <c r="BK396" s="46"/>
      <c r="BL396" s="46"/>
      <c r="BM396" s="149">
        <v>0</v>
      </c>
    </row>
    <row r="397" spans="2:65" ht="18" hidden="1" customHeight="1" outlineLevel="3">
      <c r="B397" s="157" t="s">
        <v>286</v>
      </c>
      <c r="C397" s="157" t="s">
        <v>172</v>
      </c>
      <c r="D397" s="157" t="s">
        <v>90</v>
      </c>
      <c r="E397" s="46" t="s">
        <v>60</v>
      </c>
      <c r="F397" s="157" t="s">
        <v>153</v>
      </c>
      <c r="G397" s="49"/>
      <c r="H397" s="49"/>
      <c r="I397" s="49"/>
      <c r="J397" s="49"/>
      <c r="K397" s="165"/>
      <c r="L397" s="152"/>
      <c r="M397" s="49"/>
      <c r="N397" s="49"/>
      <c r="O397" s="49"/>
      <c r="P397" s="49"/>
      <c r="Q397" s="165"/>
      <c r="R397" s="152">
        <v>0</v>
      </c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6"/>
      <c r="BK397" s="46"/>
      <c r="BL397" s="46"/>
      <c r="BM397" s="149">
        <v>0</v>
      </c>
    </row>
    <row r="398" spans="2:65" ht="18" customHeight="1" outlineLevel="2" collapsed="1">
      <c r="B398" s="158" t="s">
        <v>286</v>
      </c>
      <c r="C398" s="158"/>
      <c r="D398" s="158"/>
      <c r="E398" s="159" t="s">
        <v>155</v>
      </c>
      <c r="F398" s="158"/>
      <c r="G398" s="160">
        <v>1777424.0786893126</v>
      </c>
      <c r="H398" s="160">
        <v>1710714.8</v>
      </c>
      <c r="I398" s="160">
        <v>-32637.697399999997</v>
      </c>
      <c r="J398" s="160">
        <v>1678077.1026000001</v>
      </c>
      <c r="K398" s="168">
        <v>-99346.97608931252</v>
      </c>
      <c r="L398" s="161">
        <v>0.9441062055586803</v>
      </c>
      <c r="M398" s="160">
        <v>1777424.0786893126</v>
      </c>
      <c r="N398" s="160">
        <v>1710714.8</v>
      </c>
      <c r="O398" s="160">
        <v>-32637.697399999997</v>
      </c>
      <c r="P398" s="160">
        <v>1678077.1026000001</v>
      </c>
      <c r="Q398" s="168">
        <v>-99346.97608931252</v>
      </c>
      <c r="R398" s="161">
        <v>0.9441062055586803</v>
      </c>
      <c r="S398" s="160">
        <v>349866.26399999997</v>
      </c>
      <c r="T398" s="160">
        <v>0</v>
      </c>
      <c r="U398" s="160">
        <v>0</v>
      </c>
      <c r="V398" s="160">
        <v>0</v>
      </c>
      <c r="W398" s="160">
        <v>0</v>
      </c>
      <c r="X398" s="160">
        <v>205504.258</v>
      </c>
      <c r="Y398" s="160">
        <v>0</v>
      </c>
      <c r="Z398" s="160">
        <v>0</v>
      </c>
      <c r="AA398" s="160">
        <v>0</v>
      </c>
      <c r="AB398" s="160">
        <v>0</v>
      </c>
      <c r="AC398" s="160">
        <v>0</v>
      </c>
      <c r="AD398" s="160">
        <v>78687.807000000001</v>
      </c>
      <c r="AE398" s="160">
        <v>30470.718000000001</v>
      </c>
      <c r="AF398" s="160">
        <v>0</v>
      </c>
      <c r="AG398" s="160">
        <v>199055.859</v>
      </c>
      <c r="AH398" s="160">
        <v>0</v>
      </c>
      <c r="AI398" s="160">
        <v>0</v>
      </c>
      <c r="AJ398" s="160">
        <v>544320.125</v>
      </c>
      <c r="AK398" s="160">
        <v>0</v>
      </c>
      <c r="AL398" s="160">
        <v>0</v>
      </c>
      <c r="AM398" s="160">
        <v>0</v>
      </c>
      <c r="AN398" s="160">
        <v>0</v>
      </c>
      <c r="AO398" s="160">
        <v>0</v>
      </c>
      <c r="AP398" s="160">
        <v>148922.10999999999</v>
      </c>
      <c r="AQ398" s="160">
        <v>0</v>
      </c>
      <c r="AR398" s="160">
        <v>0</v>
      </c>
      <c r="AS398" s="160">
        <v>0</v>
      </c>
      <c r="AT398" s="160">
        <v>0</v>
      </c>
      <c r="AU398" s="160">
        <v>0</v>
      </c>
      <c r="AV398" s="160">
        <v>102328.682</v>
      </c>
      <c r="AW398" s="160">
        <v>9331.2000000000007</v>
      </c>
      <c r="AX398" s="160">
        <v>20217.599999999999</v>
      </c>
      <c r="AY398" s="160">
        <v>0</v>
      </c>
      <c r="AZ398" s="160">
        <v>13579.415000000001</v>
      </c>
      <c r="BA398" s="160">
        <v>8430.7620000000006</v>
      </c>
      <c r="BB398" s="160">
        <v>0</v>
      </c>
      <c r="BC398" s="160">
        <v>0</v>
      </c>
      <c r="BD398" s="160">
        <v>0</v>
      </c>
      <c r="BE398" s="160">
        <v>0</v>
      </c>
      <c r="BF398" s="160">
        <v>0</v>
      </c>
      <c r="BG398" s="160">
        <v>0</v>
      </c>
      <c r="BH398" s="160">
        <v>0</v>
      </c>
      <c r="BI398" s="160"/>
      <c r="BJ398" s="161"/>
      <c r="BK398" s="160"/>
      <c r="BL398" s="161"/>
      <c r="BM398" s="149">
        <v>-5.0931703299283981E-11</v>
      </c>
    </row>
    <row r="399" spans="2:65" ht="18" customHeight="1" outlineLevel="1">
      <c r="B399" s="153" t="s">
        <v>286</v>
      </c>
      <c r="C399" s="153"/>
      <c r="D399" s="153" t="s">
        <v>173</v>
      </c>
      <c r="E399" s="153"/>
      <c r="F399" s="153"/>
      <c r="G399" s="153">
        <v>6087702.0786893126</v>
      </c>
      <c r="H399" s="153">
        <v>5301434.3229999999</v>
      </c>
      <c r="I399" s="153">
        <v>-164195.50839999999</v>
      </c>
      <c r="J399" s="153">
        <v>5137238.8146000002</v>
      </c>
      <c r="K399" s="172">
        <v>-950463.26408931217</v>
      </c>
      <c r="L399" s="173">
        <v>0.84387158704488574</v>
      </c>
      <c r="M399" s="153">
        <v>6087702.0786893126</v>
      </c>
      <c r="N399" s="153">
        <v>5301434.3229999999</v>
      </c>
      <c r="O399" s="153">
        <v>-164195.50839999999</v>
      </c>
      <c r="P399" s="153">
        <v>5137238.8146000002</v>
      </c>
      <c r="Q399" s="172">
        <v>-950463.26408931217</v>
      </c>
      <c r="R399" s="173">
        <v>0.84387158704488574</v>
      </c>
      <c r="S399" s="153">
        <v>927753.41899999999</v>
      </c>
      <c r="T399" s="153">
        <v>0</v>
      </c>
      <c r="U399" s="153">
        <v>0</v>
      </c>
      <c r="V399" s="153">
        <v>0</v>
      </c>
      <c r="W399" s="153">
        <v>0</v>
      </c>
      <c r="X399" s="153">
        <v>1333267.2579999999</v>
      </c>
      <c r="Y399" s="153">
        <v>0</v>
      </c>
      <c r="Z399" s="153">
        <v>0</v>
      </c>
      <c r="AA399" s="153">
        <v>0</v>
      </c>
      <c r="AB399" s="153">
        <v>0</v>
      </c>
      <c r="AC399" s="153">
        <v>884.52</v>
      </c>
      <c r="AD399" s="153">
        <v>167139.807</v>
      </c>
      <c r="AE399" s="153">
        <v>236858.71799999999</v>
      </c>
      <c r="AF399" s="153">
        <v>0</v>
      </c>
      <c r="AG399" s="153">
        <v>332716.65899999999</v>
      </c>
      <c r="AH399" s="153">
        <v>0</v>
      </c>
      <c r="AI399" s="153">
        <v>0</v>
      </c>
      <c r="AJ399" s="153">
        <v>1294157.213</v>
      </c>
      <c r="AK399" s="153">
        <v>0</v>
      </c>
      <c r="AL399" s="153">
        <v>0</v>
      </c>
      <c r="AM399" s="153">
        <v>0</v>
      </c>
      <c r="AN399" s="153">
        <v>0</v>
      </c>
      <c r="AO399" s="153">
        <v>0</v>
      </c>
      <c r="AP399" s="153">
        <v>546956.11</v>
      </c>
      <c r="AQ399" s="153">
        <v>0</v>
      </c>
      <c r="AR399" s="153">
        <v>0</v>
      </c>
      <c r="AS399" s="153">
        <v>0</v>
      </c>
      <c r="AT399" s="153">
        <v>0</v>
      </c>
      <c r="AU399" s="153">
        <v>0</v>
      </c>
      <c r="AV399" s="153">
        <v>282770.76199999999</v>
      </c>
      <c r="AW399" s="153">
        <v>122549.75999999999</v>
      </c>
      <c r="AX399" s="153">
        <v>34369.919999999998</v>
      </c>
      <c r="AY399" s="153">
        <v>0</v>
      </c>
      <c r="AZ399" s="153">
        <v>13579.415000000001</v>
      </c>
      <c r="BA399" s="153">
        <v>8430.7620000000006</v>
      </c>
      <c r="BB399" s="153">
        <v>0</v>
      </c>
      <c r="BC399" s="153">
        <v>0</v>
      </c>
      <c r="BD399" s="153">
        <v>0</v>
      </c>
      <c r="BE399" s="153">
        <v>0</v>
      </c>
      <c r="BF399" s="153">
        <v>0</v>
      </c>
      <c r="BG399" s="153">
        <v>0</v>
      </c>
      <c r="BH399" s="153">
        <v>0</v>
      </c>
      <c r="BI399" s="153">
        <v>3471700.0489999996</v>
      </c>
      <c r="BJ399" s="173">
        <v>0.47974731171828866</v>
      </c>
      <c r="BK399" s="174">
        <v>4851256.8989000004</v>
      </c>
      <c r="BL399" s="173">
        <v>5.8950066273514512E-2</v>
      </c>
      <c r="BM399" s="149">
        <v>6.4028427004814148E-10</v>
      </c>
    </row>
    <row r="400" spans="2:65" ht="18" hidden="1" customHeight="1" outlineLevel="3">
      <c r="B400" s="157" t="s">
        <v>290</v>
      </c>
      <c r="C400" s="157" t="s">
        <v>149</v>
      </c>
      <c r="D400" s="166" t="s">
        <v>641</v>
      </c>
      <c r="E400" s="167" t="s">
        <v>642</v>
      </c>
      <c r="F400" s="157" t="s">
        <v>150</v>
      </c>
      <c r="G400" s="49">
        <v>2014071</v>
      </c>
      <c r="H400" s="49">
        <v>710800.33200000005</v>
      </c>
      <c r="I400" s="49">
        <v>0</v>
      </c>
      <c r="J400" s="49">
        <v>710800.33200000005</v>
      </c>
      <c r="K400" s="165">
        <v>-1303270.6680000001</v>
      </c>
      <c r="L400" s="152">
        <v>0.35291721692035688</v>
      </c>
      <c r="M400" s="124">
        <v>2014071</v>
      </c>
      <c r="N400" s="49">
        <v>710800.33200000005</v>
      </c>
      <c r="O400" s="49">
        <v>0</v>
      </c>
      <c r="P400" s="49">
        <v>710800.33200000005</v>
      </c>
      <c r="Q400" s="165">
        <v>-1303270.6680000001</v>
      </c>
      <c r="R400" s="152">
        <v>0.35291721692035688</v>
      </c>
      <c r="S400" s="49">
        <v>46230.972000000002</v>
      </c>
      <c r="T400" s="49">
        <v>0</v>
      </c>
      <c r="U400" s="49">
        <v>0</v>
      </c>
      <c r="V400" s="49">
        <v>0</v>
      </c>
      <c r="W400" s="49">
        <v>0</v>
      </c>
      <c r="X400" s="49">
        <v>250614</v>
      </c>
      <c r="Y400" s="49">
        <v>113218.56</v>
      </c>
      <c r="Z400" s="49">
        <v>0</v>
      </c>
      <c r="AA400" s="49">
        <v>0</v>
      </c>
      <c r="AB400" s="49">
        <v>0</v>
      </c>
      <c r="AC400" s="49">
        <v>0</v>
      </c>
      <c r="AD400" s="49">
        <v>14742</v>
      </c>
      <c r="AE400" s="49">
        <v>29484</v>
      </c>
      <c r="AF400" s="49">
        <v>0</v>
      </c>
      <c r="AG400" s="49">
        <v>30073.68</v>
      </c>
      <c r="AH400" s="49">
        <v>0</v>
      </c>
      <c r="AI400" s="49">
        <v>0</v>
      </c>
      <c r="AJ400" s="49">
        <v>0</v>
      </c>
      <c r="AK400" s="49">
        <v>0</v>
      </c>
      <c r="AL400" s="49">
        <v>0</v>
      </c>
      <c r="AM400" s="49">
        <v>0</v>
      </c>
      <c r="AN400" s="49">
        <v>0</v>
      </c>
      <c r="AO400" s="49">
        <v>0</v>
      </c>
      <c r="AP400" s="49">
        <v>88452</v>
      </c>
      <c r="AQ400" s="49">
        <v>94348.800000000003</v>
      </c>
      <c r="AR400" s="49">
        <v>0</v>
      </c>
      <c r="AS400" s="49">
        <v>0</v>
      </c>
      <c r="AT400" s="49">
        <v>0</v>
      </c>
      <c r="AU400" s="49">
        <v>0</v>
      </c>
      <c r="AV400" s="49">
        <v>20049.12</v>
      </c>
      <c r="AW400" s="49">
        <v>0</v>
      </c>
      <c r="AX400" s="49">
        <v>0</v>
      </c>
      <c r="AY400" s="49">
        <v>0</v>
      </c>
      <c r="AZ400" s="49">
        <v>11793.6</v>
      </c>
      <c r="BA400" s="49">
        <v>11793.6</v>
      </c>
      <c r="BB400" s="49">
        <v>0</v>
      </c>
      <c r="BC400" s="49">
        <v>0</v>
      </c>
      <c r="BD400" s="49">
        <v>0</v>
      </c>
      <c r="BE400" s="49">
        <v>0</v>
      </c>
      <c r="BF400" s="49">
        <v>0</v>
      </c>
      <c r="BG400" s="49">
        <v>0</v>
      </c>
      <c r="BH400" s="49">
        <v>0</v>
      </c>
      <c r="BI400" s="49"/>
      <c r="BJ400" s="167"/>
      <c r="BK400" s="167"/>
      <c r="BL400" s="167"/>
      <c r="BM400" s="149">
        <v>0</v>
      </c>
    </row>
    <row r="401" spans="2:65" ht="18" customHeight="1" outlineLevel="2" collapsed="1">
      <c r="B401" s="158" t="s">
        <v>290</v>
      </c>
      <c r="C401" s="158"/>
      <c r="D401" s="158"/>
      <c r="E401" s="159" t="s">
        <v>151</v>
      </c>
      <c r="F401" s="158"/>
      <c r="G401" s="160">
        <v>2014071</v>
      </c>
      <c r="H401" s="160">
        <v>710800.33200000005</v>
      </c>
      <c r="I401" s="160">
        <v>0</v>
      </c>
      <c r="J401" s="160">
        <v>710800.33200000005</v>
      </c>
      <c r="K401" s="168">
        <v>-1303270.6680000001</v>
      </c>
      <c r="L401" s="161">
        <v>0.35291721692035688</v>
      </c>
      <c r="M401" s="160">
        <v>2014071</v>
      </c>
      <c r="N401" s="160">
        <v>710800.33200000005</v>
      </c>
      <c r="O401" s="160">
        <v>0</v>
      </c>
      <c r="P401" s="160">
        <v>710800.33200000005</v>
      </c>
      <c r="Q401" s="168">
        <v>-1303270.6680000001</v>
      </c>
      <c r="R401" s="161">
        <v>0.35291721692035688</v>
      </c>
      <c r="S401" s="160">
        <v>46230.972000000002</v>
      </c>
      <c r="T401" s="160">
        <v>0</v>
      </c>
      <c r="U401" s="160">
        <v>0</v>
      </c>
      <c r="V401" s="160">
        <v>0</v>
      </c>
      <c r="W401" s="160">
        <v>0</v>
      </c>
      <c r="X401" s="160">
        <v>250614</v>
      </c>
      <c r="Y401" s="160">
        <v>113218.56</v>
      </c>
      <c r="Z401" s="160">
        <v>0</v>
      </c>
      <c r="AA401" s="160">
        <v>0</v>
      </c>
      <c r="AB401" s="160">
        <v>0</v>
      </c>
      <c r="AC401" s="160">
        <v>0</v>
      </c>
      <c r="AD401" s="160">
        <v>14742</v>
      </c>
      <c r="AE401" s="160">
        <v>29484</v>
      </c>
      <c r="AF401" s="160">
        <v>0</v>
      </c>
      <c r="AG401" s="160">
        <v>30073.68</v>
      </c>
      <c r="AH401" s="160">
        <v>0</v>
      </c>
      <c r="AI401" s="160">
        <v>0</v>
      </c>
      <c r="AJ401" s="160">
        <v>0</v>
      </c>
      <c r="AK401" s="160">
        <v>0</v>
      </c>
      <c r="AL401" s="160">
        <v>0</v>
      </c>
      <c r="AM401" s="160">
        <v>0</v>
      </c>
      <c r="AN401" s="160">
        <v>0</v>
      </c>
      <c r="AO401" s="160">
        <v>0</v>
      </c>
      <c r="AP401" s="160">
        <v>88452</v>
      </c>
      <c r="AQ401" s="160">
        <v>94348.800000000003</v>
      </c>
      <c r="AR401" s="160">
        <v>0</v>
      </c>
      <c r="AS401" s="160">
        <v>0</v>
      </c>
      <c r="AT401" s="160">
        <v>0</v>
      </c>
      <c r="AU401" s="160">
        <v>0</v>
      </c>
      <c r="AV401" s="160">
        <v>20049.12</v>
      </c>
      <c r="AW401" s="160">
        <v>0</v>
      </c>
      <c r="AX401" s="160">
        <v>0</v>
      </c>
      <c r="AY401" s="160">
        <v>0</v>
      </c>
      <c r="AZ401" s="160">
        <v>11793.6</v>
      </c>
      <c r="BA401" s="160">
        <v>11793.6</v>
      </c>
      <c r="BB401" s="160">
        <v>0</v>
      </c>
      <c r="BC401" s="160">
        <v>0</v>
      </c>
      <c r="BD401" s="160">
        <v>0</v>
      </c>
      <c r="BE401" s="160">
        <v>0</v>
      </c>
      <c r="BF401" s="160">
        <v>0</v>
      </c>
      <c r="BG401" s="160">
        <v>0</v>
      </c>
      <c r="BH401" s="160">
        <v>0</v>
      </c>
      <c r="BI401" s="160"/>
      <c r="BJ401" s="161"/>
      <c r="BK401" s="160"/>
      <c r="BL401" s="161"/>
      <c r="BM401" s="149">
        <v>0</v>
      </c>
    </row>
    <row r="402" spans="2:65" ht="18" hidden="1" customHeight="1" outlineLevel="3">
      <c r="B402" s="157" t="s">
        <v>290</v>
      </c>
      <c r="C402" s="157" t="s">
        <v>149</v>
      </c>
      <c r="D402" s="157" t="s">
        <v>54</v>
      </c>
      <c r="E402" s="46" t="s">
        <v>54</v>
      </c>
      <c r="F402" s="157" t="s">
        <v>152</v>
      </c>
      <c r="G402" s="49"/>
      <c r="H402" s="49"/>
      <c r="I402" s="49"/>
      <c r="J402" s="49"/>
      <c r="K402" s="165"/>
      <c r="L402" s="152"/>
      <c r="M402" s="49"/>
      <c r="N402" s="49"/>
      <c r="O402" s="49"/>
      <c r="P402" s="49"/>
      <c r="Q402" s="165"/>
      <c r="R402" s="152">
        <v>0</v>
      </c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6"/>
      <c r="BK402" s="46"/>
      <c r="BL402" s="46"/>
      <c r="BM402" s="149">
        <v>0</v>
      </c>
    </row>
    <row r="403" spans="2:65" ht="18" hidden="1" customHeight="1" outlineLevel="3">
      <c r="B403" s="157" t="s">
        <v>290</v>
      </c>
      <c r="C403" s="157" t="s">
        <v>149</v>
      </c>
      <c r="D403" s="157" t="s">
        <v>30</v>
      </c>
      <c r="E403" s="46" t="s">
        <v>30</v>
      </c>
      <c r="F403" s="157" t="s">
        <v>150</v>
      </c>
      <c r="G403" s="49"/>
      <c r="H403" s="49"/>
      <c r="I403" s="49"/>
      <c r="J403" s="49"/>
      <c r="K403" s="165"/>
      <c r="L403" s="152"/>
      <c r="M403" s="49"/>
      <c r="N403" s="49"/>
      <c r="O403" s="49"/>
      <c r="P403" s="49"/>
      <c r="Q403" s="165"/>
      <c r="R403" s="152">
        <v>0</v>
      </c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6"/>
      <c r="BK403" s="46"/>
      <c r="BL403" s="46"/>
      <c r="BM403" s="149">
        <v>0</v>
      </c>
    </row>
    <row r="404" spans="2:65" ht="18" hidden="1" customHeight="1" outlineLevel="3">
      <c r="B404" s="157" t="s">
        <v>290</v>
      </c>
      <c r="C404" s="157" t="s">
        <v>149</v>
      </c>
      <c r="D404" s="157" t="s">
        <v>285</v>
      </c>
      <c r="E404" s="171" t="s">
        <v>715</v>
      </c>
      <c r="F404" s="157" t="s">
        <v>152</v>
      </c>
      <c r="G404" s="49">
        <v>340848.92419428477</v>
      </c>
      <c r="H404" s="49">
        <v>472982.29800000001</v>
      </c>
      <c r="I404" s="165">
        <v>0</v>
      </c>
      <c r="J404" s="49">
        <v>472982.29800000001</v>
      </c>
      <c r="K404" s="165">
        <v>132133.37380571524</v>
      </c>
      <c r="L404" s="152">
        <v>1.3876596475052945</v>
      </c>
      <c r="M404" s="49">
        <v>340848.92419428477</v>
      </c>
      <c r="N404" s="49">
        <v>472982.29800000001</v>
      </c>
      <c r="O404" s="165">
        <v>0</v>
      </c>
      <c r="P404" s="49">
        <v>472982.29800000001</v>
      </c>
      <c r="Q404" s="165">
        <v>132133.37380571524</v>
      </c>
      <c r="R404" s="152">
        <v>1.3876596475052945</v>
      </c>
      <c r="S404" s="49">
        <v>36470.591999999997</v>
      </c>
      <c r="T404" s="49">
        <v>0</v>
      </c>
      <c r="U404" s="49">
        <v>0</v>
      </c>
      <c r="V404" s="49">
        <v>0</v>
      </c>
      <c r="W404" s="49">
        <v>0</v>
      </c>
      <c r="X404" s="49">
        <v>88758.986999999994</v>
      </c>
      <c r="Y404" s="49">
        <v>0</v>
      </c>
      <c r="Z404" s="49">
        <v>0</v>
      </c>
      <c r="AA404" s="49">
        <v>0</v>
      </c>
      <c r="AB404" s="49">
        <v>0</v>
      </c>
      <c r="AC404" s="49">
        <v>0</v>
      </c>
      <c r="AD404" s="49">
        <v>28145.7</v>
      </c>
      <c r="AE404" s="49">
        <v>11184.261</v>
      </c>
      <c r="AF404" s="49">
        <v>0</v>
      </c>
      <c r="AG404" s="49">
        <v>44809.362999999998</v>
      </c>
      <c r="AH404" s="49">
        <v>0</v>
      </c>
      <c r="AI404" s="49">
        <v>0</v>
      </c>
      <c r="AJ404" s="49">
        <v>128981.38400000001</v>
      </c>
      <c r="AK404" s="49">
        <v>0</v>
      </c>
      <c r="AL404" s="49">
        <v>0</v>
      </c>
      <c r="AM404" s="49">
        <v>0</v>
      </c>
      <c r="AN404" s="49">
        <v>0</v>
      </c>
      <c r="AO404" s="49">
        <v>0</v>
      </c>
      <c r="AP404" s="49">
        <v>72161.37</v>
      </c>
      <c r="AQ404" s="49">
        <v>0</v>
      </c>
      <c r="AR404" s="49">
        <v>0</v>
      </c>
      <c r="AS404" s="49">
        <v>0</v>
      </c>
      <c r="AT404" s="49">
        <v>0</v>
      </c>
      <c r="AU404" s="49">
        <v>0</v>
      </c>
      <c r="AV404" s="49">
        <v>42658.866999999998</v>
      </c>
      <c r="AW404" s="49">
        <v>0</v>
      </c>
      <c r="AX404" s="49">
        <v>0</v>
      </c>
      <c r="AY404" s="49">
        <v>0</v>
      </c>
      <c r="AZ404" s="49">
        <v>10302.322</v>
      </c>
      <c r="BA404" s="49">
        <v>9509.4519999999993</v>
      </c>
      <c r="BB404" s="49">
        <v>0</v>
      </c>
      <c r="BC404" s="49">
        <v>0</v>
      </c>
      <c r="BD404" s="49">
        <v>0</v>
      </c>
      <c r="BE404" s="49">
        <v>0</v>
      </c>
      <c r="BF404" s="49">
        <v>0</v>
      </c>
      <c r="BG404" s="49">
        <v>0</v>
      </c>
      <c r="BH404" s="49">
        <v>0</v>
      </c>
      <c r="BI404" s="49"/>
      <c r="BJ404" s="171"/>
      <c r="BK404" s="171"/>
      <c r="BL404" s="171"/>
      <c r="BM404" s="149">
        <v>-5.8207660913467407E-11</v>
      </c>
    </row>
    <row r="405" spans="2:65" ht="18" hidden="1" customHeight="1" outlineLevel="3">
      <c r="B405" s="157" t="s">
        <v>290</v>
      </c>
      <c r="C405" s="157" t="s">
        <v>149</v>
      </c>
      <c r="D405" s="157" t="s">
        <v>290</v>
      </c>
      <c r="E405" s="46" t="s">
        <v>55</v>
      </c>
      <c r="F405" s="157" t="s">
        <v>150</v>
      </c>
      <c r="G405" s="49"/>
      <c r="H405" s="49"/>
      <c r="I405" s="49"/>
      <c r="J405" s="49"/>
      <c r="K405" s="165"/>
      <c r="L405" s="152"/>
      <c r="M405" s="49"/>
      <c r="N405" s="49"/>
      <c r="O405" s="49"/>
      <c r="P405" s="49"/>
      <c r="Q405" s="165"/>
      <c r="R405" s="152">
        <v>0</v>
      </c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6"/>
      <c r="BK405" s="46"/>
      <c r="BL405" s="46"/>
      <c r="BM405" s="149">
        <v>0</v>
      </c>
    </row>
    <row r="406" spans="2:65" ht="18" hidden="1" customHeight="1" outlineLevel="3">
      <c r="B406" s="157" t="s">
        <v>290</v>
      </c>
      <c r="C406" s="157" t="s">
        <v>149</v>
      </c>
      <c r="D406" s="157" t="s">
        <v>56</v>
      </c>
      <c r="E406" s="46" t="s">
        <v>56</v>
      </c>
      <c r="F406" s="157" t="s">
        <v>152</v>
      </c>
      <c r="G406" s="49"/>
      <c r="H406" s="49"/>
      <c r="I406" s="49"/>
      <c r="J406" s="49"/>
      <c r="K406" s="165"/>
      <c r="L406" s="152"/>
      <c r="M406" s="49"/>
      <c r="N406" s="49"/>
      <c r="O406" s="49"/>
      <c r="P406" s="49"/>
      <c r="Q406" s="165"/>
      <c r="R406" s="152">
        <v>0</v>
      </c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171"/>
      <c r="BK406" s="171"/>
      <c r="BL406" s="171"/>
      <c r="BM406" s="149">
        <v>0</v>
      </c>
    </row>
    <row r="407" spans="2:65" ht="18" hidden="1" customHeight="1" outlineLevel="3">
      <c r="B407" s="157" t="s">
        <v>290</v>
      </c>
      <c r="C407" s="157" t="s">
        <v>149</v>
      </c>
      <c r="D407" s="157" t="s">
        <v>716</v>
      </c>
      <c r="E407" s="171" t="s">
        <v>40</v>
      </c>
      <c r="F407" s="157" t="s">
        <v>150</v>
      </c>
      <c r="G407" s="49">
        <v>80704</v>
      </c>
      <c r="H407" s="49">
        <v>40573.896999999997</v>
      </c>
      <c r="I407" s="49">
        <v>0</v>
      </c>
      <c r="J407" s="49">
        <v>40573.896999999997</v>
      </c>
      <c r="K407" s="165">
        <v>-40130.103000000003</v>
      </c>
      <c r="L407" s="152">
        <v>0.50274951675257729</v>
      </c>
      <c r="M407" s="49">
        <v>80704</v>
      </c>
      <c r="N407" s="49">
        <v>40573.896999999997</v>
      </c>
      <c r="O407" s="49">
        <v>0</v>
      </c>
      <c r="P407" s="49">
        <v>40573.896999999997</v>
      </c>
      <c r="Q407" s="165">
        <v>-40130.103000000003</v>
      </c>
      <c r="R407" s="152">
        <v>0.50274951675257729</v>
      </c>
      <c r="S407" s="49">
        <v>16789.138999999999</v>
      </c>
      <c r="T407" s="49">
        <v>0</v>
      </c>
      <c r="U407" s="49">
        <v>0</v>
      </c>
      <c r="V407" s="49">
        <v>0</v>
      </c>
      <c r="W407" s="49">
        <v>0</v>
      </c>
      <c r="X407" s="49">
        <v>2916</v>
      </c>
      <c r="Y407" s="49">
        <v>0</v>
      </c>
      <c r="Z407" s="49">
        <v>0</v>
      </c>
      <c r="AA407" s="49">
        <v>0</v>
      </c>
      <c r="AB407" s="49">
        <v>0</v>
      </c>
      <c r="AC407" s="49">
        <v>0</v>
      </c>
      <c r="AD407" s="49">
        <v>0</v>
      </c>
      <c r="AE407" s="49">
        <v>0</v>
      </c>
      <c r="AF407" s="49">
        <v>0</v>
      </c>
      <c r="AG407" s="49">
        <v>3672</v>
      </c>
      <c r="AH407" s="49">
        <v>0</v>
      </c>
      <c r="AI407" s="49">
        <v>0</v>
      </c>
      <c r="AJ407" s="49">
        <v>7831.3829999999998</v>
      </c>
      <c r="AK407" s="49">
        <v>0</v>
      </c>
      <c r="AL407" s="49">
        <v>0</v>
      </c>
      <c r="AM407" s="49">
        <v>0</v>
      </c>
      <c r="AN407" s="49">
        <v>0</v>
      </c>
      <c r="AO407" s="49">
        <v>0</v>
      </c>
      <c r="AP407" s="49">
        <v>2916</v>
      </c>
      <c r="AQ407" s="49">
        <v>0</v>
      </c>
      <c r="AR407" s="49">
        <v>0</v>
      </c>
      <c r="AS407" s="49">
        <v>0</v>
      </c>
      <c r="AT407" s="49">
        <v>0</v>
      </c>
      <c r="AU407" s="49">
        <v>0</v>
      </c>
      <c r="AV407" s="49">
        <v>6449.375</v>
      </c>
      <c r="AW407" s="49">
        <v>0</v>
      </c>
      <c r="AX407" s="49">
        <v>0</v>
      </c>
      <c r="AY407" s="49">
        <v>0</v>
      </c>
      <c r="AZ407" s="49">
        <v>0</v>
      </c>
      <c r="BA407" s="49">
        <v>0</v>
      </c>
      <c r="BB407" s="49">
        <v>0</v>
      </c>
      <c r="BC407" s="49">
        <v>0</v>
      </c>
      <c r="BD407" s="49">
        <v>0</v>
      </c>
      <c r="BE407" s="49">
        <v>0</v>
      </c>
      <c r="BF407" s="49">
        <v>0</v>
      </c>
      <c r="BG407" s="49">
        <v>0</v>
      </c>
      <c r="BH407" s="49">
        <v>0</v>
      </c>
      <c r="BI407" s="49"/>
      <c r="BJ407" s="171"/>
      <c r="BK407" s="171"/>
      <c r="BL407" s="171"/>
      <c r="BM407" s="149">
        <v>0</v>
      </c>
    </row>
    <row r="408" spans="2:65" ht="18" hidden="1" customHeight="1" outlineLevel="3">
      <c r="B408" s="157" t="s">
        <v>290</v>
      </c>
      <c r="C408" s="157" t="s">
        <v>307</v>
      </c>
      <c r="D408" s="157" t="s">
        <v>174</v>
      </c>
      <c r="E408" s="46" t="s">
        <v>92</v>
      </c>
      <c r="F408" s="157" t="s">
        <v>154</v>
      </c>
      <c r="G408" s="49"/>
      <c r="H408" s="49"/>
      <c r="I408" s="49"/>
      <c r="J408" s="49"/>
      <c r="K408" s="165"/>
      <c r="L408" s="152"/>
      <c r="M408" s="49"/>
      <c r="N408" s="49"/>
      <c r="O408" s="49"/>
      <c r="P408" s="49"/>
      <c r="Q408" s="165"/>
      <c r="R408" s="152">
        <v>0</v>
      </c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6"/>
      <c r="BK408" s="46"/>
      <c r="BL408" s="46"/>
      <c r="BM408" s="149">
        <v>0</v>
      </c>
    </row>
    <row r="409" spans="2:65" ht="18" hidden="1" customHeight="1" outlineLevel="3">
      <c r="B409" s="157" t="s">
        <v>290</v>
      </c>
      <c r="C409" s="157" t="s">
        <v>307</v>
      </c>
      <c r="D409" s="157" t="s">
        <v>93</v>
      </c>
      <c r="E409" s="46" t="s">
        <v>93</v>
      </c>
      <c r="F409" s="157" t="s">
        <v>154</v>
      </c>
      <c r="G409" s="49"/>
      <c r="H409" s="49"/>
      <c r="I409" s="49"/>
      <c r="J409" s="49"/>
      <c r="K409" s="165"/>
      <c r="L409" s="152"/>
      <c r="M409" s="49"/>
      <c r="N409" s="49"/>
      <c r="O409" s="49"/>
      <c r="P409" s="49"/>
      <c r="Q409" s="165"/>
      <c r="R409" s="152">
        <v>0</v>
      </c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6"/>
      <c r="BK409" s="46"/>
      <c r="BL409" s="46"/>
      <c r="BM409" s="149">
        <v>0</v>
      </c>
    </row>
    <row r="410" spans="2:65" ht="18" hidden="1" customHeight="1" outlineLevel="3">
      <c r="B410" s="157" t="s">
        <v>290</v>
      </c>
      <c r="C410" s="157" t="s">
        <v>307</v>
      </c>
      <c r="D410" s="157" t="s">
        <v>94</v>
      </c>
      <c r="E410" s="171" t="s">
        <v>61</v>
      </c>
      <c r="F410" s="157" t="s">
        <v>154</v>
      </c>
      <c r="G410" s="49">
        <v>194312.91375000001</v>
      </c>
      <c r="H410" s="49">
        <v>0</v>
      </c>
      <c r="I410" s="49">
        <v>0</v>
      </c>
      <c r="J410" s="49">
        <v>0</v>
      </c>
      <c r="K410" s="165">
        <v>-194312.91375000001</v>
      </c>
      <c r="L410" s="152">
        <v>0</v>
      </c>
      <c r="M410" s="49">
        <v>194312.91375000001</v>
      </c>
      <c r="N410" s="49">
        <v>0</v>
      </c>
      <c r="O410" s="49">
        <v>0</v>
      </c>
      <c r="P410" s="49">
        <v>0</v>
      </c>
      <c r="Q410" s="165">
        <v>-194312.91375000001</v>
      </c>
      <c r="R410" s="152">
        <v>0</v>
      </c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6"/>
      <c r="BK410" s="46"/>
      <c r="BL410" s="46"/>
      <c r="BM410" s="149">
        <v>0</v>
      </c>
    </row>
    <row r="411" spans="2:65" ht="18" customHeight="1" outlineLevel="2" collapsed="1">
      <c r="B411" s="158" t="s">
        <v>290</v>
      </c>
      <c r="C411" s="158"/>
      <c r="D411" s="158"/>
      <c r="E411" s="159" t="s">
        <v>155</v>
      </c>
      <c r="F411" s="175"/>
      <c r="G411" s="160">
        <v>615865.83794428478</v>
      </c>
      <c r="H411" s="160">
        <v>513556.19500000001</v>
      </c>
      <c r="I411" s="160">
        <v>0</v>
      </c>
      <c r="J411" s="160">
        <v>513556.19500000001</v>
      </c>
      <c r="K411" s="168">
        <v>-102309.64294428477</v>
      </c>
      <c r="L411" s="161">
        <v>0.8338767363915055</v>
      </c>
      <c r="M411" s="160">
        <v>615865.83794428478</v>
      </c>
      <c r="N411" s="160">
        <v>513556.19500000001</v>
      </c>
      <c r="O411" s="160">
        <v>0</v>
      </c>
      <c r="P411" s="160">
        <v>513556.19500000001</v>
      </c>
      <c r="Q411" s="168">
        <v>-102309.64294428477</v>
      </c>
      <c r="R411" s="161">
        <v>0.8338767363915055</v>
      </c>
      <c r="S411" s="168">
        <v>53259.731</v>
      </c>
      <c r="T411" s="168">
        <v>0</v>
      </c>
      <c r="U411" s="168">
        <v>0</v>
      </c>
      <c r="V411" s="168">
        <v>0</v>
      </c>
      <c r="W411" s="168">
        <v>0</v>
      </c>
      <c r="X411" s="168">
        <v>91674.986999999994</v>
      </c>
      <c r="Y411" s="168">
        <v>0</v>
      </c>
      <c r="Z411" s="168">
        <v>0</v>
      </c>
      <c r="AA411" s="168">
        <v>0</v>
      </c>
      <c r="AB411" s="168">
        <v>0</v>
      </c>
      <c r="AC411" s="168">
        <v>0</v>
      </c>
      <c r="AD411" s="168">
        <v>28145.7</v>
      </c>
      <c r="AE411" s="168">
        <v>11184.261</v>
      </c>
      <c r="AF411" s="168">
        <v>0</v>
      </c>
      <c r="AG411" s="168">
        <v>48481.362999999998</v>
      </c>
      <c r="AH411" s="168">
        <v>0</v>
      </c>
      <c r="AI411" s="168">
        <v>0</v>
      </c>
      <c r="AJ411" s="168">
        <v>136812.76699999999</v>
      </c>
      <c r="AK411" s="168">
        <v>0</v>
      </c>
      <c r="AL411" s="168">
        <v>0</v>
      </c>
      <c r="AM411" s="168">
        <v>0</v>
      </c>
      <c r="AN411" s="168">
        <v>0</v>
      </c>
      <c r="AO411" s="168">
        <v>0</v>
      </c>
      <c r="AP411" s="168">
        <v>75077.37</v>
      </c>
      <c r="AQ411" s="168">
        <v>0</v>
      </c>
      <c r="AR411" s="168">
        <v>0</v>
      </c>
      <c r="AS411" s="168">
        <v>0</v>
      </c>
      <c r="AT411" s="168">
        <v>0</v>
      </c>
      <c r="AU411" s="168">
        <v>0</v>
      </c>
      <c r="AV411" s="168">
        <v>49108.241999999998</v>
      </c>
      <c r="AW411" s="168">
        <v>0</v>
      </c>
      <c r="AX411" s="168">
        <v>0</v>
      </c>
      <c r="AY411" s="168">
        <v>0</v>
      </c>
      <c r="AZ411" s="168">
        <v>10302.322</v>
      </c>
      <c r="BA411" s="168">
        <v>9509.4519999999993</v>
      </c>
      <c r="BB411" s="168">
        <v>0</v>
      </c>
      <c r="BC411" s="168">
        <v>0</v>
      </c>
      <c r="BD411" s="168">
        <v>0</v>
      </c>
      <c r="BE411" s="168">
        <v>0</v>
      </c>
      <c r="BF411" s="168">
        <v>0</v>
      </c>
      <c r="BG411" s="168">
        <v>0</v>
      </c>
      <c r="BH411" s="168">
        <v>0</v>
      </c>
      <c r="BI411" s="168"/>
      <c r="BJ411" s="161"/>
      <c r="BK411" s="168"/>
      <c r="BL411" s="161"/>
      <c r="BM411" s="149">
        <v>-5.8207660913467407E-11</v>
      </c>
    </row>
    <row r="412" spans="2:65" ht="18" customHeight="1" outlineLevel="1">
      <c r="B412" s="153" t="s">
        <v>290</v>
      </c>
      <c r="C412" s="153"/>
      <c r="D412" s="153" t="s">
        <v>175</v>
      </c>
      <c r="E412" s="153"/>
      <c r="F412" s="176"/>
      <c r="G412" s="153">
        <v>2629936.837944285</v>
      </c>
      <c r="H412" s="153">
        <v>1224356.527</v>
      </c>
      <c r="I412" s="153">
        <v>0</v>
      </c>
      <c r="J412" s="153">
        <v>1224356.527</v>
      </c>
      <c r="K412" s="172">
        <v>-1405580.3109442848</v>
      </c>
      <c r="L412" s="173">
        <v>0.46554598168868189</v>
      </c>
      <c r="M412" s="153">
        <v>2629936.837944285</v>
      </c>
      <c r="N412" s="153">
        <v>1224356.527</v>
      </c>
      <c r="O412" s="153">
        <v>0</v>
      </c>
      <c r="P412" s="153">
        <v>1224356.527</v>
      </c>
      <c r="Q412" s="172">
        <v>-1405580.3109442848</v>
      </c>
      <c r="R412" s="173">
        <v>0.46554598168868189</v>
      </c>
      <c r="S412" s="153">
        <v>99490.703000000009</v>
      </c>
      <c r="T412" s="153">
        <v>0</v>
      </c>
      <c r="U412" s="153">
        <v>0</v>
      </c>
      <c r="V412" s="153">
        <v>0</v>
      </c>
      <c r="W412" s="153">
        <v>0</v>
      </c>
      <c r="X412" s="153">
        <v>342288.98699999996</v>
      </c>
      <c r="Y412" s="153">
        <v>113218.56</v>
      </c>
      <c r="Z412" s="153">
        <v>0</v>
      </c>
      <c r="AA412" s="153">
        <v>0</v>
      </c>
      <c r="AB412" s="153">
        <v>0</v>
      </c>
      <c r="AC412" s="153">
        <v>0</v>
      </c>
      <c r="AD412" s="153">
        <v>42887.7</v>
      </c>
      <c r="AE412" s="153">
        <v>40668.260999999999</v>
      </c>
      <c r="AF412" s="153">
        <v>0</v>
      </c>
      <c r="AG412" s="153">
        <v>78555.043000000005</v>
      </c>
      <c r="AH412" s="153">
        <v>0</v>
      </c>
      <c r="AI412" s="153">
        <v>0</v>
      </c>
      <c r="AJ412" s="153">
        <v>136812.76699999999</v>
      </c>
      <c r="AK412" s="153">
        <v>0</v>
      </c>
      <c r="AL412" s="153">
        <v>0</v>
      </c>
      <c r="AM412" s="153">
        <v>0</v>
      </c>
      <c r="AN412" s="153">
        <v>0</v>
      </c>
      <c r="AO412" s="153">
        <v>0</v>
      </c>
      <c r="AP412" s="153">
        <v>163529.37</v>
      </c>
      <c r="AQ412" s="153">
        <v>94348.800000000003</v>
      </c>
      <c r="AR412" s="153">
        <v>0</v>
      </c>
      <c r="AS412" s="153">
        <v>0</v>
      </c>
      <c r="AT412" s="153">
        <v>0</v>
      </c>
      <c r="AU412" s="153">
        <v>0</v>
      </c>
      <c r="AV412" s="153">
        <v>69157.361999999994</v>
      </c>
      <c r="AW412" s="153">
        <v>0</v>
      </c>
      <c r="AX412" s="153">
        <v>0</v>
      </c>
      <c r="AY412" s="153">
        <v>0</v>
      </c>
      <c r="AZ412" s="153">
        <v>22095.921999999999</v>
      </c>
      <c r="BA412" s="153">
        <v>21303.052</v>
      </c>
      <c r="BB412" s="153">
        <v>0</v>
      </c>
      <c r="BC412" s="153">
        <v>0</v>
      </c>
      <c r="BD412" s="153">
        <v>0</v>
      </c>
      <c r="BE412" s="153">
        <v>0</v>
      </c>
      <c r="BF412" s="153">
        <v>0</v>
      </c>
      <c r="BG412" s="153">
        <v>0</v>
      </c>
      <c r="BH412" s="153">
        <v>0</v>
      </c>
      <c r="BI412" s="153">
        <v>1622970.5504000001</v>
      </c>
      <c r="BJ412" s="173">
        <v>-0.24560767495242408</v>
      </c>
      <c r="BK412" s="174">
        <v>1381589.933</v>
      </c>
      <c r="BL412" s="173">
        <v>-0.11380613179381061</v>
      </c>
      <c r="BM412" s="149">
        <v>-2.3283064365386963E-10</v>
      </c>
    </row>
    <row r="413" spans="2:65" ht="18" customHeight="1">
      <c r="B413" s="162" t="s">
        <v>7</v>
      </c>
      <c r="C413" s="162"/>
      <c r="D413" s="162" t="s">
        <v>156</v>
      </c>
      <c r="E413" s="162"/>
      <c r="F413" s="162"/>
      <c r="G413" s="163">
        <v>8717638.9166335985</v>
      </c>
      <c r="H413" s="163">
        <v>6525790.8499999996</v>
      </c>
      <c r="I413" s="163">
        <v>-164195.50839999999</v>
      </c>
      <c r="J413" s="163">
        <v>6361595.3415999999</v>
      </c>
      <c r="K413" s="163">
        <v>-2356043.5750335967</v>
      </c>
      <c r="L413" s="164">
        <v>0.72973833883642802</v>
      </c>
      <c r="M413" s="163">
        <v>8717638.9166335985</v>
      </c>
      <c r="N413" s="163">
        <v>6525790.8499999996</v>
      </c>
      <c r="O413" s="163">
        <v>-164195.50839999999</v>
      </c>
      <c r="P413" s="163">
        <v>6361595.3415999999</v>
      </c>
      <c r="Q413" s="163">
        <v>-2356043.5750335967</v>
      </c>
      <c r="R413" s="164">
        <v>0.72973833883642802</v>
      </c>
      <c r="S413" s="163">
        <v>1027244.122</v>
      </c>
      <c r="T413" s="163">
        <v>0</v>
      </c>
      <c r="U413" s="163">
        <v>0</v>
      </c>
      <c r="V413" s="163">
        <v>0</v>
      </c>
      <c r="W413" s="163">
        <v>0</v>
      </c>
      <c r="X413" s="163">
        <v>1675556.2449999999</v>
      </c>
      <c r="Y413" s="163">
        <v>113218.56</v>
      </c>
      <c r="Z413" s="163">
        <v>0</v>
      </c>
      <c r="AA413" s="163">
        <v>0</v>
      </c>
      <c r="AB413" s="163">
        <v>0</v>
      </c>
      <c r="AC413" s="163">
        <v>884.52</v>
      </c>
      <c r="AD413" s="163">
        <v>210027.50699999998</v>
      </c>
      <c r="AE413" s="163">
        <v>277526.97899999999</v>
      </c>
      <c r="AF413" s="163">
        <v>0</v>
      </c>
      <c r="AG413" s="163">
        <v>411271.70199999999</v>
      </c>
      <c r="AH413" s="163">
        <v>0</v>
      </c>
      <c r="AI413" s="163">
        <v>0</v>
      </c>
      <c r="AJ413" s="163">
        <v>1430969.98</v>
      </c>
      <c r="AK413" s="163">
        <v>0</v>
      </c>
      <c r="AL413" s="163">
        <v>0</v>
      </c>
      <c r="AM413" s="163">
        <v>0</v>
      </c>
      <c r="AN413" s="163">
        <v>0</v>
      </c>
      <c r="AO413" s="163">
        <v>0</v>
      </c>
      <c r="AP413" s="163">
        <v>710485.48</v>
      </c>
      <c r="AQ413" s="163">
        <v>94348.800000000003</v>
      </c>
      <c r="AR413" s="163">
        <v>0</v>
      </c>
      <c r="AS413" s="163">
        <v>0</v>
      </c>
      <c r="AT413" s="163">
        <v>0</v>
      </c>
      <c r="AU413" s="163">
        <v>0</v>
      </c>
      <c r="AV413" s="163">
        <v>351928.12399999995</v>
      </c>
      <c r="AW413" s="163">
        <v>122549.75999999999</v>
      </c>
      <c r="AX413" s="163">
        <v>34369.919999999998</v>
      </c>
      <c r="AY413" s="163">
        <v>0</v>
      </c>
      <c r="AZ413" s="163">
        <v>35675.337</v>
      </c>
      <c r="BA413" s="163">
        <v>29733.813999999998</v>
      </c>
      <c r="BB413" s="163">
        <v>0</v>
      </c>
      <c r="BC413" s="163">
        <v>0</v>
      </c>
      <c r="BD413" s="163">
        <v>0</v>
      </c>
      <c r="BE413" s="163">
        <v>0</v>
      </c>
      <c r="BF413" s="163">
        <v>0</v>
      </c>
      <c r="BG413" s="163">
        <v>0</v>
      </c>
      <c r="BH413" s="163">
        <v>0</v>
      </c>
      <c r="BI413" s="163">
        <v>5094670.5993999997</v>
      </c>
      <c r="BJ413" s="164">
        <v>0.24867647819060301</v>
      </c>
      <c r="BK413" s="169">
        <v>6232846.8319000006</v>
      </c>
      <c r="BL413" s="164">
        <v>2.0656453330612612E-2</v>
      </c>
      <c r="BM413" s="149">
        <v>6.4028427004814148E-10</v>
      </c>
    </row>
    <row r="414" spans="2:65" ht="18" hidden="1" customHeight="1" outlineLevel="3">
      <c r="B414" s="46"/>
      <c r="C414" s="46"/>
      <c r="D414" s="150" t="s">
        <v>374</v>
      </c>
      <c r="E414" s="151" t="s">
        <v>375</v>
      </c>
      <c r="F414" s="151"/>
      <c r="G414" s="49"/>
      <c r="H414" s="49"/>
      <c r="I414" s="49"/>
      <c r="J414" s="49">
        <v>0</v>
      </c>
      <c r="K414" s="165">
        <v>0</v>
      </c>
      <c r="L414" s="177">
        <v>0</v>
      </c>
      <c r="M414" s="49"/>
      <c r="N414" s="49"/>
      <c r="O414" s="49"/>
      <c r="P414" s="49">
        <v>0</v>
      </c>
      <c r="Q414" s="165">
        <v>0</v>
      </c>
      <c r="R414" s="177">
        <v>0</v>
      </c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177"/>
      <c r="BK414" s="178"/>
      <c r="BL414" s="179"/>
      <c r="BM414" s="149">
        <v>0</v>
      </c>
    </row>
    <row r="415" spans="2:65" ht="18" hidden="1" customHeight="1" outlineLevel="3">
      <c r="B415" s="46"/>
      <c r="C415" s="46"/>
      <c r="D415" s="150" t="s">
        <v>376</v>
      </c>
      <c r="E415" s="151" t="s">
        <v>377</v>
      </c>
      <c r="F415" s="151"/>
      <c r="G415" s="49"/>
      <c r="H415" s="49">
        <v>179.083</v>
      </c>
      <c r="I415" s="49">
        <v>0</v>
      </c>
      <c r="J415" s="49">
        <v>179.083</v>
      </c>
      <c r="K415" s="165">
        <v>179.083</v>
      </c>
      <c r="L415" s="177">
        <v>1</v>
      </c>
      <c r="M415" s="49"/>
      <c r="N415" s="49">
        <v>179.083</v>
      </c>
      <c r="O415" s="49">
        <v>0</v>
      </c>
      <c r="P415" s="49">
        <v>179.083</v>
      </c>
      <c r="Q415" s="165">
        <v>179.083</v>
      </c>
      <c r="R415" s="177">
        <v>1</v>
      </c>
      <c r="S415" s="49">
        <v>0</v>
      </c>
      <c r="T415" s="49">
        <v>0</v>
      </c>
      <c r="U415" s="49">
        <v>0</v>
      </c>
      <c r="V415" s="49">
        <v>0</v>
      </c>
      <c r="W415" s="49">
        <v>0</v>
      </c>
      <c r="X415" s="49">
        <v>0</v>
      </c>
      <c r="Y415" s="49">
        <v>0</v>
      </c>
      <c r="Z415" s="49">
        <v>0</v>
      </c>
      <c r="AA415" s="49">
        <v>0</v>
      </c>
      <c r="AB415" s="49">
        <v>0</v>
      </c>
      <c r="AC415" s="49">
        <v>0</v>
      </c>
      <c r="AD415" s="49">
        <v>0</v>
      </c>
      <c r="AE415" s="49">
        <v>0</v>
      </c>
      <c r="AF415" s="49">
        <v>0</v>
      </c>
      <c r="AG415" s="49">
        <v>0</v>
      </c>
      <c r="AH415" s="49">
        <v>0</v>
      </c>
      <c r="AI415" s="49">
        <v>0</v>
      </c>
      <c r="AJ415" s="49">
        <v>0</v>
      </c>
      <c r="AK415" s="49">
        <v>0</v>
      </c>
      <c r="AL415" s="49">
        <v>0</v>
      </c>
      <c r="AM415" s="49">
        <v>0</v>
      </c>
      <c r="AN415" s="49">
        <v>0</v>
      </c>
      <c r="AO415" s="49">
        <v>0</v>
      </c>
      <c r="AP415" s="49">
        <v>0</v>
      </c>
      <c r="AQ415" s="49">
        <v>0</v>
      </c>
      <c r="AR415" s="49">
        <v>0</v>
      </c>
      <c r="AS415" s="49">
        <v>179.083</v>
      </c>
      <c r="AT415" s="49">
        <v>0</v>
      </c>
      <c r="AU415" s="49">
        <v>0</v>
      </c>
      <c r="AV415" s="49">
        <v>0</v>
      </c>
      <c r="AW415" s="49">
        <v>0</v>
      </c>
      <c r="AX415" s="49">
        <v>0</v>
      </c>
      <c r="AY415" s="49">
        <v>0</v>
      </c>
      <c r="AZ415" s="49">
        <v>0</v>
      </c>
      <c r="BA415" s="49">
        <v>0</v>
      </c>
      <c r="BB415" s="49">
        <v>0</v>
      </c>
      <c r="BC415" s="49">
        <v>0</v>
      </c>
      <c r="BD415" s="49">
        <v>0</v>
      </c>
      <c r="BE415" s="49">
        <v>0</v>
      </c>
      <c r="BF415" s="49">
        <v>0</v>
      </c>
      <c r="BG415" s="49">
        <v>0</v>
      </c>
      <c r="BH415" s="49">
        <v>0</v>
      </c>
      <c r="BI415" s="49"/>
      <c r="BJ415" s="177"/>
      <c r="BK415" s="178"/>
      <c r="BL415" s="180"/>
      <c r="BM415" s="149">
        <v>0</v>
      </c>
    </row>
    <row r="416" spans="2:65" ht="18" hidden="1" customHeight="1" outlineLevel="3">
      <c r="B416" s="46"/>
      <c r="C416" s="46"/>
      <c r="D416" s="150" t="s">
        <v>394</v>
      </c>
      <c r="E416" s="151" t="s">
        <v>1145</v>
      </c>
      <c r="F416" s="151"/>
      <c r="G416" s="49"/>
      <c r="H416" s="49">
        <v>447.12</v>
      </c>
      <c r="I416" s="49">
        <v>0</v>
      </c>
      <c r="J416" s="49">
        <v>447.12</v>
      </c>
      <c r="K416" s="165">
        <v>447.12</v>
      </c>
      <c r="L416" s="177">
        <v>1</v>
      </c>
      <c r="M416" s="49"/>
      <c r="N416" s="49">
        <v>447.12</v>
      </c>
      <c r="O416" s="49">
        <v>0</v>
      </c>
      <c r="P416" s="49">
        <v>447.12</v>
      </c>
      <c r="Q416" s="165">
        <v>447.12</v>
      </c>
      <c r="R416" s="177">
        <v>1</v>
      </c>
      <c r="S416" s="49">
        <v>0</v>
      </c>
      <c r="T416" s="49">
        <v>0</v>
      </c>
      <c r="U416" s="49">
        <v>0</v>
      </c>
      <c r="V416" s="49">
        <v>0</v>
      </c>
      <c r="W416" s="49">
        <v>0</v>
      </c>
      <c r="X416" s="49">
        <v>338.72699999999998</v>
      </c>
      <c r="Y416" s="49">
        <v>0</v>
      </c>
      <c r="Z416" s="49">
        <v>0</v>
      </c>
      <c r="AA416" s="49">
        <v>0</v>
      </c>
      <c r="AB416" s="49">
        <v>0</v>
      </c>
      <c r="AC416" s="49">
        <v>0</v>
      </c>
      <c r="AD416" s="49">
        <v>0</v>
      </c>
      <c r="AE416" s="49">
        <v>0</v>
      </c>
      <c r="AF416" s="49">
        <v>0</v>
      </c>
      <c r="AG416" s="49">
        <v>0</v>
      </c>
      <c r="AH416" s="49">
        <v>0</v>
      </c>
      <c r="AI416" s="49">
        <v>0</v>
      </c>
      <c r="AJ416" s="49">
        <v>0</v>
      </c>
      <c r="AK416" s="49">
        <v>0</v>
      </c>
      <c r="AL416" s="49">
        <v>0</v>
      </c>
      <c r="AM416" s="49">
        <v>0</v>
      </c>
      <c r="AN416" s="49">
        <v>0</v>
      </c>
      <c r="AO416" s="49">
        <v>0</v>
      </c>
      <c r="AP416" s="49">
        <v>0</v>
      </c>
      <c r="AQ416" s="49">
        <v>0</v>
      </c>
      <c r="AR416" s="49">
        <v>0</v>
      </c>
      <c r="AS416" s="49">
        <v>0</v>
      </c>
      <c r="AT416" s="49">
        <v>0</v>
      </c>
      <c r="AU416" s="49">
        <v>0</v>
      </c>
      <c r="AV416" s="49">
        <v>0</v>
      </c>
      <c r="AW416" s="49">
        <v>0</v>
      </c>
      <c r="AX416" s="49">
        <v>0</v>
      </c>
      <c r="AY416" s="49">
        <v>0</v>
      </c>
      <c r="AZ416" s="49">
        <v>108.393</v>
      </c>
      <c r="BA416" s="49">
        <v>0</v>
      </c>
      <c r="BB416" s="49">
        <v>0</v>
      </c>
      <c r="BC416" s="49">
        <v>0</v>
      </c>
      <c r="BD416" s="49">
        <v>0</v>
      </c>
      <c r="BE416" s="49">
        <v>0</v>
      </c>
      <c r="BF416" s="49">
        <v>0</v>
      </c>
      <c r="BG416" s="49">
        <v>0</v>
      </c>
      <c r="BH416" s="49">
        <v>0</v>
      </c>
      <c r="BI416" s="49"/>
      <c r="BJ416" s="177"/>
      <c r="BK416" s="178"/>
      <c r="BL416" s="181"/>
      <c r="BM416" s="149">
        <v>0</v>
      </c>
    </row>
    <row r="417" spans="2:65" ht="18" customHeight="1" collapsed="1">
      <c r="B417" s="162"/>
      <c r="C417" s="162"/>
      <c r="D417" s="162" t="s">
        <v>378</v>
      </c>
      <c r="E417" s="162"/>
      <c r="F417" s="162"/>
      <c r="G417" s="182">
        <v>0</v>
      </c>
      <c r="H417" s="182">
        <v>626.20299999999997</v>
      </c>
      <c r="I417" s="182">
        <v>0</v>
      </c>
      <c r="J417" s="182">
        <v>626.20299999999997</v>
      </c>
      <c r="K417" s="163">
        <v>626.20299999999997</v>
      </c>
      <c r="L417" s="164">
        <v>1</v>
      </c>
      <c r="M417" s="182">
        <v>0</v>
      </c>
      <c r="N417" s="182">
        <v>626.20299999999997</v>
      </c>
      <c r="O417" s="182">
        <v>0</v>
      </c>
      <c r="P417" s="182">
        <v>626.20299999999997</v>
      </c>
      <c r="Q417" s="163">
        <v>626.20299999999997</v>
      </c>
      <c r="R417" s="164">
        <v>1</v>
      </c>
      <c r="S417" s="182">
        <v>0</v>
      </c>
      <c r="T417" s="182">
        <v>0</v>
      </c>
      <c r="U417" s="182">
        <v>0</v>
      </c>
      <c r="V417" s="182">
        <v>0</v>
      </c>
      <c r="W417" s="182">
        <v>0</v>
      </c>
      <c r="X417" s="182">
        <v>338.72699999999998</v>
      </c>
      <c r="Y417" s="182">
        <v>0</v>
      </c>
      <c r="Z417" s="182">
        <v>0</v>
      </c>
      <c r="AA417" s="182">
        <v>0</v>
      </c>
      <c r="AB417" s="182">
        <v>0</v>
      </c>
      <c r="AC417" s="182">
        <v>0</v>
      </c>
      <c r="AD417" s="182">
        <v>0</v>
      </c>
      <c r="AE417" s="182">
        <v>0</v>
      </c>
      <c r="AF417" s="182">
        <v>0</v>
      </c>
      <c r="AG417" s="182">
        <v>0</v>
      </c>
      <c r="AH417" s="182">
        <v>0</v>
      </c>
      <c r="AI417" s="182">
        <v>0</v>
      </c>
      <c r="AJ417" s="182">
        <v>0</v>
      </c>
      <c r="AK417" s="182">
        <v>0</v>
      </c>
      <c r="AL417" s="182">
        <v>0</v>
      </c>
      <c r="AM417" s="182">
        <v>0</v>
      </c>
      <c r="AN417" s="182">
        <v>0</v>
      </c>
      <c r="AO417" s="182">
        <v>0</v>
      </c>
      <c r="AP417" s="182">
        <v>0</v>
      </c>
      <c r="AQ417" s="182">
        <v>0</v>
      </c>
      <c r="AR417" s="182">
        <v>0</v>
      </c>
      <c r="AS417" s="182">
        <v>179.083</v>
      </c>
      <c r="AT417" s="182">
        <v>0</v>
      </c>
      <c r="AU417" s="182">
        <v>0</v>
      </c>
      <c r="AV417" s="182">
        <v>0</v>
      </c>
      <c r="AW417" s="182">
        <v>0</v>
      </c>
      <c r="AX417" s="182">
        <v>0</v>
      </c>
      <c r="AY417" s="182">
        <v>0</v>
      </c>
      <c r="AZ417" s="182">
        <v>108.393</v>
      </c>
      <c r="BA417" s="182">
        <v>0</v>
      </c>
      <c r="BB417" s="182">
        <v>0</v>
      </c>
      <c r="BC417" s="182">
        <v>0</v>
      </c>
      <c r="BD417" s="182">
        <v>0</v>
      </c>
      <c r="BE417" s="182">
        <v>0</v>
      </c>
      <c r="BF417" s="182">
        <v>0</v>
      </c>
      <c r="BG417" s="182">
        <v>0</v>
      </c>
      <c r="BH417" s="182">
        <v>0</v>
      </c>
      <c r="BI417" s="182">
        <v>0</v>
      </c>
      <c r="BJ417" s="164">
        <v>0</v>
      </c>
      <c r="BK417" s="169">
        <v>0</v>
      </c>
      <c r="BL417" s="164">
        <v>0</v>
      </c>
      <c r="BM417" s="149">
        <v>0</v>
      </c>
    </row>
    <row r="418" spans="2:65" ht="18" customHeight="1">
      <c r="B418" s="183"/>
      <c r="C418" s="183" t="s">
        <v>157</v>
      </c>
      <c r="D418" s="183" t="s">
        <v>157</v>
      </c>
      <c r="E418" s="183"/>
      <c r="F418" s="183"/>
      <c r="G418" s="183">
        <v>112565493.39198768</v>
      </c>
      <c r="H418" s="183">
        <v>111130664.603</v>
      </c>
      <c r="I418" s="183">
        <v>-2547357.9846399999</v>
      </c>
      <c r="J418" s="183">
        <v>108583306.61836</v>
      </c>
      <c r="K418" s="183">
        <v>-3982186.7736276905</v>
      </c>
      <c r="L418" s="184">
        <v>0.96462337921124297</v>
      </c>
      <c r="M418" s="183">
        <v>110176053.39198768</v>
      </c>
      <c r="N418" s="183">
        <v>110720209.32999998</v>
      </c>
      <c r="O418" s="183">
        <v>-2511676.6096400004</v>
      </c>
      <c r="P418" s="183">
        <v>108208532.72036</v>
      </c>
      <c r="Q418" s="183">
        <v>-1967520.6716276912</v>
      </c>
      <c r="R418" s="184">
        <v>0.98214202985990451</v>
      </c>
      <c r="S418" s="183">
        <v>2855450.9339999999</v>
      </c>
      <c r="T418" s="183">
        <v>0</v>
      </c>
      <c r="U418" s="183">
        <v>0</v>
      </c>
      <c r="V418" s="183">
        <v>16641414.047</v>
      </c>
      <c r="W418" s="183">
        <v>0</v>
      </c>
      <c r="X418" s="183">
        <v>18320288.625000004</v>
      </c>
      <c r="Y418" s="183">
        <v>13888442.797</v>
      </c>
      <c r="Z418" s="183">
        <v>0</v>
      </c>
      <c r="AA418" s="183">
        <v>0</v>
      </c>
      <c r="AB418" s="183">
        <v>0</v>
      </c>
      <c r="AC418" s="183">
        <v>838053.45599999989</v>
      </c>
      <c r="AD418" s="183">
        <v>923127.08899999992</v>
      </c>
      <c r="AE418" s="183">
        <v>1103617.3189999999</v>
      </c>
      <c r="AF418" s="183">
        <v>2437798.52</v>
      </c>
      <c r="AG418" s="183">
        <v>1644306.3759999999</v>
      </c>
      <c r="AH418" s="183">
        <v>692594.45900000003</v>
      </c>
      <c r="AI418" s="183">
        <v>2418328.3030000003</v>
      </c>
      <c r="AJ418" s="183">
        <v>18308643.307</v>
      </c>
      <c r="AK418" s="183">
        <v>0</v>
      </c>
      <c r="AL418" s="183">
        <v>0</v>
      </c>
      <c r="AM418" s="183">
        <v>5982567.5850000009</v>
      </c>
      <c r="AN418" s="183">
        <v>0</v>
      </c>
      <c r="AO418" s="183">
        <v>0</v>
      </c>
      <c r="AP418" s="183">
        <v>9027463.341</v>
      </c>
      <c r="AQ418" s="183">
        <v>3846911.6069999998</v>
      </c>
      <c r="AR418" s="183">
        <v>2527932.2439999999</v>
      </c>
      <c r="AS418" s="183">
        <v>179.083</v>
      </c>
      <c r="AT418" s="183">
        <v>0</v>
      </c>
      <c r="AU418" s="183">
        <v>0</v>
      </c>
      <c r="AV418" s="183">
        <v>5234681.9859999996</v>
      </c>
      <c r="AW418" s="183">
        <v>187354.818</v>
      </c>
      <c r="AX418" s="183">
        <v>251648.837</v>
      </c>
      <c r="AY418" s="183">
        <v>4031.232</v>
      </c>
      <c r="AZ418" s="183">
        <v>932006.91300000006</v>
      </c>
      <c r="BA418" s="183">
        <v>899191.6540000001</v>
      </c>
      <c r="BB418" s="183">
        <v>128364.337</v>
      </c>
      <c r="BC418" s="183">
        <v>63343.930999999997</v>
      </c>
      <c r="BD418" s="183">
        <v>0</v>
      </c>
      <c r="BE418" s="183">
        <v>1562466.53</v>
      </c>
      <c r="BF418" s="183">
        <v>273235.56399999995</v>
      </c>
      <c r="BG418" s="183">
        <v>0</v>
      </c>
      <c r="BH418" s="183">
        <v>137219.709</v>
      </c>
      <c r="BI418" s="183">
        <v>86880166.097280011</v>
      </c>
      <c r="BJ418" s="184">
        <v>0.2498054676458481</v>
      </c>
      <c r="BK418" s="185">
        <v>92846474.631700009</v>
      </c>
      <c r="BL418" s="184">
        <v>0.16949304805685173</v>
      </c>
      <c r="BM418" s="149">
        <v>0</v>
      </c>
    </row>
    <row r="419" spans="2:65" ht="18" customHeight="1">
      <c r="G419" s="186"/>
      <c r="O419" s="187"/>
    </row>
    <row r="420" spans="2:65" ht="18" customHeight="1">
      <c r="C420" s="188" t="s">
        <v>22</v>
      </c>
      <c r="D420" s="139" t="s">
        <v>1065</v>
      </c>
      <c r="G420" s="140">
        <v>17</v>
      </c>
      <c r="L420" s="127"/>
      <c r="R420" s="127"/>
      <c r="S420" s="226" t="s">
        <v>158</v>
      </c>
      <c r="T420" s="226"/>
      <c r="U420" s="226"/>
      <c r="V420" s="226"/>
      <c r="W420" s="226"/>
      <c r="X420" s="226"/>
      <c r="Y420" s="226"/>
      <c r="Z420" s="226"/>
      <c r="AA420" s="226"/>
      <c r="AB420" s="226"/>
      <c r="AC420" s="226"/>
      <c r="AD420" s="226"/>
      <c r="AE420" s="226"/>
      <c r="AF420" s="226"/>
      <c r="AG420" s="226"/>
      <c r="AH420" s="226"/>
      <c r="AI420" s="226"/>
      <c r="AJ420" s="226"/>
      <c r="AK420" s="226"/>
      <c r="AL420" s="226"/>
      <c r="AM420" s="226"/>
      <c r="AN420" s="226"/>
      <c r="AO420" s="226"/>
      <c r="AP420" s="226"/>
      <c r="AQ420" s="226"/>
      <c r="AR420" s="226"/>
      <c r="AS420" s="226"/>
      <c r="AT420" s="226"/>
      <c r="AU420" s="226"/>
      <c r="AV420" s="226"/>
      <c r="AW420" s="226"/>
      <c r="AX420" s="226"/>
      <c r="AY420" s="226"/>
      <c r="AZ420" s="226"/>
      <c r="BA420" s="226"/>
      <c r="BB420" s="226"/>
      <c r="BC420" s="226"/>
      <c r="BD420" s="226"/>
      <c r="BE420" s="226"/>
      <c r="BF420" s="226"/>
      <c r="BG420" s="226"/>
      <c r="BH420" s="226"/>
      <c r="BK420" s="129"/>
    </row>
    <row r="421" spans="2:65" ht="21.75" customHeight="1">
      <c r="B421" s="227" t="s">
        <v>780</v>
      </c>
      <c r="C421" s="227" t="s">
        <v>103</v>
      </c>
      <c r="D421" s="227" t="s">
        <v>78</v>
      </c>
      <c r="E421" s="227" t="s">
        <v>23</v>
      </c>
      <c r="F421" s="227" t="s">
        <v>10</v>
      </c>
      <c r="G421" s="39" t="s">
        <v>1288</v>
      </c>
      <c r="H421" s="40"/>
      <c r="I421" s="40"/>
      <c r="J421" s="40"/>
      <c r="K421" s="40"/>
      <c r="L421" s="41"/>
      <c r="M421" s="40"/>
      <c r="N421" s="40"/>
      <c r="O421" s="40"/>
      <c r="P421" s="40"/>
      <c r="Q421" s="40"/>
      <c r="R421" s="41"/>
      <c r="S421" s="141">
        <v>320013</v>
      </c>
      <c r="T421" s="141">
        <v>323555</v>
      </c>
      <c r="U421" s="141">
        <v>342146</v>
      </c>
      <c r="V421" s="141">
        <v>320014</v>
      </c>
      <c r="W421" s="141">
        <v>323510</v>
      </c>
      <c r="X421" s="141">
        <v>320015</v>
      </c>
      <c r="Y421" s="141">
        <v>320012</v>
      </c>
      <c r="Z421" s="141">
        <v>323100</v>
      </c>
      <c r="AA421" s="141">
        <v>320020</v>
      </c>
      <c r="AB421" s="141">
        <v>323001</v>
      </c>
      <c r="AC421" s="141">
        <v>325000</v>
      </c>
      <c r="AD421" s="141">
        <v>320011</v>
      </c>
      <c r="AE421" s="141">
        <v>320917</v>
      </c>
      <c r="AF421" s="141">
        <v>320918</v>
      </c>
      <c r="AG421" s="141">
        <v>320007</v>
      </c>
      <c r="AH421" s="141">
        <v>320920</v>
      </c>
      <c r="AI421" s="141">
        <v>320919</v>
      </c>
      <c r="AJ421" s="141">
        <v>320000</v>
      </c>
      <c r="AK421" s="141">
        <v>320002</v>
      </c>
      <c r="AL421" s="141">
        <v>320006</v>
      </c>
      <c r="AM421" s="141">
        <v>320106</v>
      </c>
      <c r="AN421" s="141">
        <v>331021</v>
      </c>
      <c r="AO421" s="141">
        <v>321245</v>
      </c>
      <c r="AP421" s="141">
        <v>320107</v>
      </c>
      <c r="AQ421" s="141">
        <v>320105</v>
      </c>
      <c r="AR421" s="141">
        <v>320921</v>
      </c>
      <c r="AS421" s="141">
        <v>320001</v>
      </c>
      <c r="AT421" s="141">
        <v>320016</v>
      </c>
      <c r="AU421" s="141">
        <v>320017</v>
      </c>
      <c r="AV421" s="141">
        <v>320009</v>
      </c>
      <c r="AW421" s="141">
        <v>324001</v>
      </c>
      <c r="AX421" s="141">
        <v>324143</v>
      </c>
      <c r="AY421" s="141">
        <v>324901</v>
      </c>
      <c r="AZ421" s="141">
        <v>323003</v>
      </c>
      <c r="BA421" s="141">
        <v>323102</v>
      </c>
      <c r="BB421" s="141">
        <v>320018</v>
      </c>
      <c r="BC421" s="141">
        <v>320019</v>
      </c>
      <c r="BD421" s="141">
        <v>322900</v>
      </c>
      <c r="BE421" s="142">
        <v>322109</v>
      </c>
      <c r="BF421" s="141">
        <v>327100</v>
      </c>
      <c r="BG421" s="141">
        <v>327102</v>
      </c>
      <c r="BH421" s="142">
        <v>327103</v>
      </c>
      <c r="BI421" s="222" t="s">
        <v>1272</v>
      </c>
      <c r="BJ421" s="223"/>
      <c r="BK421" s="224" t="s">
        <v>1273</v>
      </c>
      <c r="BL421" s="225"/>
    </row>
    <row r="422" spans="2:65" ht="43.5" customHeight="1">
      <c r="B422" s="227"/>
      <c r="C422" s="227"/>
      <c r="D422" s="227"/>
      <c r="E422" s="227"/>
      <c r="F422" s="227"/>
      <c r="G422" s="35" t="s">
        <v>1068</v>
      </c>
      <c r="H422" s="35" t="s">
        <v>1069</v>
      </c>
      <c r="I422" s="35" t="s">
        <v>1124</v>
      </c>
      <c r="J422" s="35" t="s">
        <v>1071</v>
      </c>
      <c r="K422" s="35" t="s">
        <v>1072</v>
      </c>
      <c r="L422" s="143" t="s">
        <v>1073</v>
      </c>
      <c r="M422" s="35" t="s">
        <v>1070</v>
      </c>
      <c r="N422" s="35" t="s">
        <v>781</v>
      </c>
      <c r="O422" s="35" t="s">
        <v>1125</v>
      </c>
      <c r="P422" s="35" t="s">
        <v>1074</v>
      </c>
      <c r="Q422" s="35" t="s">
        <v>1075</v>
      </c>
      <c r="R422" s="143" t="s">
        <v>1076</v>
      </c>
      <c r="S422" s="144" t="s">
        <v>709</v>
      </c>
      <c r="T422" s="144" t="s">
        <v>104</v>
      </c>
      <c r="U422" s="144" t="s">
        <v>105</v>
      </c>
      <c r="V422" s="144" t="s">
        <v>717</v>
      </c>
      <c r="W422" s="144" t="s">
        <v>106</v>
      </c>
      <c r="X422" s="144" t="s">
        <v>710</v>
      </c>
      <c r="Y422" s="144" t="s">
        <v>663</v>
      </c>
      <c r="Z422" s="144" t="s">
        <v>711</v>
      </c>
      <c r="AA422" s="144" t="s">
        <v>1178</v>
      </c>
      <c r="AB422" s="144" t="s">
        <v>415</v>
      </c>
      <c r="AC422" s="144" t="s">
        <v>557</v>
      </c>
      <c r="AD422" s="144" t="s">
        <v>591</v>
      </c>
      <c r="AE422" s="144" t="s">
        <v>1146</v>
      </c>
      <c r="AF422" s="144" t="s">
        <v>1274</v>
      </c>
      <c r="AG422" s="144" t="s">
        <v>335</v>
      </c>
      <c r="AH422" s="144" t="s">
        <v>1275</v>
      </c>
      <c r="AI422" s="144" t="s">
        <v>1276</v>
      </c>
      <c r="AJ422" s="144" t="s">
        <v>592</v>
      </c>
      <c r="AK422" s="144" t="s">
        <v>326</v>
      </c>
      <c r="AL422" s="144" t="s">
        <v>331</v>
      </c>
      <c r="AM422" s="144" t="s">
        <v>712</v>
      </c>
      <c r="AN422" s="144" t="s">
        <v>107</v>
      </c>
      <c r="AO422" s="144" t="s">
        <v>108</v>
      </c>
      <c r="AP422" s="144" t="s">
        <v>718</v>
      </c>
      <c r="AQ422" s="144" t="s">
        <v>664</v>
      </c>
      <c r="AR422" s="144" t="s">
        <v>1277</v>
      </c>
      <c r="AS422" s="144" t="s">
        <v>593</v>
      </c>
      <c r="AT422" s="144" t="s">
        <v>1170</v>
      </c>
      <c r="AU422" s="144" t="s">
        <v>690</v>
      </c>
      <c r="AV422" s="144" t="s">
        <v>336</v>
      </c>
      <c r="AW422" s="144" t="s">
        <v>1126</v>
      </c>
      <c r="AX422" s="144" t="s">
        <v>1127</v>
      </c>
      <c r="AY422" s="144" t="s">
        <v>1128</v>
      </c>
      <c r="AZ422" s="144" t="s">
        <v>1129</v>
      </c>
      <c r="BA422" s="144" t="s">
        <v>1130</v>
      </c>
      <c r="BB422" s="144" t="s">
        <v>1210</v>
      </c>
      <c r="BC422" s="144" t="s">
        <v>1211</v>
      </c>
      <c r="BD422" s="144" t="s">
        <v>1278</v>
      </c>
      <c r="BE422" s="144" t="s">
        <v>1171</v>
      </c>
      <c r="BF422" s="144" t="s">
        <v>594</v>
      </c>
      <c r="BG422" s="144" t="s">
        <v>595</v>
      </c>
      <c r="BH422" s="144" t="s">
        <v>596</v>
      </c>
      <c r="BI422" s="203" t="s">
        <v>1191</v>
      </c>
      <c r="BJ422" s="144" t="s">
        <v>1279</v>
      </c>
      <c r="BK422" s="144" t="s">
        <v>11</v>
      </c>
      <c r="BL422" s="145" t="s">
        <v>1250</v>
      </c>
    </row>
    <row r="423" spans="2:65" ht="18" hidden="1" customHeight="1" outlineLevel="3">
      <c r="B423" s="146" t="s">
        <v>744</v>
      </c>
      <c r="C423" s="146"/>
      <c r="D423" s="146">
        <v>2118</v>
      </c>
      <c r="E423" s="147" t="s">
        <v>159</v>
      </c>
      <c r="F423" s="146" t="s">
        <v>782</v>
      </c>
      <c r="G423" s="124"/>
      <c r="H423" s="55">
        <v>22586.997999999676</v>
      </c>
      <c r="I423" s="55"/>
      <c r="J423" s="50">
        <v>22586.997999999676</v>
      </c>
      <c r="K423" s="124"/>
      <c r="L423" s="148"/>
      <c r="M423" s="55"/>
      <c r="N423" s="49">
        <v>22342.45399999966</v>
      </c>
      <c r="O423" s="50"/>
      <c r="P423" s="50">
        <v>22342.453999999656</v>
      </c>
      <c r="Q423" s="124"/>
      <c r="R423" s="148"/>
      <c r="S423" s="123">
        <v>1471.6649999999015</v>
      </c>
      <c r="T423" s="123">
        <v>0</v>
      </c>
      <c r="U423" s="123">
        <v>0</v>
      </c>
      <c r="V423" s="123">
        <v>0</v>
      </c>
      <c r="W423" s="123">
        <v>0</v>
      </c>
      <c r="X423" s="123">
        <v>4235.8989999992964</v>
      </c>
      <c r="Y423" s="123">
        <v>0</v>
      </c>
      <c r="Z423" s="123">
        <v>0</v>
      </c>
      <c r="AA423" s="123">
        <v>0</v>
      </c>
      <c r="AB423" s="123">
        <v>0</v>
      </c>
      <c r="AC423" s="123">
        <v>212.19800000001149</v>
      </c>
      <c r="AD423" s="123">
        <v>49.560000000002368</v>
      </c>
      <c r="AE423" s="123">
        <v>156.82300000000015</v>
      </c>
      <c r="AF423" s="123">
        <v>577.25799999998821</v>
      </c>
      <c r="AG423" s="123">
        <v>359.75000000000034</v>
      </c>
      <c r="AH423" s="123">
        <v>0</v>
      </c>
      <c r="AI423" s="123">
        <v>0</v>
      </c>
      <c r="AJ423" s="123">
        <v>10993.513000000001</v>
      </c>
      <c r="AK423" s="123">
        <v>0</v>
      </c>
      <c r="AL423" s="123">
        <v>0</v>
      </c>
      <c r="AM423" s="123">
        <v>0</v>
      </c>
      <c r="AN423" s="123">
        <v>0</v>
      </c>
      <c r="AO423" s="123">
        <v>0</v>
      </c>
      <c r="AP423" s="123">
        <v>1827.5220000004445</v>
      </c>
      <c r="AQ423" s="123">
        <v>0</v>
      </c>
      <c r="AR423" s="123">
        <v>219.17899999998798</v>
      </c>
      <c r="AS423" s="123">
        <v>0</v>
      </c>
      <c r="AT423" s="123">
        <v>0</v>
      </c>
      <c r="AU423" s="123">
        <v>0</v>
      </c>
      <c r="AV423" s="123">
        <v>911.37900000000354</v>
      </c>
      <c r="AW423" s="123">
        <v>171.09199999999817</v>
      </c>
      <c r="AX423" s="123">
        <v>314.82100000000878</v>
      </c>
      <c r="AY423" s="123">
        <v>0.42000000000000015</v>
      </c>
      <c r="AZ423" s="123">
        <v>114.49999999999783</v>
      </c>
      <c r="BA423" s="123">
        <v>150.19999999999581</v>
      </c>
      <c r="BB423" s="123">
        <v>249.38800000000873</v>
      </c>
      <c r="BC423" s="123">
        <v>204.78300000000704</v>
      </c>
      <c r="BD423" s="123">
        <v>0</v>
      </c>
      <c r="BE423" s="123">
        <v>122.5040000000037</v>
      </c>
      <c r="BF423" s="123">
        <v>188.40000000001902</v>
      </c>
      <c r="BG423" s="123">
        <v>0</v>
      </c>
      <c r="BH423" s="123">
        <v>56.143999999998648</v>
      </c>
      <c r="BI423" s="124"/>
      <c r="BJ423" s="148"/>
      <c r="BK423" s="124"/>
      <c r="BL423" s="148"/>
      <c r="BM423" s="149">
        <v>0</v>
      </c>
    </row>
    <row r="424" spans="2:65" ht="18" hidden="1" customHeight="1" outlineLevel="3">
      <c r="B424" s="150" t="s">
        <v>744</v>
      </c>
      <c r="C424" s="150"/>
      <c r="D424" s="150">
        <v>2112</v>
      </c>
      <c r="E424" s="151" t="s">
        <v>160</v>
      </c>
      <c r="F424" s="150" t="s">
        <v>783</v>
      </c>
      <c r="G424" s="49"/>
      <c r="H424" s="49">
        <v>22447.396999999848</v>
      </c>
      <c r="I424" s="49"/>
      <c r="J424" s="49">
        <v>22447.396999999848</v>
      </c>
      <c r="K424" s="49"/>
      <c r="L424" s="152"/>
      <c r="M424" s="49"/>
      <c r="N424" s="49">
        <v>22112.586999999847</v>
      </c>
      <c r="O424" s="49"/>
      <c r="P424" s="49">
        <v>22112.586999999847</v>
      </c>
      <c r="Q424" s="49"/>
      <c r="R424" s="152"/>
      <c r="S424" s="123">
        <v>1872.7289999999252</v>
      </c>
      <c r="T424" s="123">
        <v>0</v>
      </c>
      <c r="U424" s="123">
        <v>0</v>
      </c>
      <c r="V424" s="123">
        <v>0</v>
      </c>
      <c r="W424" s="123">
        <v>0</v>
      </c>
      <c r="X424" s="123">
        <v>4481.9429999995991</v>
      </c>
      <c r="Y424" s="123">
        <v>0</v>
      </c>
      <c r="Z424" s="123">
        <v>0</v>
      </c>
      <c r="AA424" s="123">
        <v>0</v>
      </c>
      <c r="AB424" s="123">
        <v>0</v>
      </c>
      <c r="AC424" s="123">
        <v>245.84100000001447</v>
      </c>
      <c r="AD424" s="123">
        <v>53.943000000002868</v>
      </c>
      <c r="AE424" s="123">
        <v>9.1520000000000046</v>
      </c>
      <c r="AF424" s="123">
        <v>618.86199999998814</v>
      </c>
      <c r="AG424" s="123">
        <v>258.70000000000027</v>
      </c>
      <c r="AH424" s="123">
        <v>0</v>
      </c>
      <c r="AI424" s="123">
        <v>0</v>
      </c>
      <c r="AJ424" s="123">
        <v>9750.9670000000569</v>
      </c>
      <c r="AK424" s="123">
        <v>0</v>
      </c>
      <c r="AL424" s="123">
        <v>0</v>
      </c>
      <c r="AM424" s="123">
        <v>0</v>
      </c>
      <c r="AN424" s="123">
        <v>0</v>
      </c>
      <c r="AO424" s="123">
        <v>0</v>
      </c>
      <c r="AP424" s="123">
        <v>1685.6380000000934</v>
      </c>
      <c r="AQ424" s="123">
        <v>0</v>
      </c>
      <c r="AR424" s="123">
        <v>382.77300000003032</v>
      </c>
      <c r="AS424" s="123">
        <v>0</v>
      </c>
      <c r="AT424" s="123">
        <v>0</v>
      </c>
      <c r="AU424" s="123">
        <v>0</v>
      </c>
      <c r="AV424" s="123">
        <v>1008.86000000002</v>
      </c>
      <c r="AW424" s="123">
        <v>79.637999999998556</v>
      </c>
      <c r="AX424" s="123">
        <v>331.07500000000829</v>
      </c>
      <c r="AY424" s="123">
        <v>0.3640000000000001</v>
      </c>
      <c r="AZ424" s="123">
        <v>411.60000000002481</v>
      </c>
      <c r="BA424" s="123">
        <v>329.4000000000064</v>
      </c>
      <c r="BB424" s="123">
        <v>122.62100000000139</v>
      </c>
      <c r="BC424" s="123">
        <v>5.8289999999999891</v>
      </c>
      <c r="BD424" s="123">
        <v>0</v>
      </c>
      <c r="BE424" s="123">
        <v>462.65200000007286</v>
      </c>
      <c r="BF424" s="123">
        <v>187.82500000000118</v>
      </c>
      <c r="BG424" s="123">
        <v>0</v>
      </c>
      <c r="BH424" s="123">
        <v>146.98499999999979</v>
      </c>
      <c r="BI424" s="49"/>
      <c r="BJ424" s="152"/>
      <c r="BK424" s="49"/>
      <c r="BL424" s="152"/>
      <c r="BM424" s="149">
        <v>0</v>
      </c>
    </row>
    <row r="425" spans="2:65" ht="18" hidden="1" customHeight="1" outlineLevel="3">
      <c r="B425" s="150" t="s">
        <v>744</v>
      </c>
      <c r="C425" s="150"/>
      <c r="D425" s="150">
        <v>2117</v>
      </c>
      <c r="E425" s="151" t="s">
        <v>180</v>
      </c>
      <c r="F425" s="150" t="s">
        <v>784</v>
      </c>
      <c r="G425" s="49"/>
      <c r="H425" s="49">
        <v>20824.662000000142</v>
      </c>
      <c r="I425" s="49"/>
      <c r="J425" s="49">
        <v>20824.662000000142</v>
      </c>
      <c r="K425" s="49"/>
      <c r="L425" s="152"/>
      <c r="M425" s="49"/>
      <c r="N425" s="49">
        <v>20646.010000000122</v>
      </c>
      <c r="O425" s="49"/>
      <c r="P425" s="49">
        <v>20646.010000000122</v>
      </c>
      <c r="Q425" s="49"/>
      <c r="R425" s="152"/>
      <c r="S425" s="123">
        <v>1249.2029999999495</v>
      </c>
      <c r="T425" s="123">
        <v>0</v>
      </c>
      <c r="U425" s="123">
        <v>0</v>
      </c>
      <c r="V425" s="123">
        <v>0</v>
      </c>
      <c r="W425" s="123">
        <v>0</v>
      </c>
      <c r="X425" s="123">
        <v>3458.5539999993475</v>
      </c>
      <c r="Y425" s="123">
        <v>0</v>
      </c>
      <c r="Z425" s="123">
        <v>0</v>
      </c>
      <c r="AA425" s="123">
        <v>0</v>
      </c>
      <c r="AB425" s="123">
        <v>0</v>
      </c>
      <c r="AC425" s="123">
        <v>1371.1440000000434</v>
      </c>
      <c r="AD425" s="123">
        <v>69.188000000003726</v>
      </c>
      <c r="AE425" s="123">
        <v>75.807999999999936</v>
      </c>
      <c r="AF425" s="123">
        <v>320.01399999999722</v>
      </c>
      <c r="AG425" s="123">
        <v>259.75000000000017</v>
      </c>
      <c r="AH425" s="123">
        <v>0</v>
      </c>
      <c r="AI425" s="123">
        <v>0</v>
      </c>
      <c r="AJ425" s="123">
        <v>10082.935000000458</v>
      </c>
      <c r="AK425" s="123">
        <v>0</v>
      </c>
      <c r="AL425" s="123">
        <v>0</v>
      </c>
      <c r="AM425" s="123">
        <v>0</v>
      </c>
      <c r="AN425" s="123">
        <v>0</v>
      </c>
      <c r="AO425" s="123">
        <v>0</v>
      </c>
      <c r="AP425" s="123">
        <v>1854.8330000003302</v>
      </c>
      <c r="AQ425" s="123">
        <v>0</v>
      </c>
      <c r="AR425" s="123">
        <v>186.51599999999092</v>
      </c>
      <c r="AS425" s="123">
        <v>0</v>
      </c>
      <c r="AT425" s="123">
        <v>0</v>
      </c>
      <c r="AU425" s="123">
        <v>0</v>
      </c>
      <c r="AV425" s="123">
        <v>1047.1080000000084</v>
      </c>
      <c r="AW425" s="123">
        <v>95.788000000004416</v>
      </c>
      <c r="AX425" s="123">
        <v>242.59499999998195</v>
      </c>
      <c r="AY425" s="123">
        <v>0</v>
      </c>
      <c r="AZ425" s="123">
        <v>28.100000000000129</v>
      </c>
      <c r="BA425" s="123">
        <v>20.300000000000022</v>
      </c>
      <c r="BB425" s="123">
        <v>97.775000000003033</v>
      </c>
      <c r="BC425" s="123">
        <v>81.227000000002405</v>
      </c>
      <c r="BD425" s="123">
        <v>0</v>
      </c>
      <c r="BE425" s="123">
        <v>105.17200000000328</v>
      </c>
      <c r="BF425" s="123">
        <v>166.50000000002021</v>
      </c>
      <c r="BG425" s="123">
        <v>0</v>
      </c>
      <c r="BH425" s="123">
        <v>12.152000000000013</v>
      </c>
      <c r="BI425" s="49"/>
      <c r="BJ425" s="152"/>
      <c r="BK425" s="49"/>
      <c r="BL425" s="152"/>
      <c r="BM425" s="149">
        <v>0</v>
      </c>
    </row>
    <row r="426" spans="2:65" ht="18" customHeight="1" outlineLevel="1" collapsed="1">
      <c r="B426" s="153" t="s">
        <v>744</v>
      </c>
      <c r="C426" s="153"/>
      <c r="D426" s="153" t="s">
        <v>785</v>
      </c>
      <c r="E426" s="153"/>
      <c r="F426" s="153"/>
      <c r="G426" s="154"/>
      <c r="H426" s="154">
        <v>65859.056999999666</v>
      </c>
      <c r="I426" s="154"/>
      <c r="J426" s="154">
        <v>65859.056999999666</v>
      </c>
      <c r="K426" s="155"/>
      <c r="L426" s="156"/>
      <c r="M426" s="154"/>
      <c r="N426" s="154">
        <v>65101.050999999628</v>
      </c>
      <c r="O426" s="154"/>
      <c r="P426" s="154">
        <v>65101.050999999628</v>
      </c>
      <c r="Q426" s="155"/>
      <c r="R426" s="156"/>
      <c r="S426" s="154">
        <v>4593.596999999776</v>
      </c>
      <c r="T426" s="154">
        <v>0</v>
      </c>
      <c r="U426" s="154">
        <v>0</v>
      </c>
      <c r="V426" s="154">
        <v>0</v>
      </c>
      <c r="W426" s="154">
        <v>0</v>
      </c>
      <c r="X426" s="154">
        <v>12176.395999998242</v>
      </c>
      <c r="Y426" s="154">
        <v>0</v>
      </c>
      <c r="Z426" s="154">
        <v>0</v>
      </c>
      <c r="AA426" s="154">
        <v>0</v>
      </c>
      <c r="AB426" s="154">
        <v>0</v>
      </c>
      <c r="AC426" s="154">
        <v>1829.1830000000693</v>
      </c>
      <c r="AD426" s="154">
        <v>172.69100000000896</v>
      </c>
      <c r="AE426" s="154">
        <v>241.7830000000001</v>
      </c>
      <c r="AF426" s="154">
        <v>1516.1339999999734</v>
      </c>
      <c r="AG426" s="154">
        <v>878.20000000000073</v>
      </c>
      <c r="AH426" s="154">
        <v>0</v>
      </c>
      <c r="AI426" s="154">
        <v>0</v>
      </c>
      <c r="AJ426" s="154">
        <v>30827.415000000517</v>
      </c>
      <c r="AK426" s="154">
        <v>0</v>
      </c>
      <c r="AL426" s="154">
        <v>0</v>
      </c>
      <c r="AM426" s="154">
        <v>0</v>
      </c>
      <c r="AN426" s="154">
        <v>0</v>
      </c>
      <c r="AO426" s="154">
        <v>0</v>
      </c>
      <c r="AP426" s="154">
        <v>5367.9930000008681</v>
      </c>
      <c r="AQ426" s="154">
        <v>0</v>
      </c>
      <c r="AR426" s="154">
        <v>788.46800000000917</v>
      </c>
      <c r="AS426" s="154">
        <v>0</v>
      </c>
      <c r="AT426" s="154">
        <v>0</v>
      </c>
      <c r="AU426" s="154">
        <v>0</v>
      </c>
      <c r="AV426" s="154">
        <v>2967.347000000032</v>
      </c>
      <c r="AW426" s="154">
        <v>346.51800000000117</v>
      </c>
      <c r="AX426" s="154">
        <v>888.49099999999896</v>
      </c>
      <c r="AY426" s="154">
        <v>0.78400000000000025</v>
      </c>
      <c r="AZ426" s="154">
        <v>554.20000000002278</v>
      </c>
      <c r="BA426" s="154">
        <v>499.90000000000219</v>
      </c>
      <c r="BB426" s="154">
        <v>469.78400000001318</v>
      </c>
      <c r="BC426" s="154">
        <v>291.83900000000943</v>
      </c>
      <c r="BD426" s="154">
        <v>0</v>
      </c>
      <c r="BE426" s="154">
        <v>690.3280000000799</v>
      </c>
      <c r="BF426" s="154">
        <v>542.72500000004038</v>
      </c>
      <c r="BG426" s="154">
        <v>0</v>
      </c>
      <c r="BH426" s="154">
        <v>215.28099999999844</v>
      </c>
      <c r="BI426" s="154"/>
      <c r="BJ426" s="156"/>
      <c r="BK426" s="154"/>
      <c r="BL426" s="156"/>
      <c r="BM426" s="149">
        <v>0</v>
      </c>
    </row>
    <row r="427" spans="2:65" ht="18" hidden="1" customHeight="1" outlineLevel="3">
      <c r="B427" s="150" t="s">
        <v>6</v>
      </c>
      <c r="C427" s="150"/>
      <c r="D427" s="150" t="s">
        <v>597</v>
      </c>
      <c r="E427" s="151" t="s">
        <v>598</v>
      </c>
      <c r="F427" s="150" t="s">
        <v>786</v>
      </c>
      <c r="G427" s="49"/>
      <c r="H427" s="55">
        <v>255</v>
      </c>
      <c r="I427" s="55"/>
      <c r="J427" s="50">
        <v>255</v>
      </c>
      <c r="K427" s="49"/>
      <c r="L427" s="152"/>
      <c r="M427" s="55"/>
      <c r="N427" s="49">
        <v>252</v>
      </c>
      <c r="O427" s="50"/>
      <c r="P427" s="50">
        <v>252</v>
      </c>
      <c r="Q427" s="49"/>
      <c r="R427" s="152"/>
      <c r="S427" s="123">
        <v>4</v>
      </c>
      <c r="T427" s="123">
        <v>0</v>
      </c>
      <c r="U427" s="123">
        <v>0</v>
      </c>
      <c r="V427" s="123">
        <v>0</v>
      </c>
      <c r="W427" s="123">
        <v>0</v>
      </c>
      <c r="X427" s="123">
        <v>3</v>
      </c>
      <c r="Y427" s="123">
        <v>0</v>
      </c>
      <c r="Z427" s="123">
        <v>0</v>
      </c>
      <c r="AA427" s="123">
        <v>0</v>
      </c>
      <c r="AB427" s="123">
        <v>0</v>
      </c>
      <c r="AC427" s="123">
        <v>0</v>
      </c>
      <c r="AD427" s="123">
        <v>0</v>
      </c>
      <c r="AE427" s="123">
        <v>0</v>
      </c>
      <c r="AF427" s="123">
        <v>0</v>
      </c>
      <c r="AG427" s="123">
        <v>3</v>
      </c>
      <c r="AH427" s="123">
        <v>0</v>
      </c>
      <c r="AI427" s="123">
        <v>0</v>
      </c>
      <c r="AJ427" s="123">
        <v>86</v>
      </c>
      <c r="AK427" s="123">
        <v>0</v>
      </c>
      <c r="AL427" s="123">
        <v>0</v>
      </c>
      <c r="AM427" s="123">
        <v>0</v>
      </c>
      <c r="AN427" s="123">
        <v>0</v>
      </c>
      <c r="AO427" s="123">
        <v>0</v>
      </c>
      <c r="AP427" s="123">
        <v>150</v>
      </c>
      <c r="AQ427" s="123">
        <v>0</v>
      </c>
      <c r="AR427" s="123">
        <v>0</v>
      </c>
      <c r="AS427" s="123">
        <v>0</v>
      </c>
      <c r="AT427" s="123">
        <v>0</v>
      </c>
      <c r="AU427" s="123">
        <v>0</v>
      </c>
      <c r="AV427" s="123">
        <v>3</v>
      </c>
      <c r="AW427" s="123">
        <v>0</v>
      </c>
      <c r="AX427" s="123">
        <v>0</v>
      </c>
      <c r="AY427" s="123">
        <v>0</v>
      </c>
      <c r="AZ427" s="123">
        <v>0</v>
      </c>
      <c r="BA427" s="123">
        <v>0</v>
      </c>
      <c r="BB427" s="123">
        <v>3</v>
      </c>
      <c r="BC427" s="123">
        <v>0</v>
      </c>
      <c r="BD427" s="123">
        <v>0</v>
      </c>
      <c r="BE427" s="123">
        <v>0</v>
      </c>
      <c r="BF427" s="123">
        <v>3</v>
      </c>
      <c r="BG427" s="123">
        <v>0</v>
      </c>
      <c r="BH427" s="123">
        <v>0</v>
      </c>
      <c r="BI427" s="49"/>
      <c r="BJ427" s="152"/>
      <c r="BK427" s="49"/>
      <c r="BL427" s="152"/>
      <c r="BM427" s="149">
        <v>0</v>
      </c>
    </row>
    <row r="428" spans="2:65" ht="18" hidden="1" customHeight="1" outlineLevel="3">
      <c r="B428" s="150" t="s">
        <v>6</v>
      </c>
      <c r="C428" s="150"/>
      <c r="D428" s="157" t="s">
        <v>665</v>
      </c>
      <c r="E428" s="151" t="s">
        <v>666</v>
      </c>
      <c r="F428" s="150" t="s">
        <v>787</v>
      </c>
      <c r="G428" s="49"/>
      <c r="H428" s="55">
        <v>86</v>
      </c>
      <c r="I428" s="55"/>
      <c r="J428" s="50">
        <v>86</v>
      </c>
      <c r="K428" s="49"/>
      <c r="L428" s="152"/>
      <c r="M428" s="55"/>
      <c r="N428" s="49">
        <v>86</v>
      </c>
      <c r="O428" s="50"/>
      <c r="P428" s="50">
        <v>86</v>
      </c>
      <c r="Q428" s="49"/>
      <c r="R428" s="152"/>
      <c r="S428" s="123">
        <v>0</v>
      </c>
      <c r="T428" s="123">
        <v>0</v>
      </c>
      <c r="U428" s="123">
        <v>0</v>
      </c>
      <c r="V428" s="123">
        <v>0</v>
      </c>
      <c r="W428" s="123">
        <v>0</v>
      </c>
      <c r="X428" s="123">
        <v>30</v>
      </c>
      <c r="Y428" s="123">
        <v>0</v>
      </c>
      <c r="Z428" s="123">
        <v>0</v>
      </c>
      <c r="AA428" s="123">
        <v>0</v>
      </c>
      <c r="AB428" s="123">
        <v>0</v>
      </c>
      <c r="AC428" s="123">
        <v>1</v>
      </c>
      <c r="AD428" s="123">
        <v>0</v>
      </c>
      <c r="AE428" s="123">
        <v>0</v>
      </c>
      <c r="AF428" s="123">
        <v>0</v>
      </c>
      <c r="AG428" s="123">
        <v>10</v>
      </c>
      <c r="AH428" s="123">
        <v>0</v>
      </c>
      <c r="AI428" s="123">
        <v>0</v>
      </c>
      <c r="AJ428" s="123">
        <v>33</v>
      </c>
      <c r="AK428" s="123">
        <v>0</v>
      </c>
      <c r="AL428" s="123">
        <v>0</v>
      </c>
      <c r="AM428" s="123">
        <v>0</v>
      </c>
      <c r="AN428" s="123">
        <v>0</v>
      </c>
      <c r="AO428" s="123">
        <v>0</v>
      </c>
      <c r="AP428" s="123">
        <v>5</v>
      </c>
      <c r="AQ428" s="123">
        <v>0</v>
      </c>
      <c r="AR428" s="123">
        <v>1</v>
      </c>
      <c r="AS428" s="123">
        <v>0</v>
      </c>
      <c r="AT428" s="123">
        <v>0</v>
      </c>
      <c r="AU428" s="123">
        <v>0</v>
      </c>
      <c r="AV428" s="123">
        <v>5</v>
      </c>
      <c r="AW428" s="123">
        <v>0</v>
      </c>
      <c r="AX428" s="123">
        <v>0</v>
      </c>
      <c r="AY428" s="123">
        <v>0</v>
      </c>
      <c r="AZ428" s="123">
        <v>0</v>
      </c>
      <c r="BA428" s="123">
        <v>0</v>
      </c>
      <c r="BB428" s="123">
        <v>1</v>
      </c>
      <c r="BC428" s="123">
        <v>0</v>
      </c>
      <c r="BD428" s="123">
        <v>0</v>
      </c>
      <c r="BE428" s="123">
        <v>0</v>
      </c>
      <c r="BF428" s="123">
        <v>0</v>
      </c>
      <c r="BG428" s="123">
        <v>0</v>
      </c>
      <c r="BH428" s="123">
        <v>0</v>
      </c>
      <c r="BI428" s="49"/>
      <c r="BJ428" s="152"/>
      <c r="BK428" s="49"/>
      <c r="BL428" s="152"/>
      <c r="BM428" s="149">
        <v>0</v>
      </c>
    </row>
    <row r="429" spans="2:65" ht="18" customHeight="1" outlineLevel="2" collapsed="1">
      <c r="B429" s="158" t="s">
        <v>6</v>
      </c>
      <c r="C429" s="158"/>
      <c r="D429" s="158"/>
      <c r="E429" s="159" t="s">
        <v>788</v>
      </c>
      <c r="F429" s="158"/>
      <c r="G429" s="160"/>
      <c r="H429" s="160">
        <v>341</v>
      </c>
      <c r="I429" s="160"/>
      <c r="J429" s="160">
        <v>341</v>
      </c>
      <c r="K429" s="160"/>
      <c r="L429" s="161"/>
      <c r="M429" s="160"/>
      <c r="N429" s="160">
        <v>338</v>
      </c>
      <c r="O429" s="160"/>
      <c r="P429" s="160">
        <v>338</v>
      </c>
      <c r="Q429" s="160"/>
      <c r="R429" s="161"/>
      <c r="S429" s="160">
        <v>4</v>
      </c>
      <c r="T429" s="160">
        <v>0</v>
      </c>
      <c r="U429" s="160">
        <v>0</v>
      </c>
      <c r="V429" s="160">
        <v>0</v>
      </c>
      <c r="W429" s="160">
        <v>0</v>
      </c>
      <c r="X429" s="160">
        <v>33</v>
      </c>
      <c r="Y429" s="160">
        <v>0</v>
      </c>
      <c r="Z429" s="160">
        <v>0</v>
      </c>
      <c r="AA429" s="160">
        <v>0</v>
      </c>
      <c r="AB429" s="160">
        <v>0</v>
      </c>
      <c r="AC429" s="160">
        <v>1</v>
      </c>
      <c r="AD429" s="160">
        <v>0</v>
      </c>
      <c r="AE429" s="160">
        <v>0</v>
      </c>
      <c r="AF429" s="160">
        <v>0</v>
      </c>
      <c r="AG429" s="160">
        <v>13</v>
      </c>
      <c r="AH429" s="160">
        <v>0</v>
      </c>
      <c r="AI429" s="160">
        <v>0</v>
      </c>
      <c r="AJ429" s="160">
        <v>119</v>
      </c>
      <c r="AK429" s="160">
        <v>0</v>
      </c>
      <c r="AL429" s="160">
        <v>0</v>
      </c>
      <c r="AM429" s="160">
        <v>0</v>
      </c>
      <c r="AN429" s="160">
        <v>0</v>
      </c>
      <c r="AO429" s="160">
        <v>0</v>
      </c>
      <c r="AP429" s="160">
        <v>155</v>
      </c>
      <c r="AQ429" s="160">
        <v>0</v>
      </c>
      <c r="AR429" s="160">
        <v>1</v>
      </c>
      <c r="AS429" s="160">
        <v>0</v>
      </c>
      <c r="AT429" s="160">
        <v>0</v>
      </c>
      <c r="AU429" s="160">
        <v>0</v>
      </c>
      <c r="AV429" s="160">
        <v>8</v>
      </c>
      <c r="AW429" s="160">
        <v>0</v>
      </c>
      <c r="AX429" s="160">
        <v>0</v>
      </c>
      <c r="AY429" s="160">
        <v>0</v>
      </c>
      <c r="AZ429" s="160">
        <v>0</v>
      </c>
      <c r="BA429" s="160">
        <v>0</v>
      </c>
      <c r="BB429" s="160">
        <v>4</v>
      </c>
      <c r="BC429" s="160">
        <v>0</v>
      </c>
      <c r="BD429" s="160">
        <v>0</v>
      </c>
      <c r="BE429" s="160">
        <v>0</v>
      </c>
      <c r="BF429" s="160">
        <v>3</v>
      </c>
      <c r="BG429" s="160">
        <v>0</v>
      </c>
      <c r="BH429" s="160">
        <v>0</v>
      </c>
      <c r="BI429" s="160"/>
      <c r="BJ429" s="161"/>
      <c r="BK429" s="160"/>
      <c r="BL429" s="161"/>
      <c r="BM429" s="149">
        <v>0</v>
      </c>
    </row>
    <row r="430" spans="2:65" ht="18" customHeight="1">
      <c r="B430" s="162" t="s">
        <v>6</v>
      </c>
      <c r="C430" s="162"/>
      <c r="D430" s="162" t="s">
        <v>110</v>
      </c>
      <c r="E430" s="162"/>
      <c r="F430" s="162"/>
      <c r="G430" s="163"/>
      <c r="H430" s="163">
        <v>66200.056999999666</v>
      </c>
      <c r="I430" s="163"/>
      <c r="J430" s="163">
        <v>66200.056999999666</v>
      </c>
      <c r="K430" s="163"/>
      <c r="L430" s="164"/>
      <c r="M430" s="163"/>
      <c r="N430" s="163">
        <v>65439.050999999628</v>
      </c>
      <c r="O430" s="163"/>
      <c r="P430" s="163">
        <v>65439.050999999628</v>
      </c>
      <c r="Q430" s="163"/>
      <c r="R430" s="164"/>
      <c r="S430" s="163">
        <v>4597.596999999776</v>
      </c>
      <c r="T430" s="163">
        <v>0</v>
      </c>
      <c r="U430" s="163">
        <v>0</v>
      </c>
      <c r="V430" s="163">
        <v>0</v>
      </c>
      <c r="W430" s="163">
        <v>0</v>
      </c>
      <c r="X430" s="163">
        <v>12209.395999998242</v>
      </c>
      <c r="Y430" s="163">
        <v>0</v>
      </c>
      <c r="Z430" s="163">
        <v>0</v>
      </c>
      <c r="AA430" s="163">
        <v>0</v>
      </c>
      <c r="AB430" s="163">
        <v>0</v>
      </c>
      <c r="AC430" s="163">
        <v>1830.1830000000693</v>
      </c>
      <c r="AD430" s="163">
        <v>172.69100000000896</v>
      </c>
      <c r="AE430" s="163">
        <v>241.7830000000001</v>
      </c>
      <c r="AF430" s="163">
        <v>1516.1339999999734</v>
      </c>
      <c r="AG430" s="163">
        <v>891.20000000000073</v>
      </c>
      <c r="AH430" s="163">
        <v>0</v>
      </c>
      <c r="AI430" s="163">
        <v>0</v>
      </c>
      <c r="AJ430" s="163">
        <v>30946.415000000517</v>
      </c>
      <c r="AK430" s="163">
        <v>0</v>
      </c>
      <c r="AL430" s="163">
        <v>0</v>
      </c>
      <c r="AM430" s="163">
        <v>0</v>
      </c>
      <c r="AN430" s="163">
        <v>0</v>
      </c>
      <c r="AO430" s="163">
        <v>0</v>
      </c>
      <c r="AP430" s="163">
        <v>5522.9930000008681</v>
      </c>
      <c r="AQ430" s="163">
        <v>0</v>
      </c>
      <c r="AR430" s="163">
        <v>789.46800000000917</v>
      </c>
      <c r="AS430" s="163">
        <v>0</v>
      </c>
      <c r="AT430" s="163">
        <v>0</v>
      </c>
      <c r="AU430" s="163">
        <v>0</v>
      </c>
      <c r="AV430" s="163">
        <v>2975.347000000032</v>
      </c>
      <c r="AW430" s="163">
        <v>346.51800000000117</v>
      </c>
      <c r="AX430" s="163">
        <v>888.49099999999896</v>
      </c>
      <c r="AY430" s="163">
        <v>0.78400000000000025</v>
      </c>
      <c r="AZ430" s="163">
        <v>554.20000000002278</v>
      </c>
      <c r="BA430" s="163">
        <v>499.90000000000219</v>
      </c>
      <c r="BB430" s="163">
        <v>473.78400000001318</v>
      </c>
      <c r="BC430" s="163">
        <v>291.83900000000943</v>
      </c>
      <c r="BD430" s="163">
        <v>0</v>
      </c>
      <c r="BE430" s="163">
        <v>690.3280000000799</v>
      </c>
      <c r="BF430" s="163">
        <v>545.72500000004038</v>
      </c>
      <c r="BG430" s="163">
        <v>0</v>
      </c>
      <c r="BH430" s="163">
        <v>215.28099999999844</v>
      </c>
      <c r="BI430" s="163"/>
      <c r="BJ430" s="162"/>
      <c r="BK430" s="182"/>
      <c r="BL430" s="162"/>
      <c r="BM430" s="149">
        <v>0</v>
      </c>
    </row>
    <row r="431" spans="2:65" ht="18" hidden="1" customHeight="1" outlineLevel="3">
      <c r="B431" s="150" t="s">
        <v>789</v>
      </c>
      <c r="C431" s="150" t="s">
        <v>162</v>
      </c>
      <c r="D431" s="150" t="s">
        <v>221</v>
      </c>
      <c r="E431" s="151" t="s">
        <v>98</v>
      </c>
      <c r="F431" s="150" t="s">
        <v>599</v>
      </c>
      <c r="G431" s="49"/>
      <c r="H431" s="55">
        <v>4195</v>
      </c>
      <c r="I431" s="55"/>
      <c r="J431" s="50">
        <v>4195</v>
      </c>
      <c r="K431" s="49"/>
      <c r="L431" s="152"/>
      <c r="M431" s="55"/>
      <c r="N431" s="49">
        <v>4135</v>
      </c>
      <c r="O431" s="50"/>
      <c r="P431" s="50">
        <v>4135</v>
      </c>
      <c r="Q431" s="49"/>
      <c r="R431" s="152"/>
      <c r="S431" s="123">
        <v>0</v>
      </c>
      <c r="T431" s="123">
        <v>0</v>
      </c>
      <c r="U431" s="123">
        <v>0</v>
      </c>
      <c r="V431" s="123">
        <v>0</v>
      </c>
      <c r="W431" s="123">
        <v>0</v>
      </c>
      <c r="X431" s="123">
        <v>1400</v>
      </c>
      <c r="Y431" s="123">
        <v>0</v>
      </c>
      <c r="Z431" s="123">
        <v>0</v>
      </c>
      <c r="AA431" s="123">
        <v>0</v>
      </c>
      <c r="AB431" s="123">
        <v>0</v>
      </c>
      <c r="AC431" s="123">
        <v>40</v>
      </c>
      <c r="AD431" s="123">
        <v>0</v>
      </c>
      <c r="AE431" s="123">
        <v>40</v>
      </c>
      <c r="AF431" s="123">
        <v>164</v>
      </c>
      <c r="AG431" s="123">
        <v>19</v>
      </c>
      <c r="AH431" s="123">
        <v>0</v>
      </c>
      <c r="AI431" s="123">
        <v>0</v>
      </c>
      <c r="AJ431" s="123">
        <v>1450</v>
      </c>
      <c r="AK431" s="123">
        <v>0</v>
      </c>
      <c r="AL431" s="123">
        <v>0</v>
      </c>
      <c r="AM431" s="123">
        <v>0</v>
      </c>
      <c r="AN431" s="123">
        <v>0</v>
      </c>
      <c r="AO431" s="123">
        <v>0</v>
      </c>
      <c r="AP431" s="123">
        <v>470</v>
      </c>
      <c r="AQ431" s="123">
        <v>0</v>
      </c>
      <c r="AR431" s="123">
        <v>102</v>
      </c>
      <c r="AS431" s="123">
        <v>0</v>
      </c>
      <c r="AT431" s="123">
        <v>0</v>
      </c>
      <c r="AU431" s="123">
        <v>0</v>
      </c>
      <c r="AV431" s="123">
        <v>230</v>
      </c>
      <c r="AW431" s="123">
        <v>0</v>
      </c>
      <c r="AX431" s="123">
        <v>20</v>
      </c>
      <c r="AY431" s="123">
        <v>0</v>
      </c>
      <c r="AZ431" s="123">
        <v>40</v>
      </c>
      <c r="BA431" s="123">
        <v>50</v>
      </c>
      <c r="BB431" s="123">
        <v>0</v>
      </c>
      <c r="BC431" s="123">
        <v>0</v>
      </c>
      <c r="BD431" s="123">
        <v>0</v>
      </c>
      <c r="BE431" s="123">
        <v>110</v>
      </c>
      <c r="BF431" s="123">
        <v>40</v>
      </c>
      <c r="BG431" s="123">
        <v>0</v>
      </c>
      <c r="BH431" s="123">
        <v>20</v>
      </c>
      <c r="BI431" s="49"/>
      <c r="BJ431" s="152"/>
      <c r="BK431" s="49"/>
      <c r="BL431" s="152"/>
      <c r="BM431" s="149">
        <v>0</v>
      </c>
    </row>
    <row r="432" spans="2:65" ht="18" hidden="1" customHeight="1" outlineLevel="3">
      <c r="B432" s="166" t="s">
        <v>789</v>
      </c>
      <c r="C432" s="166" t="s">
        <v>112</v>
      </c>
      <c r="D432" s="166" t="s">
        <v>291</v>
      </c>
      <c r="E432" s="167" t="s">
        <v>292</v>
      </c>
      <c r="F432" s="166" t="s">
        <v>790</v>
      </c>
      <c r="G432" s="49"/>
      <c r="H432" s="55">
        <v>2507</v>
      </c>
      <c r="I432" s="55"/>
      <c r="J432" s="50">
        <v>2507</v>
      </c>
      <c r="K432" s="49"/>
      <c r="L432" s="152"/>
      <c r="M432" s="55"/>
      <c r="N432" s="49">
        <v>2457</v>
      </c>
      <c r="O432" s="50"/>
      <c r="P432" s="50">
        <v>2457</v>
      </c>
      <c r="Q432" s="49"/>
      <c r="R432" s="152"/>
      <c r="S432" s="123">
        <v>0</v>
      </c>
      <c r="T432" s="123">
        <v>0</v>
      </c>
      <c r="U432" s="123">
        <v>0</v>
      </c>
      <c r="V432" s="123">
        <v>0</v>
      </c>
      <c r="W432" s="123">
        <v>0</v>
      </c>
      <c r="X432" s="123">
        <v>880</v>
      </c>
      <c r="Y432" s="123">
        <v>0</v>
      </c>
      <c r="Z432" s="123">
        <v>0</v>
      </c>
      <c r="AA432" s="123">
        <v>0</v>
      </c>
      <c r="AB432" s="123">
        <v>0</v>
      </c>
      <c r="AC432" s="123">
        <v>10</v>
      </c>
      <c r="AD432" s="123">
        <v>20</v>
      </c>
      <c r="AE432" s="123">
        <v>30</v>
      </c>
      <c r="AF432" s="123">
        <v>103</v>
      </c>
      <c r="AG432" s="123">
        <v>50</v>
      </c>
      <c r="AH432" s="123">
        <v>0</v>
      </c>
      <c r="AI432" s="123">
        <v>0</v>
      </c>
      <c r="AJ432" s="123">
        <v>650</v>
      </c>
      <c r="AK432" s="123">
        <v>0</v>
      </c>
      <c r="AL432" s="123">
        <v>0</v>
      </c>
      <c r="AM432" s="123">
        <v>0</v>
      </c>
      <c r="AN432" s="123">
        <v>0</v>
      </c>
      <c r="AO432" s="123">
        <v>0</v>
      </c>
      <c r="AP432" s="123">
        <v>500</v>
      </c>
      <c r="AQ432" s="123">
        <v>0</v>
      </c>
      <c r="AR432" s="123">
        <v>64</v>
      </c>
      <c r="AS432" s="123">
        <v>0</v>
      </c>
      <c r="AT432" s="123">
        <v>0</v>
      </c>
      <c r="AU432" s="123">
        <v>0</v>
      </c>
      <c r="AV432" s="123">
        <v>100</v>
      </c>
      <c r="AW432" s="123">
        <v>0</v>
      </c>
      <c r="AX432" s="123">
        <v>15</v>
      </c>
      <c r="AY432" s="123">
        <v>0</v>
      </c>
      <c r="AZ432" s="123">
        <v>20</v>
      </c>
      <c r="BA432" s="123">
        <v>15</v>
      </c>
      <c r="BB432" s="123">
        <v>0</v>
      </c>
      <c r="BC432" s="123">
        <v>0</v>
      </c>
      <c r="BD432" s="123">
        <v>0</v>
      </c>
      <c r="BE432" s="123">
        <v>0</v>
      </c>
      <c r="BF432" s="123">
        <v>30</v>
      </c>
      <c r="BG432" s="123">
        <v>0</v>
      </c>
      <c r="BH432" s="123">
        <v>20</v>
      </c>
      <c r="BI432" s="49"/>
      <c r="BJ432" s="166"/>
      <c r="BK432" s="166"/>
      <c r="BL432" s="166"/>
      <c r="BM432" s="149">
        <v>0</v>
      </c>
    </row>
    <row r="433" spans="2:65" ht="18" hidden="1" customHeight="1" outlineLevel="3">
      <c r="B433" s="166" t="s">
        <v>789</v>
      </c>
      <c r="C433" s="166" t="s">
        <v>112</v>
      </c>
      <c r="D433" s="166" t="s">
        <v>222</v>
      </c>
      <c r="E433" s="167" t="s">
        <v>212</v>
      </c>
      <c r="F433" s="166" t="s">
        <v>601</v>
      </c>
      <c r="G433" s="49"/>
      <c r="H433" s="55">
        <v>1345</v>
      </c>
      <c r="I433" s="55"/>
      <c r="J433" s="50">
        <v>1345</v>
      </c>
      <c r="K433" s="49"/>
      <c r="L433" s="152"/>
      <c r="M433" s="55"/>
      <c r="N433" s="49">
        <v>1325</v>
      </c>
      <c r="O433" s="50"/>
      <c r="P433" s="50">
        <v>1325</v>
      </c>
      <c r="Q433" s="49"/>
      <c r="R433" s="152"/>
      <c r="S433" s="123">
        <v>100</v>
      </c>
      <c r="T433" s="123">
        <v>0</v>
      </c>
      <c r="U433" s="123">
        <v>0</v>
      </c>
      <c r="V433" s="123">
        <v>0</v>
      </c>
      <c r="W433" s="123">
        <v>0</v>
      </c>
      <c r="X433" s="123">
        <v>607</v>
      </c>
      <c r="Y433" s="123">
        <v>0</v>
      </c>
      <c r="Z433" s="123">
        <v>0</v>
      </c>
      <c r="AA433" s="123">
        <v>0</v>
      </c>
      <c r="AB433" s="123">
        <v>0</v>
      </c>
      <c r="AC433" s="123">
        <v>0</v>
      </c>
      <c r="AD433" s="123">
        <v>0</v>
      </c>
      <c r="AE433" s="123">
        <v>0</v>
      </c>
      <c r="AF433" s="123">
        <v>45</v>
      </c>
      <c r="AG433" s="123">
        <v>0</v>
      </c>
      <c r="AH433" s="123">
        <v>0</v>
      </c>
      <c r="AI433" s="123">
        <v>0</v>
      </c>
      <c r="AJ433" s="123">
        <v>450</v>
      </c>
      <c r="AK433" s="123">
        <v>0</v>
      </c>
      <c r="AL433" s="123">
        <v>0</v>
      </c>
      <c r="AM433" s="123">
        <v>0</v>
      </c>
      <c r="AN433" s="123">
        <v>0</v>
      </c>
      <c r="AO433" s="123">
        <v>0</v>
      </c>
      <c r="AP433" s="123">
        <v>50</v>
      </c>
      <c r="AQ433" s="123">
        <v>0</v>
      </c>
      <c r="AR433" s="123">
        <v>23</v>
      </c>
      <c r="AS433" s="123">
        <v>0</v>
      </c>
      <c r="AT433" s="123">
        <v>0</v>
      </c>
      <c r="AU433" s="123">
        <v>0</v>
      </c>
      <c r="AV433" s="123">
        <v>50</v>
      </c>
      <c r="AW433" s="123">
        <v>0</v>
      </c>
      <c r="AX433" s="123">
        <v>0</v>
      </c>
      <c r="AY433" s="123">
        <v>0</v>
      </c>
      <c r="AZ433" s="123">
        <v>0</v>
      </c>
      <c r="BA433" s="123">
        <v>0</v>
      </c>
      <c r="BB433" s="123">
        <v>0</v>
      </c>
      <c r="BC433" s="123">
        <v>0</v>
      </c>
      <c r="BD433" s="123">
        <v>0</v>
      </c>
      <c r="BE433" s="123">
        <v>0</v>
      </c>
      <c r="BF433" s="123">
        <v>10</v>
      </c>
      <c r="BG433" s="123">
        <v>0</v>
      </c>
      <c r="BH433" s="123">
        <v>10</v>
      </c>
      <c r="BI433" s="49"/>
      <c r="BJ433" s="166"/>
      <c r="BK433" s="166"/>
      <c r="BL433" s="166"/>
      <c r="BM433" s="149">
        <v>0</v>
      </c>
    </row>
    <row r="434" spans="2:65" ht="18" hidden="1" customHeight="1" outlineLevel="3">
      <c r="B434" s="166" t="s">
        <v>789</v>
      </c>
      <c r="C434" t="s">
        <v>1147</v>
      </c>
      <c r="D434" s="166" t="s">
        <v>1148</v>
      </c>
      <c r="E434" s="167" t="s">
        <v>1149</v>
      </c>
      <c r="F434" s="166" t="s">
        <v>791</v>
      </c>
      <c r="G434" s="49"/>
      <c r="H434" s="55">
        <v>3230</v>
      </c>
      <c r="I434" s="55"/>
      <c r="J434" s="50">
        <v>3230</v>
      </c>
      <c r="K434" s="49"/>
      <c r="L434" s="152"/>
      <c r="M434" s="55"/>
      <c r="N434" s="49">
        <v>3170</v>
      </c>
      <c r="O434" s="50"/>
      <c r="P434" s="50">
        <v>3170</v>
      </c>
      <c r="Q434" s="49"/>
      <c r="R434" s="152"/>
      <c r="S434" s="123">
        <v>0</v>
      </c>
      <c r="T434" s="123">
        <v>0</v>
      </c>
      <c r="U434" s="123">
        <v>0</v>
      </c>
      <c r="V434" s="123">
        <v>0</v>
      </c>
      <c r="W434" s="123">
        <v>0</v>
      </c>
      <c r="X434" s="123">
        <v>1230</v>
      </c>
      <c r="Y434" s="123">
        <v>0</v>
      </c>
      <c r="Z434" s="123">
        <v>0</v>
      </c>
      <c r="AA434" s="123">
        <v>0</v>
      </c>
      <c r="AB434" s="123">
        <v>0</v>
      </c>
      <c r="AC434" s="123">
        <v>0</v>
      </c>
      <c r="AD434" s="123">
        <v>25</v>
      </c>
      <c r="AE434" s="123">
        <v>0</v>
      </c>
      <c r="AF434" s="123">
        <v>144</v>
      </c>
      <c r="AG434" s="123">
        <v>10</v>
      </c>
      <c r="AH434" s="123">
        <v>0</v>
      </c>
      <c r="AI434" s="123">
        <v>0</v>
      </c>
      <c r="AJ434" s="123">
        <v>1000</v>
      </c>
      <c r="AK434" s="123">
        <v>0</v>
      </c>
      <c r="AL434" s="123">
        <v>0</v>
      </c>
      <c r="AM434" s="123">
        <v>0</v>
      </c>
      <c r="AN434" s="123">
        <v>0</v>
      </c>
      <c r="AO434" s="123">
        <v>0</v>
      </c>
      <c r="AP434" s="123">
        <v>460</v>
      </c>
      <c r="AQ434" s="123">
        <v>0</v>
      </c>
      <c r="AR434" s="123">
        <v>76</v>
      </c>
      <c r="AS434" s="123">
        <v>0</v>
      </c>
      <c r="AT434" s="123">
        <v>0</v>
      </c>
      <c r="AU434" s="123">
        <v>0</v>
      </c>
      <c r="AV434" s="123">
        <v>0</v>
      </c>
      <c r="AW434" s="123">
        <v>0</v>
      </c>
      <c r="AX434" s="123">
        <v>15</v>
      </c>
      <c r="AY434" s="123">
        <v>0</v>
      </c>
      <c r="AZ434" s="123">
        <v>80</v>
      </c>
      <c r="BA434" s="123">
        <v>80</v>
      </c>
      <c r="BB434" s="123">
        <v>0</v>
      </c>
      <c r="BC434" s="123">
        <v>0</v>
      </c>
      <c r="BD434" s="123">
        <v>0</v>
      </c>
      <c r="BE434" s="123">
        <v>50</v>
      </c>
      <c r="BF434" s="123">
        <v>40</v>
      </c>
      <c r="BG434" s="123">
        <v>0</v>
      </c>
      <c r="BH434" s="123">
        <v>20</v>
      </c>
      <c r="BI434" s="49"/>
      <c r="BJ434" s="166"/>
      <c r="BK434" s="166"/>
      <c r="BL434" s="166"/>
      <c r="BM434" s="149">
        <v>0</v>
      </c>
    </row>
    <row r="435" spans="2:65" ht="18" hidden="1" customHeight="1" outlineLevel="3">
      <c r="B435" s="166" t="s">
        <v>789</v>
      </c>
      <c r="C435" s="166" t="s">
        <v>600</v>
      </c>
      <c r="D435" s="166" t="s">
        <v>218</v>
      </c>
      <c r="E435" s="167" t="s">
        <v>219</v>
      </c>
      <c r="F435" s="166" t="s">
        <v>792</v>
      </c>
      <c r="G435" s="49"/>
      <c r="H435" s="55">
        <v>5631</v>
      </c>
      <c r="I435" s="55"/>
      <c r="J435" s="50">
        <v>5631</v>
      </c>
      <c r="K435" s="49"/>
      <c r="L435" s="152"/>
      <c r="M435" s="55"/>
      <c r="N435" s="49">
        <v>5531</v>
      </c>
      <c r="O435" s="50"/>
      <c r="P435" s="50">
        <v>5531</v>
      </c>
      <c r="Q435" s="49"/>
      <c r="R435" s="152"/>
      <c r="S435" s="123">
        <v>50</v>
      </c>
      <c r="T435" s="123">
        <v>0</v>
      </c>
      <c r="U435" s="123">
        <v>0</v>
      </c>
      <c r="V435" s="123">
        <v>0</v>
      </c>
      <c r="W435" s="123">
        <v>0</v>
      </c>
      <c r="X435" s="123">
        <v>2528</v>
      </c>
      <c r="Y435" s="123">
        <v>0</v>
      </c>
      <c r="Z435" s="123">
        <v>0</v>
      </c>
      <c r="AA435" s="123">
        <v>0</v>
      </c>
      <c r="AB435" s="123">
        <v>0</v>
      </c>
      <c r="AC435" s="123">
        <v>0</v>
      </c>
      <c r="AD435" s="123">
        <v>45</v>
      </c>
      <c r="AE435" s="123">
        <v>0</v>
      </c>
      <c r="AF435" s="123">
        <v>224</v>
      </c>
      <c r="AG435" s="123">
        <v>10</v>
      </c>
      <c r="AH435" s="123">
        <v>0</v>
      </c>
      <c r="AI435" s="123">
        <v>0</v>
      </c>
      <c r="AJ435" s="123">
        <v>1500</v>
      </c>
      <c r="AK435" s="123">
        <v>0</v>
      </c>
      <c r="AL435" s="123">
        <v>0</v>
      </c>
      <c r="AM435" s="123">
        <v>0</v>
      </c>
      <c r="AN435" s="123">
        <v>0</v>
      </c>
      <c r="AO435" s="123">
        <v>0</v>
      </c>
      <c r="AP435" s="123">
        <v>806</v>
      </c>
      <c r="AQ435" s="123">
        <v>0</v>
      </c>
      <c r="AR435" s="123">
        <v>148</v>
      </c>
      <c r="AS435" s="123">
        <v>0</v>
      </c>
      <c r="AT435" s="123">
        <v>0</v>
      </c>
      <c r="AU435" s="123">
        <v>0</v>
      </c>
      <c r="AV435" s="123">
        <v>100</v>
      </c>
      <c r="AW435" s="123">
        <v>0</v>
      </c>
      <c r="AX435" s="123">
        <v>40</v>
      </c>
      <c r="AY435" s="123">
        <v>0</v>
      </c>
      <c r="AZ435" s="123">
        <v>30</v>
      </c>
      <c r="BA435" s="123">
        <v>30</v>
      </c>
      <c r="BB435" s="123">
        <v>0</v>
      </c>
      <c r="BC435" s="123">
        <v>0</v>
      </c>
      <c r="BD435" s="123">
        <v>0</v>
      </c>
      <c r="BE435" s="123">
        <v>20</v>
      </c>
      <c r="BF435" s="123">
        <v>60</v>
      </c>
      <c r="BG435" s="123">
        <v>0</v>
      </c>
      <c r="BH435" s="123">
        <v>40</v>
      </c>
      <c r="BI435" s="49"/>
      <c r="BJ435" s="166"/>
      <c r="BK435" s="166"/>
      <c r="BL435" s="166"/>
      <c r="BM435" s="149">
        <v>0</v>
      </c>
    </row>
    <row r="436" spans="2:65" ht="18" hidden="1" customHeight="1" outlineLevel="3">
      <c r="B436" s="166" t="s">
        <v>789</v>
      </c>
      <c r="C436" s="166" t="s">
        <v>161</v>
      </c>
      <c r="D436" s="166" t="s">
        <v>332</v>
      </c>
      <c r="E436" s="167" t="s">
        <v>95</v>
      </c>
      <c r="F436" s="166" t="s">
        <v>111</v>
      </c>
      <c r="G436" s="49"/>
      <c r="H436" s="55">
        <v>4896</v>
      </c>
      <c r="I436" s="55"/>
      <c r="J436" s="50">
        <v>4896</v>
      </c>
      <c r="K436" s="49"/>
      <c r="L436" s="152"/>
      <c r="M436" s="55"/>
      <c r="N436" s="49">
        <v>4826</v>
      </c>
      <c r="O436" s="50"/>
      <c r="P436" s="50">
        <v>4826</v>
      </c>
      <c r="Q436" s="49"/>
      <c r="R436" s="152"/>
      <c r="S436" s="123">
        <v>370</v>
      </c>
      <c r="T436" s="123">
        <v>0</v>
      </c>
      <c r="U436" s="123">
        <v>0</v>
      </c>
      <c r="V436" s="123">
        <v>0</v>
      </c>
      <c r="W436" s="123">
        <v>0</v>
      </c>
      <c r="X436" s="123">
        <v>1160</v>
      </c>
      <c r="Y436" s="123">
        <v>0</v>
      </c>
      <c r="Z436" s="123">
        <v>0</v>
      </c>
      <c r="AA436" s="123">
        <v>0</v>
      </c>
      <c r="AB436" s="123">
        <v>0</v>
      </c>
      <c r="AC436" s="123">
        <v>0</v>
      </c>
      <c r="AD436" s="123">
        <v>35</v>
      </c>
      <c r="AE436" s="123">
        <v>50</v>
      </c>
      <c r="AF436" s="123">
        <v>199</v>
      </c>
      <c r="AG436" s="123">
        <v>30</v>
      </c>
      <c r="AH436" s="123">
        <v>0</v>
      </c>
      <c r="AI436" s="123">
        <v>0</v>
      </c>
      <c r="AJ436" s="123">
        <v>1880</v>
      </c>
      <c r="AK436" s="123">
        <v>0</v>
      </c>
      <c r="AL436" s="123">
        <v>0</v>
      </c>
      <c r="AM436" s="123">
        <v>0</v>
      </c>
      <c r="AN436" s="123">
        <v>0</v>
      </c>
      <c r="AO436" s="123">
        <v>0</v>
      </c>
      <c r="AP436" s="123">
        <v>500</v>
      </c>
      <c r="AQ436" s="123">
        <v>0</v>
      </c>
      <c r="AR436" s="123">
        <v>70</v>
      </c>
      <c r="AS436" s="123">
        <v>0</v>
      </c>
      <c r="AT436" s="123">
        <v>0</v>
      </c>
      <c r="AU436" s="123">
        <v>0</v>
      </c>
      <c r="AV436" s="123">
        <v>387</v>
      </c>
      <c r="AW436" s="123">
        <v>0</v>
      </c>
      <c r="AX436" s="123">
        <v>0</v>
      </c>
      <c r="AY436" s="123">
        <v>0</v>
      </c>
      <c r="AZ436" s="123">
        <v>60</v>
      </c>
      <c r="BA436" s="123">
        <v>45</v>
      </c>
      <c r="BB436" s="123">
        <v>10</v>
      </c>
      <c r="BC436" s="123">
        <v>0</v>
      </c>
      <c r="BD436" s="123">
        <v>0</v>
      </c>
      <c r="BE436" s="123">
        <v>30</v>
      </c>
      <c r="BF436" s="123">
        <v>40</v>
      </c>
      <c r="BG436" s="123">
        <v>0</v>
      </c>
      <c r="BH436" s="123">
        <v>30</v>
      </c>
      <c r="BI436" s="49"/>
      <c r="BJ436" s="166"/>
      <c r="BK436" s="166"/>
      <c r="BL436" s="166"/>
      <c r="BM436" s="149">
        <v>0</v>
      </c>
    </row>
    <row r="437" spans="2:65" ht="18" hidden="1" customHeight="1" outlineLevel="3">
      <c r="B437" s="166" t="s">
        <v>789</v>
      </c>
      <c r="C437" s="166" t="s">
        <v>1192</v>
      </c>
      <c r="D437" s="166" t="s">
        <v>220</v>
      </c>
      <c r="E437" s="167" t="s">
        <v>87</v>
      </c>
      <c r="F437" s="166" t="s">
        <v>793</v>
      </c>
      <c r="G437" s="49"/>
      <c r="H437" s="55">
        <v>5215</v>
      </c>
      <c r="I437" s="55"/>
      <c r="J437" s="50">
        <v>5215</v>
      </c>
      <c r="K437" s="49"/>
      <c r="L437" s="152"/>
      <c r="M437" s="55"/>
      <c r="N437" s="49">
        <v>5140</v>
      </c>
      <c r="O437" s="50"/>
      <c r="P437" s="50">
        <v>5140</v>
      </c>
      <c r="Q437" s="49"/>
      <c r="R437" s="152"/>
      <c r="S437" s="123">
        <v>268</v>
      </c>
      <c r="T437" s="123">
        <v>0</v>
      </c>
      <c r="U437" s="123">
        <v>0</v>
      </c>
      <c r="V437" s="123">
        <v>0</v>
      </c>
      <c r="W437" s="123">
        <v>0</v>
      </c>
      <c r="X437" s="123">
        <v>1969</v>
      </c>
      <c r="Y437" s="123">
        <v>0</v>
      </c>
      <c r="Z437" s="123">
        <v>0</v>
      </c>
      <c r="AA437" s="123">
        <v>0</v>
      </c>
      <c r="AB437" s="123">
        <v>0</v>
      </c>
      <c r="AC437" s="123">
        <v>0</v>
      </c>
      <c r="AD437" s="123">
        <v>30</v>
      </c>
      <c r="AE437" s="123">
        <v>40</v>
      </c>
      <c r="AF437" s="123">
        <v>218</v>
      </c>
      <c r="AG437" s="123">
        <v>20</v>
      </c>
      <c r="AH437" s="123">
        <v>0</v>
      </c>
      <c r="AI437" s="123">
        <v>0</v>
      </c>
      <c r="AJ437" s="123">
        <v>1454</v>
      </c>
      <c r="AK437" s="123">
        <v>0</v>
      </c>
      <c r="AL437" s="123">
        <v>0</v>
      </c>
      <c r="AM437" s="123">
        <v>0</v>
      </c>
      <c r="AN437" s="123">
        <v>0</v>
      </c>
      <c r="AO437" s="123">
        <v>0</v>
      </c>
      <c r="AP437" s="123">
        <v>678</v>
      </c>
      <c r="AQ437" s="123">
        <v>0</v>
      </c>
      <c r="AR437" s="123">
        <v>68</v>
      </c>
      <c r="AS437" s="123">
        <v>0</v>
      </c>
      <c r="AT437" s="123">
        <v>0</v>
      </c>
      <c r="AU437" s="123">
        <v>0</v>
      </c>
      <c r="AV437" s="123">
        <v>350</v>
      </c>
      <c r="AW437" s="123">
        <v>0</v>
      </c>
      <c r="AX437" s="123">
        <v>5</v>
      </c>
      <c r="AY437" s="123">
        <v>0</v>
      </c>
      <c r="AZ437" s="123">
        <v>10</v>
      </c>
      <c r="BA437" s="123">
        <v>20</v>
      </c>
      <c r="BB437" s="123">
        <v>0</v>
      </c>
      <c r="BC437" s="123">
        <v>0</v>
      </c>
      <c r="BD437" s="123">
        <v>0</v>
      </c>
      <c r="BE437" s="123">
        <v>10</v>
      </c>
      <c r="BF437" s="123">
        <v>45</v>
      </c>
      <c r="BG437" s="123">
        <v>0</v>
      </c>
      <c r="BH437" s="123">
        <v>30</v>
      </c>
      <c r="BI437" s="49"/>
      <c r="BJ437" s="166"/>
      <c r="BK437" s="166"/>
      <c r="BL437" s="166"/>
      <c r="BM437" s="149">
        <v>0</v>
      </c>
    </row>
    <row r="438" spans="2:65" ht="18" hidden="1" customHeight="1" outlineLevel="3">
      <c r="B438" s="166" t="s">
        <v>789</v>
      </c>
      <c r="C438" s="166" t="s">
        <v>719</v>
      </c>
      <c r="D438" s="166" t="s">
        <v>416</v>
      </c>
      <c r="E438" s="167" t="s">
        <v>417</v>
      </c>
      <c r="F438" s="166" t="s">
        <v>794</v>
      </c>
      <c r="G438" s="49"/>
      <c r="H438" s="55">
        <v>7352</v>
      </c>
      <c r="I438" s="55"/>
      <c r="J438" s="50">
        <v>7352</v>
      </c>
      <c r="K438" s="49"/>
      <c r="L438" s="152"/>
      <c r="M438" s="55"/>
      <c r="N438" s="49">
        <v>7262</v>
      </c>
      <c r="O438" s="50"/>
      <c r="P438" s="50">
        <v>7262</v>
      </c>
      <c r="Q438" s="49"/>
      <c r="R438" s="152"/>
      <c r="S438" s="123">
        <v>200</v>
      </c>
      <c r="T438" s="123">
        <v>0</v>
      </c>
      <c r="U438" s="123">
        <v>0</v>
      </c>
      <c r="V438" s="123">
        <v>0</v>
      </c>
      <c r="W438" s="123">
        <v>0</v>
      </c>
      <c r="X438" s="123">
        <v>2730</v>
      </c>
      <c r="Y438" s="123">
        <v>0</v>
      </c>
      <c r="Z438" s="123">
        <v>0</v>
      </c>
      <c r="AA438" s="123">
        <v>0</v>
      </c>
      <c r="AB438" s="123">
        <v>0</v>
      </c>
      <c r="AC438" s="123">
        <v>5</v>
      </c>
      <c r="AD438" s="123">
        <v>40</v>
      </c>
      <c r="AE438" s="123">
        <v>90</v>
      </c>
      <c r="AF438" s="123">
        <v>293</v>
      </c>
      <c r="AG438" s="123">
        <v>30</v>
      </c>
      <c r="AH438" s="123">
        <v>0</v>
      </c>
      <c r="AI438" s="123">
        <v>0</v>
      </c>
      <c r="AJ438" s="123">
        <v>2708</v>
      </c>
      <c r="AK438" s="123">
        <v>0</v>
      </c>
      <c r="AL438" s="123">
        <v>0</v>
      </c>
      <c r="AM438" s="123">
        <v>0</v>
      </c>
      <c r="AN438" s="123">
        <v>0</v>
      </c>
      <c r="AO438" s="123">
        <v>0</v>
      </c>
      <c r="AP438" s="123">
        <v>611</v>
      </c>
      <c r="AQ438" s="123">
        <v>0</v>
      </c>
      <c r="AR438" s="123">
        <v>215</v>
      </c>
      <c r="AS438" s="123">
        <v>0</v>
      </c>
      <c r="AT438" s="123">
        <v>0</v>
      </c>
      <c r="AU438" s="123">
        <v>0</v>
      </c>
      <c r="AV438" s="123">
        <v>225</v>
      </c>
      <c r="AW438" s="123">
        <v>0</v>
      </c>
      <c r="AX438" s="123">
        <v>5</v>
      </c>
      <c r="AY438" s="123">
        <v>0</v>
      </c>
      <c r="AZ438" s="123">
        <v>55</v>
      </c>
      <c r="BA438" s="123">
        <v>40</v>
      </c>
      <c r="BB438" s="123">
        <v>5</v>
      </c>
      <c r="BC438" s="123">
        <v>0</v>
      </c>
      <c r="BD438" s="123">
        <v>0</v>
      </c>
      <c r="BE438" s="123">
        <v>10</v>
      </c>
      <c r="BF438" s="123">
        <v>50</v>
      </c>
      <c r="BG438" s="123">
        <v>0</v>
      </c>
      <c r="BH438" s="123">
        <v>40</v>
      </c>
      <c r="BI438" s="49"/>
      <c r="BJ438" s="166"/>
      <c r="BK438" s="166"/>
      <c r="BL438" s="166"/>
      <c r="BM438" s="149">
        <v>0</v>
      </c>
    </row>
    <row r="439" spans="2:65" ht="18" hidden="1" customHeight="1" outlineLevel="3">
      <c r="B439" s="166" t="s">
        <v>789</v>
      </c>
      <c r="C439" s="166" t="s">
        <v>205</v>
      </c>
      <c r="D439" s="166" t="s">
        <v>301</v>
      </c>
      <c r="E439" s="167" t="s">
        <v>88</v>
      </c>
      <c r="F439" s="166" t="s">
        <v>795</v>
      </c>
      <c r="G439" s="49"/>
      <c r="H439" s="55">
        <v>5562</v>
      </c>
      <c r="I439" s="55"/>
      <c r="J439" s="50">
        <v>5562</v>
      </c>
      <c r="K439" s="49"/>
      <c r="L439" s="152"/>
      <c r="M439" s="55"/>
      <c r="N439" s="49">
        <v>5482</v>
      </c>
      <c r="O439" s="50"/>
      <c r="P439" s="50">
        <v>5482</v>
      </c>
      <c r="Q439" s="49"/>
      <c r="R439" s="152"/>
      <c r="S439" s="123">
        <v>260</v>
      </c>
      <c r="T439" s="123">
        <v>0</v>
      </c>
      <c r="U439" s="123">
        <v>0</v>
      </c>
      <c r="V439" s="123">
        <v>0</v>
      </c>
      <c r="W439" s="123">
        <v>0</v>
      </c>
      <c r="X439" s="123">
        <v>1560</v>
      </c>
      <c r="Y439" s="123">
        <v>0</v>
      </c>
      <c r="Z439" s="123">
        <v>0</v>
      </c>
      <c r="AA439" s="123">
        <v>0</v>
      </c>
      <c r="AB439" s="123">
        <v>0</v>
      </c>
      <c r="AC439" s="123">
        <v>10</v>
      </c>
      <c r="AD439" s="123">
        <v>60</v>
      </c>
      <c r="AE439" s="123">
        <v>100</v>
      </c>
      <c r="AF439" s="123">
        <v>218</v>
      </c>
      <c r="AG439" s="123">
        <v>105</v>
      </c>
      <c r="AH439" s="123">
        <v>0</v>
      </c>
      <c r="AI439" s="123">
        <v>0</v>
      </c>
      <c r="AJ439" s="123">
        <v>2090</v>
      </c>
      <c r="AK439" s="123">
        <v>0</v>
      </c>
      <c r="AL439" s="123">
        <v>0</v>
      </c>
      <c r="AM439" s="123">
        <v>0</v>
      </c>
      <c r="AN439" s="123">
        <v>0</v>
      </c>
      <c r="AO439" s="123">
        <v>0</v>
      </c>
      <c r="AP439" s="123">
        <v>444</v>
      </c>
      <c r="AQ439" s="123">
        <v>0</v>
      </c>
      <c r="AR439" s="123">
        <v>210</v>
      </c>
      <c r="AS439" s="123">
        <v>0</v>
      </c>
      <c r="AT439" s="123">
        <v>0</v>
      </c>
      <c r="AU439" s="123">
        <v>0</v>
      </c>
      <c r="AV439" s="123">
        <v>400</v>
      </c>
      <c r="AW439" s="123">
        <v>0</v>
      </c>
      <c r="AX439" s="123">
        <v>25</v>
      </c>
      <c r="AY439" s="123">
        <v>0</v>
      </c>
      <c r="AZ439" s="123">
        <v>0</v>
      </c>
      <c r="BA439" s="123">
        <v>0</v>
      </c>
      <c r="BB439" s="123">
        <v>0</v>
      </c>
      <c r="BC439" s="123">
        <v>0</v>
      </c>
      <c r="BD439" s="123">
        <v>0</v>
      </c>
      <c r="BE439" s="123">
        <v>0</v>
      </c>
      <c r="BF439" s="123">
        <v>50</v>
      </c>
      <c r="BG439" s="123">
        <v>0</v>
      </c>
      <c r="BH439" s="123">
        <v>30</v>
      </c>
      <c r="BI439" s="49"/>
      <c r="BJ439" s="166"/>
      <c r="BK439" s="166"/>
      <c r="BL439" s="166"/>
      <c r="BM439" s="149">
        <v>0</v>
      </c>
    </row>
    <row r="440" spans="2:65" ht="18" customHeight="1" outlineLevel="2" collapsed="1">
      <c r="B440" s="158" t="s">
        <v>789</v>
      </c>
      <c r="C440" s="158"/>
      <c r="D440" s="158"/>
      <c r="E440" s="159" t="s">
        <v>796</v>
      </c>
      <c r="F440" s="158"/>
      <c r="G440" s="160"/>
      <c r="H440" s="160">
        <v>39933</v>
      </c>
      <c r="I440" s="160"/>
      <c r="J440" s="160">
        <v>39933</v>
      </c>
      <c r="K440" s="168"/>
      <c r="L440" s="161"/>
      <c r="M440" s="160"/>
      <c r="N440" s="160">
        <v>39328</v>
      </c>
      <c r="O440" s="160"/>
      <c r="P440" s="160">
        <v>39328</v>
      </c>
      <c r="Q440" s="168"/>
      <c r="R440" s="161"/>
      <c r="S440" s="160">
        <v>1248</v>
      </c>
      <c r="T440" s="160">
        <v>0</v>
      </c>
      <c r="U440" s="160">
        <v>0</v>
      </c>
      <c r="V440" s="160">
        <v>0</v>
      </c>
      <c r="W440" s="160">
        <v>0</v>
      </c>
      <c r="X440" s="160">
        <v>14064</v>
      </c>
      <c r="Y440" s="160">
        <v>0</v>
      </c>
      <c r="Z440" s="160">
        <v>0</v>
      </c>
      <c r="AA440" s="160">
        <v>0</v>
      </c>
      <c r="AB440" s="160">
        <v>0</v>
      </c>
      <c r="AC440" s="160">
        <v>65</v>
      </c>
      <c r="AD440" s="160">
        <v>255</v>
      </c>
      <c r="AE440" s="160">
        <v>350</v>
      </c>
      <c r="AF440" s="160">
        <v>1608</v>
      </c>
      <c r="AG440" s="160">
        <v>274</v>
      </c>
      <c r="AH440" s="160">
        <v>0</v>
      </c>
      <c r="AI440" s="160">
        <v>0</v>
      </c>
      <c r="AJ440" s="160">
        <v>13182</v>
      </c>
      <c r="AK440" s="160">
        <v>0</v>
      </c>
      <c r="AL440" s="160">
        <v>0</v>
      </c>
      <c r="AM440" s="160">
        <v>0</v>
      </c>
      <c r="AN440" s="160">
        <v>0</v>
      </c>
      <c r="AO440" s="160">
        <v>0</v>
      </c>
      <c r="AP440" s="160">
        <v>4519</v>
      </c>
      <c r="AQ440" s="160">
        <v>0</v>
      </c>
      <c r="AR440" s="160">
        <v>976</v>
      </c>
      <c r="AS440" s="160">
        <v>0</v>
      </c>
      <c r="AT440" s="160">
        <v>0</v>
      </c>
      <c r="AU440" s="160">
        <v>0</v>
      </c>
      <c r="AV440" s="160">
        <v>1842</v>
      </c>
      <c r="AW440" s="160">
        <v>0</v>
      </c>
      <c r="AX440" s="160">
        <v>125</v>
      </c>
      <c r="AY440" s="160">
        <v>0</v>
      </c>
      <c r="AZ440" s="160">
        <v>295</v>
      </c>
      <c r="BA440" s="160">
        <v>280</v>
      </c>
      <c r="BB440" s="160">
        <v>15</v>
      </c>
      <c r="BC440" s="160">
        <v>0</v>
      </c>
      <c r="BD440" s="160">
        <v>0</v>
      </c>
      <c r="BE440" s="160">
        <v>230</v>
      </c>
      <c r="BF440" s="160">
        <v>365</v>
      </c>
      <c r="BG440" s="160">
        <v>0</v>
      </c>
      <c r="BH440" s="160">
        <v>240</v>
      </c>
      <c r="BI440" s="160"/>
      <c r="BJ440" s="161"/>
      <c r="BK440" s="160"/>
      <c r="BL440" s="161"/>
      <c r="BM440" s="149">
        <v>0</v>
      </c>
    </row>
    <row r="441" spans="2:65" ht="18" hidden="1" customHeight="1" outlineLevel="3">
      <c r="B441" s="166" t="s">
        <v>789</v>
      </c>
      <c r="C441" s="166" t="s">
        <v>797</v>
      </c>
      <c r="D441" s="166" t="s">
        <v>396</v>
      </c>
      <c r="E441" s="167" t="s">
        <v>510</v>
      </c>
      <c r="F441" s="166" t="s">
        <v>798</v>
      </c>
      <c r="G441" s="49"/>
      <c r="H441" s="55">
        <v>0</v>
      </c>
      <c r="I441" s="55"/>
      <c r="J441" s="50">
        <v>0</v>
      </c>
      <c r="K441" s="49"/>
      <c r="L441" s="152"/>
      <c r="M441" s="55"/>
      <c r="N441" s="49">
        <v>0</v>
      </c>
      <c r="O441" s="50"/>
      <c r="P441" s="50">
        <v>0</v>
      </c>
      <c r="Q441" s="49"/>
      <c r="R441" s="152"/>
      <c r="S441" s="123">
        <v>0</v>
      </c>
      <c r="T441" s="123">
        <v>0</v>
      </c>
      <c r="U441" s="123">
        <v>0</v>
      </c>
      <c r="V441" s="123">
        <v>0</v>
      </c>
      <c r="W441" s="123">
        <v>0</v>
      </c>
      <c r="X441" s="123">
        <v>0</v>
      </c>
      <c r="Y441" s="123">
        <v>0</v>
      </c>
      <c r="Z441" s="123">
        <v>0</v>
      </c>
      <c r="AA441" s="123">
        <v>0</v>
      </c>
      <c r="AB441" s="123">
        <v>0</v>
      </c>
      <c r="AC441" s="123">
        <v>0</v>
      </c>
      <c r="AD441" s="123">
        <v>0</v>
      </c>
      <c r="AE441" s="123">
        <v>0</v>
      </c>
      <c r="AF441" s="123">
        <v>0</v>
      </c>
      <c r="AG441" s="123">
        <v>0</v>
      </c>
      <c r="AH441" s="123">
        <v>0</v>
      </c>
      <c r="AI441" s="123">
        <v>0</v>
      </c>
      <c r="AJ441" s="123">
        <v>0</v>
      </c>
      <c r="AK441" s="123">
        <v>0</v>
      </c>
      <c r="AL441" s="123">
        <v>0</v>
      </c>
      <c r="AM441" s="123">
        <v>0</v>
      </c>
      <c r="AN441" s="123">
        <v>0</v>
      </c>
      <c r="AO441" s="123">
        <v>0</v>
      </c>
      <c r="AP441" s="123">
        <v>0</v>
      </c>
      <c r="AQ441" s="123">
        <v>0</v>
      </c>
      <c r="AR441" s="123">
        <v>0</v>
      </c>
      <c r="AS441" s="123">
        <v>0</v>
      </c>
      <c r="AT441" s="123">
        <v>0</v>
      </c>
      <c r="AU441" s="123">
        <v>0</v>
      </c>
      <c r="AV441" s="123">
        <v>0</v>
      </c>
      <c r="AW441" s="123">
        <v>0</v>
      </c>
      <c r="AX441" s="123">
        <v>0</v>
      </c>
      <c r="AY441" s="123">
        <v>0</v>
      </c>
      <c r="AZ441" s="123">
        <v>0</v>
      </c>
      <c r="BA441" s="123">
        <v>0</v>
      </c>
      <c r="BB441" s="123">
        <v>0</v>
      </c>
      <c r="BC441" s="123">
        <v>0</v>
      </c>
      <c r="BD441" s="123">
        <v>0</v>
      </c>
      <c r="BE441" s="123">
        <v>0</v>
      </c>
      <c r="BF441" s="123">
        <v>0</v>
      </c>
      <c r="BG441" s="123">
        <v>0</v>
      </c>
      <c r="BH441" s="123">
        <v>0</v>
      </c>
      <c r="BI441" s="49"/>
      <c r="BJ441" s="166"/>
      <c r="BK441" s="166"/>
      <c r="BL441" s="166"/>
      <c r="BM441" s="149">
        <v>0</v>
      </c>
    </row>
    <row r="442" spans="2:65" ht="18" hidden="1" customHeight="1" outlineLevel="3">
      <c r="B442" s="166" t="s">
        <v>789</v>
      </c>
      <c r="C442" s="166" t="s">
        <v>797</v>
      </c>
      <c r="D442" s="166" t="s">
        <v>499</v>
      </c>
      <c r="E442" s="167" t="s">
        <v>512</v>
      </c>
      <c r="F442" s="166" t="s">
        <v>799</v>
      </c>
      <c r="G442" s="49"/>
      <c r="H442" s="55">
        <v>0</v>
      </c>
      <c r="I442" s="55"/>
      <c r="J442" s="50">
        <v>0</v>
      </c>
      <c r="K442" s="49"/>
      <c r="L442" s="152"/>
      <c r="M442" s="55"/>
      <c r="N442" s="49">
        <v>0</v>
      </c>
      <c r="O442" s="50"/>
      <c r="P442" s="50">
        <v>0</v>
      </c>
      <c r="Q442" s="49"/>
      <c r="R442" s="152"/>
      <c r="S442" s="123">
        <v>0</v>
      </c>
      <c r="T442" s="123">
        <v>0</v>
      </c>
      <c r="U442" s="123">
        <v>0</v>
      </c>
      <c r="V442" s="123">
        <v>0</v>
      </c>
      <c r="W442" s="123">
        <v>0</v>
      </c>
      <c r="X442" s="123">
        <v>0</v>
      </c>
      <c r="Y442" s="123">
        <v>0</v>
      </c>
      <c r="Z442" s="123">
        <v>0</v>
      </c>
      <c r="AA442" s="123">
        <v>0</v>
      </c>
      <c r="AB442" s="123">
        <v>0</v>
      </c>
      <c r="AC442" s="123">
        <v>0</v>
      </c>
      <c r="AD442" s="123">
        <v>0</v>
      </c>
      <c r="AE442" s="123">
        <v>0</v>
      </c>
      <c r="AF442" s="123">
        <v>0</v>
      </c>
      <c r="AG442" s="123">
        <v>0</v>
      </c>
      <c r="AH442" s="123">
        <v>0</v>
      </c>
      <c r="AI442" s="123">
        <v>0</v>
      </c>
      <c r="AJ442" s="123">
        <v>0</v>
      </c>
      <c r="AK442" s="123">
        <v>0</v>
      </c>
      <c r="AL442" s="123">
        <v>0</v>
      </c>
      <c r="AM442" s="123">
        <v>0</v>
      </c>
      <c r="AN442" s="123">
        <v>0</v>
      </c>
      <c r="AO442" s="123">
        <v>0</v>
      </c>
      <c r="AP442" s="123">
        <v>0</v>
      </c>
      <c r="AQ442" s="123">
        <v>0</v>
      </c>
      <c r="AR442" s="123">
        <v>0</v>
      </c>
      <c r="AS442" s="123">
        <v>0</v>
      </c>
      <c r="AT442" s="123">
        <v>0</v>
      </c>
      <c r="AU442" s="123">
        <v>0</v>
      </c>
      <c r="AV442" s="123">
        <v>0</v>
      </c>
      <c r="AW442" s="123">
        <v>0</v>
      </c>
      <c r="AX442" s="123">
        <v>0</v>
      </c>
      <c r="AY442" s="123">
        <v>0</v>
      </c>
      <c r="AZ442" s="123">
        <v>0</v>
      </c>
      <c r="BA442" s="123">
        <v>0</v>
      </c>
      <c r="BB442" s="123">
        <v>0</v>
      </c>
      <c r="BC442" s="123">
        <v>0</v>
      </c>
      <c r="BD442" s="123">
        <v>0</v>
      </c>
      <c r="BE442" s="123">
        <v>0</v>
      </c>
      <c r="BF442" s="123">
        <v>0</v>
      </c>
      <c r="BG442" s="123">
        <v>0</v>
      </c>
      <c r="BH442" s="123">
        <v>0</v>
      </c>
      <c r="BI442" s="49"/>
      <c r="BJ442" s="166"/>
      <c r="BK442" s="166"/>
      <c r="BL442" s="166"/>
      <c r="BM442" s="149">
        <v>0</v>
      </c>
    </row>
    <row r="443" spans="2:65" ht="18" hidden="1" customHeight="1" outlineLevel="3">
      <c r="B443" s="166" t="s">
        <v>789</v>
      </c>
      <c r="C443" s="166" t="s">
        <v>797</v>
      </c>
      <c r="D443" s="166" t="s">
        <v>397</v>
      </c>
      <c r="E443" s="167" t="s">
        <v>407</v>
      </c>
      <c r="F443" s="166" t="s">
        <v>800</v>
      </c>
      <c r="G443" s="49"/>
      <c r="H443" s="55">
        <v>0</v>
      </c>
      <c r="I443" s="55"/>
      <c r="J443" s="50">
        <v>0</v>
      </c>
      <c r="K443" s="49"/>
      <c r="L443" s="152"/>
      <c r="M443" s="55"/>
      <c r="N443" s="49">
        <v>0</v>
      </c>
      <c r="O443" s="50"/>
      <c r="P443" s="50">
        <v>0</v>
      </c>
      <c r="Q443" s="49"/>
      <c r="R443" s="152"/>
      <c r="S443" s="123">
        <v>0</v>
      </c>
      <c r="T443" s="123">
        <v>0</v>
      </c>
      <c r="U443" s="123">
        <v>0</v>
      </c>
      <c r="V443" s="123">
        <v>0</v>
      </c>
      <c r="W443" s="123">
        <v>0</v>
      </c>
      <c r="X443" s="123">
        <v>0</v>
      </c>
      <c r="Y443" s="123">
        <v>0</v>
      </c>
      <c r="Z443" s="123">
        <v>0</v>
      </c>
      <c r="AA443" s="123">
        <v>0</v>
      </c>
      <c r="AB443" s="123">
        <v>0</v>
      </c>
      <c r="AC443" s="123">
        <v>0</v>
      </c>
      <c r="AD443" s="123">
        <v>0</v>
      </c>
      <c r="AE443" s="123">
        <v>0</v>
      </c>
      <c r="AF443" s="123">
        <v>0</v>
      </c>
      <c r="AG443" s="123">
        <v>0</v>
      </c>
      <c r="AH443" s="123">
        <v>0</v>
      </c>
      <c r="AI443" s="123">
        <v>0</v>
      </c>
      <c r="AJ443" s="123">
        <v>0</v>
      </c>
      <c r="AK443" s="123">
        <v>0</v>
      </c>
      <c r="AL443" s="123">
        <v>0</v>
      </c>
      <c r="AM443" s="123">
        <v>0</v>
      </c>
      <c r="AN443" s="123">
        <v>0</v>
      </c>
      <c r="AO443" s="123">
        <v>0</v>
      </c>
      <c r="AP443" s="123">
        <v>0</v>
      </c>
      <c r="AQ443" s="123">
        <v>0</v>
      </c>
      <c r="AR443" s="123">
        <v>0</v>
      </c>
      <c r="AS443" s="123">
        <v>0</v>
      </c>
      <c r="AT443" s="123">
        <v>0</v>
      </c>
      <c r="AU443" s="123">
        <v>0</v>
      </c>
      <c r="AV443" s="123">
        <v>0</v>
      </c>
      <c r="AW443" s="123">
        <v>0</v>
      </c>
      <c r="AX443" s="123">
        <v>0</v>
      </c>
      <c r="AY443" s="123">
        <v>0</v>
      </c>
      <c r="AZ443" s="123">
        <v>0</v>
      </c>
      <c r="BA443" s="123">
        <v>0</v>
      </c>
      <c r="BB443" s="123">
        <v>0</v>
      </c>
      <c r="BC443" s="123">
        <v>0</v>
      </c>
      <c r="BD443" s="123">
        <v>0</v>
      </c>
      <c r="BE443" s="123">
        <v>0</v>
      </c>
      <c r="BF443" s="123">
        <v>0</v>
      </c>
      <c r="BG443" s="123">
        <v>0</v>
      </c>
      <c r="BH443" s="123">
        <v>0</v>
      </c>
      <c r="BI443" s="49"/>
      <c r="BJ443" s="166"/>
      <c r="BK443" s="166"/>
      <c r="BL443" s="166"/>
      <c r="BM443" s="149">
        <v>0</v>
      </c>
    </row>
    <row r="444" spans="2:65" ht="18" hidden="1" customHeight="1" outlineLevel="3">
      <c r="B444" s="166" t="s">
        <v>789</v>
      </c>
      <c r="C444" s="166" t="s">
        <v>797</v>
      </c>
      <c r="D444" s="166" t="s">
        <v>421</v>
      </c>
      <c r="E444" s="167" t="s">
        <v>455</v>
      </c>
      <c r="F444" s="166" t="s">
        <v>801</v>
      </c>
      <c r="G444" s="49"/>
      <c r="H444" s="55">
        <v>0</v>
      </c>
      <c r="I444" s="55"/>
      <c r="J444" s="50">
        <v>0</v>
      </c>
      <c r="K444" s="49"/>
      <c r="L444" s="152"/>
      <c r="M444" s="55"/>
      <c r="N444" s="49">
        <v>0</v>
      </c>
      <c r="O444" s="50"/>
      <c r="P444" s="50">
        <v>0</v>
      </c>
      <c r="Q444" s="49"/>
      <c r="R444" s="152"/>
      <c r="S444" s="123">
        <v>0</v>
      </c>
      <c r="T444" s="123">
        <v>0</v>
      </c>
      <c r="U444" s="123">
        <v>0</v>
      </c>
      <c r="V444" s="123">
        <v>0</v>
      </c>
      <c r="W444" s="123">
        <v>0</v>
      </c>
      <c r="X444" s="123">
        <v>0</v>
      </c>
      <c r="Y444" s="123">
        <v>0</v>
      </c>
      <c r="Z444" s="123">
        <v>0</v>
      </c>
      <c r="AA444" s="123">
        <v>0</v>
      </c>
      <c r="AB444" s="123">
        <v>0</v>
      </c>
      <c r="AC444" s="123">
        <v>0</v>
      </c>
      <c r="AD444" s="123">
        <v>0</v>
      </c>
      <c r="AE444" s="123">
        <v>0</v>
      </c>
      <c r="AF444" s="123">
        <v>0</v>
      </c>
      <c r="AG444" s="123">
        <v>0</v>
      </c>
      <c r="AH444" s="123">
        <v>0</v>
      </c>
      <c r="AI444" s="123">
        <v>0</v>
      </c>
      <c r="AJ444" s="123">
        <v>0</v>
      </c>
      <c r="AK444" s="123">
        <v>0</v>
      </c>
      <c r="AL444" s="123">
        <v>0</v>
      </c>
      <c r="AM444" s="123">
        <v>0</v>
      </c>
      <c r="AN444" s="123">
        <v>0</v>
      </c>
      <c r="AO444" s="123">
        <v>0</v>
      </c>
      <c r="AP444" s="123">
        <v>0</v>
      </c>
      <c r="AQ444" s="123">
        <v>0</v>
      </c>
      <c r="AR444" s="123">
        <v>0</v>
      </c>
      <c r="AS444" s="123">
        <v>0</v>
      </c>
      <c r="AT444" s="123">
        <v>0</v>
      </c>
      <c r="AU444" s="123">
        <v>0</v>
      </c>
      <c r="AV444" s="123">
        <v>0</v>
      </c>
      <c r="AW444" s="123">
        <v>0</v>
      </c>
      <c r="AX444" s="123">
        <v>0</v>
      </c>
      <c r="AY444" s="123">
        <v>0</v>
      </c>
      <c r="AZ444" s="123">
        <v>0</v>
      </c>
      <c r="BA444" s="123">
        <v>0</v>
      </c>
      <c r="BB444" s="123">
        <v>0</v>
      </c>
      <c r="BC444" s="123">
        <v>0</v>
      </c>
      <c r="BD444" s="123">
        <v>0</v>
      </c>
      <c r="BE444" s="123">
        <v>0</v>
      </c>
      <c r="BF444" s="123">
        <v>0</v>
      </c>
      <c r="BG444" s="123">
        <v>0</v>
      </c>
      <c r="BH444" s="123">
        <v>0</v>
      </c>
      <c r="BI444" s="49"/>
      <c r="BJ444" s="166"/>
      <c r="BK444" s="166"/>
      <c r="BL444" s="166"/>
      <c r="BM444" s="149">
        <v>0</v>
      </c>
    </row>
    <row r="445" spans="2:65" ht="18" hidden="1" customHeight="1" outlineLevel="3">
      <c r="B445" s="166" t="s">
        <v>789</v>
      </c>
      <c r="C445" s="166" t="s">
        <v>797</v>
      </c>
      <c r="D445" s="166" t="s">
        <v>422</v>
      </c>
      <c r="E445" s="167" t="s">
        <v>456</v>
      </c>
      <c r="F445" s="166" t="s">
        <v>802</v>
      </c>
      <c r="G445" s="49"/>
      <c r="H445" s="55">
        <v>0</v>
      </c>
      <c r="I445" s="55"/>
      <c r="J445" s="50">
        <v>0</v>
      </c>
      <c r="K445" s="49"/>
      <c r="L445" s="152"/>
      <c r="M445" s="55"/>
      <c r="N445" s="49">
        <v>0</v>
      </c>
      <c r="O445" s="50"/>
      <c r="P445" s="50">
        <v>0</v>
      </c>
      <c r="Q445" s="49"/>
      <c r="R445" s="152"/>
      <c r="S445" s="123">
        <v>0</v>
      </c>
      <c r="T445" s="123">
        <v>0</v>
      </c>
      <c r="U445" s="123">
        <v>0</v>
      </c>
      <c r="V445" s="123">
        <v>0</v>
      </c>
      <c r="W445" s="123">
        <v>0</v>
      </c>
      <c r="X445" s="123">
        <v>0</v>
      </c>
      <c r="Y445" s="123">
        <v>0</v>
      </c>
      <c r="Z445" s="123">
        <v>0</v>
      </c>
      <c r="AA445" s="123">
        <v>0</v>
      </c>
      <c r="AB445" s="123">
        <v>0</v>
      </c>
      <c r="AC445" s="123">
        <v>0</v>
      </c>
      <c r="AD445" s="123">
        <v>0</v>
      </c>
      <c r="AE445" s="123">
        <v>0</v>
      </c>
      <c r="AF445" s="123">
        <v>0</v>
      </c>
      <c r="AG445" s="123">
        <v>0</v>
      </c>
      <c r="AH445" s="123">
        <v>0</v>
      </c>
      <c r="AI445" s="123">
        <v>0</v>
      </c>
      <c r="AJ445" s="123">
        <v>0</v>
      </c>
      <c r="AK445" s="123">
        <v>0</v>
      </c>
      <c r="AL445" s="123">
        <v>0</v>
      </c>
      <c r="AM445" s="123">
        <v>0</v>
      </c>
      <c r="AN445" s="123">
        <v>0</v>
      </c>
      <c r="AO445" s="123">
        <v>0</v>
      </c>
      <c r="AP445" s="123">
        <v>0</v>
      </c>
      <c r="AQ445" s="123">
        <v>0</v>
      </c>
      <c r="AR445" s="123">
        <v>0</v>
      </c>
      <c r="AS445" s="123">
        <v>0</v>
      </c>
      <c r="AT445" s="123">
        <v>0</v>
      </c>
      <c r="AU445" s="123">
        <v>0</v>
      </c>
      <c r="AV445" s="123">
        <v>0</v>
      </c>
      <c r="AW445" s="123">
        <v>0</v>
      </c>
      <c r="AX445" s="123">
        <v>0</v>
      </c>
      <c r="AY445" s="123">
        <v>0</v>
      </c>
      <c r="AZ445" s="123">
        <v>0</v>
      </c>
      <c r="BA445" s="123">
        <v>0</v>
      </c>
      <c r="BB445" s="123">
        <v>0</v>
      </c>
      <c r="BC445" s="123">
        <v>0</v>
      </c>
      <c r="BD445" s="123">
        <v>0</v>
      </c>
      <c r="BE445" s="123">
        <v>0</v>
      </c>
      <c r="BF445" s="123">
        <v>0</v>
      </c>
      <c r="BG445" s="123">
        <v>0</v>
      </c>
      <c r="BH445" s="123">
        <v>0</v>
      </c>
      <c r="BI445" s="49"/>
      <c r="BJ445" s="166"/>
      <c r="BK445" s="166"/>
      <c r="BL445" s="166"/>
      <c r="BM445" s="149">
        <v>0</v>
      </c>
    </row>
    <row r="446" spans="2:65" ht="18" hidden="1" customHeight="1" outlineLevel="3">
      <c r="B446" s="166" t="s">
        <v>789</v>
      </c>
      <c r="C446" s="166" t="s">
        <v>797</v>
      </c>
      <c r="D446" s="166" t="s">
        <v>418</v>
      </c>
      <c r="E446" s="167" t="s">
        <v>457</v>
      </c>
      <c r="F446" s="166" t="s">
        <v>803</v>
      </c>
      <c r="G446" s="49"/>
      <c r="H446" s="55">
        <v>132</v>
      </c>
      <c r="I446" s="55"/>
      <c r="J446" s="50">
        <v>132</v>
      </c>
      <c r="K446" s="49"/>
      <c r="L446" s="152"/>
      <c r="M446" s="55"/>
      <c r="N446" s="49">
        <v>132</v>
      </c>
      <c r="O446" s="50"/>
      <c r="P446" s="50">
        <v>132</v>
      </c>
      <c r="Q446" s="49"/>
      <c r="R446" s="152"/>
      <c r="S446" s="123">
        <v>10</v>
      </c>
      <c r="T446" s="123">
        <v>0</v>
      </c>
      <c r="U446" s="123">
        <v>0</v>
      </c>
      <c r="V446" s="123">
        <v>0</v>
      </c>
      <c r="W446" s="123">
        <v>0</v>
      </c>
      <c r="X446" s="123">
        <v>42</v>
      </c>
      <c r="Y446" s="123">
        <v>0</v>
      </c>
      <c r="Z446" s="123">
        <v>0</v>
      </c>
      <c r="AA446" s="123">
        <v>0</v>
      </c>
      <c r="AB446" s="123">
        <v>0</v>
      </c>
      <c r="AC446" s="123">
        <v>0</v>
      </c>
      <c r="AD446" s="123">
        <v>5</v>
      </c>
      <c r="AE446" s="123">
        <v>0</v>
      </c>
      <c r="AF446" s="123">
        <v>0</v>
      </c>
      <c r="AG446" s="123">
        <v>5</v>
      </c>
      <c r="AH446" s="123">
        <v>0</v>
      </c>
      <c r="AI446" s="123">
        <v>0</v>
      </c>
      <c r="AJ446" s="123">
        <v>40</v>
      </c>
      <c r="AK446" s="123">
        <v>0</v>
      </c>
      <c r="AL446" s="123">
        <v>0</v>
      </c>
      <c r="AM446" s="123">
        <v>0</v>
      </c>
      <c r="AN446" s="123">
        <v>0</v>
      </c>
      <c r="AO446" s="123">
        <v>0</v>
      </c>
      <c r="AP446" s="123">
        <v>20</v>
      </c>
      <c r="AQ446" s="123">
        <v>0</v>
      </c>
      <c r="AR446" s="123">
        <v>0</v>
      </c>
      <c r="AS446" s="123">
        <v>0</v>
      </c>
      <c r="AT446" s="123">
        <v>0</v>
      </c>
      <c r="AU446" s="123">
        <v>0</v>
      </c>
      <c r="AV446" s="123">
        <v>5</v>
      </c>
      <c r="AW446" s="123">
        <v>0</v>
      </c>
      <c r="AX446" s="123">
        <v>0</v>
      </c>
      <c r="AY446" s="123">
        <v>0</v>
      </c>
      <c r="AZ446" s="123">
        <v>0</v>
      </c>
      <c r="BA446" s="123">
        <v>0</v>
      </c>
      <c r="BB446" s="123">
        <v>0</v>
      </c>
      <c r="BC446" s="123">
        <v>0</v>
      </c>
      <c r="BD446" s="123">
        <v>0</v>
      </c>
      <c r="BE446" s="123">
        <v>5</v>
      </c>
      <c r="BF446" s="123">
        <v>0</v>
      </c>
      <c r="BG446" s="123">
        <v>0</v>
      </c>
      <c r="BH446" s="123">
        <v>0</v>
      </c>
      <c r="BI446" s="49"/>
      <c r="BJ446" s="166"/>
      <c r="BK446" s="166"/>
      <c r="BL446" s="166"/>
      <c r="BM446" s="149">
        <v>0</v>
      </c>
    </row>
    <row r="447" spans="2:65" ht="18" hidden="1" customHeight="1" outlineLevel="3">
      <c r="B447" s="166" t="s">
        <v>789</v>
      </c>
      <c r="C447" s="166" t="s">
        <v>797</v>
      </c>
      <c r="D447" s="166" t="s">
        <v>419</v>
      </c>
      <c r="E447" s="167" t="s">
        <v>458</v>
      </c>
      <c r="F447" s="166" t="s">
        <v>804</v>
      </c>
      <c r="G447" s="49"/>
      <c r="H447" s="55">
        <v>135</v>
      </c>
      <c r="I447" s="55"/>
      <c r="J447" s="50">
        <v>135</v>
      </c>
      <c r="K447" s="49"/>
      <c r="L447" s="152"/>
      <c r="M447" s="55"/>
      <c r="N447" s="49">
        <v>135</v>
      </c>
      <c r="O447" s="50"/>
      <c r="P447" s="50">
        <v>135</v>
      </c>
      <c r="Q447" s="49"/>
      <c r="R447" s="152"/>
      <c r="S447" s="123">
        <v>10</v>
      </c>
      <c r="T447" s="123">
        <v>0</v>
      </c>
      <c r="U447" s="123">
        <v>0</v>
      </c>
      <c r="V447" s="123">
        <v>0</v>
      </c>
      <c r="W447" s="123">
        <v>0</v>
      </c>
      <c r="X447" s="123">
        <v>50</v>
      </c>
      <c r="Y447" s="123">
        <v>0</v>
      </c>
      <c r="Z447" s="123">
        <v>0</v>
      </c>
      <c r="AA447" s="123">
        <v>0</v>
      </c>
      <c r="AB447" s="123">
        <v>0</v>
      </c>
      <c r="AC447" s="123">
        <v>0</v>
      </c>
      <c r="AD447" s="123">
        <v>0</v>
      </c>
      <c r="AE447" s="123">
        <v>0</v>
      </c>
      <c r="AF447" s="123">
        <v>0</v>
      </c>
      <c r="AG447" s="123">
        <v>0</v>
      </c>
      <c r="AH447" s="123">
        <v>0</v>
      </c>
      <c r="AI447" s="123">
        <v>0</v>
      </c>
      <c r="AJ447" s="123">
        <v>40</v>
      </c>
      <c r="AK447" s="123">
        <v>0</v>
      </c>
      <c r="AL447" s="123">
        <v>0</v>
      </c>
      <c r="AM447" s="123">
        <v>0</v>
      </c>
      <c r="AN447" s="123">
        <v>0</v>
      </c>
      <c r="AO447" s="123">
        <v>0</v>
      </c>
      <c r="AP447" s="123">
        <v>15</v>
      </c>
      <c r="AQ447" s="123">
        <v>0</v>
      </c>
      <c r="AR447" s="123">
        <v>0</v>
      </c>
      <c r="AS447" s="123">
        <v>0</v>
      </c>
      <c r="AT447" s="123">
        <v>0</v>
      </c>
      <c r="AU447" s="123">
        <v>0</v>
      </c>
      <c r="AV447" s="123">
        <v>5</v>
      </c>
      <c r="AW447" s="123">
        <v>0</v>
      </c>
      <c r="AX447" s="123">
        <v>0</v>
      </c>
      <c r="AY447" s="123">
        <v>0</v>
      </c>
      <c r="AZ447" s="123">
        <v>5</v>
      </c>
      <c r="BA447" s="123">
        <v>0</v>
      </c>
      <c r="BB447" s="123">
        <v>5</v>
      </c>
      <c r="BC447" s="123">
        <v>0</v>
      </c>
      <c r="BD447" s="123">
        <v>0</v>
      </c>
      <c r="BE447" s="123">
        <v>5</v>
      </c>
      <c r="BF447" s="123">
        <v>0</v>
      </c>
      <c r="BG447" s="123">
        <v>0</v>
      </c>
      <c r="BH447" s="123">
        <v>0</v>
      </c>
      <c r="BI447" s="49"/>
      <c r="BJ447" s="166"/>
      <c r="BK447" s="166"/>
      <c r="BL447" s="166"/>
      <c r="BM447" s="149">
        <v>0</v>
      </c>
    </row>
    <row r="448" spans="2:65" ht="18" hidden="1" customHeight="1" outlineLevel="3">
      <c r="B448" s="166" t="s">
        <v>789</v>
      </c>
      <c r="C448" s="166" t="s">
        <v>797</v>
      </c>
      <c r="D448" s="166" t="s">
        <v>420</v>
      </c>
      <c r="E448" s="167" t="s">
        <v>459</v>
      </c>
      <c r="F448" s="166" t="s">
        <v>805</v>
      </c>
      <c r="G448" s="49"/>
      <c r="H448" s="55">
        <v>0</v>
      </c>
      <c r="I448" s="55"/>
      <c r="J448" s="50">
        <v>0</v>
      </c>
      <c r="K448" s="49"/>
      <c r="L448" s="152"/>
      <c r="M448" s="55"/>
      <c r="N448" s="49">
        <v>0</v>
      </c>
      <c r="O448" s="50"/>
      <c r="P448" s="50">
        <v>0</v>
      </c>
      <c r="Q448" s="49"/>
      <c r="R448" s="152"/>
      <c r="S448" s="123">
        <v>0</v>
      </c>
      <c r="T448" s="123">
        <v>0</v>
      </c>
      <c r="U448" s="123">
        <v>0</v>
      </c>
      <c r="V448" s="123">
        <v>0</v>
      </c>
      <c r="W448" s="123">
        <v>0</v>
      </c>
      <c r="X448" s="123">
        <v>0</v>
      </c>
      <c r="Y448" s="123">
        <v>0</v>
      </c>
      <c r="Z448" s="123">
        <v>0</v>
      </c>
      <c r="AA448" s="123">
        <v>0</v>
      </c>
      <c r="AB448" s="123">
        <v>0</v>
      </c>
      <c r="AC448" s="123">
        <v>0</v>
      </c>
      <c r="AD448" s="123">
        <v>0</v>
      </c>
      <c r="AE448" s="123">
        <v>0</v>
      </c>
      <c r="AF448" s="123">
        <v>0</v>
      </c>
      <c r="AG448" s="123">
        <v>0</v>
      </c>
      <c r="AH448" s="123">
        <v>0</v>
      </c>
      <c r="AI448" s="123">
        <v>0</v>
      </c>
      <c r="AJ448" s="123">
        <v>0</v>
      </c>
      <c r="AK448" s="123">
        <v>0</v>
      </c>
      <c r="AL448" s="123">
        <v>0</v>
      </c>
      <c r="AM448" s="123">
        <v>0</v>
      </c>
      <c r="AN448" s="123">
        <v>0</v>
      </c>
      <c r="AO448" s="123">
        <v>0</v>
      </c>
      <c r="AP448" s="123">
        <v>0</v>
      </c>
      <c r="AQ448" s="123">
        <v>0</v>
      </c>
      <c r="AR448" s="123">
        <v>0</v>
      </c>
      <c r="AS448" s="123">
        <v>0</v>
      </c>
      <c r="AT448" s="123">
        <v>0</v>
      </c>
      <c r="AU448" s="123">
        <v>0</v>
      </c>
      <c r="AV448" s="123">
        <v>0</v>
      </c>
      <c r="AW448" s="123">
        <v>0</v>
      </c>
      <c r="AX448" s="123">
        <v>0</v>
      </c>
      <c r="AY448" s="123">
        <v>0</v>
      </c>
      <c r="AZ448" s="123">
        <v>0</v>
      </c>
      <c r="BA448" s="123">
        <v>0</v>
      </c>
      <c r="BB448" s="123">
        <v>0</v>
      </c>
      <c r="BC448" s="123">
        <v>0</v>
      </c>
      <c r="BD448" s="123">
        <v>0</v>
      </c>
      <c r="BE448" s="123">
        <v>0</v>
      </c>
      <c r="BF448" s="123">
        <v>0</v>
      </c>
      <c r="BG448" s="123">
        <v>0</v>
      </c>
      <c r="BH448" s="123">
        <v>0</v>
      </c>
      <c r="BI448" s="49"/>
      <c r="BJ448" s="166"/>
      <c r="BK448" s="166"/>
      <c r="BL448" s="166"/>
      <c r="BM448" s="149">
        <v>0</v>
      </c>
    </row>
    <row r="449" spans="2:65" ht="18" hidden="1" customHeight="1" outlineLevel="3">
      <c r="B449" s="166" t="s">
        <v>789</v>
      </c>
      <c r="C449" s="166" t="s">
        <v>797</v>
      </c>
      <c r="D449" s="166" t="s">
        <v>498</v>
      </c>
      <c r="E449" s="167" t="s">
        <v>511</v>
      </c>
      <c r="F449" s="166" t="s">
        <v>806</v>
      </c>
      <c r="G449" s="49"/>
      <c r="H449" s="55">
        <v>0</v>
      </c>
      <c r="I449" s="55"/>
      <c r="J449" s="50">
        <v>0</v>
      </c>
      <c r="K449" s="49"/>
      <c r="L449" s="152"/>
      <c r="M449" s="55"/>
      <c r="N449" s="49">
        <v>0</v>
      </c>
      <c r="O449" s="50"/>
      <c r="P449" s="50">
        <v>0</v>
      </c>
      <c r="Q449" s="49"/>
      <c r="R449" s="152"/>
      <c r="S449" s="123">
        <v>0</v>
      </c>
      <c r="T449" s="123">
        <v>0</v>
      </c>
      <c r="U449" s="123">
        <v>0</v>
      </c>
      <c r="V449" s="123">
        <v>0</v>
      </c>
      <c r="W449" s="123">
        <v>0</v>
      </c>
      <c r="X449" s="123">
        <v>0</v>
      </c>
      <c r="Y449" s="123">
        <v>0</v>
      </c>
      <c r="Z449" s="123">
        <v>0</v>
      </c>
      <c r="AA449" s="123">
        <v>0</v>
      </c>
      <c r="AB449" s="123">
        <v>0</v>
      </c>
      <c r="AC449" s="123">
        <v>0</v>
      </c>
      <c r="AD449" s="123">
        <v>0</v>
      </c>
      <c r="AE449" s="123">
        <v>0</v>
      </c>
      <c r="AF449" s="123">
        <v>0</v>
      </c>
      <c r="AG449" s="123">
        <v>0</v>
      </c>
      <c r="AH449" s="123">
        <v>0</v>
      </c>
      <c r="AI449" s="123">
        <v>0</v>
      </c>
      <c r="AJ449" s="123">
        <v>0</v>
      </c>
      <c r="AK449" s="123">
        <v>0</v>
      </c>
      <c r="AL449" s="123">
        <v>0</v>
      </c>
      <c r="AM449" s="123">
        <v>0</v>
      </c>
      <c r="AN449" s="123">
        <v>0</v>
      </c>
      <c r="AO449" s="123">
        <v>0</v>
      </c>
      <c r="AP449" s="123">
        <v>0</v>
      </c>
      <c r="AQ449" s="123">
        <v>0</v>
      </c>
      <c r="AR449" s="123">
        <v>0</v>
      </c>
      <c r="AS449" s="123">
        <v>0</v>
      </c>
      <c r="AT449" s="123">
        <v>0</v>
      </c>
      <c r="AU449" s="123">
        <v>0</v>
      </c>
      <c r="AV449" s="123">
        <v>0</v>
      </c>
      <c r="AW449" s="123">
        <v>0</v>
      </c>
      <c r="AX449" s="123">
        <v>0</v>
      </c>
      <c r="AY449" s="123">
        <v>0</v>
      </c>
      <c r="AZ449" s="123">
        <v>0</v>
      </c>
      <c r="BA449" s="123">
        <v>0</v>
      </c>
      <c r="BB449" s="123">
        <v>0</v>
      </c>
      <c r="BC449" s="123">
        <v>0</v>
      </c>
      <c r="BD449" s="123">
        <v>0</v>
      </c>
      <c r="BE449" s="123">
        <v>0</v>
      </c>
      <c r="BF449" s="123">
        <v>0</v>
      </c>
      <c r="BG449" s="123">
        <v>0</v>
      </c>
      <c r="BH449" s="123">
        <v>0</v>
      </c>
      <c r="BI449" s="49"/>
      <c r="BJ449" s="166"/>
      <c r="BK449" s="166"/>
      <c r="BL449" s="166"/>
      <c r="BM449" s="149">
        <v>0</v>
      </c>
    </row>
    <row r="450" spans="2:65" ht="18" hidden="1" customHeight="1" outlineLevel="3">
      <c r="B450" s="166" t="s">
        <v>789</v>
      </c>
      <c r="C450" s="166" t="s">
        <v>797</v>
      </c>
      <c r="D450" s="166" t="s">
        <v>522</v>
      </c>
      <c r="E450" s="167" t="s">
        <v>544</v>
      </c>
      <c r="F450" s="166" t="s">
        <v>807</v>
      </c>
      <c r="G450" s="49"/>
      <c r="H450" s="55">
        <v>0</v>
      </c>
      <c r="I450" s="55"/>
      <c r="J450" s="50">
        <v>0</v>
      </c>
      <c r="K450" s="49"/>
      <c r="L450" s="152"/>
      <c r="M450" s="55"/>
      <c r="N450" s="49">
        <v>0</v>
      </c>
      <c r="O450" s="50"/>
      <c r="P450" s="50">
        <v>0</v>
      </c>
      <c r="Q450" s="49"/>
      <c r="R450" s="152"/>
      <c r="S450" s="123">
        <v>0</v>
      </c>
      <c r="T450" s="123">
        <v>0</v>
      </c>
      <c r="U450" s="123">
        <v>0</v>
      </c>
      <c r="V450" s="123">
        <v>0</v>
      </c>
      <c r="W450" s="123">
        <v>0</v>
      </c>
      <c r="X450" s="123">
        <v>0</v>
      </c>
      <c r="Y450" s="123">
        <v>0</v>
      </c>
      <c r="Z450" s="123">
        <v>0</v>
      </c>
      <c r="AA450" s="123">
        <v>0</v>
      </c>
      <c r="AB450" s="123">
        <v>0</v>
      </c>
      <c r="AC450" s="123">
        <v>0</v>
      </c>
      <c r="AD450" s="123">
        <v>0</v>
      </c>
      <c r="AE450" s="123">
        <v>0</v>
      </c>
      <c r="AF450" s="123">
        <v>0</v>
      </c>
      <c r="AG450" s="123">
        <v>0</v>
      </c>
      <c r="AH450" s="123">
        <v>0</v>
      </c>
      <c r="AI450" s="123">
        <v>0</v>
      </c>
      <c r="AJ450" s="123">
        <v>0</v>
      </c>
      <c r="AK450" s="123">
        <v>0</v>
      </c>
      <c r="AL450" s="123">
        <v>0</v>
      </c>
      <c r="AM450" s="123">
        <v>0</v>
      </c>
      <c r="AN450" s="123">
        <v>0</v>
      </c>
      <c r="AO450" s="123">
        <v>0</v>
      </c>
      <c r="AP450" s="123">
        <v>0</v>
      </c>
      <c r="AQ450" s="123">
        <v>0</v>
      </c>
      <c r="AR450" s="123">
        <v>0</v>
      </c>
      <c r="AS450" s="123">
        <v>0</v>
      </c>
      <c r="AT450" s="123">
        <v>0</v>
      </c>
      <c r="AU450" s="123">
        <v>0</v>
      </c>
      <c r="AV450" s="123">
        <v>0</v>
      </c>
      <c r="AW450" s="123">
        <v>0</v>
      </c>
      <c r="AX450" s="123">
        <v>0</v>
      </c>
      <c r="AY450" s="123">
        <v>0</v>
      </c>
      <c r="AZ450" s="123">
        <v>0</v>
      </c>
      <c r="BA450" s="123">
        <v>0</v>
      </c>
      <c r="BB450" s="123">
        <v>0</v>
      </c>
      <c r="BC450" s="123">
        <v>0</v>
      </c>
      <c r="BD450" s="123">
        <v>0</v>
      </c>
      <c r="BE450" s="123">
        <v>0</v>
      </c>
      <c r="BF450" s="123">
        <v>0</v>
      </c>
      <c r="BG450" s="123">
        <v>0</v>
      </c>
      <c r="BH450" s="123">
        <v>0</v>
      </c>
      <c r="BI450" s="49"/>
      <c r="BJ450" s="166"/>
      <c r="BK450" s="166"/>
      <c r="BL450" s="166"/>
      <c r="BM450" s="149">
        <v>0</v>
      </c>
    </row>
    <row r="451" spans="2:65" ht="18" hidden="1" customHeight="1" outlineLevel="3">
      <c r="B451" s="166" t="s">
        <v>789</v>
      </c>
      <c r="C451" s="166" t="s">
        <v>797</v>
      </c>
      <c r="D451" s="166" t="s">
        <v>538</v>
      </c>
      <c r="E451" s="167" t="s">
        <v>808</v>
      </c>
      <c r="F451" s="166" t="s">
        <v>809</v>
      </c>
      <c r="G451" s="49"/>
      <c r="H451" s="55">
        <v>0</v>
      </c>
      <c r="I451" s="55"/>
      <c r="J451" s="50">
        <v>0</v>
      </c>
      <c r="K451" s="49"/>
      <c r="L451" s="152"/>
      <c r="M451" s="55"/>
      <c r="N451" s="49">
        <v>0</v>
      </c>
      <c r="O451" s="50"/>
      <c r="P451" s="50">
        <v>0</v>
      </c>
      <c r="Q451" s="49"/>
      <c r="R451" s="152"/>
      <c r="S451" s="123">
        <v>0</v>
      </c>
      <c r="T451" s="123">
        <v>0</v>
      </c>
      <c r="U451" s="123">
        <v>0</v>
      </c>
      <c r="V451" s="123">
        <v>0</v>
      </c>
      <c r="W451" s="123">
        <v>0</v>
      </c>
      <c r="X451" s="123">
        <v>0</v>
      </c>
      <c r="Y451" s="123">
        <v>0</v>
      </c>
      <c r="Z451" s="123">
        <v>0</v>
      </c>
      <c r="AA451" s="123">
        <v>0</v>
      </c>
      <c r="AB451" s="123">
        <v>0</v>
      </c>
      <c r="AC451" s="123">
        <v>0</v>
      </c>
      <c r="AD451" s="123">
        <v>0</v>
      </c>
      <c r="AE451" s="123">
        <v>0</v>
      </c>
      <c r="AF451" s="123">
        <v>0</v>
      </c>
      <c r="AG451" s="123">
        <v>0</v>
      </c>
      <c r="AH451" s="123">
        <v>0</v>
      </c>
      <c r="AI451" s="123">
        <v>0</v>
      </c>
      <c r="AJ451" s="123">
        <v>0</v>
      </c>
      <c r="AK451" s="123">
        <v>0</v>
      </c>
      <c r="AL451" s="123">
        <v>0</v>
      </c>
      <c r="AM451" s="123">
        <v>0</v>
      </c>
      <c r="AN451" s="123">
        <v>0</v>
      </c>
      <c r="AO451" s="123">
        <v>0</v>
      </c>
      <c r="AP451" s="123">
        <v>0</v>
      </c>
      <c r="AQ451" s="123">
        <v>0</v>
      </c>
      <c r="AR451" s="123">
        <v>0</v>
      </c>
      <c r="AS451" s="123">
        <v>0</v>
      </c>
      <c r="AT451" s="123">
        <v>0</v>
      </c>
      <c r="AU451" s="123">
        <v>0</v>
      </c>
      <c r="AV451" s="123">
        <v>0</v>
      </c>
      <c r="AW451" s="123">
        <v>0</v>
      </c>
      <c r="AX451" s="123">
        <v>0</v>
      </c>
      <c r="AY451" s="123">
        <v>0</v>
      </c>
      <c r="AZ451" s="123">
        <v>0</v>
      </c>
      <c r="BA451" s="123">
        <v>0</v>
      </c>
      <c r="BB451" s="123">
        <v>0</v>
      </c>
      <c r="BC451" s="123">
        <v>0</v>
      </c>
      <c r="BD451" s="123">
        <v>0</v>
      </c>
      <c r="BE451" s="123">
        <v>0</v>
      </c>
      <c r="BF451" s="123">
        <v>0</v>
      </c>
      <c r="BG451" s="123">
        <v>0</v>
      </c>
      <c r="BH451" s="123">
        <v>0</v>
      </c>
      <c r="BI451" s="49"/>
      <c r="BJ451" s="166"/>
      <c r="BK451" s="166"/>
      <c r="BL451" s="166"/>
      <c r="BM451" s="149">
        <v>0</v>
      </c>
    </row>
    <row r="452" spans="2:65" ht="18" hidden="1" customHeight="1" outlineLevel="3">
      <c r="B452" s="166" t="s">
        <v>789</v>
      </c>
      <c r="C452" s="166" t="s">
        <v>797</v>
      </c>
      <c r="D452" s="166" t="s">
        <v>558</v>
      </c>
      <c r="E452" s="167" t="s">
        <v>578</v>
      </c>
      <c r="F452" s="166" t="s">
        <v>810</v>
      </c>
      <c r="G452" s="49"/>
      <c r="H452" s="55">
        <v>0</v>
      </c>
      <c r="I452" s="55"/>
      <c r="J452" s="50">
        <v>0</v>
      </c>
      <c r="K452" s="49"/>
      <c r="L452" s="152"/>
      <c r="M452" s="55"/>
      <c r="N452" s="49">
        <v>0</v>
      </c>
      <c r="O452" s="50"/>
      <c r="P452" s="50">
        <v>0</v>
      </c>
      <c r="Q452" s="49"/>
      <c r="R452" s="152"/>
      <c r="S452" s="123">
        <v>0</v>
      </c>
      <c r="T452" s="123">
        <v>0</v>
      </c>
      <c r="U452" s="123">
        <v>0</v>
      </c>
      <c r="V452" s="123">
        <v>0</v>
      </c>
      <c r="W452" s="123">
        <v>0</v>
      </c>
      <c r="X452" s="123">
        <v>0</v>
      </c>
      <c r="Y452" s="123">
        <v>0</v>
      </c>
      <c r="Z452" s="123">
        <v>0</v>
      </c>
      <c r="AA452" s="123">
        <v>0</v>
      </c>
      <c r="AB452" s="123">
        <v>0</v>
      </c>
      <c r="AC452" s="123">
        <v>0</v>
      </c>
      <c r="AD452" s="123">
        <v>0</v>
      </c>
      <c r="AE452" s="123">
        <v>0</v>
      </c>
      <c r="AF452" s="123">
        <v>0</v>
      </c>
      <c r="AG452" s="123">
        <v>0</v>
      </c>
      <c r="AH452" s="123">
        <v>0</v>
      </c>
      <c r="AI452" s="123">
        <v>0</v>
      </c>
      <c r="AJ452" s="123">
        <v>0</v>
      </c>
      <c r="AK452" s="123">
        <v>0</v>
      </c>
      <c r="AL452" s="123">
        <v>0</v>
      </c>
      <c r="AM452" s="123">
        <v>0</v>
      </c>
      <c r="AN452" s="123">
        <v>0</v>
      </c>
      <c r="AO452" s="123">
        <v>0</v>
      </c>
      <c r="AP452" s="123">
        <v>0</v>
      </c>
      <c r="AQ452" s="123">
        <v>0</v>
      </c>
      <c r="AR452" s="123">
        <v>0</v>
      </c>
      <c r="AS452" s="123">
        <v>0</v>
      </c>
      <c r="AT452" s="123">
        <v>0</v>
      </c>
      <c r="AU452" s="123">
        <v>0</v>
      </c>
      <c r="AV452" s="123">
        <v>0</v>
      </c>
      <c r="AW452" s="123">
        <v>0</v>
      </c>
      <c r="AX452" s="123">
        <v>0</v>
      </c>
      <c r="AY452" s="123">
        <v>0</v>
      </c>
      <c r="AZ452" s="123">
        <v>0</v>
      </c>
      <c r="BA452" s="123">
        <v>0</v>
      </c>
      <c r="BB452" s="123">
        <v>0</v>
      </c>
      <c r="BC452" s="123">
        <v>0</v>
      </c>
      <c r="BD452" s="123">
        <v>0</v>
      </c>
      <c r="BE452" s="123">
        <v>0</v>
      </c>
      <c r="BF452" s="123">
        <v>0</v>
      </c>
      <c r="BG452" s="123">
        <v>0</v>
      </c>
      <c r="BH452" s="123">
        <v>0</v>
      </c>
      <c r="BI452" s="49"/>
      <c r="BJ452" s="166"/>
      <c r="BK452" s="166"/>
      <c r="BL452" s="166"/>
      <c r="BM452" s="149">
        <v>0</v>
      </c>
    </row>
    <row r="453" spans="2:65" ht="18" hidden="1" customHeight="1" outlineLevel="3">
      <c r="B453" s="166" t="s">
        <v>789</v>
      </c>
      <c r="C453" s="166" t="s">
        <v>797</v>
      </c>
      <c r="D453" s="166" t="s">
        <v>602</v>
      </c>
      <c r="E453" s="167" t="s">
        <v>646</v>
      </c>
      <c r="F453" s="166" t="s">
        <v>811</v>
      </c>
      <c r="G453" s="49"/>
      <c r="H453" s="55">
        <v>0</v>
      </c>
      <c r="I453" s="55"/>
      <c r="J453" s="50">
        <v>0</v>
      </c>
      <c r="K453" s="49"/>
      <c r="L453" s="152"/>
      <c r="M453" s="55"/>
      <c r="N453" s="49">
        <v>0</v>
      </c>
      <c r="O453" s="50"/>
      <c r="P453" s="50">
        <v>0</v>
      </c>
      <c r="Q453" s="49"/>
      <c r="R453" s="152"/>
      <c r="S453" s="123">
        <v>0</v>
      </c>
      <c r="T453" s="123">
        <v>0</v>
      </c>
      <c r="U453" s="123">
        <v>0</v>
      </c>
      <c r="V453" s="123">
        <v>0</v>
      </c>
      <c r="W453" s="123">
        <v>0</v>
      </c>
      <c r="X453" s="123">
        <v>0</v>
      </c>
      <c r="Y453" s="123">
        <v>0</v>
      </c>
      <c r="Z453" s="123">
        <v>0</v>
      </c>
      <c r="AA453" s="123">
        <v>0</v>
      </c>
      <c r="AB453" s="123">
        <v>0</v>
      </c>
      <c r="AC453" s="123">
        <v>0</v>
      </c>
      <c r="AD453" s="123">
        <v>0</v>
      </c>
      <c r="AE453" s="123">
        <v>0</v>
      </c>
      <c r="AF453" s="123">
        <v>0</v>
      </c>
      <c r="AG453" s="123">
        <v>0</v>
      </c>
      <c r="AH453" s="123">
        <v>0</v>
      </c>
      <c r="AI453" s="123">
        <v>0</v>
      </c>
      <c r="AJ453" s="123">
        <v>0</v>
      </c>
      <c r="AK453" s="123">
        <v>0</v>
      </c>
      <c r="AL453" s="123">
        <v>0</v>
      </c>
      <c r="AM453" s="123">
        <v>0</v>
      </c>
      <c r="AN453" s="123">
        <v>0</v>
      </c>
      <c r="AO453" s="123">
        <v>0</v>
      </c>
      <c r="AP453" s="123">
        <v>0</v>
      </c>
      <c r="AQ453" s="123">
        <v>0</v>
      </c>
      <c r="AR453" s="123">
        <v>0</v>
      </c>
      <c r="AS453" s="123">
        <v>0</v>
      </c>
      <c r="AT453" s="123">
        <v>0</v>
      </c>
      <c r="AU453" s="123">
        <v>0</v>
      </c>
      <c r="AV453" s="123">
        <v>0</v>
      </c>
      <c r="AW453" s="123">
        <v>0</v>
      </c>
      <c r="AX453" s="123">
        <v>0</v>
      </c>
      <c r="AY453" s="123">
        <v>0</v>
      </c>
      <c r="AZ453" s="123">
        <v>0</v>
      </c>
      <c r="BA453" s="123">
        <v>0</v>
      </c>
      <c r="BB453" s="123">
        <v>0</v>
      </c>
      <c r="BC453" s="123">
        <v>0</v>
      </c>
      <c r="BD453" s="123">
        <v>0</v>
      </c>
      <c r="BE453" s="123">
        <v>0</v>
      </c>
      <c r="BF453" s="123">
        <v>0</v>
      </c>
      <c r="BG453" s="123">
        <v>0</v>
      </c>
      <c r="BH453" s="123">
        <v>0</v>
      </c>
      <c r="BI453" s="49"/>
      <c r="BJ453" s="166"/>
      <c r="BK453" s="166"/>
      <c r="BL453" s="166"/>
      <c r="BM453" s="149">
        <v>0</v>
      </c>
    </row>
    <row r="454" spans="2:65" ht="18" hidden="1" customHeight="1" outlineLevel="3">
      <c r="B454" s="166" t="s">
        <v>789</v>
      </c>
      <c r="C454" s="166" t="s">
        <v>797</v>
      </c>
      <c r="D454" s="166" t="s">
        <v>603</v>
      </c>
      <c r="E454" s="167" t="s">
        <v>647</v>
      </c>
      <c r="F454" s="166" t="s">
        <v>812</v>
      </c>
      <c r="G454" s="49"/>
      <c r="H454" s="55">
        <v>170</v>
      </c>
      <c r="I454" s="55"/>
      <c r="J454" s="50">
        <v>170</v>
      </c>
      <c r="K454" s="49"/>
      <c r="L454" s="152"/>
      <c r="M454" s="55"/>
      <c r="N454" s="49">
        <v>170</v>
      </c>
      <c r="O454" s="50"/>
      <c r="P454" s="50">
        <v>170</v>
      </c>
      <c r="Q454" s="49"/>
      <c r="R454" s="152"/>
      <c r="S454" s="123">
        <v>5</v>
      </c>
      <c r="T454" s="123">
        <v>0</v>
      </c>
      <c r="U454" s="123">
        <v>0</v>
      </c>
      <c r="V454" s="123">
        <v>0</v>
      </c>
      <c r="W454" s="123">
        <v>0</v>
      </c>
      <c r="X454" s="123">
        <v>70</v>
      </c>
      <c r="Y454" s="123">
        <v>0</v>
      </c>
      <c r="Z454" s="123">
        <v>0</v>
      </c>
      <c r="AA454" s="123">
        <v>0</v>
      </c>
      <c r="AB454" s="123">
        <v>0</v>
      </c>
      <c r="AC454" s="123">
        <v>0</v>
      </c>
      <c r="AD454" s="123">
        <v>0</v>
      </c>
      <c r="AE454" s="123">
        <v>0</v>
      </c>
      <c r="AF454" s="123">
        <v>0</v>
      </c>
      <c r="AG454" s="123">
        <v>5</v>
      </c>
      <c r="AH454" s="123">
        <v>0</v>
      </c>
      <c r="AI454" s="123">
        <v>0</v>
      </c>
      <c r="AJ454" s="123">
        <v>45</v>
      </c>
      <c r="AK454" s="123">
        <v>0</v>
      </c>
      <c r="AL454" s="123">
        <v>0</v>
      </c>
      <c r="AM454" s="123">
        <v>0</v>
      </c>
      <c r="AN454" s="123">
        <v>0</v>
      </c>
      <c r="AO454" s="123">
        <v>0</v>
      </c>
      <c r="AP454" s="123">
        <v>30</v>
      </c>
      <c r="AQ454" s="123">
        <v>0</v>
      </c>
      <c r="AR454" s="123">
        <v>0</v>
      </c>
      <c r="AS454" s="123">
        <v>0</v>
      </c>
      <c r="AT454" s="123">
        <v>0</v>
      </c>
      <c r="AU454" s="123">
        <v>0</v>
      </c>
      <c r="AV454" s="123">
        <v>5</v>
      </c>
      <c r="AW454" s="123">
        <v>0</v>
      </c>
      <c r="AX454" s="123">
        <v>0</v>
      </c>
      <c r="AY454" s="123">
        <v>0</v>
      </c>
      <c r="AZ454" s="123">
        <v>5</v>
      </c>
      <c r="BA454" s="123">
        <v>5</v>
      </c>
      <c r="BB454" s="123">
        <v>0</v>
      </c>
      <c r="BC454" s="123">
        <v>0</v>
      </c>
      <c r="BD454" s="123">
        <v>0</v>
      </c>
      <c r="BE454" s="123">
        <v>0</v>
      </c>
      <c r="BF454" s="123">
        <v>0</v>
      </c>
      <c r="BG454" s="123">
        <v>0</v>
      </c>
      <c r="BH454" s="123">
        <v>0</v>
      </c>
      <c r="BI454" s="49"/>
      <c r="BJ454" s="166"/>
      <c r="BK454" s="166"/>
      <c r="BL454" s="166"/>
      <c r="BM454" s="149">
        <v>0</v>
      </c>
    </row>
    <row r="455" spans="2:65" ht="18" hidden="1" customHeight="1" outlineLevel="3">
      <c r="B455" s="166" t="s">
        <v>789</v>
      </c>
      <c r="C455" s="166" t="s">
        <v>797</v>
      </c>
      <c r="D455" s="166" t="s">
        <v>667</v>
      </c>
      <c r="E455" s="167" t="s">
        <v>668</v>
      </c>
      <c r="F455" s="166" t="s">
        <v>813</v>
      </c>
      <c r="G455" s="49"/>
      <c r="H455" s="55">
        <v>92</v>
      </c>
      <c r="I455" s="55"/>
      <c r="J455" s="50">
        <v>92</v>
      </c>
      <c r="K455" s="49"/>
      <c r="L455" s="152"/>
      <c r="M455" s="55"/>
      <c r="N455" s="49">
        <v>92</v>
      </c>
      <c r="O455" s="50"/>
      <c r="P455" s="50">
        <v>92</v>
      </c>
      <c r="Q455" s="49"/>
      <c r="R455" s="152"/>
      <c r="S455" s="123">
        <v>5</v>
      </c>
      <c r="T455" s="123">
        <v>0</v>
      </c>
      <c r="U455" s="123">
        <v>0</v>
      </c>
      <c r="V455" s="123">
        <v>0</v>
      </c>
      <c r="W455" s="123">
        <v>0</v>
      </c>
      <c r="X455" s="123">
        <v>25</v>
      </c>
      <c r="Y455" s="123">
        <v>0</v>
      </c>
      <c r="Z455" s="123">
        <v>0</v>
      </c>
      <c r="AA455" s="123">
        <v>0</v>
      </c>
      <c r="AB455" s="123">
        <v>0</v>
      </c>
      <c r="AC455" s="123">
        <v>0</v>
      </c>
      <c r="AD455" s="123">
        <v>0</v>
      </c>
      <c r="AE455" s="123">
        <v>0</v>
      </c>
      <c r="AF455" s="123">
        <v>0</v>
      </c>
      <c r="AG455" s="123">
        <v>0</v>
      </c>
      <c r="AH455" s="123">
        <v>0</v>
      </c>
      <c r="AI455" s="123">
        <v>0</v>
      </c>
      <c r="AJ455" s="123">
        <v>24</v>
      </c>
      <c r="AK455" s="123">
        <v>0</v>
      </c>
      <c r="AL455" s="123">
        <v>0</v>
      </c>
      <c r="AM455" s="123">
        <v>0</v>
      </c>
      <c r="AN455" s="123">
        <v>0</v>
      </c>
      <c r="AO455" s="123">
        <v>0</v>
      </c>
      <c r="AP455" s="123">
        <v>8</v>
      </c>
      <c r="AQ455" s="123">
        <v>0</v>
      </c>
      <c r="AR455" s="123">
        <v>0</v>
      </c>
      <c r="AS455" s="123">
        <v>0</v>
      </c>
      <c r="AT455" s="123">
        <v>0</v>
      </c>
      <c r="AU455" s="123">
        <v>0</v>
      </c>
      <c r="AV455" s="123">
        <v>5</v>
      </c>
      <c r="AW455" s="123">
        <v>0</v>
      </c>
      <c r="AX455" s="123">
        <v>5</v>
      </c>
      <c r="AY455" s="123">
        <v>0</v>
      </c>
      <c r="AZ455" s="123">
        <v>0</v>
      </c>
      <c r="BA455" s="123">
        <v>0</v>
      </c>
      <c r="BB455" s="123">
        <v>10</v>
      </c>
      <c r="BC455" s="123">
        <v>0</v>
      </c>
      <c r="BD455" s="123">
        <v>0</v>
      </c>
      <c r="BE455" s="123">
        <v>10</v>
      </c>
      <c r="BF455" s="123">
        <v>0</v>
      </c>
      <c r="BG455" s="123">
        <v>0</v>
      </c>
      <c r="BH455" s="123">
        <v>0</v>
      </c>
      <c r="BI455" s="49"/>
      <c r="BJ455" s="166"/>
      <c r="BK455" s="166"/>
      <c r="BL455" s="166"/>
      <c r="BM455" s="149">
        <v>0</v>
      </c>
    </row>
    <row r="456" spans="2:65" ht="18" hidden="1" customHeight="1" outlineLevel="3">
      <c r="B456" s="166" t="s">
        <v>789</v>
      </c>
      <c r="C456" s="166" t="s">
        <v>797</v>
      </c>
      <c r="D456" s="166" t="s">
        <v>1066</v>
      </c>
      <c r="E456" s="167" t="s">
        <v>1067</v>
      </c>
      <c r="F456" s="166"/>
      <c r="G456" s="49"/>
      <c r="H456" s="55">
        <v>105</v>
      </c>
      <c r="I456" s="55"/>
      <c r="J456" s="50">
        <v>105</v>
      </c>
      <c r="K456" s="49"/>
      <c r="L456" s="152"/>
      <c r="M456" s="55"/>
      <c r="N456" s="49">
        <v>105</v>
      </c>
      <c r="O456" s="50"/>
      <c r="P456" s="50">
        <v>105</v>
      </c>
      <c r="Q456" s="49"/>
      <c r="R456" s="152"/>
      <c r="S456" s="123">
        <v>14</v>
      </c>
      <c r="T456" s="123">
        <v>0</v>
      </c>
      <c r="U456" s="123">
        <v>0</v>
      </c>
      <c r="V456" s="123">
        <v>0</v>
      </c>
      <c r="W456" s="123">
        <v>0</v>
      </c>
      <c r="X456" s="123">
        <v>5</v>
      </c>
      <c r="Y456" s="123">
        <v>0</v>
      </c>
      <c r="Z456" s="123">
        <v>0</v>
      </c>
      <c r="AA456" s="123">
        <v>0</v>
      </c>
      <c r="AB456" s="123">
        <v>0</v>
      </c>
      <c r="AC456" s="123">
        <v>0</v>
      </c>
      <c r="AD456" s="123">
        <v>0</v>
      </c>
      <c r="AE456" s="123">
        <v>0</v>
      </c>
      <c r="AF456" s="123">
        <v>0</v>
      </c>
      <c r="AG456" s="123">
        <v>0</v>
      </c>
      <c r="AH456" s="123">
        <v>0</v>
      </c>
      <c r="AI456" s="123">
        <v>0</v>
      </c>
      <c r="AJ456" s="123">
        <v>31</v>
      </c>
      <c r="AK456" s="123">
        <v>0</v>
      </c>
      <c r="AL456" s="123">
        <v>0</v>
      </c>
      <c r="AM456" s="123">
        <v>0</v>
      </c>
      <c r="AN456" s="123">
        <v>0</v>
      </c>
      <c r="AO456" s="123">
        <v>0</v>
      </c>
      <c r="AP456" s="123">
        <v>5</v>
      </c>
      <c r="AQ456" s="123">
        <v>0</v>
      </c>
      <c r="AR456" s="123">
        <v>0</v>
      </c>
      <c r="AS456" s="123">
        <v>0</v>
      </c>
      <c r="AT456" s="123">
        <v>0</v>
      </c>
      <c r="AU456" s="123">
        <v>0</v>
      </c>
      <c r="AV456" s="123">
        <v>5</v>
      </c>
      <c r="AW456" s="123">
        <v>0</v>
      </c>
      <c r="AX456" s="123">
        <v>5</v>
      </c>
      <c r="AY456" s="123">
        <v>0</v>
      </c>
      <c r="AZ456" s="123">
        <v>20</v>
      </c>
      <c r="BA456" s="123">
        <v>20</v>
      </c>
      <c r="BB456" s="123">
        <v>0</v>
      </c>
      <c r="BC456" s="123">
        <v>0</v>
      </c>
      <c r="BD456" s="123">
        <v>0</v>
      </c>
      <c r="BE456" s="123">
        <v>0</v>
      </c>
      <c r="BF456" s="123">
        <v>0</v>
      </c>
      <c r="BG456" s="123">
        <v>0</v>
      </c>
      <c r="BH456" s="123">
        <v>0</v>
      </c>
      <c r="BI456" s="49"/>
      <c r="BJ456" s="166"/>
      <c r="BK456" s="166"/>
      <c r="BL456" s="166"/>
      <c r="BM456" s="149">
        <v>0</v>
      </c>
    </row>
    <row r="457" spans="2:65" ht="18" hidden="1" customHeight="1" outlineLevel="3">
      <c r="B457" s="166" t="s">
        <v>789</v>
      </c>
      <c r="C457" s="166" t="s">
        <v>797</v>
      </c>
      <c r="D457" s="166" t="s">
        <v>1212</v>
      </c>
      <c r="E457" s="167" t="s">
        <v>1213</v>
      </c>
      <c r="F457" s="166"/>
      <c r="G457" s="49"/>
      <c r="H457" s="55">
        <v>0</v>
      </c>
      <c r="I457" s="55"/>
      <c r="J457" s="50">
        <v>0</v>
      </c>
      <c r="K457" s="49"/>
      <c r="L457" s="152"/>
      <c r="M457" s="55"/>
      <c r="N457" s="49">
        <v>0</v>
      </c>
      <c r="O457" s="50"/>
      <c r="P457" s="50">
        <v>0</v>
      </c>
      <c r="Q457" s="49"/>
      <c r="R457" s="152"/>
      <c r="S457" s="123">
        <v>0</v>
      </c>
      <c r="T457" s="123">
        <v>0</v>
      </c>
      <c r="U457" s="123">
        <v>0</v>
      </c>
      <c r="V457" s="123">
        <v>0</v>
      </c>
      <c r="W457" s="123">
        <v>0</v>
      </c>
      <c r="X457" s="123">
        <v>0</v>
      </c>
      <c r="Y457" s="123">
        <v>0</v>
      </c>
      <c r="Z457" s="123">
        <v>0</v>
      </c>
      <c r="AA457" s="123">
        <v>0</v>
      </c>
      <c r="AB457" s="123">
        <v>0</v>
      </c>
      <c r="AC457" s="123">
        <v>0</v>
      </c>
      <c r="AD457" s="123">
        <v>0</v>
      </c>
      <c r="AE457" s="123">
        <v>0</v>
      </c>
      <c r="AF457" s="123">
        <v>0</v>
      </c>
      <c r="AG457" s="123">
        <v>0</v>
      </c>
      <c r="AH457" s="123">
        <v>0</v>
      </c>
      <c r="AI457" s="123">
        <v>0</v>
      </c>
      <c r="AJ457" s="123">
        <v>0</v>
      </c>
      <c r="AK457" s="123">
        <v>0</v>
      </c>
      <c r="AL457" s="123">
        <v>0</v>
      </c>
      <c r="AM457" s="123">
        <v>0</v>
      </c>
      <c r="AN457" s="123">
        <v>0</v>
      </c>
      <c r="AO457" s="123">
        <v>0</v>
      </c>
      <c r="AP457" s="123">
        <v>0</v>
      </c>
      <c r="AQ457" s="123">
        <v>0</v>
      </c>
      <c r="AR457" s="123">
        <v>0</v>
      </c>
      <c r="AS457" s="123">
        <v>0</v>
      </c>
      <c r="AT457" s="123">
        <v>0</v>
      </c>
      <c r="AU457" s="123">
        <v>0</v>
      </c>
      <c r="AV457" s="123">
        <v>0</v>
      </c>
      <c r="AW457" s="123">
        <v>0</v>
      </c>
      <c r="AX457" s="123">
        <v>0</v>
      </c>
      <c r="AY457" s="123">
        <v>0</v>
      </c>
      <c r="AZ457" s="123">
        <v>0</v>
      </c>
      <c r="BA457" s="123">
        <v>0</v>
      </c>
      <c r="BB457" s="123">
        <v>0</v>
      </c>
      <c r="BC457" s="123">
        <v>0</v>
      </c>
      <c r="BD457" s="123">
        <v>0</v>
      </c>
      <c r="BE457" s="123">
        <v>0</v>
      </c>
      <c r="BF457" s="123">
        <v>0</v>
      </c>
      <c r="BG457" s="123">
        <v>0</v>
      </c>
      <c r="BH457" s="123">
        <v>0</v>
      </c>
      <c r="BI457" s="49"/>
      <c r="BJ457" s="166"/>
      <c r="BK457" s="166"/>
      <c r="BL457" s="166"/>
      <c r="BM457" s="149">
        <v>0</v>
      </c>
    </row>
    <row r="458" spans="2:65" ht="18" hidden="1" customHeight="1" outlineLevel="3">
      <c r="B458" s="166" t="s">
        <v>789</v>
      </c>
      <c r="C458" s="166" t="s">
        <v>797</v>
      </c>
      <c r="D458" s="166" t="s">
        <v>1262</v>
      </c>
      <c r="E458" s="167" t="s">
        <v>1263</v>
      </c>
      <c r="F458" s="166"/>
      <c r="G458" s="49"/>
      <c r="H458" s="55">
        <v>85</v>
      </c>
      <c r="I458" s="55"/>
      <c r="J458" s="50">
        <v>85</v>
      </c>
      <c r="K458" s="49"/>
      <c r="L458" s="152"/>
      <c r="M458" s="55"/>
      <c r="N458" s="49">
        <v>85</v>
      </c>
      <c r="O458" s="50"/>
      <c r="P458" s="50">
        <v>85</v>
      </c>
      <c r="Q458" s="49"/>
      <c r="R458" s="152"/>
      <c r="S458" s="123">
        <v>0</v>
      </c>
      <c r="T458" s="123">
        <v>0</v>
      </c>
      <c r="U458" s="123">
        <v>0</v>
      </c>
      <c r="V458" s="123">
        <v>0</v>
      </c>
      <c r="W458" s="123">
        <v>0</v>
      </c>
      <c r="X458" s="123">
        <v>35</v>
      </c>
      <c r="Y458" s="123">
        <v>0</v>
      </c>
      <c r="Z458" s="123">
        <v>0</v>
      </c>
      <c r="AA458" s="123">
        <v>0</v>
      </c>
      <c r="AB458" s="123">
        <v>0</v>
      </c>
      <c r="AC458" s="123">
        <v>0</v>
      </c>
      <c r="AD458" s="123">
        <v>0</v>
      </c>
      <c r="AE458" s="123">
        <v>0</v>
      </c>
      <c r="AF458" s="123">
        <v>0</v>
      </c>
      <c r="AG458" s="123">
        <v>5</v>
      </c>
      <c r="AH458" s="123">
        <v>0</v>
      </c>
      <c r="AI458" s="123">
        <v>0</v>
      </c>
      <c r="AJ458" s="123">
        <v>15</v>
      </c>
      <c r="AK458" s="123">
        <v>0</v>
      </c>
      <c r="AL458" s="123">
        <v>0</v>
      </c>
      <c r="AM458" s="123">
        <v>0</v>
      </c>
      <c r="AN458" s="123">
        <v>0</v>
      </c>
      <c r="AO458" s="123">
        <v>0</v>
      </c>
      <c r="AP458" s="123">
        <v>10</v>
      </c>
      <c r="AQ458" s="123">
        <v>0</v>
      </c>
      <c r="AR458" s="123">
        <v>0</v>
      </c>
      <c r="AS458" s="123">
        <v>0</v>
      </c>
      <c r="AT458" s="123">
        <v>0</v>
      </c>
      <c r="AU458" s="123">
        <v>0</v>
      </c>
      <c r="AV458" s="123">
        <v>5</v>
      </c>
      <c r="AW458" s="123">
        <v>0</v>
      </c>
      <c r="AX458" s="123">
        <v>5</v>
      </c>
      <c r="AY458" s="123">
        <v>0</v>
      </c>
      <c r="AZ458" s="123">
        <v>5</v>
      </c>
      <c r="BA458" s="123">
        <v>5</v>
      </c>
      <c r="BB458" s="123">
        <v>0</v>
      </c>
      <c r="BC458" s="123">
        <v>0</v>
      </c>
      <c r="BD458" s="123">
        <v>0</v>
      </c>
      <c r="BE458" s="123">
        <v>0</v>
      </c>
      <c r="BF458" s="123">
        <v>0</v>
      </c>
      <c r="BG458" s="123">
        <v>0</v>
      </c>
      <c r="BH458" s="123">
        <v>0</v>
      </c>
      <c r="BI458" s="49"/>
      <c r="BJ458" s="166"/>
      <c r="BK458" s="166"/>
      <c r="BL458" s="166"/>
      <c r="BM458" s="149">
        <v>0</v>
      </c>
    </row>
    <row r="459" spans="2:65" ht="18" hidden="1" customHeight="1" outlineLevel="3">
      <c r="B459" s="166" t="s">
        <v>789</v>
      </c>
      <c r="C459" s="166" t="s">
        <v>797</v>
      </c>
      <c r="D459" s="166" t="s">
        <v>814</v>
      </c>
      <c r="E459" s="167" t="s">
        <v>815</v>
      </c>
      <c r="F459" s="166"/>
      <c r="G459" s="49"/>
      <c r="H459" s="55">
        <v>0</v>
      </c>
      <c r="I459" s="55"/>
      <c r="J459" s="50">
        <v>0</v>
      </c>
      <c r="K459" s="49"/>
      <c r="L459" s="152"/>
      <c r="M459" s="55"/>
      <c r="N459" s="49">
        <v>0</v>
      </c>
      <c r="O459" s="50"/>
      <c r="P459" s="50">
        <v>0</v>
      </c>
      <c r="Q459" s="49"/>
      <c r="R459" s="152"/>
      <c r="S459" s="123">
        <v>0</v>
      </c>
      <c r="T459" s="123">
        <v>0</v>
      </c>
      <c r="U459" s="123">
        <v>0</v>
      </c>
      <c r="V459" s="123">
        <v>0</v>
      </c>
      <c r="W459" s="123">
        <v>0</v>
      </c>
      <c r="X459" s="123">
        <v>0</v>
      </c>
      <c r="Y459" s="123">
        <v>0</v>
      </c>
      <c r="Z459" s="123">
        <v>0</v>
      </c>
      <c r="AA459" s="123">
        <v>0</v>
      </c>
      <c r="AB459" s="123">
        <v>0</v>
      </c>
      <c r="AC459" s="123">
        <v>0</v>
      </c>
      <c r="AD459" s="123">
        <v>0</v>
      </c>
      <c r="AE459" s="123">
        <v>0</v>
      </c>
      <c r="AF459" s="123">
        <v>0</v>
      </c>
      <c r="AG459" s="123">
        <v>0</v>
      </c>
      <c r="AH459" s="123">
        <v>0</v>
      </c>
      <c r="AI459" s="123">
        <v>0</v>
      </c>
      <c r="AJ459" s="123">
        <v>0</v>
      </c>
      <c r="AK459" s="123">
        <v>0</v>
      </c>
      <c r="AL459" s="123">
        <v>0</v>
      </c>
      <c r="AM459" s="123">
        <v>0</v>
      </c>
      <c r="AN459" s="123">
        <v>0</v>
      </c>
      <c r="AO459" s="123">
        <v>0</v>
      </c>
      <c r="AP459" s="123">
        <v>0</v>
      </c>
      <c r="AQ459" s="123">
        <v>0</v>
      </c>
      <c r="AR459" s="123">
        <v>0</v>
      </c>
      <c r="AS459" s="123">
        <v>0</v>
      </c>
      <c r="AT459" s="123">
        <v>0</v>
      </c>
      <c r="AU459" s="123">
        <v>0</v>
      </c>
      <c r="AV459" s="123">
        <v>0</v>
      </c>
      <c r="AW459" s="123">
        <v>0</v>
      </c>
      <c r="AX459" s="123">
        <v>0</v>
      </c>
      <c r="AY459" s="123">
        <v>0</v>
      </c>
      <c r="AZ459" s="123">
        <v>0</v>
      </c>
      <c r="BA459" s="123">
        <v>0</v>
      </c>
      <c r="BB459" s="123">
        <v>0</v>
      </c>
      <c r="BC459" s="123">
        <v>0</v>
      </c>
      <c r="BD459" s="123">
        <v>0</v>
      </c>
      <c r="BE459" s="123">
        <v>0</v>
      </c>
      <c r="BF459" s="123">
        <v>0</v>
      </c>
      <c r="BG459" s="123">
        <v>0</v>
      </c>
      <c r="BH459" s="123">
        <v>0</v>
      </c>
      <c r="BI459" s="49"/>
      <c r="BJ459" s="166"/>
      <c r="BK459" s="166"/>
      <c r="BL459" s="166"/>
      <c r="BM459" s="149">
        <v>0</v>
      </c>
    </row>
    <row r="460" spans="2:65" ht="18" hidden="1" customHeight="1" outlineLevel="3">
      <c r="B460" s="166" t="s">
        <v>789</v>
      </c>
      <c r="C460" s="166" t="s">
        <v>797</v>
      </c>
      <c r="D460" s="166" t="s">
        <v>1077</v>
      </c>
      <c r="E460" s="167" t="s">
        <v>1078</v>
      </c>
      <c r="F460" s="166"/>
      <c r="G460" s="49"/>
      <c r="H460" s="55">
        <v>0</v>
      </c>
      <c r="I460" s="55"/>
      <c r="J460" s="50">
        <v>0</v>
      </c>
      <c r="K460" s="49"/>
      <c r="L460" s="152"/>
      <c r="M460" s="55"/>
      <c r="N460" s="49">
        <v>0</v>
      </c>
      <c r="O460" s="50"/>
      <c r="P460" s="50">
        <v>0</v>
      </c>
      <c r="Q460" s="49"/>
      <c r="R460" s="152"/>
      <c r="S460" s="123">
        <v>0</v>
      </c>
      <c r="T460" s="123">
        <v>0</v>
      </c>
      <c r="U460" s="123">
        <v>0</v>
      </c>
      <c r="V460" s="123">
        <v>0</v>
      </c>
      <c r="W460" s="123">
        <v>0</v>
      </c>
      <c r="X460" s="123">
        <v>0</v>
      </c>
      <c r="Y460" s="123">
        <v>0</v>
      </c>
      <c r="Z460" s="123">
        <v>0</v>
      </c>
      <c r="AA460" s="123">
        <v>0</v>
      </c>
      <c r="AB460" s="123">
        <v>0</v>
      </c>
      <c r="AC460" s="123">
        <v>0</v>
      </c>
      <c r="AD460" s="123">
        <v>0</v>
      </c>
      <c r="AE460" s="123">
        <v>0</v>
      </c>
      <c r="AF460" s="123">
        <v>0</v>
      </c>
      <c r="AG460" s="123">
        <v>0</v>
      </c>
      <c r="AH460" s="123">
        <v>0</v>
      </c>
      <c r="AI460" s="123">
        <v>0</v>
      </c>
      <c r="AJ460" s="123">
        <v>0</v>
      </c>
      <c r="AK460" s="123">
        <v>0</v>
      </c>
      <c r="AL460" s="123">
        <v>0</v>
      </c>
      <c r="AM460" s="123">
        <v>0</v>
      </c>
      <c r="AN460" s="123">
        <v>0</v>
      </c>
      <c r="AO460" s="123">
        <v>0</v>
      </c>
      <c r="AP460" s="123">
        <v>0</v>
      </c>
      <c r="AQ460" s="123">
        <v>0</v>
      </c>
      <c r="AR460" s="123">
        <v>0</v>
      </c>
      <c r="AS460" s="123">
        <v>0</v>
      </c>
      <c r="AT460" s="123">
        <v>0</v>
      </c>
      <c r="AU460" s="123">
        <v>0</v>
      </c>
      <c r="AV460" s="123">
        <v>0</v>
      </c>
      <c r="AW460" s="123">
        <v>0</v>
      </c>
      <c r="AX460" s="123">
        <v>0</v>
      </c>
      <c r="AY460" s="123">
        <v>0</v>
      </c>
      <c r="AZ460" s="123">
        <v>0</v>
      </c>
      <c r="BA460" s="123">
        <v>0</v>
      </c>
      <c r="BB460" s="123">
        <v>0</v>
      </c>
      <c r="BC460" s="123">
        <v>0</v>
      </c>
      <c r="BD460" s="123">
        <v>0</v>
      </c>
      <c r="BE460" s="123">
        <v>0</v>
      </c>
      <c r="BF460" s="123">
        <v>0</v>
      </c>
      <c r="BG460" s="123">
        <v>0</v>
      </c>
      <c r="BH460" s="123">
        <v>0</v>
      </c>
      <c r="BI460" s="49"/>
      <c r="BJ460" s="166"/>
      <c r="BK460" s="166"/>
      <c r="BL460" s="166"/>
      <c r="BM460" s="149">
        <v>0</v>
      </c>
    </row>
    <row r="461" spans="2:65" ht="18" customHeight="1" outlineLevel="2" collapsed="1">
      <c r="B461" s="158" t="s">
        <v>789</v>
      </c>
      <c r="C461" s="158"/>
      <c r="D461" s="158"/>
      <c r="E461" s="159" t="s">
        <v>816</v>
      </c>
      <c r="F461" s="158"/>
      <c r="G461" s="160"/>
      <c r="H461" s="160">
        <v>719</v>
      </c>
      <c r="I461" s="160"/>
      <c r="J461" s="160">
        <v>719</v>
      </c>
      <c r="K461" s="168"/>
      <c r="L461" s="161"/>
      <c r="M461" s="160"/>
      <c r="N461" s="160">
        <v>719</v>
      </c>
      <c r="O461" s="160"/>
      <c r="P461" s="160">
        <v>719</v>
      </c>
      <c r="Q461" s="168"/>
      <c r="R461" s="161"/>
      <c r="S461" s="160">
        <v>44</v>
      </c>
      <c r="T461" s="160">
        <v>0</v>
      </c>
      <c r="U461" s="160">
        <v>0</v>
      </c>
      <c r="V461" s="160">
        <v>0</v>
      </c>
      <c r="W461" s="160">
        <v>0</v>
      </c>
      <c r="X461" s="160">
        <v>227</v>
      </c>
      <c r="Y461" s="160">
        <v>0</v>
      </c>
      <c r="Z461" s="160">
        <v>0</v>
      </c>
      <c r="AA461" s="160">
        <v>0</v>
      </c>
      <c r="AB461" s="160">
        <v>0</v>
      </c>
      <c r="AC461" s="160">
        <v>0</v>
      </c>
      <c r="AD461" s="160">
        <v>5</v>
      </c>
      <c r="AE461" s="160">
        <v>0</v>
      </c>
      <c r="AF461" s="160">
        <v>0</v>
      </c>
      <c r="AG461" s="160">
        <v>15</v>
      </c>
      <c r="AH461" s="160">
        <v>0</v>
      </c>
      <c r="AI461" s="160">
        <v>0</v>
      </c>
      <c r="AJ461" s="160">
        <v>195</v>
      </c>
      <c r="AK461" s="160">
        <v>0</v>
      </c>
      <c r="AL461" s="160">
        <v>0</v>
      </c>
      <c r="AM461" s="160">
        <v>0</v>
      </c>
      <c r="AN461" s="160">
        <v>0</v>
      </c>
      <c r="AO461" s="160">
        <v>0</v>
      </c>
      <c r="AP461" s="160">
        <v>88</v>
      </c>
      <c r="AQ461" s="160">
        <v>0</v>
      </c>
      <c r="AR461" s="160">
        <v>0</v>
      </c>
      <c r="AS461" s="160">
        <v>0</v>
      </c>
      <c r="AT461" s="160">
        <v>0</v>
      </c>
      <c r="AU461" s="160">
        <v>0</v>
      </c>
      <c r="AV461" s="160">
        <v>30</v>
      </c>
      <c r="AW461" s="160">
        <v>0</v>
      </c>
      <c r="AX461" s="160">
        <v>15</v>
      </c>
      <c r="AY461" s="160">
        <v>0</v>
      </c>
      <c r="AZ461" s="160">
        <v>35</v>
      </c>
      <c r="BA461" s="160">
        <v>30</v>
      </c>
      <c r="BB461" s="160">
        <v>15</v>
      </c>
      <c r="BC461" s="160">
        <v>0</v>
      </c>
      <c r="BD461" s="160">
        <v>0</v>
      </c>
      <c r="BE461" s="160">
        <v>20</v>
      </c>
      <c r="BF461" s="160">
        <v>0</v>
      </c>
      <c r="BG461" s="160">
        <v>0</v>
      </c>
      <c r="BH461" s="160">
        <v>0</v>
      </c>
      <c r="BI461" s="160"/>
      <c r="BJ461" s="161"/>
      <c r="BK461" s="160"/>
      <c r="BL461" s="161"/>
      <c r="BM461" s="149">
        <v>0</v>
      </c>
    </row>
    <row r="462" spans="2:65" ht="18" customHeight="1" outlineLevel="1">
      <c r="B462" s="153" t="s">
        <v>789</v>
      </c>
      <c r="C462" s="153"/>
      <c r="D462" s="153" t="s">
        <v>817</v>
      </c>
      <c r="E462" s="153"/>
      <c r="F462" s="153"/>
      <c r="G462" s="154"/>
      <c r="H462" s="154">
        <v>40652</v>
      </c>
      <c r="I462" s="154"/>
      <c r="J462" s="154">
        <v>40652</v>
      </c>
      <c r="K462" s="155"/>
      <c r="L462" s="156"/>
      <c r="M462" s="154"/>
      <c r="N462" s="154">
        <v>40047</v>
      </c>
      <c r="O462" s="154"/>
      <c r="P462" s="154">
        <v>40047</v>
      </c>
      <c r="Q462" s="155"/>
      <c r="R462" s="156"/>
      <c r="S462" s="154">
        <v>1292</v>
      </c>
      <c r="T462" s="189">
        <v>0</v>
      </c>
      <c r="U462" s="189">
        <v>0</v>
      </c>
      <c r="V462" s="189">
        <v>0</v>
      </c>
      <c r="W462" s="189">
        <v>0</v>
      </c>
      <c r="X462" s="189">
        <v>14291</v>
      </c>
      <c r="Y462" s="189">
        <v>0</v>
      </c>
      <c r="Z462" s="189">
        <v>0</v>
      </c>
      <c r="AA462" s="189">
        <v>0</v>
      </c>
      <c r="AB462" s="189">
        <v>0</v>
      </c>
      <c r="AC462" s="189">
        <v>65</v>
      </c>
      <c r="AD462" s="189">
        <v>260</v>
      </c>
      <c r="AE462" s="189">
        <v>350</v>
      </c>
      <c r="AF462" s="189">
        <v>1608</v>
      </c>
      <c r="AG462" s="189">
        <v>289</v>
      </c>
      <c r="AH462" s="189">
        <v>0</v>
      </c>
      <c r="AI462" s="189">
        <v>0</v>
      </c>
      <c r="AJ462" s="189">
        <v>13377</v>
      </c>
      <c r="AK462" s="189">
        <v>0</v>
      </c>
      <c r="AL462" s="189">
        <v>0</v>
      </c>
      <c r="AM462" s="189">
        <v>0</v>
      </c>
      <c r="AN462" s="189">
        <v>0</v>
      </c>
      <c r="AO462" s="189">
        <v>0</v>
      </c>
      <c r="AP462" s="189">
        <v>4607</v>
      </c>
      <c r="AQ462" s="189">
        <v>0</v>
      </c>
      <c r="AR462" s="189">
        <v>976</v>
      </c>
      <c r="AS462" s="189">
        <v>0</v>
      </c>
      <c r="AT462" s="189">
        <v>0</v>
      </c>
      <c r="AU462" s="189">
        <v>0</v>
      </c>
      <c r="AV462" s="189">
        <v>1872</v>
      </c>
      <c r="AW462" s="189">
        <v>0</v>
      </c>
      <c r="AX462" s="189">
        <v>140</v>
      </c>
      <c r="AY462" s="189">
        <v>0</v>
      </c>
      <c r="AZ462" s="189">
        <v>330</v>
      </c>
      <c r="BA462" s="189">
        <v>310</v>
      </c>
      <c r="BB462" s="189">
        <v>30</v>
      </c>
      <c r="BC462" s="189">
        <v>0</v>
      </c>
      <c r="BD462" s="189">
        <v>0</v>
      </c>
      <c r="BE462" s="154">
        <v>250</v>
      </c>
      <c r="BF462" s="154">
        <v>365</v>
      </c>
      <c r="BG462" s="154">
        <v>0</v>
      </c>
      <c r="BH462" s="154">
        <v>240</v>
      </c>
      <c r="BI462" s="189"/>
      <c r="BJ462" s="190"/>
      <c r="BK462" s="189"/>
      <c r="BL462" s="190"/>
      <c r="BM462" s="149">
        <v>0</v>
      </c>
    </row>
    <row r="463" spans="2:65" ht="18" hidden="1" customHeight="1" outlineLevel="3">
      <c r="B463" s="150" t="s">
        <v>818</v>
      </c>
      <c r="C463" s="150" t="s">
        <v>604</v>
      </c>
      <c r="D463" s="150" t="s">
        <v>228</v>
      </c>
      <c r="E463" s="151" t="s">
        <v>12</v>
      </c>
      <c r="F463" s="150" t="s">
        <v>320</v>
      </c>
      <c r="G463" s="49"/>
      <c r="H463" s="55">
        <v>4867</v>
      </c>
      <c r="I463" s="55"/>
      <c r="J463" s="50">
        <v>4867</v>
      </c>
      <c r="K463" s="49"/>
      <c r="L463" s="152"/>
      <c r="M463" s="55"/>
      <c r="N463" s="49">
        <v>4817</v>
      </c>
      <c r="O463" s="50"/>
      <c r="P463" s="50">
        <v>4817</v>
      </c>
      <c r="Q463" s="49"/>
      <c r="R463" s="152"/>
      <c r="S463" s="123">
        <v>0</v>
      </c>
      <c r="T463" s="123">
        <v>0</v>
      </c>
      <c r="U463" s="123">
        <v>0</v>
      </c>
      <c r="V463" s="123">
        <v>0</v>
      </c>
      <c r="W463" s="123">
        <v>0</v>
      </c>
      <c r="X463" s="123">
        <v>920</v>
      </c>
      <c r="Y463" s="123">
        <v>0</v>
      </c>
      <c r="Z463" s="123">
        <v>0</v>
      </c>
      <c r="AA463" s="123">
        <v>0</v>
      </c>
      <c r="AB463" s="123">
        <v>0</v>
      </c>
      <c r="AC463" s="123">
        <v>229</v>
      </c>
      <c r="AD463" s="123">
        <v>20</v>
      </c>
      <c r="AE463" s="123">
        <v>0</v>
      </c>
      <c r="AF463" s="123">
        <v>144</v>
      </c>
      <c r="AG463" s="123">
        <v>30</v>
      </c>
      <c r="AH463" s="123">
        <v>0</v>
      </c>
      <c r="AI463" s="123">
        <v>0</v>
      </c>
      <c r="AJ463" s="123">
        <v>1430</v>
      </c>
      <c r="AK463" s="123">
        <v>0</v>
      </c>
      <c r="AL463" s="123">
        <v>0</v>
      </c>
      <c r="AM463" s="123">
        <v>0</v>
      </c>
      <c r="AN463" s="123">
        <v>0</v>
      </c>
      <c r="AO463" s="123">
        <v>0</v>
      </c>
      <c r="AP463" s="123">
        <v>592</v>
      </c>
      <c r="AQ463" s="123">
        <v>0</v>
      </c>
      <c r="AR463" s="123">
        <v>110</v>
      </c>
      <c r="AS463" s="123">
        <v>0</v>
      </c>
      <c r="AT463" s="123">
        <v>0</v>
      </c>
      <c r="AU463" s="123">
        <v>0</v>
      </c>
      <c r="AV463" s="123">
        <v>1182</v>
      </c>
      <c r="AW463" s="123">
        <v>0</v>
      </c>
      <c r="AX463" s="123">
        <v>40</v>
      </c>
      <c r="AY463" s="123">
        <v>0</v>
      </c>
      <c r="AZ463" s="123">
        <v>20</v>
      </c>
      <c r="BA463" s="123">
        <v>50</v>
      </c>
      <c r="BB463" s="123">
        <v>0</v>
      </c>
      <c r="BC463" s="123">
        <v>0</v>
      </c>
      <c r="BD463" s="123">
        <v>0</v>
      </c>
      <c r="BE463" s="123">
        <v>50</v>
      </c>
      <c r="BF463" s="123">
        <v>30</v>
      </c>
      <c r="BG463" s="123">
        <v>0</v>
      </c>
      <c r="BH463" s="123">
        <v>20</v>
      </c>
      <c r="BI463" s="49"/>
      <c r="BJ463" s="152"/>
      <c r="BK463" s="49"/>
      <c r="BL463" s="152"/>
      <c r="BM463" s="149">
        <v>0</v>
      </c>
    </row>
    <row r="464" spans="2:65" ht="18" hidden="1" customHeight="1" outlineLevel="3">
      <c r="B464" s="166" t="s">
        <v>818</v>
      </c>
      <c r="C464" s="166" t="s">
        <v>163</v>
      </c>
      <c r="D464" s="166" t="s">
        <v>231</v>
      </c>
      <c r="E464" s="167" t="s">
        <v>72</v>
      </c>
      <c r="F464" s="166" t="s">
        <v>605</v>
      </c>
      <c r="G464" s="49"/>
      <c r="H464" s="55">
        <v>6167</v>
      </c>
      <c r="I464" s="55"/>
      <c r="J464" s="50">
        <v>6167</v>
      </c>
      <c r="K464" s="49"/>
      <c r="L464" s="152"/>
      <c r="M464" s="55"/>
      <c r="N464" s="49">
        <v>6097</v>
      </c>
      <c r="O464" s="50"/>
      <c r="P464" s="50">
        <v>6097</v>
      </c>
      <c r="Q464" s="49"/>
      <c r="R464" s="152"/>
      <c r="S464" s="123">
        <v>0</v>
      </c>
      <c r="T464" s="123">
        <v>0</v>
      </c>
      <c r="U464" s="123">
        <v>0</v>
      </c>
      <c r="V464" s="123">
        <v>0</v>
      </c>
      <c r="W464" s="123">
        <v>0</v>
      </c>
      <c r="X464" s="123">
        <v>1350</v>
      </c>
      <c r="Y464" s="123">
        <v>0</v>
      </c>
      <c r="Z464" s="123">
        <v>0</v>
      </c>
      <c r="AA464" s="123">
        <v>0</v>
      </c>
      <c r="AB464" s="123">
        <v>0</v>
      </c>
      <c r="AC464" s="123">
        <v>50</v>
      </c>
      <c r="AD464" s="123">
        <v>20</v>
      </c>
      <c r="AE464" s="123">
        <v>0</v>
      </c>
      <c r="AF464" s="123">
        <v>208</v>
      </c>
      <c r="AG464" s="123">
        <v>0</v>
      </c>
      <c r="AH464" s="123">
        <v>0</v>
      </c>
      <c r="AI464" s="123">
        <v>0</v>
      </c>
      <c r="AJ464" s="123">
        <v>2577</v>
      </c>
      <c r="AK464" s="123">
        <v>0</v>
      </c>
      <c r="AL464" s="123">
        <v>0</v>
      </c>
      <c r="AM464" s="123">
        <v>0</v>
      </c>
      <c r="AN464" s="123">
        <v>0</v>
      </c>
      <c r="AO464" s="123">
        <v>0</v>
      </c>
      <c r="AP464" s="123">
        <v>1195</v>
      </c>
      <c r="AQ464" s="123">
        <v>0</v>
      </c>
      <c r="AR464" s="123">
        <v>67</v>
      </c>
      <c r="AS464" s="123">
        <v>0</v>
      </c>
      <c r="AT464" s="123">
        <v>0</v>
      </c>
      <c r="AU464" s="123">
        <v>0</v>
      </c>
      <c r="AV464" s="123">
        <v>560</v>
      </c>
      <c r="AW464" s="123">
        <v>0</v>
      </c>
      <c r="AX464" s="123">
        <v>0</v>
      </c>
      <c r="AY464" s="123">
        <v>0</v>
      </c>
      <c r="AZ464" s="123">
        <v>20</v>
      </c>
      <c r="BA464" s="123">
        <v>20</v>
      </c>
      <c r="BB464" s="123">
        <v>10</v>
      </c>
      <c r="BC464" s="123">
        <v>0</v>
      </c>
      <c r="BD464" s="123">
        <v>0</v>
      </c>
      <c r="BE464" s="123">
        <v>20</v>
      </c>
      <c r="BF464" s="123">
        <v>40</v>
      </c>
      <c r="BG464" s="123">
        <v>0</v>
      </c>
      <c r="BH464" s="123">
        <v>30</v>
      </c>
      <c r="BI464" s="49"/>
      <c r="BJ464" s="166"/>
      <c r="BK464" s="166"/>
      <c r="BL464" s="166"/>
      <c r="BM464" s="149">
        <v>0</v>
      </c>
    </row>
    <row r="465" spans="2:65" ht="18" hidden="1" customHeight="1" outlineLevel="3">
      <c r="B465" s="166" t="s">
        <v>818</v>
      </c>
      <c r="C465" s="166" t="s">
        <v>1131</v>
      </c>
      <c r="D465" s="166" t="s">
        <v>223</v>
      </c>
      <c r="E465" s="167" t="s">
        <v>96</v>
      </c>
      <c r="F465" s="166" t="s">
        <v>819</v>
      </c>
      <c r="G465" s="49"/>
      <c r="H465" s="55">
        <v>2289</v>
      </c>
      <c r="I465" s="55"/>
      <c r="J465" s="50">
        <v>2289</v>
      </c>
      <c r="K465" s="49"/>
      <c r="L465" s="152"/>
      <c r="M465" s="55"/>
      <c r="N465" s="49">
        <v>2259</v>
      </c>
      <c r="O465" s="50"/>
      <c r="P465" s="50">
        <v>2259</v>
      </c>
      <c r="Q465" s="49"/>
      <c r="R465" s="152"/>
      <c r="S465" s="123">
        <v>50</v>
      </c>
      <c r="T465" s="123">
        <v>0</v>
      </c>
      <c r="U465" s="123">
        <v>0</v>
      </c>
      <c r="V465" s="123">
        <v>0</v>
      </c>
      <c r="W465" s="123">
        <v>0</v>
      </c>
      <c r="X465" s="123">
        <v>510</v>
      </c>
      <c r="Y465" s="123">
        <v>0</v>
      </c>
      <c r="Z465" s="123">
        <v>0</v>
      </c>
      <c r="AA465" s="123">
        <v>0</v>
      </c>
      <c r="AB465" s="123">
        <v>0</v>
      </c>
      <c r="AC465" s="123">
        <v>30</v>
      </c>
      <c r="AD465" s="123">
        <v>15</v>
      </c>
      <c r="AE465" s="123">
        <v>23</v>
      </c>
      <c r="AF465" s="123">
        <v>84</v>
      </c>
      <c r="AG465" s="123">
        <v>30</v>
      </c>
      <c r="AH465" s="123">
        <v>0</v>
      </c>
      <c r="AI465" s="123">
        <v>0</v>
      </c>
      <c r="AJ465" s="123">
        <v>625</v>
      </c>
      <c r="AK465" s="123">
        <v>0</v>
      </c>
      <c r="AL465" s="123">
        <v>0</v>
      </c>
      <c r="AM465" s="123">
        <v>0</v>
      </c>
      <c r="AN465" s="123">
        <v>0</v>
      </c>
      <c r="AO465" s="123">
        <v>0</v>
      </c>
      <c r="AP465" s="123">
        <v>250</v>
      </c>
      <c r="AQ465" s="123">
        <v>0</v>
      </c>
      <c r="AR465" s="123">
        <v>57</v>
      </c>
      <c r="AS465" s="123">
        <v>0</v>
      </c>
      <c r="AT465" s="123">
        <v>0</v>
      </c>
      <c r="AU465" s="123">
        <v>0</v>
      </c>
      <c r="AV465" s="123">
        <v>550</v>
      </c>
      <c r="AW465" s="123">
        <v>0</v>
      </c>
      <c r="AX465" s="123">
        <v>0</v>
      </c>
      <c r="AY465" s="123">
        <v>0</v>
      </c>
      <c r="AZ465" s="123">
        <v>0</v>
      </c>
      <c r="BA465" s="123">
        <v>5</v>
      </c>
      <c r="BB465" s="123">
        <v>0</v>
      </c>
      <c r="BC465" s="123">
        <v>0</v>
      </c>
      <c r="BD465" s="123">
        <v>0</v>
      </c>
      <c r="BE465" s="123">
        <v>30</v>
      </c>
      <c r="BF465" s="123">
        <v>20</v>
      </c>
      <c r="BG465" s="123">
        <v>0</v>
      </c>
      <c r="BH465" s="123">
        <v>10</v>
      </c>
      <c r="BI465" s="49"/>
      <c r="BJ465" s="166"/>
      <c r="BK465" s="166"/>
      <c r="BL465" s="166"/>
      <c r="BM465" s="149">
        <v>0</v>
      </c>
    </row>
    <row r="466" spans="2:65" ht="18" hidden="1" customHeight="1" outlineLevel="3">
      <c r="B466" s="166" t="s">
        <v>818</v>
      </c>
      <c r="C466" s="166" t="s">
        <v>333</v>
      </c>
      <c r="D466" s="166" t="s">
        <v>230</v>
      </c>
      <c r="E466" s="167" t="s">
        <v>199</v>
      </c>
      <c r="F466" s="166" t="s">
        <v>820</v>
      </c>
      <c r="G466" s="49"/>
      <c r="H466" s="55">
        <v>2604</v>
      </c>
      <c r="I466" s="55"/>
      <c r="J466" s="50">
        <v>2604</v>
      </c>
      <c r="K466" s="49"/>
      <c r="L466" s="152"/>
      <c r="M466" s="55"/>
      <c r="N466" s="49">
        <v>2574</v>
      </c>
      <c r="O466" s="50"/>
      <c r="P466" s="50">
        <v>2574</v>
      </c>
      <c r="Q466" s="49"/>
      <c r="R466" s="152"/>
      <c r="S466" s="123">
        <v>100</v>
      </c>
      <c r="T466" s="123">
        <v>0</v>
      </c>
      <c r="U466" s="123">
        <v>0</v>
      </c>
      <c r="V466" s="123">
        <v>0</v>
      </c>
      <c r="W466" s="123">
        <v>0</v>
      </c>
      <c r="X466" s="123">
        <v>746</v>
      </c>
      <c r="Y466" s="123">
        <v>0</v>
      </c>
      <c r="Z466" s="123">
        <v>0</v>
      </c>
      <c r="AA466" s="123">
        <v>0</v>
      </c>
      <c r="AB466" s="123">
        <v>0</v>
      </c>
      <c r="AC466" s="123">
        <v>50</v>
      </c>
      <c r="AD466" s="123">
        <v>12</v>
      </c>
      <c r="AE466" s="123">
        <v>0</v>
      </c>
      <c r="AF466" s="123">
        <v>90</v>
      </c>
      <c r="AG466" s="123">
        <v>0</v>
      </c>
      <c r="AH466" s="123">
        <v>0</v>
      </c>
      <c r="AI466" s="123">
        <v>0</v>
      </c>
      <c r="AJ466" s="123">
        <v>700</v>
      </c>
      <c r="AK466" s="123">
        <v>0</v>
      </c>
      <c r="AL466" s="123">
        <v>0</v>
      </c>
      <c r="AM466" s="123">
        <v>0</v>
      </c>
      <c r="AN466" s="123">
        <v>0</v>
      </c>
      <c r="AO466" s="123">
        <v>0</v>
      </c>
      <c r="AP466" s="123">
        <v>318</v>
      </c>
      <c r="AQ466" s="123">
        <v>0</v>
      </c>
      <c r="AR466" s="123">
        <v>38</v>
      </c>
      <c r="AS466" s="123">
        <v>0</v>
      </c>
      <c r="AT466" s="123">
        <v>0</v>
      </c>
      <c r="AU466" s="123">
        <v>0</v>
      </c>
      <c r="AV466" s="123">
        <v>450</v>
      </c>
      <c r="AW466" s="123">
        <v>0</v>
      </c>
      <c r="AX466" s="123">
        <v>0</v>
      </c>
      <c r="AY466" s="123">
        <v>0</v>
      </c>
      <c r="AZ466" s="123">
        <v>30</v>
      </c>
      <c r="BA466" s="123">
        <v>20</v>
      </c>
      <c r="BB466" s="123">
        <v>0</v>
      </c>
      <c r="BC466" s="123">
        <v>0</v>
      </c>
      <c r="BD466" s="123">
        <v>0</v>
      </c>
      <c r="BE466" s="123">
        <v>20</v>
      </c>
      <c r="BF466" s="123">
        <v>20</v>
      </c>
      <c r="BG466" s="123">
        <v>0</v>
      </c>
      <c r="BH466" s="123">
        <v>10</v>
      </c>
      <c r="BI466" s="49"/>
      <c r="BJ466" s="166"/>
      <c r="BK466" s="166"/>
      <c r="BL466" s="166"/>
      <c r="BM466" s="149">
        <v>0</v>
      </c>
    </row>
    <row r="467" spans="2:65" ht="18" hidden="1" customHeight="1" outlineLevel="3">
      <c r="B467" s="166" t="s">
        <v>818</v>
      </c>
      <c r="C467" s="166" t="s">
        <v>333</v>
      </c>
      <c r="D467" s="166" t="s">
        <v>229</v>
      </c>
      <c r="E467" s="167" t="s">
        <v>26</v>
      </c>
      <c r="F467" s="166" t="s">
        <v>821</v>
      </c>
      <c r="G467" s="49"/>
      <c r="H467" s="55">
        <v>2695</v>
      </c>
      <c r="I467" s="55"/>
      <c r="J467" s="50">
        <v>2695</v>
      </c>
      <c r="K467" s="49"/>
      <c r="L467" s="152"/>
      <c r="M467" s="55"/>
      <c r="N467" s="49">
        <v>2655</v>
      </c>
      <c r="O467" s="50"/>
      <c r="P467" s="50">
        <v>2655</v>
      </c>
      <c r="Q467" s="49"/>
      <c r="R467" s="152"/>
      <c r="S467" s="123">
        <v>100</v>
      </c>
      <c r="T467" s="123">
        <v>0</v>
      </c>
      <c r="U467" s="123">
        <v>0</v>
      </c>
      <c r="V467" s="123">
        <v>0</v>
      </c>
      <c r="W467" s="123">
        <v>0</v>
      </c>
      <c r="X467" s="123">
        <v>620</v>
      </c>
      <c r="Y467" s="123">
        <v>0</v>
      </c>
      <c r="Z467" s="123">
        <v>0</v>
      </c>
      <c r="AA467" s="123">
        <v>0</v>
      </c>
      <c r="AB467" s="123">
        <v>0</v>
      </c>
      <c r="AC467" s="123">
        <v>70</v>
      </c>
      <c r="AD467" s="123">
        <v>20</v>
      </c>
      <c r="AE467" s="123">
        <v>0</v>
      </c>
      <c r="AF467" s="123">
        <v>95</v>
      </c>
      <c r="AG467" s="123">
        <v>0</v>
      </c>
      <c r="AH467" s="123">
        <v>0</v>
      </c>
      <c r="AI467" s="123">
        <v>0</v>
      </c>
      <c r="AJ467" s="123">
        <v>700</v>
      </c>
      <c r="AK467" s="123">
        <v>0</v>
      </c>
      <c r="AL467" s="123">
        <v>0</v>
      </c>
      <c r="AM467" s="123">
        <v>0</v>
      </c>
      <c r="AN467" s="123">
        <v>0</v>
      </c>
      <c r="AO467" s="123">
        <v>0</v>
      </c>
      <c r="AP467" s="123">
        <v>368</v>
      </c>
      <c r="AQ467" s="123">
        <v>0</v>
      </c>
      <c r="AR467" s="123">
        <v>72</v>
      </c>
      <c r="AS467" s="123">
        <v>0</v>
      </c>
      <c r="AT467" s="123">
        <v>0</v>
      </c>
      <c r="AU467" s="123">
        <v>0</v>
      </c>
      <c r="AV467" s="123">
        <v>550</v>
      </c>
      <c r="AW467" s="123">
        <v>0</v>
      </c>
      <c r="AX467" s="123">
        <v>0</v>
      </c>
      <c r="AY467" s="123">
        <v>0</v>
      </c>
      <c r="AZ467" s="123">
        <v>30</v>
      </c>
      <c r="BA467" s="123">
        <v>15</v>
      </c>
      <c r="BB467" s="123">
        <v>0</v>
      </c>
      <c r="BC467" s="123">
        <v>0</v>
      </c>
      <c r="BD467" s="123">
        <v>0</v>
      </c>
      <c r="BE467" s="123">
        <v>15</v>
      </c>
      <c r="BF467" s="123">
        <v>20</v>
      </c>
      <c r="BG467" s="123">
        <v>0</v>
      </c>
      <c r="BH467" s="123">
        <v>20</v>
      </c>
      <c r="BI467" s="49"/>
      <c r="BJ467" s="166"/>
      <c r="BK467" s="166"/>
      <c r="BL467" s="166"/>
      <c r="BM467" s="149">
        <v>0</v>
      </c>
    </row>
    <row r="468" spans="2:65" ht="18" hidden="1" customHeight="1" outlineLevel="3">
      <c r="B468" s="166" t="s">
        <v>818</v>
      </c>
      <c r="C468" s="166" t="s">
        <v>1131</v>
      </c>
      <c r="D468" s="166" t="s">
        <v>224</v>
      </c>
      <c r="E468" s="167" t="s">
        <v>62</v>
      </c>
      <c r="F468" s="166" t="s">
        <v>822</v>
      </c>
      <c r="G468" s="49"/>
      <c r="H468" s="55">
        <v>2614</v>
      </c>
      <c r="I468" s="55"/>
      <c r="J468" s="50">
        <v>2614</v>
      </c>
      <c r="K468" s="49"/>
      <c r="L468" s="152"/>
      <c r="M468" s="55"/>
      <c r="N468" s="49">
        <v>2584</v>
      </c>
      <c r="O468" s="50"/>
      <c r="P468" s="50">
        <v>2584</v>
      </c>
      <c r="Q468" s="49"/>
      <c r="R468" s="152"/>
      <c r="S468" s="123">
        <v>250</v>
      </c>
      <c r="T468" s="123">
        <v>0</v>
      </c>
      <c r="U468" s="123">
        <v>0</v>
      </c>
      <c r="V468" s="123">
        <v>0</v>
      </c>
      <c r="W468" s="123">
        <v>0</v>
      </c>
      <c r="X468" s="123">
        <v>700</v>
      </c>
      <c r="Y468" s="123">
        <v>0</v>
      </c>
      <c r="Z468" s="123">
        <v>0</v>
      </c>
      <c r="AA468" s="123">
        <v>0</v>
      </c>
      <c r="AB468" s="123">
        <v>0</v>
      </c>
      <c r="AC468" s="123">
        <v>30</v>
      </c>
      <c r="AD468" s="123">
        <v>15</v>
      </c>
      <c r="AE468" s="123">
        <v>26</v>
      </c>
      <c r="AF468" s="123">
        <v>90</v>
      </c>
      <c r="AG468" s="123">
        <v>5</v>
      </c>
      <c r="AH468" s="123">
        <v>0</v>
      </c>
      <c r="AI468" s="123">
        <v>0</v>
      </c>
      <c r="AJ468" s="123">
        <v>450</v>
      </c>
      <c r="AK468" s="123">
        <v>0</v>
      </c>
      <c r="AL468" s="123">
        <v>0</v>
      </c>
      <c r="AM468" s="123">
        <v>0</v>
      </c>
      <c r="AN468" s="123">
        <v>0</v>
      </c>
      <c r="AO468" s="123">
        <v>0</v>
      </c>
      <c r="AP468" s="123">
        <v>466</v>
      </c>
      <c r="AQ468" s="123">
        <v>0</v>
      </c>
      <c r="AR468" s="123">
        <v>57</v>
      </c>
      <c r="AS468" s="123">
        <v>0</v>
      </c>
      <c r="AT468" s="123">
        <v>0</v>
      </c>
      <c r="AU468" s="123">
        <v>0</v>
      </c>
      <c r="AV468" s="123">
        <v>425</v>
      </c>
      <c r="AW468" s="123">
        <v>0</v>
      </c>
      <c r="AX468" s="123">
        <v>10</v>
      </c>
      <c r="AY468" s="123">
        <v>0</v>
      </c>
      <c r="AZ468" s="123">
        <v>30</v>
      </c>
      <c r="BA468" s="123">
        <v>10</v>
      </c>
      <c r="BB468" s="123">
        <v>0</v>
      </c>
      <c r="BC468" s="123">
        <v>0</v>
      </c>
      <c r="BD468" s="123">
        <v>0</v>
      </c>
      <c r="BE468" s="123">
        <v>20</v>
      </c>
      <c r="BF468" s="123">
        <v>20</v>
      </c>
      <c r="BG468" s="123">
        <v>0</v>
      </c>
      <c r="BH468" s="123">
        <v>10</v>
      </c>
      <c r="BI468" s="49"/>
      <c r="BJ468" s="166"/>
      <c r="BK468" s="166"/>
      <c r="BL468" s="166"/>
      <c r="BM468" s="149">
        <v>0</v>
      </c>
    </row>
    <row r="469" spans="2:65" ht="18" hidden="1" customHeight="1" outlineLevel="3">
      <c r="B469" s="166" t="s">
        <v>818</v>
      </c>
      <c r="C469" s="166" t="s">
        <v>1132</v>
      </c>
      <c r="D469" s="166" t="s">
        <v>398</v>
      </c>
      <c r="E469" s="167" t="s">
        <v>399</v>
      </c>
      <c r="F469" s="166" t="s">
        <v>319</v>
      </c>
      <c r="G469" s="49"/>
      <c r="H469" s="55">
        <v>2211</v>
      </c>
      <c r="I469" s="55"/>
      <c r="J469" s="50">
        <v>2211</v>
      </c>
      <c r="K469" s="49"/>
      <c r="L469" s="152"/>
      <c r="M469" s="55"/>
      <c r="N469" s="49">
        <v>2181</v>
      </c>
      <c r="O469" s="50"/>
      <c r="P469" s="50">
        <v>2181</v>
      </c>
      <c r="Q469" s="49"/>
      <c r="R469" s="152"/>
      <c r="S469" s="123">
        <v>60</v>
      </c>
      <c r="T469" s="123">
        <v>0</v>
      </c>
      <c r="U469" s="123">
        <v>0</v>
      </c>
      <c r="V469" s="123">
        <v>0</v>
      </c>
      <c r="W469" s="123">
        <v>0</v>
      </c>
      <c r="X469" s="123">
        <v>663</v>
      </c>
      <c r="Y469" s="123">
        <v>0</v>
      </c>
      <c r="Z469" s="123">
        <v>0</v>
      </c>
      <c r="AA469" s="123">
        <v>0</v>
      </c>
      <c r="AB469" s="123">
        <v>0</v>
      </c>
      <c r="AC469" s="123">
        <v>65</v>
      </c>
      <c r="AD469" s="123">
        <v>20</v>
      </c>
      <c r="AE469" s="123">
        <v>121</v>
      </c>
      <c r="AF469" s="123">
        <v>85</v>
      </c>
      <c r="AG469" s="123">
        <v>0</v>
      </c>
      <c r="AH469" s="123">
        <v>0</v>
      </c>
      <c r="AI469" s="123">
        <v>0</v>
      </c>
      <c r="AJ469" s="123">
        <v>500</v>
      </c>
      <c r="AK469" s="123">
        <v>0</v>
      </c>
      <c r="AL469" s="123">
        <v>0</v>
      </c>
      <c r="AM469" s="123">
        <v>0</v>
      </c>
      <c r="AN469" s="123">
        <v>0</v>
      </c>
      <c r="AO469" s="123">
        <v>0</v>
      </c>
      <c r="AP469" s="123">
        <v>350</v>
      </c>
      <c r="AQ469" s="123">
        <v>0</v>
      </c>
      <c r="AR469" s="123">
        <v>53</v>
      </c>
      <c r="AS469" s="123">
        <v>0</v>
      </c>
      <c r="AT469" s="123">
        <v>0</v>
      </c>
      <c r="AU469" s="123">
        <v>0</v>
      </c>
      <c r="AV469" s="123">
        <v>164</v>
      </c>
      <c r="AW469" s="123">
        <v>0</v>
      </c>
      <c r="AX469" s="123">
        <v>30</v>
      </c>
      <c r="AY469" s="123">
        <v>0</v>
      </c>
      <c r="AZ469" s="123">
        <v>20</v>
      </c>
      <c r="BA469" s="123">
        <v>30</v>
      </c>
      <c r="BB469" s="123">
        <v>0</v>
      </c>
      <c r="BC469" s="123">
        <v>0</v>
      </c>
      <c r="BD469" s="123">
        <v>0</v>
      </c>
      <c r="BE469" s="123">
        <v>20</v>
      </c>
      <c r="BF469" s="123">
        <v>20</v>
      </c>
      <c r="BG469" s="123">
        <v>0</v>
      </c>
      <c r="BH469" s="123">
        <v>10</v>
      </c>
      <c r="BI469" s="49"/>
      <c r="BJ469" s="166"/>
      <c r="BK469" s="166"/>
      <c r="BL469" s="166"/>
      <c r="BM469" s="149">
        <v>0</v>
      </c>
    </row>
    <row r="470" spans="2:65" ht="18" hidden="1" customHeight="1" outlineLevel="3">
      <c r="B470" s="166" t="s">
        <v>818</v>
      </c>
      <c r="C470" s="166" t="s">
        <v>1132</v>
      </c>
      <c r="D470" s="166" t="s">
        <v>473</v>
      </c>
      <c r="E470" s="167" t="s">
        <v>474</v>
      </c>
      <c r="F470" s="166" t="s">
        <v>319</v>
      </c>
      <c r="G470" s="49"/>
      <c r="H470" s="55">
        <v>1515</v>
      </c>
      <c r="I470" s="55"/>
      <c r="J470" s="50">
        <v>1515</v>
      </c>
      <c r="K470" s="49"/>
      <c r="L470" s="152"/>
      <c r="M470" s="55"/>
      <c r="N470" s="49">
        <v>1495</v>
      </c>
      <c r="O470" s="50"/>
      <c r="P470" s="50">
        <v>1495</v>
      </c>
      <c r="Q470" s="49"/>
      <c r="R470" s="152"/>
      <c r="S470" s="123">
        <v>19</v>
      </c>
      <c r="T470" s="123">
        <v>0</v>
      </c>
      <c r="U470" s="123">
        <v>0</v>
      </c>
      <c r="V470" s="123">
        <v>0</v>
      </c>
      <c r="W470" s="123">
        <v>0</v>
      </c>
      <c r="X470" s="123">
        <v>287</v>
      </c>
      <c r="Y470" s="123">
        <v>0</v>
      </c>
      <c r="Z470" s="123">
        <v>0</v>
      </c>
      <c r="AA470" s="123">
        <v>0</v>
      </c>
      <c r="AB470" s="123">
        <v>0</v>
      </c>
      <c r="AC470" s="123">
        <v>100</v>
      </c>
      <c r="AD470" s="123">
        <v>30</v>
      </c>
      <c r="AE470" s="123">
        <v>81</v>
      </c>
      <c r="AF470" s="123">
        <v>55</v>
      </c>
      <c r="AG470" s="123">
        <v>20</v>
      </c>
      <c r="AH470" s="123">
        <v>0</v>
      </c>
      <c r="AI470" s="123">
        <v>0</v>
      </c>
      <c r="AJ470" s="123">
        <v>375</v>
      </c>
      <c r="AK470" s="123">
        <v>0</v>
      </c>
      <c r="AL470" s="123">
        <v>0</v>
      </c>
      <c r="AM470" s="123">
        <v>0</v>
      </c>
      <c r="AN470" s="123">
        <v>0</v>
      </c>
      <c r="AO470" s="123">
        <v>0</v>
      </c>
      <c r="AP470" s="123">
        <v>157</v>
      </c>
      <c r="AQ470" s="123">
        <v>0</v>
      </c>
      <c r="AR470" s="123">
        <v>46</v>
      </c>
      <c r="AS470" s="123">
        <v>0</v>
      </c>
      <c r="AT470" s="123">
        <v>0</v>
      </c>
      <c r="AU470" s="123">
        <v>0</v>
      </c>
      <c r="AV470" s="123">
        <v>200</v>
      </c>
      <c r="AW470" s="123">
        <v>0</v>
      </c>
      <c r="AX470" s="123">
        <v>20</v>
      </c>
      <c r="AY470" s="123">
        <v>0</v>
      </c>
      <c r="AZ470" s="123">
        <v>40</v>
      </c>
      <c r="BA470" s="123">
        <v>25</v>
      </c>
      <c r="BB470" s="123">
        <v>0</v>
      </c>
      <c r="BC470" s="123">
        <v>0</v>
      </c>
      <c r="BD470" s="123">
        <v>0</v>
      </c>
      <c r="BE470" s="123">
        <v>40</v>
      </c>
      <c r="BF470" s="123">
        <v>10</v>
      </c>
      <c r="BG470" s="123">
        <v>0</v>
      </c>
      <c r="BH470" s="123">
        <v>10</v>
      </c>
      <c r="BI470" s="49"/>
      <c r="BJ470" s="166"/>
      <c r="BK470" s="166"/>
      <c r="BL470" s="166"/>
      <c r="BM470" s="149">
        <v>0</v>
      </c>
    </row>
    <row r="471" spans="2:65" ht="18" hidden="1" customHeight="1" outlineLevel="3">
      <c r="B471" s="166" t="s">
        <v>818</v>
      </c>
      <c r="C471" s="166" t="s">
        <v>164</v>
      </c>
      <c r="D471" s="166" t="s">
        <v>226</v>
      </c>
      <c r="E471" s="167" t="s">
        <v>89</v>
      </c>
      <c r="F471" s="166" t="s">
        <v>1214</v>
      </c>
      <c r="G471" s="49"/>
      <c r="H471" s="55">
        <v>5784</v>
      </c>
      <c r="I471" s="55"/>
      <c r="J471" s="50">
        <v>5784</v>
      </c>
      <c r="K471" s="49"/>
      <c r="L471" s="152"/>
      <c r="M471" s="55"/>
      <c r="N471" s="49">
        <v>5724</v>
      </c>
      <c r="O471" s="50"/>
      <c r="P471" s="50">
        <v>5724</v>
      </c>
      <c r="Q471" s="49"/>
      <c r="R471" s="152"/>
      <c r="S471" s="123">
        <v>400</v>
      </c>
      <c r="T471" s="123">
        <v>0</v>
      </c>
      <c r="U471" s="123">
        <v>0</v>
      </c>
      <c r="V471" s="123">
        <v>0</v>
      </c>
      <c r="W471" s="123">
        <v>0</v>
      </c>
      <c r="X471" s="123">
        <v>1256</v>
      </c>
      <c r="Y471" s="123">
        <v>0</v>
      </c>
      <c r="Z471" s="123">
        <v>0</v>
      </c>
      <c r="AA471" s="123">
        <v>0</v>
      </c>
      <c r="AB471" s="123">
        <v>0</v>
      </c>
      <c r="AC471" s="123">
        <v>150</v>
      </c>
      <c r="AD471" s="123">
        <v>18</v>
      </c>
      <c r="AE471" s="123">
        <v>100</v>
      </c>
      <c r="AF471" s="123">
        <v>155</v>
      </c>
      <c r="AG471" s="123">
        <v>0</v>
      </c>
      <c r="AH471" s="123">
        <v>0</v>
      </c>
      <c r="AI471" s="123">
        <v>0</v>
      </c>
      <c r="AJ471" s="123">
        <v>1678</v>
      </c>
      <c r="AK471" s="123">
        <v>0</v>
      </c>
      <c r="AL471" s="123">
        <v>0</v>
      </c>
      <c r="AM471" s="123">
        <v>0</v>
      </c>
      <c r="AN471" s="123">
        <v>0</v>
      </c>
      <c r="AO471" s="123">
        <v>0</v>
      </c>
      <c r="AP471" s="123">
        <v>800</v>
      </c>
      <c r="AQ471" s="123">
        <v>0</v>
      </c>
      <c r="AR471" s="123">
        <v>87</v>
      </c>
      <c r="AS471" s="123">
        <v>0</v>
      </c>
      <c r="AT471" s="123">
        <v>0</v>
      </c>
      <c r="AU471" s="123">
        <v>0</v>
      </c>
      <c r="AV471" s="123">
        <v>900</v>
      </c>
      <c r="AW471" s="123">
        <v>0</v>
      </c>
      <c r="AX471" s="123">
        <v>20</v>
      </c>
      <c r="AY471" s="123">
        <v>0</v>
      </c>
      <c r="AZ471" s="123">
        <v>20</v>
      </c>
      <c r="BA471" s="123">
        <v>40</v>
      </c>
      <c r="BB471" s="123">
        <v>20</v>
      </c>
      <c r="BC471" s="123">
        <v>0</v>
      </c>
      <c r="BD471" s="123">
        <v>0</v>
      </c>
      <c r="BE471" s="123">
        <v>80</v>
      </c>
      <c r="BF471" s="123">
        <v>40</v>
      </c>
      <c r="BG471" s="123">
        <v>0</v>
      </c>
      <c r="BH471" s="123">
        <v>20</v>
      </c>
      <c r="BI471" s="49"/>
      <c r="BJ471" s="166"/>
      <c r="BK471" s="166"/>
      <c r="BL471" s="166"/>
      <c r="BM471" s="149">
        <v>0</v>
      </c>
    </row>
    <row r="472" spans="2:65" ht="18" hidden="1" customHeight="1" outlineLevel="3">
      <c r="B472" s="166" t="s">
        <v>818</v>
      </c>
      <c r="C472" s="166" t="s">
        <v>191</v>
      </c>
      <c r="D472" s="166" t="s">
        <v>227</v>
      </c>
      <c r="E472" s="167" t="s">
        <v>183</v>
      </c>
      <c r="F472" s="166" t="s">
        <v>823</v>
      </c>
      <c r="G472" s="49"/>
      <c r="H472" s="55">
        <v>2582</v>
      </c>
      <c r="I472" s="55"/>
      <c r="J472" s="50">
        <v>2582</v>
      </c>
      <c r="K472" s="49"/>
      <c r="L472" s="152"/>
      <c r="M472" s="55"/>
      <c r="N472" s="49">
        <v>2552</v>
      </c>
      <c r="O472" s="50"/>
      <c r="P472" s="50">
        <v>2552</v>
      </c>
      <c r="Q472" s="49"/>
      <c r="R472" s="152"/>
      <c r="S472" s="123">
        <v>0</v>
      </c>
      <c r="T472" s="123">
        <v>0</v>
      </c>
      <c r="U472" s="123">
        <v>0</v>
      </c>
      <c r="V472" s="123">
        <v>0</v>
      </c>
      <c r="W472" s="123">
        <v>0</v>
      </c>
      <c r="X472" s="123">
        <v>610</v>
      </c>
      <c r="Y472" s="123">
        <v>0</v>
      </c>
      <c r="Z472" s="123">
        <v>0</v>
      </c>
      <c r="AA472" s="123">
        <v>0</v>
      </c>
      <c r="AB472" s="123">
        <v>0</v>
      </c>
      <c r="AC472" s="123">
        <v>120</v>
      </c>
      <c r="AD472" s="123">
        <v>15</v>
      </c>
      <c r="AE472" s="123">
        <v>0</v>
      </c>
      <c r="AF472" s="123">
        <v>90</v>
      </c>
      <c r="AG472" s="123">
        <v>0</v>
      </c>
      <c r="AH472" s="123">
        <v>0</v>
      </c>
      <c r="AI472" s="123">
        <v>0</v>
      </c>
      <c r="AJ472" s="123">
        <v>500</v>
      </c>
      <c r="AK472" s="123">
        <v>0</v>
      </c>
      <c r="AL472" s="123">
        <v>0</v>
      </c>
      <c r="AM472" s="123">
        <v>0</v>
      </c>
      <c r="AN472" s="123">
        <v>0</v>
      </c>
      <c r="AO472" s="123">
        <v>0</v>
      </c>
      <c r="AP472" s="123">
        <v>550</v>
      </c>
      <c r="AQ472" s="123">
        <v>0</v>
      </c>
      <c r="AR472" s="123">
        <v>57</v>
      </c>
      <c r="AS472" s="123">
        <v>0</v>
      </c>
      <c r="AT472" s="123">
        <v>0</v>
      </c>
      <c r="AU472" s="123">
        <v>0</v>
      </c>
      <c r="AV472" s="123">
        <v>550</v>
      </c>
      <c r="AW472" s="123">
        <v>0</v>
      </c>
      <c r="AX472" s="123">
        <v>15</v>
      </c>
      <c r="AY472" s="123">
        <v>0</v>
      </c>
      <c r="AZ472" s="123">
        <v>15</v>
      </c>
      <c r="BA472" s="123">
        <v>0</v>
      </c>
      <c r="BB472" s="123">
        <v>0</v>
      </c>
      <c r="BC472" s="123">
        <v>0</v>
      </c>
      <c r="BD472" s="123">
        <v>0</v>
      </c>
      <c r="BE472" s="123">
        <v>30</v>
      </c>
      <c r="BF472" s="123">
        <v>20</v>
      </c>
      <c r="BG472" s="123">
        <v>0</v>
      </c>
      <c r="BH472" s="123">
        <v>10</v>
      </c>
      <c r="BI472" s="49"/>
      <c r="BJ472" s="166"/>
      <c r="BK472" s="166"/>
      <c r="BL472" s="166"/>
      <c r="BM472" s="149">
        <v>0</v>
      </c>
    </row>
    <row r="473" spans="2:65" ht="18" hidden="1" customHeight="1" outlineLevel="3">
      <c r="B473" s="166" t="s">
        <v>818</v>
      </c>
      <c r="C473" s="166" t="s">
        <v>1131</v>
      </c>
      <c r="D473" s="166" t="s">
        <v>1215</v>
      </c>
      <c r="E473" s="167" t="s">
        <v>1216</v>
      </c>
      <c r="F473" s="166" t="s">
        <v>1217</v>
      </c>
      <c r="G473" s="49"/>
      <c r="H473" s="55">
        <v>1964</v>
      </c>
      <c r="I473" s="55"/>
      <c r="J473" s="50">
        <v>1964</v>
      </c>
      <c r="K473" s="49"/>
      <c r="L473" s="152"/>
      <c r="M473" s="55"/>
      <c r="N473" s="49">
        <v>1944</v>
      </c>
      <c r="O473" s="50"/>
      <c r="P473" s="50">
        <v>1944</v>
      </c>
      <c r="Q473" s="49"/>
      <c r="R473" s="152"/>
      <c r="S473" s="123">
        <v>50</v>
      </c>
      <c r="T473" s="123">
        <v>0</v>
      </c>
      <c r="U473" s="123">
        <v>0</v>
      </c>
      <c r="V473" s="123">
        <v>0</v>
      </c>
      <c r="W473" s="123">
        <v>0</v>
      </c>
      <c r="X473" s="123">
        <v>580</v>
      </c>
      <c r="Y473" s="123">
        <v>0</v>
      </c>
      <c r="Z473" s="123">
        <v>0</v>
      </c>
      <c r="AA473" s="123">
        <v>0</v>
      </c>
      <c r="AB473" s="123">
        <v>0</v>
      </c>
      <c r="AC473" s="123">
        <v>40</v>
      </c>
      <c r="AD473" s="123">
        <v>0</v>
      </c>
      <c r="AE473" s="123">
        <v>47</v>
      </c>
      <c r="AF473" s="123">
        <v>29</v>
      </c>
      <c r="AG473" s="123">
        <v>0</v>
      </c>
      <c r="AH473" s="123">
        <v>0</v>
      </c>
      <c r="AI473" s="123">
        <v>0</v>
      </c>
      <c r="AJ473" s="123">
        <v>550</v>
      </c>
      <c r="AK473" s="123">
        <v>0</v>
      </c>
      <c r="AL473" s="123">
        <v>0</v>
      </c>
      <c r="AM473" s="123">
        <v>0</v>
      </c>
      <c r="AN473" s="123">
        <v>0</v>
      </c>
      <c r="AO473" s="123">
        <v>0</v>
      </c>
      <c r="AP473" s="123">
        <v>350</v>
      </c>
      <c r="AQ473" s="123">
        <v>0</v>
      </c>
      <c r="AR473" s="123">
        <v>23</v>
      </c>
      <c r="AS473" s="123">
        <v>0</v>
      </c>
      <c r="AT473" s="123">
        <v>0</v>
      </c>
      <c r="AU473" s="123">
        <v>0</v>
      </c>
      <c r="AV473" s="123">
        <v>220</v>
      </c>
      <c r="AW473" s="123">
        <v>0</v>
      </c>
      <c r="AX473" s="123">
        <v>10</v>
      </c>
      <c r="AY473" s="123">
        <v>0</v>
      </c>
      <c r="AZ473" s="123">
        <v>0</v>
      </c>
      <c r="BA473" s="123">
        <v>35</v>
      </c>
      <c r="BB473" s="123">
        <v>0</v>
      </c>
      <c r="BC473" s="123">
        <v>0</v>
      </c>
      <c r="BD473" s="123">
        <v>0</v>
      </c>
      <c r="BE473" s="123">
        <v>10</v>
      </c>
      <c r="BF473" s="123">
        <v>10</v>
      </c>
      <c r="BG473" s="123">
        <v>0</v>
      </c>
      <c r="BH473" s="123">
        <v>10</v>
      </c>
      <c r="BI473" s="49"/>
      <c r="BJ473" s="166"/>
      <c r="BK473" s="166"/>
      <c r="BL473" s="166"/>
      <c r="BM473" s="149">
        <v>0</v>
      </c>
    </row>
    <row r="474" spans="2:65" ht="18" hidden="1" customHeight="1" outlineLevel="3">
      <c r="B474" s="166" t="s">
        <v>818</v>
      </c>
      <c r="C474" s="166" t="s">
        <v>1131</v>
      </c>
      <c r="D474" s="166" t="s">
        <v>225</v>
      </c>
      <c r="E474" s="167" t="s">
        <v>182</v>
      </c>
      <c r="F474" s="166" t="s">
        <v>819</v>
      </c>
      <c r="G474" s="49"/>
      <c r="H474" s="55">
        <v>0</v>
      </c>
      <c r="I474" s="55"/>
      <c r="J474" s="50">
        <v>0</v>
      </c>
      <c r="K474" s="49"/>
      <c r="L474" s="152"/>
      <c r="M474" s="55"/>
      <c r="N474" s="49">
        <v>0</v>
      </c>
      <c r="O474" s="50"/>
      <c r="P474" s="50">
        <v>0</v>
      </c>
      <c r="Q474" s="49"/>
      <c r="R474" s="152"/>
      <c r="S474" s="123">
        <v>0</v>
      </c>
      <c r="T474" s="123">
        <v>0</v>
      </c>
      <c r="U474" s="123">
        <v>0</v>
      </c>
      <c r="V474" s="123">
        <v>0</v>
      </c>
      <c r="W474" s="123">
        <v>0</v>
      </c>
      <c r="X474" s="123">
        <v>0</v>
      </c>
      <c r="Y474" s="123">
        <v>0</v>
      </c>
      <c r="Z474" s="123">
        <v>0</v>
      </c>
      <c r="AA474" s="123">
        <v>0</v>
      </c>
      <c r="AB474" s="123">
        <v>0</v>
      </c>
      <c r="AC474" s="123">
        <v>0</v>
      </c>
      <c r="AD474" s="123">
        <v>0</v>
      </c>
      <c r="AE474" s="123">
        <v>0</v>
      </c>
      <c r="AF474" s="123">
        <v>0</v>
      </c>
      <c r="AG474" s="123">
        <v>0</v>
      </c>
      <c r="AH474" s="123">
        <v>0</v>
      </c>
      <c r="AI474" s="123">
        <v>0</v>
      </c>
      <c r="AJ474" s="123">
        <v>0</v>
      </c>
      <c r="AK474" s="123">
        <v>0</v>
      </c>
      <c r="AL474" s="123">
        <v>0</v>
      </c>
      <c r="AM474" s="123">
        <v>0</v>
      </c>
      <c r="AN474" s="123">
        <v>0</v>
      </c>
      <c r="AO474" s="123">
        <v>0</v>
      </c>
      <c r="AP474" s="123">
        <v>0</v>
      </c>
      <c r="AQ474" s="123">
        <v>0</v>
      </c>
      <c r="AR474" s="123">
        <v>0</v>
      </c>
      <c r="AS474" s="123">
        <v>0</v>
      </c>
      <c r="AT474" s="123">
        <v>0</v>
      </c>
      <c r="AU474" s="123">
        <v>0</v>
      </c>
      <c r="AV474" s="123">
        <v>0</v>
      </c>
      <c r="AW474" s="123">
        <v>0</v>
      </c>
      <c r="AX474" s="123">
        <v>0</v>
      </c>
      <c r="AY474" s="123">
        <v>0</v>
      </c>
      <c r="AZ474" s="123">
        <v>0</v>
      </c>
      <c r="BA474" s="123">
        <v>0</v>
      </c>
      <c r="BB474" s="123">
        <v>0</v>
      </c>
      <c r="BC474" s="123">
        <v>0</v>
      </c>
      <c r="BD474" s="123">
        <v>0</v>
      </c>
      <c r="BE474" s="123">
        <v>0</v>
      </c>
      <c r="BF474" s="123">
        <v>0</v>
      </c>
      <c r="BG474" s="123">
        <v>0</v>
      </c>
      <c r="BH474" s="123">
        <v>0</v>
      </c>
      <c r="BI474" s="49"/>
      <c r="BJ474" s="166"/>
      <c r="BK474" s="166"/>
      <c r="BL474" s="166"/>
      <c r="BM474" s="149">
        <v>0</v>
      </c>
    </row>
    <row r="475" spans="2:65" ht="18" customHeight="1" outlineLevel="2" collapsed="1">
      <c r="B475" s="158" t="s">
        <v>818</v>
      </c>
      <c r="C475" s="158"/>
      <c r="D475" s="158"/>
      <c r="E475" s="159" t="s">
        <v>824</v>
      </c>
      <c r="F475" s="158"/>
      <c r="G475" s="160"/>
      <c r="H475" s="160">
        <v>35292</v>
      </c>
      <c r="I475" s="160"/>
      <c r="J475" s="160">
        <v>35292</v>
      </c>
      <c r="K475" s="168"/>
      <c r="L475" s="161"/>
      <c r="M475" s="160"/>
      <c r="N475" s="160">
        <v>34882</v>
      </c>
      <c r="O475" s="160"/>
      <c r="P475" s="160">
        <v>34882</v>
      </c>
      <c r="Q475" s="168"/>
      <c r="R475" s="161"/>
      <c r="S475" s="160">
        <v>1029</v>
      </c>
      <c r="T475" s="160">
        <v>0</v>
      </c>
      <c r="U475" s="160">
        <v>0</v>
      </c>
      <c r="V475" s="160">
        <v>0</v>
      </c>
      <c r="W475" s="160">
        <v>0</v>
      </c>
      <c r="X475" s="160">
        <v>8242</v>
      </c>
      <c r="Y475" s="160">
        <v>0</v>
      </c>
      <c r="Z475" s="160">
        <v>0</v>
      </c>
      <c r="AA475" s="160">
        <v>0</v>
      </c>
      <c r="AB475" s="160">
        <v>0</v>
      </c>
      <c r="AC475" s="160">
        <v>934</v>
      </c>
      <c r="AD475" s="160">
        <v>185</v>
      </c>
      <c r="AE475" s="160">
        <v>398</v>
      </c>
      <c r="AF475" s="160">
        <v>1125</v>
      </c>
      <c r="AG475" s="160">
        <v>85</v>
      </c>
      <c r="AH475" s="160">
        <v>0</v>
      </c>
      <c r="AI475" s="160">
        <v>0</v>
      </c>
      <c r="AJ475" s="160">
        <v>10085</v>
      </c>
      <c r="AK475" s="160">
        <v>0</v>
      </c>
      <c r="AL475" s="160">
        <v>0</v>
      </c>
      <c r="AM475" s="160">
        <v>0</v>
      </c>
      <c r="AN475" s="160">
        <v>0</v>
      </c>
      <c r="AO475" s="160">
        <v>0</v>
      </c>
      <c r="AP475" s="160">
        <v>5396</v>
      </c>
      <c r="AQ475" s="160">
        <v>0</v>
      </c>
      <c r="AR475" s="160">
        <v>667</v>
      </c>
      <c r="AS475" s="160">
        <v>0</v>
      </c>
      <c r="AT475" s="160">
        <v>0</v>
      </c>
      <c r="AU475" s="160">
        <v>0</v>
      </c>
      <c r="AV475" s="160">
        <v>5751</v>
      </c>
      <c r="AW475" s="160">
        <v>0</v>
      </c>
      <c r="AX475" s="160">
        <v>145</v>
      </c>
      <c r="AY475" s="160">
        <v>0</v>
      </c>
      <c r="AZ475" s="160">
        <v>225</v>
      </c>
      <c r="BA475" s="160">
        <v>250</v>
      </c>
      <c r="BB475" s="160">
        <v>30</v>
      </c>
      <c r="BC475" s="160">
        <v>0</v>
      </c>
      <c r="BD475" s="160">
        <v>0</v>
      </c>
      <c r="BE475" s="160">
        <v>335</v>
      </c>
      <c r="BF475" s="160">
        <v>250</v>
      </c>
      <c r="BG475" s="160">
        <v>0</v>
      </c>
      <c r="BH475" s="160">
        <v>160</v>
      </c>
      <c r="BI475" s="160"/>
      <c r="BJ475" s="161"/>
      <c r="BK475" s="160"/>
      <c r="BL475" s="161"/>
      <c r="BM475" s="149">
        <v>0</v>
      </c>
    </row>
    <row r="476" spans="2:65" ht="18" hidden="1" customHeight="1" outlineLevel="3">
      <c r="B476" s="166" t="s">
        <v>818</v>
      </c>
      <c r="C476" s="166" t="s">
        <v>1193</v>
      </c>
      <c r="D476" s="166" t="s">
        <v>469</v>
      </c>
      <c r="E476" s="167" t="s">
        <v>470</v>
      </c>
      <c r="F476" s="166" t="s">
        <v>825</v>
      </c>
      <c r="G476" s="49"/>
      <c r="H476" s="55">
        <v>107</v>
      </c>
      <c r="I476" s="55"/>
      <c r="J476" s="50">
        <v>107</v>
      </c>
      <c r="K476" s="49"/>
      <c r="L476" s="152"/>
      <c r="M476" s="55"/>
      <c r="N476" s="49">
        <v>107</v>
      </c>
      <c r="O476" s="50"/>
      <c r="P476" s="50">
        <v>107</v>
      </c>
      <c r="Q476" s="49"/>
      <c r="R476" s="152"/>
      <c r="S476" s="123">
        <v>0</v>
      </c>
      <c r="T476" s="123">
        <v>0</v>
      </c>
      <c r="U476" s="123">
        <v>0</v>
      </c>
      <c r="V476" s="123">
        <v>0</v>
      </c>
      <c r="W476" s="123">
        <v>0</v>
      </c>
      <c r="X476" s="123">
        <v>31</v>
      </c>
      <c r="Y476" s="123">
        <v>0</v>
      </c>
      <c r="Z476" s="123">
        <v>0</v>
      </c>
      <c r="AA476" s="123">
        <v>0</v>
      </c>
      <c r="AB476" s="123">
        <v>0</v>
      </c>
      <c r="AC476" s="123">
        <v>11</v>
      </c>
      <c r="AD476" s="123">
        <v>5</v>
      </c>
      <c r="AE476" s="123">
        <v>0</v>
      </c>
      <c r="AF476" s="123">
        <v>0</v>
      </c>
      <c r="AG476" s="123">
        <v>5</v>
      </c>
      <c r="AH476" s="123">
        <v>0</v>
      </c>
      <c r="AI476" s="123">
        <v>0</v>
      </c>
      <c r="AJ476" s="123">
        <v>10</v>
      </c>
      <c r="AK476" s="123">
        <v>0</v>
      </c>
      <c r="AL476" s="123">
        <v>0</v>
      </c>
      <c r="AM476" s="123">
        <v>0</v>
      </c>
      <c r="AN476" s="123">
        <v>0</v>
      </c>
      <c r="AO476" s="123">
        <v>0</v>
      </c>
      <c r="AP476" s="123">
        <v>20</v>
      </c>
      <c r="AQ476" s="123">
        <v>0</v>
      </c>
      <c r="AR476" s="123">
        <v>0</v>
      </c>
      <c r="AS476" s="123">
        <v>0</v>
      </c>
      <c r="AT476" s="123">
        <v>0</v>
      </c>
      <c r="AU476" s="123">
        <v>0</v>
      </c>
      <c r="AV476" s="123">
        <v>20</v>
      </c>
      <c r="AW476" s="123">
        <v>0</v>
      </c>
      <c r="AX476" s="123">
        <v>0</v>
      </c>
      <c r="AY476" s="123">
        <v>0</v>
      </c>
      <c r="AZ476" s="123">
        <v>5</v>
      </c>
      <c r="BA476" s="123">
        <v>0</v>
      </c>
      <c r="BB476" s="123">
        <v>0</v>
      </c>
      <c r="BC476" s="123">
        <v>0</v>
      </c>
      <c r="BD476" s="123">
        <v>0</v>
      </c>
      <c r="BE476" s="123">
        <v>0</v>
      </c>
      <c r="BF476" s="123">
        <v>0</v>
      </c>
      <c r="BG476" s="123">
        <v>0</v>
      </c>
      <c r="BH476" s="123">
        <v>0</v>
      </c>
      <c r="BI476" s="49"/>
      <c r="BJ476" s="166"/>
      <c r="BK476" s="166"/>
      <c r="BL476" s="166"/>
      <c r="BM476" s="149">
        <v>0</v>
      </c>
    </row>
    <row r="477" spans="2:65" ht="18" hidden="1" customHeight="1" outlineLevel="3">
      <c r="B477" s="166" t="s">
        <v>818</v>
      </c>
      <c r="C477" s="166" t="s">
        <v>1193</v>
      </c>
      <c r="D477" s="166" t="s">
        <v>471</v>
      </c>
      <c r="E477" s="167" t="s">
        <v>472</v>
      </c>
      <c r="F477" s="166" t="s">
        <v>826</v>
      </c>
      <c r="G477" s="49"/>
      <c r="H477" s="55">
        <v>139</v>
      </c>
      <c r="I477" s="55"/>
      <c r="J477" s="50">
        <v>139</v>
      </c>
      <c r="K477" s="49"/>
      <c r="L477" s="152"/>
      <c r="M477" s="55"/>
      <c r="N477" s="49">
        <v>139</v>
      </c>
      <c r="O477" s="50"/>
      <c r="P477" s="50">
        <v>139</v>
      </c>
      <c r="Q477" s="49"/>
      <c r="R477" s="152"/>
      <c r="S477" s="123">
        <v>19</v>
      </c>
      <c r="T477" s="123">
        <v>0</v>
      </c>
      <c r="U477" s="123">
        <v>0</v>
      </c>
      <c r="V477" s="123">
        <v>0</v>
      </c>
      <c r="W477" s="123">
        <v>0</v>
      </c>
      <c r="X477" s="123">
        <v>36</v>
      </c>
      <c r="Y477" s="123">
        <v>0</v>
      </c>
      <c r="Z477" s="123">
        <v>0</v>
      </c>
      <c r="AA477" s="123">
        <v>0</v>
      </c>
      <c r="AB477" s="123">
        <v>0</v>
      </c>
      <c r="AC477" s="123">
        <v>5</v>
      </c>
      <c r="AD477" s="123">
        <v>0</v>
      </c>
      <c r="AE477" s="123">
        <v>0</v>
      </c>
      <c r="AF477" s="123">
        <v>0</v>
      </c>
      <c r="AG477" s="123">
        <v>0</v>
      </c>
      <c r="AH477" s="123">
        <v>0</v>
      </c>
      <c r="AI477" s="123">
        <v>0</v>
      </c>
      <c r="AJ477" s="123">
        <v>20</v>
      </c>
      <c r="AK477" s="123">
        <v>0</v>
      </c>
      <c r="AL477" s="123">
        <v>0</v>
      </c>
      <c r="AM477" s="123">
        <v>0</v>
      </c>
      <c r="AN477" s="123">
        <v>0</v>
      </c>
      <c r="AO477" s="123">
        <v>0</v>
      </c>
      <c r="AP477" s="123">
        <v>35</v>
      </c>
      <c r="AQ477" s="123">
        <v>0</v>
      </c>
      <c r="AR477" s="123">
        <v>0</v>
      </c>
      <c r="AS477" s="123">
        <v>0</v>
      </c>
      <c r="AT477" s="123">
        <v>0</v>
      </c>
      <c r="AU477" s="123">
        <v>0</v>
      </c>
      <c r="AV477" s="123">
        <v>14</v>
      </c>
      <c r="AW477" s="123">
        <v>0</v>
      </c>
      <c r="AX477" s="123">
        <v>5</v>
      </c>
      <c r="AY477" s="123">
        <v>0</v>
      </c>
      <c r="AZ477" s="123">
        <v>5</v>
      </c>
      <c r="BA477" s="123">
        <v>0</v>
      </c>
      <c r="BB477" s="123">
        <v>0</v>
      </c>
      <c r="BC477" s="123">
        <v>0</v>
      </c>
      <c r="BD477" s="123">
        <v>0</v>
      </c>
      <c r="BE477" s="123">
        <v>0</v>
      </c>
      <c r="BF477" s="123">
        <v>0</v>
      </c>
      <c r="BG477" s="123">
        <v>0</v>
      </c>
      <c r="BH477" s="123">
        <v>0</v>
      </c>
      <c r="BI477" s="49"/>
      <c r="BJ477" s="166"/>
      <c r="BK477" s="166"/>
      <c r="BL477" s="166"/>
      <c r="BM477" s="149">
        <v>0</v>
      </c>
    </row>
    <row r="478" spans="2:65" ht="18" hidden="1" customHeight="1" outlineLevel="3">
      <c r="B478" s="166" t="s">
        <v>818</v>
      </c>
      <c r="C478" s="166" t="s">
        <v>1193</v>
      </c>
      <c r="D478" s="166" t="s">
        <v>669</v>
      </c>
      <c r="E478" s="167" t="s">
        <v>670</v>
      </c>
      <c r="F478" s="166" t="s">
        <v>827</v>
      </c>
      <c r="G478" s="49"/>
      <c r="H478" s="55">
        <v>103</v>
      </c>
      <c r="I478" s="55"/>
      <c r="J478" s="50">
        <v>103</v>
      </c>
      <c r="K478" s="49"/>
      <c r="L478" s="152"/>
      <c r="M478" s="55"/>
      <c r="N478" s="49">
        <v>103</v>
      </c>
      <c r="O478" s="50"/>
      <c r="P478" s="50">
        <v>103</v>
      </c>
      <c r="Q478" s="49"/>
      <c r="R478" s="152"/>
      <c r="S478" s="123">
        <v>0</v>
      </c>
      <c r="T478" s="123">
        <v>0</v>
      </c>
      <c r="U478" s="123">
        <v>0</v>
      </c>
      <c r="V478" s="123">
        <v>0</v>
      </c>
      <c r="W478" s="123">
        <v>0</v>
      </c>
      <c r="X478" s="123">
        <v>40</v>
      </c>
      <c r="Y478" s="123">
        <v>0</v>
      </c>
      <c r="Z478" s="123">
        <v>0</v>
      </c>
      <c r="AA478" s="123">
        <v>0</v>
      </c>
      <c r="AB478" s="123">
        <v>0</v>
      </c>
      <c r="AC478" s="123">
        <v>5</v>
      </c>
      <c r="AD478" s="123">
        <v>5</v>
      </c>
      <c r="AE478" s="123">
        <v>0</v>
      </c>
      <c r="AF478" s="123">
        <v>0</v>
      </c>
      <c r="AG478" s="123">
        <v>5</v>
      </c>
      <c r="AH478" s="123">
        <v>0</v>
      </c>
      <c r="AI478" s="123">
        <v>0</v>
      </c>
      <c r="AJ478" s="123">
        <v>10</v>
      </c>
      <c r="AK478" s="123">
        <v>0</v>
      </c>
      <c r="AL478" s="123">
        <v>0</v>
      </c>
      <c r="AM478" s="123">
        <v>0</v>
      </c>
      <c r="AN478" s="123">
        <v>0</v>
      </c>
      <c r="AO478" s="123">
        <v>0</v>
      </c>
      <c r="AP478" s="123">
        <v>23</v>
      </c>
      <c r="AQ478" s="123">
        <v>0</v>
      </c>
      <c r="AR478" s="123">
        <v>0</v>
      </c>
      <c r="AS478" s="123">
        <v>0</v>
      </c>
      <c r="AT478" s="123">
        <v>0</v>
      </c>
      <c r="AU478" s="123">
        <v>0</v>
      </c>
      <c r="AV478" s="123">
        <v>10</v>
      </c>
      <c r="AW478" s="123">
        <v>0</v>
      </c>
      <c r="AX478" s="123">
        <v>5</v>
      </c>
      <c r="AY478" s="123">
        <v>0</v>
      </c>
      <c r="AZ478" s="123">
        <v>0</v>
      </c>
      <c r="BA478" s="123">
        <v>0</v>
      </c>
      <c r="BB478" s="123">
        <v>0</v>
      </c>
      <c r="BC478" s="123">
        <v>0</v>
      </c>
      <c r="BD478" s="123">
        <v>0</v>
      </c>
      <c r="BE478" s="123">
        <v>0</v>
      </c>
      <c r="BF478" s="123">
        <v>0</v>
      </c>
      <c r="BG478" s="123">
        <v>0</v>
      </c>
      <c r="BH478" s="123">
        <v>0</v>
      </c>
      <c r="BI478" s="49"/>
      <c r="BJ478" s="166"/>
      <c r="BK478" s="166"/>
      <c r="BL478" s="166"/>
      <c r="BM478" s="149">
        <v>0</v>
      </c>
    </row>
    <row r="479" spans="2:65" ht="18" hidden="1" customHeight="1" outlineLevel="3">
      <c r="B479" s="166" t="s">
        <v>818</v>
      </c>
      <c r="C479" s="166" t="s">
        <v>1193</v>
      </c>
      <c r="D479" s="166" t="s">
        <v>671</v>
      </c>
      <c r="E479" s="167" t="s">
        <v>672</v>
      </c>
      <c r="F479" s="166" t="s">
        <v>828</v>
      </c>
      <c r="G479" s="49"/>
      <c r="H479" s="55">
        <v>0</v>
      </c>
      <c r="I479" s="55"/>
      <c r="J479" s="50">
        <v>0</v>
      </c>
      <c r="K479" s="49"/>
      <c r="L479" s="152"/>
      <c r="M479" s="55"/>
      <c r="N479" s="49">
        <v>0</v>
      </c>
      <c r="O479" s="50"/>
      <c r="P479" s="50">
        <v>0</v>
      </c>
      <c r="Q479" s="49"/>
      <c r="R479" s="152"/>
      <c r="S479" s="123">
        <v>0</v>
      </c>
      <c r="T479" s="123">
        <v>0</v>
      </c>
      <c r="U479" s="123">
        <v>0</v>
      </c>
      <c r="V479" s="123">
        <v>0</v>
      </c>
      <c r="W479" s="123">
        <v>0</v>
      </c>
      <c r="X479" s="123">
        <v>0</v>
      </c>
      <c r="Y479" s="123">
        <v>0</v>
      </c>
      <c r="Z479" s="123">
        <v>0</v>
      </c>
      <c r="AA479" s="123">
        <v>0</v>
      </c>
      <c r="AB479" s="123">
        <v>0</v>
      </c>
      <c r="AC479" s="123">
        <v>0</v>
      </c>
      <c r="AD479" s="123">
        <v>0</v>
      </c>
      <c r="AE479" s="123">
        <v>0</v>
      </c>
      <c r="AF479" s="123">
        <v>0</v>
      </c>
      <c r="AG479" s="123">
        <v>0</v>
      </c>
      <c r="AH479" s="123">
        <v>0</v>
      </c>
      <c r="AI479" s="123">
        <v>0</v>
      </c>
      <c r="AJ479" s="123">
        <v>0</v>
      </c>
      <c r="AK479" s="123">
        <v>0</v>
      </c>
      <c r="AL479" s="123">
        <v>0</v>
      </c>
      <c r="AM479" s="123">
        <v>0</v>
      </c>
      <c r="AN479" s="123">
        <v>0</v>
      </c>
      <c r="AO479" s="123">
        <v>0</v>
      </c>
      <c r="AP479" s="123">
        <v>0</v>
      </c>
      <c r="AQ479" s="123">
        <v>0</v>
      </c>
      <c r="AR479" s="123">
        <v>0</v>
      </c>
      <c r="AS479" s="123">
        <v>0</v>
      </c>
      <c r="AT479" s="123">
        <v>0</v>
      </c>
      <c r="AU479" s="123">
        <v>0</v>
      </c>
      <c r="AV479" s="123">
        <v>0</v>
      </c>
      <c r="AW479" s="123">
        <v>0</v>
      </c>
      <c r="AX479" s="123">
        <v>0</v>
      </c>
      <c r="AY479" s="123">
        <v>0</v>
      </c>
      <c r="AZ479" s="123">
        <v>0</v>
      </c>
      <c r="BA479" s="123">
        <v>0</v>
      </c>
      <c r="BB479" s="123">
        <v>0</v>
      </c>
      <c r="BC479" s="123">
        <v>0</v>
      </c>
      <c r="BD479" s="123">
        <v>0</v>
      </c>
      <c r="BE479" s="123">
        <v>0</v>
      </c>
      <c r="BF479" s="123">
        <v>0</v>
      </c>
      <c r="BG479" s="123">
        <v>0</v>
      </c>
      <c r="BH479" s="123">
        <v>0</v>
      </c>
      <c r="BI479" s="49"/>
      <c r="BJ479" s="166"/>
      <c r="BK479" s="166"/>
      <c r="BL479" s="166"/>
      <c r="BM479" s="149">
        <v>0</v>
      </c>
    </row>
    <row r="480" spans="2:65" ht="18" hidden="1" customHeight="1" outlineLevel="3">
      <c r="B480" s="166" t="s">
        <v>818</v>
      </c>
      <c r="C480" s="166" t="s">
        <v>1193</v>
      </c>
      <c r="D480" s="166" t="s">
        <v>606</v>
      </c>
      <c r="E480" s="167" t="s">
        <v>648</v>
      </c>
      <c r="F480" s="166" t="s">
        <v>829</v>
      </c>
      <c r="G480" s="49"/>
      <c r="H480" s="55">
        <v>120</v>
      </c>
      <c r="I480" s="55"/>
      <c r="J480" s="50">
        <v>120</v>
      </c>
      <c r="K480" s="49"/>
      <c r="L480" s="152"/>
      <c r="M480" s="55"/>
      <c r="N480" s="49">
        <v>120</v>
      </c>
      <c r="O480" s="50"/>
      <c r="P480" s="50">
        <v>120</v>
      </c>
      <c r="Q480" s="49"/>
      <c r="R480" s="152"/>
      <c r="S480" s="123">
        <v>9</v>
      </c>
      <c r="T480" s="123">
        <v>0</v>
      </c>
      <c r="U480" s="123">
        <v>0</v>
      </c>
      <c r="V480" s="123">
        <v>0</v>
      </c>
      <c r="W480" s="123">
        <v>0</v>
      </c>
      <c r="X480" s="123">
        <v>5</v>
      </c>
      <c r="Y480" s="123">
        <v>0</v>
      </c>
      <c r="Z480" s="123">
        <v>0</v>
      </c>
      <c r="AA480" s="123">
        <v>0</v>
      </c>
      <c r="AB480" s="123">
        <v>0</v>
      </c>
      <c r="AC480" s="123">
        <v>5</v>
      </c>
      <c r="AD480" s="123">
        <v>0</v>
      </c>
      <c r="AE480" s="123">
        <v>0</v>
      </c>
      <c r="AF480" s="123">
        <v>0</v>
      </c>
      <c r="AG480" s="123">
        <v>25</v>
      </c>
      <c r="AH480" s="123">
        <v>0</v>
      </c>
      <c r="AI480" s="123">
        <v>0</v>
      </c>
      <c r="AJ480" s="123">
        <v>50</v>
      </c>
      <c r="AK480" s="123">
        <v>0</v>
      </c>
      <c r="AL480" s="123">
        <v>0</v>
      </c>
      <c r="AM480" s="123">
        <v>0</v>
      </c>
      <c r="AN480" s="123">
        <v>0</v>
      </c>
      <c r="AO480" s="123">
        <v>0</v>
      </c>
      <c r="AP480" s="123">
        <v>5</v>
      </c>
      <c r="AQ480" s="123">
        <v>0</v>
      </c>
      <c r="AR480" s="123">
        <v>0</v>
      </c>
      <c r="AS480" s="123">
        <v>0</v>
      </c>
      <c r="AT480" s="123">
        <v>0</v>
      </c>
      <c r="AU480" s="123">
        <v>0</v>
      </c>
      <c r="AV480" s="123">
        <v>16</v>
      </c>
      <c r="AW480" s="123">
        <v>0</v>
      </c>
      <c r="AX480" s="123">
        <v>0</v>
      </c>
      <c r="AY480" s="123">
        <v>0</v>
      </c>
      <c r="AZ480" s="123">
        <v>5</v>
      </c>
      <c r="BA480" s="123">
        <v>0</v>
      </c>
      <c r="BB480" s="123">
        <v>0</v>
      </c>
      <c r="BC480" s="123">
        <v>0</v>
      </c>
      <c r="BD480" s="123">
        <v>0</v>
      </c>
      <c r="BE480" s="123">
        <v>0</v>
      </c>
      <c r="BF480" s="123">
        <v>0</v>
      </c>
      <c r="BG480" s="123">
        <v>0</v>
      </c>
      <c r="BH480" s="123">
        <v>0</v>
      </c>
      <c r="BI480" s="49"/>
      <c r="BJ480" s="166"/>
      <c r="BK480" s="166"/>
      <c r="BL480" s="166"/>
      <c r="BM480" s="149">
        <v>0</v>
      </c>
    </row>
    <row r="481" spans="2:65" ht="18" hidden="1" customHeight="1" outlineLevel="3">
      <c r="B481" s="166" t="s">
        <v>818</v>
      </c>
      <c r="C481" s="166" t="s">
        <v>1193</v>
      </c>
      <c r="D481" s="166" t="s">
        <v>607</v>
      </c>
      <c r="E481" s="167" t="s">
        <v>649</v>
      </c>
      <c r="F481" s="166" t="s">
        <v>830</v>
      </c>
      <c r="G481" s="49"/>
      <c r="H481" s="55">
        <v>103</v>
      </c>
      <c r="I481" s="55"/>
      <c r="J481" s="50">
        <v>103</v>
      </c>
      <c r="K481" s="49"/>
      <c r="L481" s="152"/>
      <c r="M481" s="55"/>
      <c r="N481" s="49">
        <v>103</v>
      </c>
      <c r="O481" s="50"/>
      <c r="P481" s="50">
        <v>103</v>
      </c>
      <c r="Q481" s="49"/>
      <c r="R481" s="152"/>
      <c r="S481" s="123">
        <v>0</v>
      </c>
      <c r="T481" s="123">
        <v>0</v>
      </c>
      <c r="U481" s="123">
        <v>0</v>
      </c>
      <c r="V481" s="123">
        <v>0</v>
      </c>
      <c r="W481" s="123">
        <v>0</v>
      </c>
      <c r="X481" s="123">
        <v>39</v>
      </c>
      <c r="Y481" s="123">
        <v>0</v>
      </c>
      <c r="Z481" s="123">
        <v>0</v>
      </c>
      <c r="AA481" s="123">
        <v>0</v>
      </c>
      <c r="AB481" s="123">
        <v>0</v>
      </c>
      <c r="AC481" s="123">
        <v>5</v>
      </c>
      <c r="AD481" s="123">
        <v>5</v>
      </c>
      <c r="AE481" s="123">
        <v>0</v>
      </c>
      <c r="AF481" s="123">
        <v>0</v>
      </c>
      <c r="AG481" s="123">
        <v>5</v>
      </c>
      <c r="AH481" s="123">
        <v>0</v>
      </c>
      <c r="AI481" s="123">
        <v>0</v>
      </c>
      <c r="AJ481" s="123">
        <v>10</v>
      </c>
      <c r="AK481" s="123">
        <v>0</v>
      </c>
      <c r="AL481" s="123">
        <v>0</v>
      </c>
      <c r="AM481" s="123">
        <v>0</v>
      </c>
      <c r="AN481" s="123">
        <v>0</v>
      </c>
      <c r="AO481" s="123">
        <v>0</v>
      </c>
      <c r="AP481" s="123">
        <v>20</v>
      </c>
      <c r="AQ481" s="123">
        <v>0</v>
      </c>
      <c r="AR481" s="123">
        <v>0</v>
      </c>
      <c r="AS481" s="123">
        <v>0</v>
      </c>
      <c r="AT481" s="123">
        <v>0</v>
      </c>
      <c r="AU481" s="123">
        <v>0</v>
      </c>
      <c r="AV481" s="123">
        <v>9</v>
      </c>
      <c r="AW481" s="123">
        <v>0</v>
      </c>
      <c r="AX481" s="123">
        <v>5</v>
      </c>
      <c r="AY481" s="123">
        <v>0</v>
      </c>
      <c r="AZ481" s="123">
        <v>5</v>
      </c>
      <c r="BA481" s="123">
        <v>0</v>
      </c>
      <c r="BB481" s="123">
        <v>0</v>
      </c>
      <c r="BC481" s="123">
        <v>0</v>
      </c>
      <c r="BD481" s="123">
        <v>0</v>
      </c>
      <c r="BE481" s="123">
        <v>0</v>
      </c>
      <c r="BF481" s="123">
        <v>0</v>
      </c>
      <c r="BG481" s="123">
        <v>0</v>
      </c>
      <c r="BH481" s="123">
        <v>0</v>
      </c>
      <c r="BI481" s="49"/>
      <c r="BJ481" s="166"/>
      <c r="BK481" s="166"/>
      <c r="BL481" s="166"/>
      <c r="BM481" s="149">
        <v>0</v>
      </c>
    </row>
    <row r="482" spans="2:65" ht="18" hidden="1" customHeight="1" outlineLevel="3">
      <c r="B482" s="166" t="s">
        <v>818</v>
      </c>
      <c r="C482" s="166" t="s">
        <v>1193</v>
      </c>
      <c r="D482" s="166" t="s">
        <v>691</v>
      </c>
      <c r="E482" s="167" t="s">
        <v>699</v>
      </c>
      <c r="F482" s="166" t="s">
        <v>831</v>
      </c>
      <c r="G482" s="49"/>
      <c r="H482" s="55">
        <v>103</v>
      </c>
      <c r="I482" s="55"/>
      <c r="J482" s="50">
        <v>103</v>
      </c>
      <c r="K482" s="49"/>
      <c r="L482" s="152"/>
      <c r="M482" s="55"/>
      <c r="N482" s="49">
        <v>103</v>
      </c>
      <c r="O482" s="50"/>
      <c r="P482" s="50">
        <v>103</v>
      </c>
      <c r="Q482" s="49"/>
      <c r="R482" s="152"/>
      <c r="S482" s="123">
        <v>0</v>
      </c>
      <c r="T482" s="123">
        <v>0</v>
      </c>
      <c r="U482" s="123">
        <v>0</v>
      </c>
      <c r="V482" s="123">
        <v>0</v>
      </c>
      <c r="W482" s="123">
        <v>0</v>
      </c>
      <c r="X482" s="123">
        <v>40</v>
      </c>
      <c r="Y482" s="123">
        <v>0</v>
      </c>
      <c r="Z482" s="123">
        <v>0</v>
      </c>
      <c r="AA482" s="123">
        <v>0</v>
      </c>
      <c r="AB482" s="123">
        <v>0</v>
      </c>
      <c r="AC482" s="123">
        <v>5</v>
      </c>
      <c r="AD482" s="123">
        <v>5</v>
      </c>
      <c r="AE482" s="123">
        <v>0</v>
      </c>
      <c r="AF482" s="123">
        <v>0</v>
      </c>
      <c r="AG482" s="123">
        <v>5</v>
      </c>
      <c r="AH482" s="123">
        <v>0</v>
      </c>
      <c r="AI482" s="123">
        <v>0</v>
      </c>
      <c r="AJ482" s="123">
        <v>10</v>
      </c>
      <c r="AK482" s="123">
        <v>0</v>
      </c>
      <c r="AL482" s="123">
        <v>0</v>
      </c>
      <c r="AM482" s="123">
        <v>0</v>
      </c>
      <c r="AN482" s="123">
        <v>0</v>
      </c>
      <c r="AO482" s="123">
        <v>0</v>
      </c>
      <c r="AP482" s="123">
        <v>23</v>
      </c>
      <c r="AQ482" s="123">
        <v>0</v>
      </c>
      <c r="AR482" s="123">
        <v>0</v>
      </c>
      <c r="AS482" s="123">
        <v>0</v>
      </c>
      <c r="AT482" s="123">
        <v>0</v>
      </c>
      <c r="AU482" s="123">
        <v>0</v>
      </c>
      <c r="AV482" s="123">
        <v>10</v>
      </c>
      <c r="AW482" s="123">
        <v>0</v>
      </c>
      <c r="AX482" s="123">
        <v>5</v>
      </c>
      <c r="AY482" s="123">
        <v>0</v>
      </c>
      <c r="AZ482" s="123">
        <v>0</v>
      </c>
      <c r="BA482" s="123">
        <v>0</v>
      </c>
      <c r="BB482" s="123">
        <v>0</v>
      </c>
      <c r="BC482" s="123">
        <v>0</v>
      </c>
      <c r="BD482" s="123">
        <v>0</v>
      </c>
      <c r="BE482" s="123">
        <v>0</v>
      </c>
      <c r="BF482" s="123">
        <v>0</v>
      </c>
      <c r="BG482" s="123">
        <v>0</v>
      </c>
      <c r="BH482" s="123">
        <v>0</v>
      </c>
      <c r="BI482" s="49"/>
      <c r="BJ482" s="166"/>
      <c r="BK482" s="166"/>
      <c r="BL482" s="166"/>
      <c r="BM482" s="149">
        <v>0</v>
      </c>
    </row>
    <row r="483" spans="2:65" ht="18" hidden="1" customHeight="1" outlineLevel="3">
      <c r="B483" s="166" t="s">
        <v>818</v>
      </c>
      <c r="C483" s="166" t="s">
        <v>1193</v>
      </c>
      <c r="D483" s="166" t="s">
        <v>755</v>
      </c>
      <c r="E483" s="167" t="s">
        <v>772</v>
      </c>
      <c r="F483" s="166" t="s">
        <v>832</v>
      </c>
      <c r="G483" s="49"/>
      <c r="H483" s="55">
        <v>103</v>
      </c>
      <c r="I483" s="55"/>
      <c r="J483" s="50">
        <v>103</v>
      </c>
      <c r="K483" s="49"/>
      <c r="L483" s="152"/>
      <c r="M483" s="55"/>
      <c r="N483" s="49">
        <v>103</v>
      </c>
      <c r="O483" s="50"/>
      <c r="P483" s="50">
        <v>103</v>
      </c>
      <c r="Q483" s="49"/>
      <c r="R483" s="152"/>
      <c r="S483" s="123">
        <v>0</v>
      </c>
      <c r="T483" s="123">
        <v>0</v>
      </c>
      <c r="U483" s="123">
        <v>0</v>
      </c>
      <c r="V483" s="123">
        <v>0</v>
      </c>
      <c r="W483" s="123">
        <v>0</v>
      </c>
      <c r="X483" s="123">
        <v>38</v>
      </c>
      <c r="Y483" s="123">
        <v>0</v>
      </c>
      <c r="Z483" s="123">
        <v>0</v>
      </c>
      <c r="AA483" s="123">
        <v>0</v>
      </c>
      <c r="AB483" s="123">
        <v>0</v>
      </c>
      <c r="AC483" s="123">
        <v>5</v>
      </c>
      <c r="AD483" s="123">
        <v>5</v>
      </c>
      <c r="AE483" s="123">
        <v>0</v>
      </c>
      <c r="AF483" s="123">
        <v>0</v>
      </c>
      <c r="AG483" s="123">
        <v>5</v>
      </c>
      <c r="AH483" s="123">
        <v>0</v>
      </c>
      <c r="AI483" s="123">
        <v>0</v>
      </c>
      <c r="AJ483" s="123">
        <v>10</v>
      </c>
      <c r="AK483" s="123">
        <v>0</v>
      </c>
      <c r="AL483" s="123">
        <v>0</v>
      </c>
      <c r="AM483" s="123">
        <v>0</v>
      </c>
      <c r="AN483" s="123">
        <v>0</v>
      </c>
      <c r="AO483" s="123">
        <v>0</v>
      </c>
      <c r="AP483" s="123">
        <v>25</v>
      </c>
      <c r="AQ483" s="123">
        <v>0</v>
      </c>
      <c r="AR483" s="123">
        <v>0</v>
      </c>
      <c r="AS483" s="123">
        <v>0</v>
      </c>
      <c r="AT483" s="123">
        <v>0</v>
      </c>
      <c r="AU483" s="123">
        <v>0</v>
      </c>
      <c r="AV483" s="123">
        <v>10</v>
      </c>
      <c r="AW483" s="123">
        <v>0</v>
      </c>
      <c r="AX483" s="123">
        <v>5</v>
      </c>
      <c r="AY483" s="123">
        <v>0</v>
      </c>
      <c r="AZ483" s="123">
        <v>0</v>
      </c>
      <c r="BA483" s="123">
        <v>0</v>
      </c>
      <c r="BB483" s="123">
        <v>0</v>
      </c>
      <c r="BC483" s="123">
        <v>0</v>
      </c>
      <c r="BD483" s="123">
        <v>0</v>
      </c>
      <c r="BE483" s="123">
        <v>0</v>
      </c>
      <c r="BF483" s="123">
        <v>0</v>
      </c>
      <c r="BG483" s="123">
        <v>0</v>
      </c>
      <c r="BH483" s="123">
        <v>0</v>
      </c>
      <c r="BI483" s="49"/>
      <c r="BJ483" s="166"/>
      <c r="BK483" s="166"/>
      <c r="BL483" s="166"/>
      <c r="BM483" s="149">
        <v>0</v>
      </c>
    </row>
    <row r="484" spans="2:65" ht="18" hidden="1" customHeight="1" outlineLevel="3">
      <c r="B484" s="166" t="s">
        <v>818</v>
      </c>
      <c r="C484" s="166" t="s">
        <v>1193</v>
      </c>
      <c r="D484" s="166" t="s">
        <v>833</v>
      </c>
      <c r="E484" s="167" t="s">
        <v>834</v>
      </c>
      <c r="F484" s="166"/>
      <c r="G484" s="49"/>
      <c r="H484" s="55">
        <v>0</v>
      </c>
      <c r="I484" s="55"/>
      <c r="J484" s="50">
        <v>0</v>
      </c>
      <c r="K484" s="49"/>
      <c r="L484" s="152"/>
      <c r="M484" s="55"/>
      <c r="N484" s="49">
        <v>0</v>
      </c>
      <c r="O484" s="50"/>
      <c r="P484" s="50">
        <v>0</v>
      </c>
      <c r="Q484" s="49"/>
      <c r="R484" s="152"/>
      <c r="S484" s="123">
        <v>0</v>
      </c>
      <c r="T484" s="123">
        <v>0</v>
      </c>
      <c r="U484" s="123">
        <v>0</v>
      </c>
      <c r="V484" s="123">
        <v>0</v>
      </c>
      <c r="W484" s="123">
        <v>0</v>
      </c>
      <c r="X484" s="123">
        <v>0</v>
      </c>
      <c r="Y484" s="123">
        <v>0</v>
      </c>
      <c r="Z484" s="123">
        <v>0</v>
      </c>
      <c r="AA484" s="123">
        <v>0</v>
      </c>
      <c r="AB484" s="123">
        <v>0</v>
      </c>
      <c r="AC484" s="123">
        <v>0</v>
      </c>
      <c r="AD484" s="123">
        <v>0</v>
      </c>
      <c r="AE484" s="123">
        <v>0</v>
      </c>
      <c r="AF484" s="123">
        <v>0</v>
      </c>
      <c r="AG484" s="123">
        <v>0</v>
      </c>
      <c r="AH484" s="123">
        <v>0</v>
      </c>
      <c r="AI484" s="123">
        <v>0</v>
      </c>
      <c r="AJ484" s="123">
        <v>0</v>
      </c>
      <c r="AK484" s="123">
        <v>0</v>
      </c>
      <c r="AL484" s="123">
        <v>0</v>
      </c>
      <c r="AM484" s="123">
        <v>0</v>
      </c>
      <c r="AN484" s="123">
        <v>0</v>
      </c>
      <c r="AO484" s="123">
        <v>0</v>
      </c>
      <c r="AP484" s="123">
        <v>0</v>
      </c>
      <c r="AQ484" s="123">
        <v>0</v>
      </c>
      <c r="AR484" s="123">
        <v>0</v>
      </c>
      <c r="AS484" s="123">
        <v>0</v>
      </c>
      <c r="AT484" s="123">
        <v>0</v>
      </c>
      <c r="AU484" s="123">
        <v>0</v>
      </c>
      <c r="AV484" s="123">
        <v>0</v>
      </c>
      <c r="AW484" s="123">
        <v>0</v>
      </c>
      <c r="AX484" s="123">
        <v>0</v>
      </c>
      <c r="AY484" s="123">
        <v>0</v>
      </c>
      <c r="AZ484" s="123">
        <v>0</v>
      </c>
      <c r="BA484" s="123">
        <v>0</v>
      </c>
      <c r="BB484" s="123">
        <v>0</v>
      </c>
      <c r="BC484" s="123">
        <v>0</v>
      </c>
      <c r="BD484" s="123">
        <v>0</v>
      </c>
      <c r="BE484" s="123">
        <v>0</v>
      </c>
      <c r="BF484" s="123">
        <v>0</v>
      </c>
      <c r="BG484" s="123">
        <v>0</v>
      </c>
      <c r="BH484" s="123">
        <v>0</v>
      </c>
      <c r="BI484" s="49"/>
      <c r="BJ484" s="166"/>
      <c r="BK484" s="166"/>
      <c r="BL484" s="166"/>
      <c r="BM484" s="149">
        <v>0</v>
      </c>
    </row>
    <row r="485" spans="2:65" ht="18" hidden="1" customHeight="1" outlineLevel="3">
      <c r="B485" s="166" t="s">
        <v>818</v>
      </c>
      <c r="C485" s="166" t="s">
        <v>1193</v>
      </c>
      <c r="D485" s="166" t="s">
        <v>1079</v>
      </c>
      <c r="E485" s="167" t="s">
        <v>1080</v>
      </c>
      <c r="F485" s="166"/>
      <c r="G485" s="49"/>
      <c r="H485" s="55">
        <v>106</v>
      </c>
      <c r="I485" s="55"/>
      <c r="J485" s="50">
        <v>106</v>
      </c>
      <c r="K485" s="49"/>
      <c r="L485" s="152"/>
      <c r="M485" s="55"/>
      <c r="N485" s="49">
        <v>106</v>
      </c>
      <c r="O485" s="50"/>
      <c r="P485" s="50">
        <v>106</v>
      </c>
      <c r="Q485" s="49"/>
      <c r="R485" s="152"/>
      <c r="S485" s="123">
        <v>10</v>
      </c>
      <c r="T485" s="123">
        <v>0</v>
      </c>
      <c r="U485" s="123">
        <v>0</v>
      </c>
      <c r="V485" s="123">
        <v>0</v>
      </c>
      <c r="W485" s="123">
        <v>0</v>
      </c>
      <c r="X485" s="123">
        <v>40</v>
      </c>
      <c r="Y485" s="123">
        <v>0</v>
      </c>
      <c r="Z485" s="123">
        <v>0</v>
      </c>
      <c r="AA485" s="123">
        <v>0</v>
      </c>
      <c r="AB485" s="123">
        <v>0</v>
      </c>
      <c r="AC485" s="123">
        <v>0</v>
      </c>
      <c r="AD485" s="123">
        <v>0</v>
      </c>
      <c r="AE485" s="123">
        <v>0</v>
      </c>
      <c r="AF485" s="123">
        <v>0</v>
      </c>
      <c r="AG485" s="123">
        <v>0</v>
      </c>
      <c r="AH485" s="123">
        <v>0</v>
      </c>
      <c r="AI485" s="123">
        <v>0</v>
      </c>
      <c r="AJ485" s="123">
        <v>10</v>
      </c>
      <c r="AK485" s="123">
        <v>0</v>
      </c>
      <c r="AL485" s="123">
        <v>0</v>
      </c>
      <c r="AM485" s="123">
        <v>0</v>
      </c>
      <c r="AN485" s="123">
        <v>0</v>
      </c>
      <c r="AO485" s="123">
        <v>0</v>
      </c>
      <c r="AP485" s="123">
        <v>26</v>
      </c>
      <c r="AQ485" s="123">
        <v>0</v>
      </c>
      <c r="AR485" s="123">
        <v>0</v>
      </c>
      <c r="AS485" s="123">
        <v>0</v>
      </c>
      <c r="AT485" s="123">
        <v>0</v>
      </c>
      <c r="AU485" s="123">
        <v>0</v>
      </c>
      <c r="AV485" s="123">
        <v>0</v>
      </c>
      <c r="AW485" s="123">
        <v>0</v>
      </c>
      <c r="AX485" s="123">
        <v>5</v>
      </c>
      <c r="AY485" s="123">
        <v>0</v>
      </c>
      <c r="AZ485" s="123">
        <v>5</v>
      </c>
      <c r="BA485" s="123">
        <v>5</v>
      </c>
      <c r="BB485" s="123">
        <v>0</v>
      </c>
      <c r="BC485" s="123">
        <v>0</v>
      </c>
      <c r="BD485" s="123">
        <v>0</v>
      </c>
      <c r="BE485" s="123">
        <v>5</v>
      </c>
      <c r="BF485" s="123">
        <v>0</v>
      </c>
      <c r="BG485" s="123">
        <v>0</v>
      </c>
      <c r="BH485" s="123">
        <v>0</v>
      </c>
      <c r="BI485" s="49"/>
      <c r="BJ485" s="166"/>
      <c r="BK485" s="166"/>
      <c r="BL485" s="166"/>
      <c r="BM485" s="149">
        <v>0</v>
      </c>
    </row>
    <row r="486" spans="2:65" ht="18" hidden="1" customHeight="1" outlineLevel="3">
      <c r="B486" s="166" t="s">
        <v>818</v>
      </c>
      <c r="C486" s="166" t="s">
        <v>1193</v>
      </c>
      <c r="D486" s="166" t="s">
        <v>1081</v>
      </c>
      <c r="E486" s="167" t="s">
        <v>1082</v>
      </c>
      <c r="F486" s="166"/>
      <c r="G486" s="49"/>
      <c r="H486" s="55">
        <v>104</v>
      </c>
      <c r="I486" s="55"/>
      <c r="J486" s="50">
        <v>104</v>
      </c>
      <c r="K486" s="49"/>
      <c r="L486" s="152"/>
      <c r="M486" s="55"/>
      <c r="N486" s="49">
        <v>104</v>
      </c>
      <c r="O486" s="50"/>
      <c r="P486" s="50">
        <v>104</v>
      </c>
      <c r="Q486" s="49"/>
      <c r="R486" s="152"/>
      <c r="S486" s="123">
        <v>5</v>
      </c>
      <c r="T486" s="123">
        <v>0</v>
      </c>
      <c r="U486" s="123">
        <v>0</v>
      </c>
      <c r="V486" s="123">
        <v>0</v>
      </c>
      <c r="W486" s="123">
        <v>0</v>
      </c>
      <c r="X486" s="123">
        <v>44</v>
      </c>
      <c r="Y486" s="123">
        <v>0</v>
      </c>
      <c r="Z486" s="123">
        <v>0</v>
      </c>
      <c r="AA486" s="123">
        <v>0</v>
      </c>
      <c r="AB486" s="123">
        <v>0</v>
      </c>
      <c r="AC486" s="123">
        <v>5</v>
      </c>
      <c r="AD486" s="123">
        <v>0</v>
      </c>
      <c r="AE486" s="123">
        <v>0</v>
      </c>
      <c r="AF486" s="123">
        <v>0</v>
      </c>
      <c r="AG486" s="123">
        <v>5</v>
      </c>
      <c r="AH486" s="123">
        <v>0</v>
      </c>
      <c r="AI486" s="123">
        <v>0</v>
      </c>
      <c r="AJ486" s="123">
        <v>10</v>
      </c>
      <c r="AK486" s="123">
        <v>0</v>
      </c>
      <c r="AL486" s="123">
        <v>0</v>
      </c>
      <c r="AM486" s="123">
        <v>0</v>
      </c>
      <c r="AN486" s="123">
        <v>0</v>
      </c>
      <c r="AO486" s="123">
        <v>0</v>
      </c>
      <c r="AP486" s="123">
        <v>20</v>
      </c>
      <c r="AQ486" s="123">
        <v>0</v>
      </c>
      <c r="AR486" s="123">
        <v>0</v>
      </c>
      <c r="AS486" s="123">
        <v>0</v>
      </c>
      <c r="AT486" s="123">
        <v>0</v>
      </c>
      <c r="AU486" s="123">
        <v>0</v>
      </c>
      <c r="AV486" s="123">
        <v>10</v>
      </c>
      <c r="AW486" s="123">
        <v>0</v>
      </c>
      <c r="AX486" s="123">
        <v>0</v>
      </c>
      <c r="AY486" s="123">
        <v>0</v>
      </c>
      <c r="AZ486" s="123">
        <v>5</v>
      </c>
      <c r="BA486" s="123">
        <v>0</v>
      </c>
      <c r="BB486" s="123">
        <v>0</v>
      </c>
      <c r="BC486" s="123">
        <v>0</v>
      </c>
      <c r="BD486" s="123">
        <v>0</v>
      </c>
      <c r="BE486" s="123">
        <v>0</v>
      </c>
      <c r="BF486" s="123">
        <v>0</v>
      </c>
      <c r="BG486" s="123">
        <v>0</v>
      </c>
      <c r="BH486" s="123">
        <v>0</v>
      </c>
      <c r="BI486" s="49"/>
      <c r="BJ486" s="166"/>
      <c r="BK486" s="166"/>
      <c r="BL486" s="166"/>
      <c r="BM486" s="149">
        <v>0</v>
      </c>
    </row>
    <row r="487" spans="2:65" ht="18" hidden="1" customHeight="1" outlineLevel="3">
      <c r="B487" s="166" t="s">
        <v>818</v>
      </c>
      <c r="C487" s="166" t="s">
        <v>1193</v>
      </c>
      <c r="D487" s="166" t="s">
        <v>1083</v>
      </c>
      <c r="E487" s="167" t="s">
        <v>1084</v>
      </c>
      <c r="F487" s="166"/>
      <c r="G487" s="49"/>
      <c r="H487" s="55">
        <v>141</v>
      </c>
      <c r="I487" s="55"/>
      <c r="J487" s="50">
        <v>141</v>
      </c>
      <c r="K487" s="49"/>
      <c r="L487" s="152"/>
      <c r="M487" s="55"/>
      <c r="N487" s="49">
        <v>141</v>
      </c>
      <c r="O487" s="50"/>
      <c r="P487" s="50">
        <v>141</v>
      </c>
      <c r="Q487" s="49"/>
      <c r="R487" s="152"/>
      <c r="S487" s="123">
        <v>10</v>
      </c>
      <c r="T487" s="123">
        <v>0</v>
      </c>
      <c r="U487" s="123">
        <v>0</v>
      </c>
      <c r="V487" s="123">
        <v>0</v>
      </c>
      <c r="W487" s="123">
        <v>0</v>
      </c>
      <c r="X487" s="123">
        <v>39</v>
      </c>
      <c r="Y487" s="123">
        <v>0</v>
      </c>
      <c r="Z487" s="123">
        <v>0</v>
      </c>
      <c r="AA487" s="123">
        <v>0</v>
      </c>
      <c r="AB487" s="123">
        <v>0</v>
      </c>
      <c r="AC487" s="123">
        <v>0</v>
      </c>
      <c r="AD487" s="123">
        <v>0</v>
      </c>
      <c r="AE487" s="123">
        <v>0</v>
      </c>
      <c r="AF487" s="123">
        <v>0</v>
      </c>
      <c r="AG487" s="123">
        <v>0</v>
      </c>
      <c r="AH487" s="123">
        <v>0</v>
      </c>
      <c r="AI487" s="123">
        <v>0</v>
      </c>
      <c r="AJ487" s="123">
        <v>37</v>
      </c>
      <c r="AK487" s="123">
        <v>0</v>
      </c>
      <c r="AL487" s="123">
        <v>0</v>
      </c>
      <c r="AM487" s="123">
        <v>0</v>
      </c>
      <c r="AN487" s="123">
        <v>0</v>
      </c>
      <c r="AO487" s="123">
        <v>0</v>
      </c>
      <c r="AP487" s="123">
        <v>20</v>
      </c>
      <c r="AQ487" s="123">
        <v>0</v>
      </c>
      <c r="AR487" s="123">
        <v>0</v>
      </c>
      <c r="AS487" s="123">
        <v>0</v>
      </c>
      <c r="AT487" s="123">
        <v>0</v>
      </c>
      <c r="AU487" s="123">
        <v>0</v>
      </c>
      <c r="AV487" s="123">
        <v>20</v>
      </c>
      <c r="AW487" s="123">
        <v>0</v>
      </c>
      <c r="AX487" s="123">
        <v>5</v>
      </c>
      <c r="AY487" s="123">
        <v>0</v>
      </c>
      <c r="AZ487" s="123">
        <v>5</v>
      </c>
      <c r="BA487" s="123">
        <v>5</v>
      </c>
      <c r="BB487" s="123">
        <v>0</v>
      </c>
      <c r="BC487" s="123">
        <v>0</v>
      </c>
      <c r="BD487" s="123">
        <v>0</v>
      </c>
      <c r="BE487" s="123">
        <v>0</v>
      </c>
      <c r="BF487" s="123">
        <v>0</v>
      </c>
      <c r="BG487" s="123">
        <v>0</v>
      </c>
      <c r="BH487" s="123">
        <v>0</v>
      </c>
      <c r="BI487" s="49"/>
      <c r="BJ487" s="166"/>
      <c r="BK487" s="166"/>
      <c r="BL487" s="166"/>
      <c r="BM487" s="149">
        <v>0</v>
      </c>
    </row>
    <row r="488" spans="2:65" ht="18" hidden="1" customHeight="1" outlineLevel="3">
      <c r="B488" s="166" t="s">
        <v>818</v>
      </c>
      <c r="C488" s="166" t="s">
        <v>1193</v>
      </c>
      <c r="D488" s="166" t="s">
        <v>1179</v>
      </c>
      <c r="E488" s="167" t="s">
        <v>1180</v>
      </c>
      <c r="F488" s="166"/>
      <c r="G488" s="49"/>
      <c r="H488" s="55">
        <v>103</v>
      </c>
      <c r="I488" s="55"/>
      <c r="J488" s="50">
        <v>103</v>
      </c>
      <c r="K488" s="49"/>
      <c r="L488" s="152"/>
      <c r="M488" s="55"/>
      <c r="N488" s="49">
        <v>103</v>
      </c>
      <c r="O488" s="50"/>
      <c r="P488" s="50">
        <v>103</v>
      </c>
      <c r="Q488" s="49"/>
      <c r="R488" s="152"/>
      <c r="S488" s="123">
        <v>0</v>
      </c>
      <c r="T488" s="123">
        <v>0</v>
      </c>
      <c r="U488" s="123">
        <v>0</v>
      </c>
      <c r="V488" s="123">
        <v>0</v>
      </c>
      <c r="W488" s="123">
        <v>0</v>
      </c>
      <c r="X488" s="123">
        <v>39</v>
      </c>
      <c r="Y488" s="123">
        <v>0</v>
      </c>
      <c r="Z488" s="123">
        <v>0</v>
      </c>
      <c r="AA488" s="123">
        <v>0</v>
      </c>
      <c r="AB488" s="123">
        <v>0</v>
      </c>
      <c r="AC488" s="123">
        <v>5</v>
      </c>
      <c r="AD488" s="123">
        <v>5</v>
      </c>
      <c r="AE488" s="123">
        <v>0</v>
      </c>
      <c r="AF488" s="123">
        <v>0</v>
      </c>
      <c r="AG488" s="123">
        <v>5</v>
      </c>
      <c r="AH488" s="123">
        <v>0</v>
      </c>
      <c r="AI488" s="123">
        <v>0</v>
      </c>
      <c r="AJ488" s="123">
        <v>10</v>
      </c>
      <c r="AK488" s="123">
        <v>0</v>
      </c>
      <c r="AL488" s="123">
        <v>0</v>
      </c>
      <c r="AM488" s="123">
        <v>0</v>
      </c>
      <c r="AN488" s="123">
        <v>0</v>
      </c>
      <c r="AO488" s="123">
        <v>0</v>
      </c>
      <c r="AP488" s="123">
        <v>20</v>
      </c>
      <c r="AQ488" s="123">
        <v>0</v>
      </c>
      <c r="AR488" s="123">
        <v>0</v>
      </c>
      <c r="AS488" s="123">
        <v>0</v>
      </c>
      <c r="AT488" s="123">
        <v>0</v>
      </c>
      <c r="AU488" s="123">
        <v>0</v>
      </c>
      <c r="AV488" s="123">
        <v>9</v>
      </c>
      <c r="AW488" s="123">
        <v>0</v>
      </c>
      <c r="AX488" s="123">
        <v>5</v>
      </c>
      <c r="AY488" s="123">
        <v>0</v>
      </c>
      <c r="AZ488" s="123">
        <v>5</v>
      </c>
      <c r="BA488" s="123">
        <v>0</v>
      </c>
      <c r="BB488" s="123">
        <v>0</v>
      </c>
      <c r="BC488" s="123">
        <v>0</v>
      </c>
      <c r="BD488" s="123">
        <v>0</v>
      </c>
      <c r="BE488" s="123">
        <v>0</v>
      </c>
      <c r="BF488" s="123">
        <v>0</v>
      </c>
      <c r="BG488" s="123">
        <v>0</v>
      </c>
      <c r="BH488" s="123">
        <v>0</v>
      </c>
      <c r="BI488" s="49"/>
      <c r="BJ488" s="166"/>
      <c r="BK488" s="166"/>
      <c r="BL488" s="166"/>
      <c r="BM488" s="149">
        <v>0</v>
      </c>
    </row>
    <row r="489" spans="2:65" ht="18" hidden="1" customHeight="1" outlineLevel="3">
      <c r="B489" s="166" t="s">
        <v>818</v>
      </c>
      <c r="C489" s="166" t="s">
        <v>1193</v>
      </c>
      <c r="D489" s="166" t="s">
        <v>1218</v>
      </c>
      <c r="E489" s="167" t="s">
        <v>1219</v>
      </c>
      <c r="F489" s="166"/>
      <c r="G489" s="49"/>
      <c r="H489" s="55">
        <v>125</v>
      </c>
      <c r="I489" s="55"/>
      <c r="J489" s="50">
        <v>125</v>
      </c>
      <c r="K489" s="49"/>
      <c r="L489" s="152"/>
      <c r="M489" s="55"/>
      <c r="N489" s="49">
        <v>125</v>
      </c>
      <c r="O489" s="50"/>
      <c r="P489" s="50">
        <v>125</v>
      </c>
      <c r="Q489" s="49"/>
      <c r="R489" s="152"/>
      <c r="S489" s="123">
        <v>10</v>
      </c>
      <c r="T489" s="123">
        <v>0</v>
      </c>
      <c r="U489" s="123">
        <v>0</v>
      </c>
      <c r="V489" s="123">
        <v>0</v>
      </c>
      <c r="W489" s="123">
        <v>0</v>
      </c>
      <c r="X489" s="123">
        <v>20</v>
      </c>
      <c r="Y489" s="123">
        <v>0</v>
      </c>
      <c r="Z489" s="123">
        <v>0</v>
      </c>
      <c r="AA489" s="123">
        <v>0</v>
      </c>
      <c r="AB489" s="123">
        <v>0</v>
      </c>
      <c r="AC489" s="123">
        <v>5</v>
      </c>
      <c r="AD489" s="123">
        <v>0</v>
      </c>
      <c r="AE489" s="123">
        <v>0</v>
      </c>
      <c r="AF489" s="123">
        <v>0</v>
      </c>
      <c r="AG489" s="123">
        <v>5</v>
      </c>
      <c r="AH489" s="123">
        <v>0</v>
      </c>
      <c r="AI489" s="123">
        <v>0</v>
      </c>
      <c r="AJ489" s="123">
        <v>50</v>
      </c>
      <c r="AK489" s="123">
        <v>0</v>
      </c>
      <c r="AL489" s="123">
        <v>0</v>
      </c>
      <c r="AM489" s="123">
        <v>0</v>
      </c>
      <c r="AN489" s="123">
        <v>0</v>
      </c>
      <c r="AO489" s="123">
        <v>0</v>
      </c>
      <c r="AP489" s="123">
        <v>10</v>
      </c>
      <c r="AQ489" s="123">
        <v>0</v>
      </c>
      <c r="AR489" s="123">
        <v>0</v>
      </c>
      <c r="AS489" s="123">
        <v>0</v>
      </c>
      <c r="AT489" s="123">
        <v>0</v>
      </c>
      <c r="AU489" s="123">
        <v>0</v>
      </c>
      <c r="AV489" s="123">
        <v>20</v>
      </c>
      <c r="AW489" s="123">
        <v>0</v>
      </c>
      <c r="AX489" s="123">
        <v>0</v>
      </c>
      <c r="AY489" s="123">
        <v>0</v>
      </c>
      <c r="AZ489" s="123">
        <v>5</v>
      </c>
      <c r="BA489" s="123">
        <v>0</v>
      </c>
      <c r="BB489" s="123">
        <v>0</v>
      </c>
      <c r="BC489" s="123">
        <v>0</v>
      </c>
      <c r="BD489" s="123">
        <v>0</v>
      </c>
      <c r="BE489" s="123">
        <v>0</v>
      </c>
      <c r="BF489" s="123">
        <v>0</v>
      </c>
      <c r="BG489" s="123">
        <v>0</v>
      </c>
      <c r="BH489" s="123">
        <v>0</v>
      </c>
      <c r="BI489" s="49"/>
      <c r="BJ489" s="166"/>
      <c r="BK489" s="166"/>
      <c r="BL489" s="166"/>
      <c r="BM489" s="149">
        <v>0</v>
      </c>
    </row>
    <row r="490" spans="2:65" ht="18" hidden="1" customHeight="1" outlineLevel="3">
      <c r="B490" s="166" t="s">
        <v>818</v>
      </c>
      <c r="C490" s="166" t="s">
        <v>1193</v>
      </c>
      <c r="D490" s="166" t="s">
        <v>1220</v>
      </c>
      <c r="E490" s="167" t="s">
        <v>1221</v>
      </c>
      <c r="F490" s="166"/>
      <c r="G490" s="49"/>
      <c r="H490" s="55">
        <v>104</v>
      </c>
      <c r="I490" s="55"/>
      <c r="J490" s="50">
        <v>104</v>
      </c>
      <c r="K490" s="49"/>
      <c r="L490" s="152"/>
      <c r="M490" s="55"/>
      <c r="N490" s="49">
        <v>104</v>
      </c>
      <c r="O490" s="50"/>
      <c r="P490" s="50">
        <v>104</v>
      </c>
      <c r="Q490" s="49"/>
      <c r="R490" s="152"/>
      <c r="S490" s="123">
        <v>0</v>
      </c>
      <c r="T490" s="123">
        <v>0</v>
      </c>
      <c r="U490" s="123">
        <v>0</v>
      </c>
      <c r="V490" s="123">
        <v>0</v>
      </c>
      <c r="W490" s="123">
        <v>0</v>
      </c>
      <c r="X490" s="123">
        <v>44</v>
      </c>
      <c r="Y490" s="123">
        <v>0</v>
      </c>
      <c r="Z490" s="123">
        <v>0</v>
      </c>
      <c r="AA490" s="123">
        <v>0</v>
      </c>
      <c r="AB490" s="123">
        <v>0</v>
      </c>
      <c r="AC490" s="123">
        <v>5</v>
      </c>
      <c r="AD490" s="123">
        <v>0</v>
      </c>
      <c r="AE490" s="123">
        <v>0</v>
      </c>
      <c r="AF490" s="123">
        <v>0</v>
      </c>
      <c r="AG490" s="123">
        <v>5</v>
      </c>
      <c r="AH490" s="123">
        <v>0</v>
      </c>
      <c r="AI490" s="123">
        <v>0</v>
      </c>
      <c r="AJ490" s="123">
        <v>10</v>
      </c>
      <c r="AK490" s="123">
        <v>0</v>
      </c>
      <c r="AL490" s="123">
        <v>0</v>
      </c>
      <c r="AM490" s="123">
        <v>0</v>
      </c>
      <c r="AN490" s="123">
        <v>0</v>
      </c>
      <c r="AO490" s="123">
        <v>0</v>
      </c>
      <c r="AP490" s="123">
        <v>20</v>
      </c>
      <c r="AQ490" s="123">
        <v>0</v>
      </c>
      <c r="AR490" s="123">
        <v>0</v>
      </c>
      <c r="AS490" s="123">
        <v>0</v>
      </c>
      <c r="AT490" s="123">
        <v>0</v>
      </c>
      <c r="AU490" s="123">
        <v>0</v>
      </c>
      <c r="AV490" s="123">
        <v>10</v>
      </c>
      <c r="AW490" s="123">
        <v>0</v>
      </c>
      <c r="AX490" s="123">
        <v>5</v>
      </c>
      <c r="AY490" s="123">
        <v>0</v>
      </c>
      <c r="AZ490" s="123">
        <v>5</v>
      </c>
      <c r="BA490" s="123">
        <v>0</v>
      </c>
      <c r="BB490" s="123">
        <v>0</v>
      </c>
      <c r="BC490" s="123">
        <v>0</v>
      </c>
      <c r="BD490" s="123">
        <v>0</v>
      </c>
      <c r="BE490" s="123">
        <v>0</v>
      </c>
      <c r="BF490" s="123">
        <v>0</v>
      </c>
      <c r="BG490" s="123">
        <v>0</v>
      </c>
      <c r="BH490" s="123">
        <v>0</v>
      </c>
      <c r="BI490" s="49"/>
      <c r="BJ490" s="166"/>
      <c r="BK490" s="166"/>
      <c r="BL490" s="166"/>
      <c r="BM490" s="149">
        <v>0</v>
      </c>
    </row>
    <row r="491" spans="2:65" ht="18" hidden="1" customHeight="1" outlineLevel="3">
      <c r="B491" s="166" t="s">
        <v>818</v>
      </c>
      <c r="C491" s="166" t="s">
        <v>1193</v>
      </c>
      <c r="D491" s="166" t="s">
        <v>1251</v>
      </c>
      <c r="E491" s="167" t="s">
        <v>1252</v>
      </c>
      <c r="F491" s="166"/>
      <c r="G491" s="49"/>
      <c r="H491" s="55">
        <v>90</v>
      </c>
      <c r="I491" s="55"/>
      <c r="J491" s="50">
        <v>90</v>
      </c>
      <c r="K491" s="49"/>
      <c r="L491" s="152"/>
      <c r="M491" s="55"/>
      <c r="N491" s="49">
        <v>90</v>
      </c>
      <c r="O491" s="50"/>
      <c r="P491" s="50">
        <v>90</v>
      </c>
      <c r="Q491" s="49"/>
      <c r="R491" s="152"/>
      <c r="S491" s="123">
        <v>5</v>
      </c>
      <c r="T491" s="123">
        <v>0</v>
      </c>
      <c r="U491" s="123">
        <v>0</v>
      </c>
      <c r="V491" s="123">
        <v>0</v>
      </c>
      <c r="W491" s="123">
        <v>0</v>
      </c>
      <c r="X491" s="123">
        <v>30</v>
      </c>
      <c r="Y491" s="123">
        <v>0</v>
      </c>
      <c r="Z491" s="123">
        <v>0</v>
      </c>
      <c r="AA491" s="123">
        <v>0</v>
      </c>
      <c r="AB491" s="123">
        <v>0</v>
      </c>
      <c r="AC491" s="123">
        <v>5</v>
      </c>
      <c r="AD491" s="123">
        <v>0</v>
      </c>
      <c r="AE491" s="123">
        <v>0</v>
      </c>
      <c r="AF491" s="123">
        <v>0</v>
      </c>
      <c r="AG491" s="123">
        <v>5</v>
      </c>
      <c r="AH491" s="123">
        <v>0</v>
      </c>
      <c r="AI491" s="123">
        <v>0</v>
      </c>
      <c r="AJ491" s="123">
        <v>10</v>
      </c>
      <c r="AK491" s="123">
        <v>0</v>
      </c>
      <c r="AL491" s="123">
        <v>0</v>
      </c>
      <c r="AM491" s="123">
        <v>0</v>
      </c>
      <c r="AN491" s="123">
        <v>0</v>
      </c>
      <c r="AO491" s="123">
        <v>0</v>
      </c>
      <c r="AP491" s="123">
        <v>10</v>
      </c>
      <c r="AQ491" s="123">
        <v>0</v>
      </c>
      <c r="AR491" s="123">
        <v>0</v>
      </c>
      <c r="AS491" s="123">
        <v>0</v>
      </c>
      <c r="AT491" s="123">
        <v>0</v>
      </c>
      <c r="AU491" s="123">
        <v>0</v>
      </c>
      <c r="AV491" s="123">
        <v>20</v>
      </c>
      <c r="AW491" s="123">
        <v>0</v>
      </c>
      <c r="AX491" s="123">
        <v>0</v>
      </c>
      <c r="AY491" s="123">
        <v>0</v>
      </c>
      <c r="AZ491" s="123">
        <v>5</v>
      </c>
      <c r="BA491" s="123">
        <v>0</v>
      </c>
      <c r="BB491" s="123">
        <v>0</v>
      </c>
      <c r="BC491" s="123">
        <v>0</v>
      </c>
      <c r="BD491" s="123">
        <v>0</v>
      </c>
      <c r="BE491" s="123">
        <v>0</v>
      </c>
      <c r="BF491" s="123">
        <v>0</v>
      </c>
      <c r="BG491" s="123">
        <v>0</v>
      </c>
      <c r="BH491" s="123">
        <v>0</v>
      </c>
      <c r="BI491" s="49"/>
      <c r="BJ491" s="166"/>
      <c r="BK491" s="166"/>
      <c r="BL491" s="166"/>
      <c r="BM491" s="149">
        <v>0</v>
      </c>
    </row>
    <row r="492" spans="2:65" ht="18" hidden="1" customHeight="1" outlineLevel="3">
      <c r="B492" s="166" t="s">
        <v>818</v>
      </c>
      <c r="C492" s="166" t="s">
        <v>1193</v>
      </c>
      <c r="D492" s="166" t="s">
        <v>1264</v>
      </c>
      <c r="E492" s="167" t="s">
        <v>1265</v>
      </c>
      <c r="F492" s="166"/>
      <c r="G492" s="49"/>
      <c r="H492" s="55">
        <v>110</v>
      </c>
      <c r="I492" s="55"/>
      <c r="J492" s="50">
        <v>110</v>
      </c>
      <c r="K492" s="49"/>
      <c r="L492" s="152"/>
      <c r="M492" s="55"/>
      <c r="N492" s="49">
        <v>110</v>
      </c>
      <c r="O492" s="50"/>
      <c r="P492" s="50">
        <v>110</v>
      </c>
      <c r="Q492" s="49"/>
      <c r="R492" s="152"/>
      <c r="S492" s="123">
        <v>10</v>
      </c>
      <c r="T492" s="123">
        <v>0</v>
      </c>
      <c r="U492" s="123">
        <v>0</v>
      </c>
      <c r="V492" s="123">
        <v>0</v>
      </c>
      <c r="W492" s="123">
        <v>0</v>
      </c>
      <c r="X492" s="123">
        <v>40</v>
      </c>
      <c r="Y492" s="123">
        <v>0</v>
      </c>
      <c r="Z492" s="123">
        <v>0</v>
      </c>
      <c r="AA492" s="123">
        <v>0</v>
      </c>
      <c r="AB492" s="123">
        <v>0</v>
      </c>
      <c r="AC492" s="123">
        <v>5</v>
      </c>
      <c r="AD492" s="123">
        <v>0</v>
      </c>
      <c r="AE492" s="123">
        <v>0</v>
      </c>
      <c r="AF492" s="123">
        <v>0</v>
      </c>
      <c r="AG492" s="123">
        <v>0</v>
      </c>
      <c r="AH492" s="123">
        <v>0</v>
      </c>
      <c r="AI492" s="123">
        <v>0</v>
      </c>
      <c r="AJ492" s="123">
        <v>5</v>
      </c>
      <c r="AK492" s="123">
        <v>0</v>
      </c>
      <c r="AL492" s="123">
        <v>0</v>
      </c>
      <c r="AM492" s="123">
        <v>0</v>
      </c>
      <c r="AN492" s="123">
        <v>0</v>
      </c>
      <c r="AO492" s="123">
        <v>0</v>
      </c>
      <c r="AP492" s="123">
        <v>25</v>
      </c>
      <c r="AQ492" s="123">
        <v>0</v>
      </c>
      <c r="AR492" s="123">
        <v>0</v>
      </c>
      <c r="AS492" s="123">
        <v>0</v>
      </c>
      <c r="AT492" s="123">
        <v>0</v>
      </c>
      <c r="AU492" s="123">
        <v>0</v>
      </c>
      <c r="AV492" s="123">
        <v>15</v>
      </c>
      <c r="AW492" s="123">
        <v>0</v>
      </c>
      <c r="AX492" s="123">
        <v>5</v>
      </c>
      <c r="AY492" s="123">
        <v>0</v>
      </c>
      <c r="AZ492" s="123">
        <v>0</v>
      </c>
      <c r="BA492" s="123">
        <v>5</v>
      </c>
      <c r="BB492" s="123">
        <v>0</v>
      </c>
      <c r="BC492" s="123">
        <v>0</v>
      </c>
      <c r="BD492" s="123">
        <v>0</v>
      </c>
      <c r="BE492" s="123">
        <v>0</v>
      </c>
      <c r="BF492" s="123">
        <v>0</v>
      </c>
      <c r="BG492" s="123">
        <v>0</v>
      </c>
      <c r="BH492" s="123">
        <v>0</v>
      </c>
      <c r="BI492" s="49"/>
      <c r="BJ492" s="166"/>
      <c r="BK492" s="166"/>
      <c r="BL492" s="166"/>
      <c r="BM492" s="149">
        <v>0</v>
      </c>
    </row>
    <row r="493" spans="2:65" ht="18" customHeight="1" outlineLevel="2" collapsed="1">
      <c r="B493" s="158" t="s">
        <v>818</v>
      </c>
      <c r="C493" s="158"/>
      <c r="D493" s="158"/>
      <c r="E493" s="159" t="s">
        <v>835</v>
      </c>
      <c r="F493" s="158"/>
      <c r="G493" s="160"/>
      <c r="H493" s="160">
        <v>1661</v>
      </c>
      <c r="I493" s="160"/>
      <c r="J493" s="160">
        <v>1661</v>
      </c>
      <c r="K493" s="168"/>
      <c r="L493" s="161"/>
      <c r="M493" s="160"/>
      <c r="N493" s="160">
        <v>1661</v>
      </c>
      <c r="O493" s="160"/>
      <c r="P493" s="160">
        <v>1661</v>
      </c>
      <c r="Q493" s="168"/>
      <c r="R493" s="161"/>
      <c r="S493" s="160">
        <v>78</v>
      </c>
      <c r="T493" s="160">
        <v>0</v>
      </c>
      <c r="U493" s="160">
        <v>0</v>
      </c>
      <c r="V493" s="160">
        <v>0</v>
      </c>
      <c r="W493" s="160">
        <v>0</v>
      </c>
      <c r="X493" s="160">
        <v>525</v>
      </c>
      <c r="Y493" s="160">
        <v>0</v>
      </c>
      <c r="Z493" s="160">
        <v>0</v>
      </c>
      <c r="AA493" s="160">
        <v>0</v>
      </c>
      <c r="AB493" s="160">
        <v>0</v>
      </c>
      <c r="AC493" s="160">
        <v>71</v>
      </c>
      <c r="AD493" s="160">
        <v>30</v>
      </c>
      <c r="AE493" s="160">
        <v>0</v>
      </c>
      <c r="AF493" s="160">
        <v>0</v>
      </c>
      <c r="AG493" s="160">
        <v>75</v>
      </c>
      <c r="AH493" s="160">
        <v>0</v>
      </c>
      <c r="AI493" s="160">
        <v>0</v>
      </c>
      <c r="AJ493" s="160">
        <v>262</v>
      </c>
      <c r="AK493" s="160">
        <v>0</v>
      </c>
      <c r="AL493" s="160">
        <v>0</v>
      </c>
      <c r="AM493" s="160">
        <v>0</v>
      </c>
      <c r="AN493" s="160">
        <v>0</v>
      </c>
      <c r="AO493" s="160">
        <v>0</v>
      </c>
      <c r="AP493" s="160">
        <v>302</v>
      </c>
      <c r="AQ493" s="160">
        <v>0</v>
      </c>
      <c r="AR493" s="160">
        <v>0</v>
      </c>
      <c r="AS493" s="160">
        <v>0</v>
      </c>
      <c r="AT493" s="160">
        <v>0</v>
      </c>
      <c r="AU493" s="160">
        <v>0</v>
      </c>
      <c r="AV493" s="160">
        <v>193</v>
      </c>
      <c r="AW493" s="160">
        <v>0</v>
      </c>
      <c r="AX493" s="160">
        <v>50</v>
      </c>
      <c r="AY493" s="160">
        <v>0</v>
      </c>
      <c r="AZ493" s="160">
        <v>55</v>
      </c>
      <c r="BA493" s="160">
        <v>15</v>
      </c>
      <c r="BB493" s="160">
        <v>0</v>
      </c>
      <c r="BC493" s="160">
        <v>0</v>
      </c>
      <c r="BD493" s="160">
        <v>0</v>
      </c>
      <c r="BE493" s="160">
        <v>5</v>
      </c>
      <c r="BF493" s="160">
        <v>0</v>
      </c>
      <c r="BG493" s="160">
        <v>0</v>
      </c>
      <c r="BH493" s="160">
        <v>0</v>
      </c>
      <c r="BI493" s="160"/>
      <c r="BJ493" s="161"/>
      <c r="BK493" s="160"/>
      <c r="BL493" s="161"/>
      <c r="BM493" s="149">
        <v>0</v>
      </c>
    </row>
    <row r="494" spans="2:65" ht="18" customHeight="1" outlineLevel="1">
      <c r="B494" s="153" t="s">
        <v>818</v>
      </c>
      <c r="C494" s="153"/>
      <c r="D494" s="153" t="s">
        <v>836</v>
      </c>
      <c r="E494" s="153"/>
      <c r="F494" s="153"/>
      <c r="G494" s="154"/>
      <c r="H494" s="154">
        <v>36953</v>
      </c>
      <c r="I494" s="154"/>
      <c r="J494" s="154">
        <v>36953</v>
      </c>
      <c r="K494" s="155"/>
      <c r="L494" s="156"/>
      <c r="M494" s="154"/>
      <c r="N494" s="154">
        <v>36543</v>
      </c>
      <c r="O494" s="154"/>
      <c r="P494" s="154">
        <v>36543</v>
      </c>
      <c r="Q494" s="155"/>
      <c r="R494" s="156"/>
      <c r="S494" s="154">
        <v>1107</v>
      </c>
      <c r="T494" s="189">
        <v>0</v>
      </c>
      <c r="U494" s="189">
        <v>0</v>
      </c>
      <c r="V494" s="189">
        <v>0</v>
      </c>
      <c r="W494" s="189">
        <v>0</v>
      </c>
      <c r="X494" s="189">
        <v>8767</v>
      </c>
      <c r="Y494" s="189">
        <v>0</v>
      </c>
      <c r="Z494" s="189">
        <v>0</v>
      </c>
      <c r="AA494" s="189">
        <v>0</v>
      </c>
      <c r="AB494" s="189">
        <v>0</v>
      </c>
      <c r="AC494" s="189">
        <v>1005</v>
      </c>
      <c r="AD494" s="189">
        <v>215</v>
      </c>
      <c r="AE494" s="189">
        <v>398</v>
      </c>
      <c r="AF494" s="189">
        <v>1125</v>
      </c>
      <c r="AG494" s="189">
        <v>160</v>
      </c>
      <c r="AH494" s="189">
        <v>0</v>
      </c>
      <c r="AI494" s="189">
        <v>0</v>
      </c>
      <c r="AJ494" s="189">
        <v>10347</v>
      </c>
      <c r="AK494" s="189">
        <v>0</v>
      </c>
      <c r="AL494" s="189">
        <v>0</v>
      </c>
      <c r="AM494" s="189">
        <v>0</v>
      </c>
      <c r="AN494" s="189">
        <v>0</v>
      </c>
      <c r="AO494" s="189">
        <v>0</v>
      </c>
      <c r="AP494" s="189">
        <v>5698</v>
      </c>
      <c r="AQ494" s="189">
        <v>0</v>
      </c>
      <c r="AR494" s="189">
        <v>667</v>
      </c>
      <c r="AS494" s="189">
        <v>0</v>
      </c>
      <c r="AT494" s="189">
        <v>0</v>
      </c>
      <c r="AU494" s="189">
        <v>0</v>
      </c>
      <c r="AV494" s="189">
        <v>5944</v>
      </c>
      <c r="AW494" s="189">
        <v>0</v>
      </c>
      <c r="AX494" s="189">
        <v>195</v>
      </c>
      <c r="AY494" s="189">
        <v>0</v>
      </c>
      <c r="AZ494" s="189">
        <v>280</v>
      </c>
      <c r="BA494" s="189">
        <v>265</v>
      </c>
      <c r="BB494" s="189">
        <v>30</v>
      </c>
      <c r="BC494" s="189">
        <v>0</v>
      </c>
      <c r="BD494" s="189">
        <v>0</v>
      </c>
      <c r="BE494" s="154">
        <v>340</v>
      </c>
      <c r="BF494" s="154">
        <v>250</v>
      </c>
      <c r="BG494" s="154">
        <v>0</v>
      </c>
      <c r="BH494" s="154">
        <v>160</v>
      </c>
      <c r="BI494" s="189"/>
      <c r="BJ494" s="190"/>
      <c r="BK494" s="189"/>
      <c r="BL494" s="190"/>
      <c r="BM494" s="149">
        <v>0</v>
      </c>
    </row>
    <row r="495" spans="2:65" ht="18" customHeight="1">
      <c r="B495" s="162" t="s">
        <v>837</v>
      </c>
      <c r="C495" s="162"/>
      <c r="D495" s="162" t="s">
        <v>838</v>
      </c>
      <c r="E495" s="162"/>
      <c r="F495" s="162"/>
      <c r="G495" s="163"/>
      <c r="H495" s="163">
        <v>77605</v>
      </c>
      <c r="I495" s="163"/>
      <c r="J495" s="163">
        <v>77605</v>
      </c>
      <c r="K495" s="163"/>
      <c r="L495" s="164"/>
      <c r="M495" s="163"/>
      <c r="N495" s="163">
        <v>76590</v>
      </c>
      <c r="O495" s="163"/>
      <c r="P495" s="163">
        <v>76590</v>
      </c>
      <c r="Q495" s="163"/>
      <c r="R495" s="164"/>
      <c r="S495" s="163">
        <v>2399</v>
      </c>
      <c r="T495" s="163">
        <v>0</v>
      </c>
      <c r="U495" s="163">
        <v>0</v>
      </c>
      <c r="V495" s="163">
        <v>0</v>
      </c>
      <c r="W495" s="163">
        <v>0</v>
      </c>
      <c r="X495" s="163">
        <v>23058</v>
      </c>
      <c r="Y495" s="163">
        <v>0</v>
      </c>
      <c r="Z495" s="163">
        <v>0</v>
      </c>
      <c r="AA495" s="163">
        <v>0</v>
      </c>
      <c r="AB495" s="163">
        <v>0</v>
      </c>
      <c r="AC495" s="163">
        <v>1070</v>
      </c>
      <c r="AD495" s="163">
        <v>475</v>
      </c>
      <c r="AE495" s="163">
        <v>748</v>
      </c>
      <c r="AF495" s="163">
        <v>2733</v>
      </c>
      <c r="AG495" s="163">
        <v>449</v>
      </c>
      <c r="AH495" s="163">
        <v>0</v>
      </c>
      <c r="AI495" s="163">
        <v>0</v>
      </c>
      <c r="AJ495" s="163">
        <v>23724</v>
      </c>
      <c r="AK495" s="163">
        <v>0</v>
      </c>
      <c r="AL495" s="163">
        <v>0</v>
      </c>
      <c r="AM495" s="163">
        <v>0</v>
      </c>
      <c r="AN495" s="163">
        <v>0</v>
      </c>
      <c r="AO495" s="163">
        <v>0</v>
      </c>
      <c r="AP495" s="163">
        <v>10305</v>
      </c>
      <c r="AQ495" s="163">
        <v>0</v>
      </c>
      <c r="AR495" s="163">
        <v>1643</v>
      </c>
      <c r="AS495" s="163">
        <v>0</v>
      </c>
      <c r="AT495" s="163">
        <v>0</v>
      </c>
      <c r="AU495" s="163">
        <v>0</v>
      </c>
      <c r="AV495" s="163">
        <v>7816</v>
      </c>
      <c r="AW495" s="163">
        <v>0</v>
      </c>
      <c r="AX495" s="163">
        <v>335</v>
      </c>
      <c r="AY495" s="163">
        <v>0</v>
      </c>
      <c r="AZ495" s="163">
        <v>610</v>
      </c>
      <c r="BA495" s="163">
        <v>575</v>
      </c>
      <c r="BB495" s="163">
        <v>60</v>
      </c>
      <c r="BC495" s="163">
        <v>0</v>
      </c>
      <c r="BD495" s="163">
        <v>0</v>
      </c>
      <c r="BE495" s="163">
        <v>590</v>
      </c>
      <c r="BF495" s="163">
        <v>615</v>
      </c>
      <c r="BG495" s="163">
        <v>0</v>
      </c>
      <c r="BH495" s="163">
        <v>400</v>
      </c>
      <c r="BI495" s="163"/>
      <c r="BJ495" s="162"/>
      <c r="BK495" s="182"/>
      <c r="BL495" s="162"/>
      <c r="BM495" s="149">
        <v>0</v>
      </c>
    </row>
    <row r="496" spans="2:65" ht="18" hidden="1" customHeight="1" outlineLevel="3">
      <c r="B496" s="150" t="s">
        <v>83</v>
      </c>
      <c r="C496" s="150" t="s">
        <v>334</v>
      </c>
      <c r="D496" s="150" t="s">
        <v>232</v>
      </c>
      <c r="E496" s="151" t="s">
        <v>13</v>
      </c>
      <c r="F496" s="150" t="s">
        <v>839</v>
      </c>
      <c r="G496" s="49"/>
      <c r="H496" s="55">
        <v>3401</v>
      </c>
      <c r="I496" s="55"/>
      <c r="J496" s="50">
        <v>3401</v>
      </c>
      <c r="K496" s="49"/>
      <c r="L496" s="152"/>
      <c r="M496" s="55"/>
      <c r="N496" s="49">
        <v>3364</v>
      </c>
      <c r="O496" s="50"/>
      <c r="P496" s="50">
        <v>3364</v>
      </c>
      <c r="Q496" s="49"/>
      <c r="R496" s="152"/>
      <c r="S496" s="123">
        <v>248</v>
      </c>
      <c r="T496" s="123">
        <v>0</v>
      </c>
      <c r="U496" s="123">
        <v>0</v>
      </c>
      <c r="V496" s="123">
        <v>0</v>
      </c>
      <c r="W496" s="123">
        <v>0</v>
      </c>
      <c r="X496" s="123">
        <v>958</v>
      </c>
      <c r="Y496" s="123">
        <v>0</v>
      </c>
      <c r="Z496" s="123">
        <v>0</v>
      </c>
      <c r="AA496" s="123">
        <v>0</v>
      </c>
      <c r="AB496" s="123">
        <v>0</v>
      </c>
      <c r="AC496" s="123">
        <v>20</v>
      </c>
      <c r="AD496" s="123">
        <v>30</v>
      </c>
      <c r="AE496" s="123">
        <v>50</v>
      </c>
      <c r="AF496" s="123">
        <v>124</v>
      </c>
      <c r="AG496" s="123">
        <v>40</v>
      </c>
      <c r="AH496" s="123">
        <v>0</v>
      </c>
      <c r="AI496" s="123">
        <v>0</v>
      </c>
      <c r="AJ496" s="123">
        <v>1110</v>
      </c>
      <c r="AK496" s="123">
        <v>0</v>
      </c>
      <c r="AL496" s="123">
        <v>0</v>
      </c>
      <c r="AM496" s="123">
        <v>0</v>
      </c>
      <c r="AN496" s="123">
        <v>0</v>
      </c>
      <c r="AO496" s="123">
        <v>0</v>
      </c>
      <c r="AP496" s="123">
        <v>300</v>
      </c>
      <c r="AQ496" s="123">
        <v>0</v>
      </c>
      <c r="AR496" s="123">
        <v>79</v>
      </c>
      <c r="AS496" s="123">
        <v>0</v>
      </c>
      <c r="AT496" s="123">
        <v>0</v>
      </c>
      <c r="AU496" s="123">
        <v>0</v>
      </c>
      <c r="AV496" s="123">
        <v>299</v>
      </c>
      <c r="AW496" s="123">
        <v>0</v>
      </c>
      <c r="AX496" s="123">
        <v>40</v>
      </c>
      <c r="AY496" s="123">
        <v>0</v>
      </c>
      <c r="AZ496" s="123">
        <v>20</v>
      </c>
      <c r="BA496" s="123">
        <v>26</v>
      </c>
      <c r="BB496" s="123">
        <v>0</v>
      </c>
      <c r="BC496" s="123">
        <v>0</v>
      </c>
      <c r="BD496" s="123">
        <v>0</v>
      </c>
      <c r="BE496" s="123">
        <v>20</v>
      </c>
      <c r="BF496" s="123">
        <v>20</v>
      </c>
      <c r="BG496" s="123">
        <v>0</v>
      </c>
      <c r="BH496" s="123">
        <v>17</v>
      </c>
      <c r="BI496" s="49"/>
      <c r="BJ496" s="152"/>
      <c r="BK496" s="49"/>
      <c r="BL496" s="152"/>
      <c r="BM496" s="149">
        <v>0</v>
      </c>
    </row>
    <row r="497" spans="2:65" ht="18" hidden="1" customHeight="1" outlineLevel="3">
      <c r="B497" s="166" t="s">
        <v>83</v>
      </c>
      <c r="C497" s="166" t="s">
        <v>101</v>
      </c>
      <c r="D497" s="166" t="s">
        <v>237</v>
      </c>
      <c r="E497" s="167" t="s">
        <v>192</v>
      </c>
      <c r="F497" s="166" t="s">
        <v>840</v>
      </c>
      <c r="G497" s="49"/>
      <c r="H497" s="55">
        <v>1941</v>
      </c>
      <c r="I497" s="55"/>
      <c r="J497" s="50">
        <v>1941</v>
      </c>
      <c r="K497" s="49"/>
      <c r="L497" s="152"/>
      <c r="M497" s="55"/>
      <c r="N497" s="49">
        <v>1911</v>
      </c>
      <c r="O497" s="50"/>
      <c r="P497" s="50">
        <v>1911</v>
      </c>
      <c r="Q497" s="49"/>
      <c r="R497" s="152"/>
      <c r="S497" s="123">
        <v>51</v>
      </c>
      <c r="T497" s="123">
        <v>0</v>
      </c>
      <c r="U497" s="123">
        <v>0</v>
      </c>
      <c r="V497" s="123">
        <v>0</v>
      </c>
      <c r="W497" s="123">
        <v>0</v>
      </c>
      <c r="X497" s="123">
        <v>492</v>
      </c>
      <c r="Y497" s="123">
        <v>0</v>
      </c>
      <c r="Z497" s="123">
        <v>0</v>
      </c>
      <c r="AA497" s="123">
        <v>0</v>
      </c>
      <c r="AB497" s="123">
        <v>0</v>
      </c>
      <c r="AC497" s="123">
        <v>9</v>
      </c>
      <c r="AD497" s="123">
        <v>20</v>
      </c>
      <c r="AE497" s="123">
        <v>50</v>
      </c>
      <c r="AF497" s="123">
        <v>94</v>
      </c>
      <c r="AG497" s="123">
        <v>45</v>
      </c>
      <c r="AH497" s="123">
        <v>0</v>
      </c>
      <c r="AI497" s="123">
        <v>0</v>
      </c>
      <c r="AJ497" s="123">
        <v>580</v>
      </c>
      <c r="AK497" s="123">
        <v>0</v>
      </c>
      <c r="AL497" s="123">
        <v>0</v>
      </c>
      <c r="AM497" s="123">
        <v>0</v>
      </c>
      <c r="AN497" s="123">
        <v>0</v>
      </c>
      <c r="AO497" s="123">
        <v>0</v>
      </c>
      <c r="AP497" s="123">
        <v>337</v>
      </c>
      <c r="AQ497" s="123">
        <v>0</v>
      </c>
      <c r="AR497" s="123">
        <v>68</v>
      </c>
      <c r="AS497" s="123">
        <v>0</v>
      </c>
      <c r="AT497" s="123">
        <v>0</v>
      </c>
      <c r="AU497" s="123">
        <v>0</v>
      </c>
      <c r="AV497" s="123">
        <v>90</v>
      </c>
      <c r="AW497" s="123">
        <v>0</v>
      </c>
      <c r="AX497" s="123">
        <v>7</v>
      </c>
      <c r="AY497" s="123">
        <v>0</v>
      </c>
      <c r="AZ497" s="123">
        <v>25</v>
      </c>
      <c r="BA497" s="123">
        <v>20</v>
      </c>
      <c r="BB497" s="123">
        <v>0</v>
      </c>
      <c r="BC497" s="123">
        <v>0</v>
      </c>
      <c r="BD497" s="123">
        <v>0</v>
      </c>
      <c r="BE497" s="123">
        <v>23</v>
      </c>
      <c r="BF497" s="123">
        <v>20</v>
      </c>
      <c r="BG497" s="123">
        <v>0</v>
      </c>
      <c r="BH497" s="123">
        <v>10</v>
      </c>
      <c r="BI497" s="49"/>
      <c r="BJ497" s="166"/>
      <c r="BK497" s="166"/>
      <c r="BL497" s="166"/>
      <c r="BM497" s="149">
        <v>0</v>
      </c>
    </row>
    <row r="498" spans="2:65" ht="18" hidden="1" customHeight="1" outlineLevel="3">
      <c r="B498" s="166" t="s">
        <v>83</v>
      </c>
      <c r="C498" s="166" t="s">
        <v>100</v>
      </c>
      <c r="D498" s="166" t="s">
        <v>235</v>
      </c>
      <c r="E498" s="167" t="s">
        <v>206</v>
      </c>
      <c r="F498" s="166" t="s">
        <v>115</v>
      </c>
      <c r="G498" s="49"/>
      <c r="H498" s="55">
        <v>5175</v>
      </c>
      <c r="I498" s="55"/>
      <c r="J498" s="50">
        <v>5175</v>
      </c>
      <c r="K498" s="49"/>
      <c r="L498" s="152"/>
      <c r="M498" s="55"/>
      <c r="N498" s="49">
        <v>5135</v>
      </c>
      <c r="O498" s="50"/>
      <c r="P498" s="50">
        <v>5135</v>
      </c>
      <c r="Q498" s="49"/>
      <c r="R498" s="152"/>
      <c r="S498" s="123">
        <v>0</v>
      </c>
      <c r="T498" s="123">
        <v>0</v>
      </c>
      <c r="U498" s="123">
        <v>0</v>
      </c>
      <c r="V498" s="123">
        <v>0</v>
      </c>
      <c r="W498" s="123">
        <v>0</v>
      </c>
      <c r="X498" s="123">
        <v>745</v>
      </c>
      <c r="Y498" s="123">
        <v>0</v>
      </c>
      <c r="Z498" s="123">
        <v>0</v>
      </c>
      <c r="AA498" s="123">
        <v>0</v>
      </c>
      <c r="AB498" s="123">
        <v>0</v>
      </c>
      <c r="AC498" s="123">
        <v>44</v>
      </c>
      <c r="AD498" s="123">
        <v>15</v>
      </c>
      <c r="AE498" s="123">
        <v>100</v>
      </c>
      <c r="AF498" s="123">
        <v>164</v>
      </c>
      <c r="AG498" s="123">
        <v>0</v>
      </c>
      <c r="AH498" s="123">
        <v>0</v>
      </c>
      <c r="AI498" s="123">
        <v>0</v>
      </c>
      <c r="AJ498" s="123">
        <v>2200</v>
      </c>
      <c r="AK498" s="123">
        <v>0</v>
      </c>
      <c r="AL498" s="123">
        <v>0</v>
      </c>
      <c r="AM498" s="123">
        <v>0</v>
      </c>
      <c r="AN498" s="123">
        <v>0</v>
      </c>
      <c r="AO498" s="123">
        <v>0</v>
      </c>
      <c r="AP498" s="123">
        <v>241</v>
      </c>
      <c r="AQ498" s="123">
        <v>0</v>
      </c>
      <c r="AR498" s="123">
        <v>125</v>
      </c>
      <c r="AS498" s="123">
        <v>0</v>
      </c>
      <c r="AT498" s="123">
        <v>0</v>
      </c>
      <c r="AU498" s="123">
        <v>0</v>
      </c>
      <c r="AV498" s="123">
        <v>1451</v>
      </c>
      <c r="AW498" s="123">
        <v>0</v>
      </c>
      <c r="AX498" s="123">
        <v>19</v>
      </c>
      <c r="AY498" s="123">
        <v>0</v>
      </c>
      <c r="AZ498" s="123">
        <v>0</v>
      </c>
      <c r="BA498" s="123">
        <v>0</v>
      </c>
      <c r="BB498" s="123">
        <v>0</v>
      </c>
      <c r="BC498" s="123">
        <v>0</v>
      </c>
      <c r="BD498" s="123">
        <v>0</v>
      </c>
      <c r="BE498" s="123">
        <v>31</v>
      </c>
      <c r="BF498" s="123">
        <v>30</v>
      </c>
      <c r="BG498" s="123">
        <v>0</v>
      </c>
      <c r="BH498" s="123">
        <v>10</v>
      </c>
      <c r="BI498" s="49"/>
      <c r="BJ498" s="166"/>
      <c r="BK498" s="166"/>
      <c r="BL498" s="166"/>
      <c r="BM498" s="149">
        <v>0</v>
      </c>
    </row>
    <row r="499" spans="2:65" ht="18" hidden="1" customHeight="1" outlineLevel="3">
      <c r="B499" s="166" t="s">
        <v>83</v>
      </c>
      <c r="C499" s="166" t="s">
        <v>720</v>
      </c>
      <c r="D499" s="166" t="s">
        <v>239</v>
      </c>
      <c r="E499" s="167" t="s">
        <v>63</v>
      </c>
      <c r="F499" s="166" t="s">
        <v>841</v>
      </c>
      <c r="G499" s="49"/>
      <c r="H499" s="55">
        <v>4098</v>
      </c>
      <c r="I499" s="55"/>
      <c r="J499" s="50">
        <v>4098</v>
      </c>
      <c r="K499" s="49"/>
      <c r="L499" s="152"/>
      <c r="M499" s="55"/>
      <c r="N499" s="49">
        <v>4035</v>
      </c>
      <c r="O499" s="50"/>
      <c r="P499" s="50">
        <v>4035</v>
      </c>
      <c r="Q499" s="49"/>
      <c r="R499" s="152"/>
      <c r="S499" s="123">
        <v>100</v>
      </c>
      <c r="T499" s="123">
        <v>0</v>
      </c>
      <c r="U499" s="123">
        <v>0</v>
      </c>
      <c r="V499" s="123">
        <v>0</v>
      </c>
      <c r="W499" s="123">
        <v>0</v>
      </c>
      <c r="X499" s="123">
        <v>1758</v>
      </c>
      <c r="Y499" s="123">
        <v>0</v>
      </c>
      <c r="Z499" s="123">
        <v>0</v>
      </c>
      <c r="AA499" s="123">
        <v>0</v>
      </c>
      <c r="AB499" s="123">
        <v>0</v>
      </c>
      <c r="AC499" s="123">
        <v>30</v>
      </c>
      <c r="AD499" s="123">
        <v>0</v>
      </c>
      <c r="AE499" s="123">
        <v>45</v>
      </c>
      <c r="AF499" s="123">
        <v>164</v>
      </c>
      <c r="AG499" s="123">
        <v>15</v>
      </c>
      <c r="AH499" s="123">
        <v>0</v>
      </c>
      <c r="AI499" s="123">
        <v>0</v>
      </c>
      <c r="AJ499" s="123">
        <v>1400</v>
      </c>
      <c r="AK499" s="123">
        <v>0</v>
      </c>
      <c r="AL499" s="123">
        <v>0</v>
      </c>
      <c r="AM499" s="123">
        <v>0</v>
      </c>
      <c r="AN499" s="123">
        <v>0</v>
      </c>
      <c r="AO499" s="123">
        <v>0</v>
      </c>
      <c r="AP499" s="123">
        <v>60</v>
      </c>
      <c r="AQ499" s="123">
        <v>0</v>
      </c>
      <c r="AR499" s="123">
        <v>125</v>
      </c>
      <c r="AS499" s="123">
        <v>0</v>
      </c>
      <c r="AT499" s="123">
        <v>0</v>
      </c>
      <c r="AU499" s="123">
        <v>0</v>
      </c>
      <c r="AV499" s="123">
        <v>240</v>
      </c>
      <c r="AW499" s="123">
        <v>0</v>
      </c>
      <c r="AX499" s="123">
        <v>29</v>
      </c>
      <c r="AY499" s="123">
        <v>0</v>
      </c>
      <c r="AZ499" s="123">
        <v>0</v>
      </c>
      <c r="BA499" s="123">
        <v>10</v>
      </c>
      <c r="BB499" s="123">
        <v>0</v>
      </c>
      <c r="BC499" s="123">
        <v>0</v>
      </c>
      <c r="BD499" s="123">
        <v>0</v>
      </c>
      <c r="BE499" s="123">
        <v>59</v>
      </c>
      <c r="BF499" s="123">
        <v>30</v>
      </c>
      <c r="BG499" s="123">
        <v>0</v>
      </c>
      <c r="BH499" s="123">
        <v>33</v>
      </c>
      <c r="BI499" s="49"/>
      <c r="BJ499" s="166"/>
      <c r="BK499" s="166"/>
      <c r="BL499" s="166"/>
      <c r="BM499" s="149">
        <v>0</v>
      </c>
    </row>
    <row r="500" spans="2:65" ht="18" hidden="1" customHeight="1" outlineLevel="3">
      <c r="B500" s="166" t="s">
        <v>83</v>
      </c>
      <c r="C500" s="166" t="s">
        <v>334</v>
      </c>
      <c r="D500" s="166" t="s">
        <v>233</v>
      </c>
      <c r="E500" s="167" t="s">
        <v>80</v>
      </c>
      <c r="F500" s="166" t="s">
        <v>321</v>
      </c>
      <c r="G500" s="49"/>
      <c r="H500" s="55">
        <v>2125</v>
      </c>
      <c r="I500" s="55"/>
      <c r="J500" s="50">
        <v>2125</v>
      </c>
      <c r="K500" s="49"/>
      <c r="L500" s="152"/>
      <c r="M500" s="55"/>
      <c r="N500" s="49">
        <v>2095</v>
      </c>
      <c r="O500" s="50"/>
      <c r="P500" s="50">
        <v>2095</v>
      </c>
      <c r="Q500" s="49"/>
      <c r="R500" s="152"/>
      <c r="S500" s="123">
        <v>20</v>
      </c>
      <c r="T500" s="123">
        <v>0</v>
      </c>
      <c r="U500" s="123">
        <v>0</v>
      </c>
      <c r="V500" s="123">
        <v>0</v>
      </c>
      <c r="W500" s="123">
        <v>0</v>
      </c>
      <c r="X500" s="123">
        <v>895</v>
      </c>
      <c r="Y500" s="123">
        <v>0</v>
      </c>
      <c r="Z500" s="123">
        <v>0</v>
      </c>
      <c r="AA500" s="123">
        <v>0</v>
      </c>
      <c r="AB500" s="123">
        <v>0</v>
      </c>
      <c r="AC500" s="123">
        <v>15</v>
      </c>
      <c r="AD500" s="123">
        <v>18</v>
      </c>
      <c r="AE500" s="123">
        <v>0</v>
      </c>
      <c r="AF500" s="123">
        <v>90</v>
      </c>
      <c r="AG500" s="123">
        <v>5</v>
      </c>
      <c r="AH500" s="123">
        <v>0</v>
      </c>
      <c r="AI500" s="123">
        <v>0</v>
      </c>
      <c r="AJ500" s="123">
        <v>670</v>
      </c>
      <c r="AK500" s="123">
        <v>0</v>
      </c>
      <c r="AL500" s="123">
        <v>0</v>
      </c>
      <c r="AM500" s="123">
        <v>0</v>
      </c>
      <c r="AN500" s="123">
        <v>0</v>
      </c>
      <c r="AO500" s="123">
        <v>0</v>
      </c>
      <c r="AP500" s="123">
        <v>105</v>
      </c>
      <c r="AQ500" s="123">
        <v>0</v>
      </c>
      <c r="AR500" s="123">
        <v>57</v>
      </c>
      <c r="AS500" s="123">
        <v>0</v>
      </c>
      <c r="AT500" s="123">
        <v>0</v>
      </c>
      <c r="AU500" s="123">
        <v>0</v>
      </c>
      <c r="AV500" s="123">
        <v>171</v>
      </c>
      <c r="AW500" s="123">
        <v>0</v>
      </c>
      <c r="AX500" s="123">
        <v>20</v>
      </c>
      <c r="AY500" s="123">
        <v>0</v>
      </c>
      <c r="AZ500" s="123">
        <v>13</v>
      </c>
      <c r="BA500" s="123">
        <v>16</v>
      </c>
      <c r="BB500" s="123">
        <v>0</v>
      </c>
      <c r="BC500" s="123">
        <v>0</v>
      </c>
      <c r="BD500" s="123">
        <v>0</v>
      </c>
      <c r="BE500" s="123">
        <v>0</v>
      </c>
      <c r="BF500" s="123">
        <v>20</v>
      </c>
      <c r="BG500" s="123">
        <v>0</v>
      </c>
      <c r="BH500" s="123">
        <v>10</v>
      </c>
      <c r="BI500" s="49"/>
      <c r="BJ500" s="166"/>
      <c r="BK500" s="166"/>
      <c r="BL500" s="166"/>
      <c r="BM500" s="149">
        <v>0</v>
      </c>
    </row>
    <row r="501" spans="2:65" ht="18" hidden="1" customHeight="1" outlineLevel="3">
      <c r="B501" s="166" t="s">
        <v>83</v>
      </c>
      <c r="C501" s="166" t="s">
        <v>302</v>
      </c>
      <c r="D501" s="166" t="s">
        <v>236</v>
      </c>
      <c r="E501" s="167" t="s">
        <v>113</v>
      </c>
      <c r="F501" s="166" t="s">
        <v>114</v>
      </c>
      <c r="G501" s="49"/>
      <c r="H501" s="55">
        <v>4851</v>
      </c>
      <c r="I501" s="55"/>
      <c r="J501" s="50">
        <v>4851</v>
      </c>
      <c r="K501" s="49"/>
      <c r="L501" s="152"/>
      <c r="M501" s="55"/>
      <c r="N501" s="49">
        <v>4806</v>
      </c>
      <c r="O501" s="50"/>
      <c r="P501" s="50">
        <v>4806</v>
      </c>
      <c r="Q501" s="49"/>
      <c r="R501" s="152"/>
      <c r="S501" s="123">
        <v>50</v>
      </c>
      <c r="T501" s="123">
        <v>0</v>
      </c>
      <c r="U501" s="123">
        <v>0</v>
      </c>
      <c r="V501" s="123">
        <v>0</v>
      </c>
      <c r="W501" s="123">
        <v>0</v>
      </c>
      <c r="X501" s="123">
        <v>1665</v>
      </c>
      <c r="Y501" s="123">
        <v>0</v>
      </c>
      <c r="Z501" s="123">
        <v>0</v>
      </c>
      <c r="AA501" s="123">
        <v>0</v>
      </c>
      <c r="AB501" s="123">
        <v>0</v>
      </c>
      <c r="AC501" s="123">
        <v>5</v>
      </c>
      <c r="AD501" s="123">
        <v>60</v>
      </c>
      <c r="AE501" s="123">
        <v>100</v>
      </c>
      <c r="AF501" s="123">
        <v>199</v>
      </c>
      <c r="AG501" s="123">
        <v>50</v>
      </c>
      <c r="AH501" s="123">
        <v>0</v>
      </c>
      <c r="AI501" s="123">
        <v>0</v>
      </c>
      <c r="AJ501" s="123">
        <v>1700</v>
      </c>
      <c r="AK501" s="123">
        <v>0</v>
      </c>
      <c r="AL501" s="123">
        <v>0</v>
      </c>
      <c r="AM501" s="123">
        <v>0</v>
      </c>
      <c r="AN501" s="123">
        <v>0</v>
      </c>
      <c r="AO501" s="123">
        <v>0</v>
      </c>
      <c r="AP501" s="123">
        <v>455</v>
      </c>
      <c r="AQ501" s="123">
        <v>0</v>
      </c>
      <c r="AR501" s="123">
        <v>136</v>
      </c>
      <c r="AS501" s="123">
        <v>0</v>
      </c>
      <c r="AT501" s="123">
        <v>0</v>
      </c>
      <c r="AU501" s="123">
        <v>0</v>
      </c>
      <c r="AV501" s="123">
        <v>300</v>
      </c>
      <c r="AW501" s="123">
        <v>0</v>
      </c>
      <c r="AX501" s="123">
        <v>15</v>
      </c>
      <c r="AY501" s="123">
        <v>0</v>
      </c>
      <c r="AZ501" s="123">
        <v>25</v>
      </c>
      <c r="BA501" s="123">
        <v>41</v>
      </c>
      <c r="BB501" s="123">
        <v>0</v>
      </c>
      <c r="BC501" s="123">
        <v>0</v>
      </c>
      <c r="BD501" s="123">
        <v>0</v>
      </c>
      <c r="BE501" s="123">
        <v>5</v>
      </c>
      <c r="BF501" s="123">
        <v>35</v>
      </c>
      <c r="BG501" s="123">
        <v>0</v>
      </c>
      <c r="BH501" s="123">
        <v>10</v>
      </c>
      <c r="BI501" s="49"/>
      <c r="BJ501" s="166"/>
      <c r="BK501" s="166"/>
      <c r="BL501" s="166"/>
      <c r="BM501" s="149">
        <v>0</v>
      </c>
    </row>
    <row r="502" spans="2:65" ht="18" hidden="1" customHeight="1" outlineLevel="3">
      <c r="B502" s="166" t="s">
        <v>83</v>
      </c>
      <c r="C502" s="166" t="s">
        <v>101</v>
      </c>
      <c r="D502" s="166" t="s">
        <v>238</v>
      </c>
      <c r="E502" s="167" t="s">
        <v>79</v>
      </c>
      <c r="F502" s="166" t="s">
        <v>842</v>
      </c>
      <c r="G502" s="49"/>
      <c r="H502" s="55">
        <v>2013</v>
      </c>
      <c r="I502" s="55"/>
      <c r="J502" s="50">
        <v>2013</v>
      </c>
      <c r="K502" s="49"/>
      <c r="L502" s="152"/>
      <c r="M502" s="55"/>
      <c r="N502" s="49">
        <v>1983</v>
      </c>
      <c r="O502" s="50"/>
      <c r="P502" s="50">
        <v>1983</v>
      </c>
      <c r="Q502" s="49"/>
      <c r="R502" s="152"/>
      <c r="S502" s="123">
        <v>99</v>
      </c>
      <c r="T502" s="123">
        <v>0</v>
      </c>
      <c r="U502" s="123">
        <v>0</v>
      </c>
      <c r="V502" s="123">
        <v>0</v>
      </c>
      <c r="W502" s="123">
        <v>0</v>
      </c>
      <c r="X502" s="123">
        <v>978</v>
      </c>
      <c r="Y502" s="123">
        <v>0</v>
      </c>
      <c r="Z502" s="123">
        <v>0</v>
      </c>
      <c r="AA502" s="123">
        <v>0</v>
      </c>
      <c r="AB502" s="123">
        <v>0</v>
      </c>
      <c r="AC502" s="123">
        <v>6</v>
      </c>
      <c r="AD502" s="123">
        <v>15</v>
      </c>
      <c r="AE502" s="123">
        <v>0</v>
      </c>
      <c r="AF502" s="123">
        <v>90</v>
      </c>
      <c r="AG502" s="123">
        <v>0</v>
      </c>
      <c r="AH502" s="123">
        <v>0</v>
      </c>
      <c r="AI502" s="123">
        <v>0</v>
      </c>
      <c r="AJ502" s="123">
        <v>240</v>
      </c>
      <c r="AK502" s="123">
        <v>0</v>
      </c>
      <c r="AL502" s="123">
        <v>0</v>
      </c>
      <c r="AM502" s="123">
        <v>0</v>
      </c>
      <c r="AN502" s="123">
        <v>0</v>
      </c>
      <c r="AO502" s="123">
        <v>0</v>
      </c>
      <c r="AP502" s="123">
        <v>381</v>
      </c>
      <c r="AQ502" s="123">
        <v>0</v>
      </c>
      <c r="AR502" s="123">
        <v>57</v>
      </c>
      <c r="AS502" s="123">
        <v>0</v>
      </c>
      <c r="AT502" s="123">
        <v>0</v>
      </c>
      <c r="AU502" s="123">
        <v>0</v>
      </c>
      <c r="AV502" s="123">
        <v>32</v>
      </c>
      <c r="AW502" s="123">
        <v>0</v>
      </c>
      <c r="AX502" s="123">
        <v>10</v>
      </c>
      <c r="AY502" s="123">
        <v>0</v>
      </c>
      <c r="AZ502" s="123">
        <v>20</v>
      </c>
      <c r="BA502" s="123">
        <v>20</v>
      </c>
      <c r="BB502" s="123">
        <v>20</v>
      </c>
      <c r="BC502" s="123">
        <v>0</v>
      </c>
      <c r="BD502" s="123">
        <v>0</v>
      </c>
      <c r="BE502" s="123">
        <v>15</v>
      </c>
      <c r="BF502" s="123">
        <v>20</v>
      </c>
      <c r="BG502" s="123">
        <v>0</v>
      </c>
      <c r="BH502" s="123">
        <v>10</v>
      </c>
      <c r="BI502" s="49"/>
      <c r="BJ502" s="166"/>
      <c r="BK502" s="166"/>
      <c r="BL502" s="166"/>
      <c r="BM502" s="149">
        <v>0</v>
      </c>
    </row>
    <row r="503" spans="2:65" ht="18" hidden="1" customHeight="1" outlineLevel="3">
      <c r="B503" s="166" t="s">
        <v>83</v>
      </c>
      <c r="C503" s="166" t="s">
        <v>99</v>
      </c>
      <c r="D503" s="166" t="s">
        <v>234</v>
      </c>
      <c r="E503" s="167" t="s">
        <v>81</v>
      </c>
      <c r="F503" s="166" t="s">
        <v>843</v>
      </c>
      <c r="G503" s="49"/>
      <c r="H503" s="55">
        <v>6719</v>
      </c>
      <c r="I503" s="55"/>
      <c r="J503" s="50">
        <v>6719</v>
      </c>
      <c r="K503" s="49"/>
      <c r="L503" s="152"/>
      <c r="M503" s="55"/>
      <c r="N503" s="49">
        <v>6610</v>
      </c>
      <c r="O503" s="50"/>
      <c r="P503" s="50">
        <v>6610</v>
      </c>
      <c r="Q503" s="49"/>
      <c r="R503" s="152"/>
      <c r="S503" s="123">
        <v>99</v>
      </c>
      <c r="T503" s="123">
        <v>0</v>
      </c>
      <c r="U503" s="123">
        <v>0</v>
      </c>
      <c r="V503" s="123">
        <v>0</v>
      </c>
      <c r="W503" s="123">
        <v>0</v>
      </c>
      <c r="X503" s="123">
        <v>2145</v>
      </c>
      <c r="Y503" s="123">
        <v>0</v>
      </c>
      <c r="Z503" s="123">
        <v>0</v>
      </c>
      <c r="AA503" s="123">
        <v>0</v>
      </c>
      <c r="AB503" s="123">
        <v>0</v>
      </c>
      <c r="AC503" s="123">
        <v>10</v>
      </c>
      <c r="AD503" s="123">
        <v>10</v>
      </c>
      <c r="AE503" s="123">
        <v>200</v>
      </c>
      <c r="AF503" s="123">
        <v>253</v>
      </c>
      <c r="AG503" s="123">
        <v>0</v>
      </c>
      <c r="AH503" s="123">
        <v>0</v>
      </c>
      <c r="AI503" s="123">
        <v>0</v>
      </c>
      <c r="AJ503" s="123">
        <v>2637</v>
      </c>
      <c r="AK503" s="123">
        <v>0</v>
      </c>
      <c r="AL503" s="123">
        <v>0</v>
      </c>
      <c r="AM503" s="123">
        <v>0</v>
      </c>
      <c r="AN503" s="123">
        <v>0</v>
      </c>
      <c r="AO503" s="123">
        <v>0</v>
      </c>
      <c r="AP503" s="123">
        <v>720</v>
      </c>
      <c r="AQ503" s="123">
        <v>0</v>
      </c>
      <c r="AR503" s="123">
        <v>182</v>
      </c>
      <c r="AS503" s="123">
        <v>0</v>
      </c>
      <c r="AT503" s="123">
        <v>0</v>
      </c>
      <c r="AU503" s="123">
        <v>0</v>
      </c>
      <c r="AV503" s="123">
        <v>233</v>
      </c>
      <c r="AW503" s="123">
        <v>0</v>
      </c>
      <c r="AX503" s="123">
        <v>10</v>
      </c>
      <c r="AY503" s="123">
        <v>0</v>
      </c>
      <c r="AZ503" s="123">
        <v>45</v>
      </c>
      <c r="BA503" s="123">
        <v>56</v>
      </c>
      <c r="BB503" s="123">
        <v>10</v>
      </c>
      <c r="BC503" s="123">
        <v>0</v>
      </c>
      <c r="BD503" s="123">
        <v>0</v>
      </c>
      <c r="BE503" s="123">
        <v>0</v>
      </c>
      <c r="BF503" s="123">
        <v>75</v>
      </c>
      <c r="BG503" s="123">
        <v>0</v>
      </c>
      <c r="BH503" s="123">
        <v>34</v>
      </c>
      <c r="BI503" s="49"/>
      <c r="BJ503" s="166"/>
      <c r="BK503" s="166"/>
      <c r="BL503" s="166"/>
      <c r="BM503" s="149">
        <v>0</v>
      </c>
    </row>
    <row r="504" spans="2:65" ht="18" hidden="1" customHeight="1" outlineLevel="3">
      <c r="B504" s="166" t="s">
        <v>83</v>
      </c>
      <c r="C504" s="166" t="s">
        <v>165</v>
      </c>
      <c r="D504" s="166" t="s">
        <v>611</v>
      </c>
      <c r="E504" s="167" t="s">
        <v>166</v>
      </c>
      <c r="F504" s="166" t="s">
        <v>116</v>
      </c>
      <c r="G504" s="49"/>
      <c r="H504" s="55">
        <v>0</v>
      </c>
      <c r="I504" s="55"/>
      <c r="J504" s="50">
        <v>0</v>
      </c>
      <c r="K504" s="49"/>
      <c r="L504" s="152"/>
      <c r="M504" s="55"/>
      <c r="N504" s="49">
        <v>0</v>
      </c>
      <c r="O504" s="50"/>
      <c r="P504" s="50">
        <v>0</v>
      </c>
      <c r="Q504" s="49"/>
      <c r="R504" s="152"/>
      <c r="S504" s="123">
        <v>0</v>
      </c>
      <c r="T504" s="123">
        <v>0</v>
      </c>
      <c r="U504" s="123">
        <v>0</v>
      </c>
      <c r="V504" s="123">
        <v>0</v>
      </c>
      <c r="W504" s="123">
        <v>0</v>
      </c>
      <c r="X504" s="123">
        <v>0</v>
      </c>
      <c r="Y504" s="123">
        <v>0</v>
      </c>
      <c r="Z504" s="123">
        <v>0</v>
      </c>
      <c r="AA504" s="123">
        <v>0</v>
      </c>
      <c r="AB504" s="123">
        <v>0</v>
      </c>
      <c r="AC504" s="123">
        <v>0</v>
      </c>
      <c r="AD504" s="123">
        <v>0</v>
      </c>
      <c r="AE504" s="123">
        <v>0</v>
      </c>
      <c r="AF504" s="123">
        <v>0</v>
      </c>
      <c r="AG504" s="123">
        <v>0</v>
      </c>
      <c r="AH504" s="123">
        <v>0</v>
      </c>
      <c r="AI504" s="123">
        <v>0</v>
      </c>
      <c r="AJ504" s="123">
        <v>0</v>
      </c>
      <c r="AK504" s="123">
        <v>0</v>
      </c>
      <c r="AL504" s="123">
        <v>0</v>
      </c>
      <c r="AM504" s="123">
        <v>0</v>
      </c>
      <c r="AN504" s="123">
        <v>0</v>
      </c>
      <c r="AO504" s="123">
        <v>0</v>
      </c>
      <c r="AP504" s="123">
        <v>0</v>
      </c>
      <c r="AQ504" s="123">
        <v>0</v>
      </c>
      <c r="AR504" s="123">
        <v>0</v>
      </c>
      <c r="AS504" s="123">
        <v>0</v>
      </c>
      <c r="AT504" s="123">
        <v>0</v>
      </c>
      <c r="AU504" s="123">
        <v>0</v>
      </c>
      <c r="AV504" s="123">
        <v>0</v>
      </c>
      <c r="AW504" s="123">
        <v>0</v>
      </c>
      <c r="AX504" s="123">
        <v>0</v>
      </c>
      <c r="AY504" s="123">
        <v>0</v>
      </c>
      <c r="AZ504" s="123">
        <v>0</v>
      </c>
      <c r="BA504" s="123">
        <v>0</v>
      </c>
      <c r="BB504" s="123">
        <v>0</v>
      </c>
      <c r="BC504" s="123">
        <v>0</v>
      </c>
      <c r="BD504" s="123">
        <v>0</v>
      </c>
      <c r="BE504" s="123">
        <v>0</v>
      </c>
      <c r="BF504" s="123">
        <v>0</v>
      </c>
      <c r="BG504" s="123">
        <v>0</v>
      </c>
      <c r="BH504" s="123">
        <v>0</v>
      </c>
      <c r="BI504" s="49"/>
      <c r="BJ504" s="166"/>
      <c r="BK504" s="166"/>
      <c r="BL504" s="166"/>
      <c r="BM504" s="149">
        <v>0</v>
      </c>
    </row>
    <row r="505" spans="2:65" ht="18" hidden="1" customHeight="1" outlineLevel="3">
      <c r="B505" s="166" t="s">
        <v>83</v>
      </c>
      <c r="C505" s="166" t="s">
        <v>165</v>
      </c>
      <c r="D505" s="166" t="s">
        <v>1133</v>
      </c>
      <c r="E505" s="167" t="s">
        <v>1134</v>
      </c>
      <c r="F505" s="166" t="s">
        <v>116</v>
      </c>
      <c r="G505" s="49"/>
      <c r="H505" s="55">
        <v>3304</v>
      </c>
      <c r="I505" s="55"/>
      <c r="J505" s="50">
        <v>3304</v>
      </c>
      <c r="K505" s="49"/>
      <c r="L505" s="152"/>
      <c r="M505" s="55"/>
      <c r="N505" s="49">
        <v>3251</v>
      </c>
      <c r="O505" s="50"/>
      <c r="P505" s="50">
        <v>3251</v>
      </c>
      <c r="Q505" s="49"/>
      <c r="R505" s="152"/>
      <c r="S505" s="123">
        <v>81</v>
      </c>
      <c r="T505" s="123">
        <v>0</v>
      </c>
      <c r="U505" s="123">
        <v>0</v>
      </c>
      <c r="V505" s="123">
        <v>0</v>
      </c>
      <c r="W505" s="123">
        <v>0</v>
      </c>
      <c r="X505" s="123">
        <v>1011</v>
      </c>
      <c r="Y505" s="123">
        <v>0</v>
      </c>
      <c r="Z505" s="123">
        <v>0</v>
      </c>
      <c r="AA505" s="123">
        <v>0</v>
      </c>
      <c r="AB505" s="123">
        <v>0</v>
      </c>
      <c r="AC505" s="123">
        <v>0</v>
      </c>
      <c r="AD505" s="123">
        <v>25</v>
      </c>
      <c r="AE505" s="123">
        <v>0</v>
      </c>
      <c r="AF505" s="123">
        <v>164</v>
      </c>
      <c r="AG505" s="123">
        <v>0</v>
      </c>
      <c r="AH505" s="123">
        <v>0</v>
      </c>
      <c r="AI505" s="123">
        <v>0</v>
      </c>
      <c r="AJ505" s="123">
        <v>1500</v>
      </c>
      <c r="AK505" s="123">
        <v>0</v>
      </c>
      <c r="AL505" s="123">
        <v>0</v>
      </c>
      <c r="AM505" s="123">
        <v>0</v>
      </c>
      <c r="AN505" s="123">
        <v>0</v>
      </c>
      <c r="AO505" s="123">
        <v>0</v>
      </c>
      <c r="AP505" s="123">
        <v>150</v>
      </c>
      <c r="AQ505" s="123">
        <v>0</v>
      </c>
      <c r="AR505" s="123">
        <v>125</v>
      </c>
      <c r="AS505" s="123">
        <v>0</v>
      </c>
      <c r="AT505" s="123">
        <v>0</v>
      </c>
      <c r="AU505" s="123">
        <v>0</v>
      </c>
      <c r="AV505" s="123">
        <v>110</v>
      </c>
      <c r="AW505" s="123">
        <v>0</v>
      </c>
      <c r="AX505" s="123">
        <v>0</v>
      </c>
      <c r="AY505" s="123">
        <v>0</v>
      </c>
      <c r="AZ505" s="123">
        <v>35</v>
      </c>
      <c r="BA505" s="123">
        <v>30</v>
      </c>
      <c r="BB505" s="123">
        <v>0</v>
      </c>
      <c r="BC505" s="123">
        <v>0</v>
      </c>
      <c r="BD505" s="123">
        <v>0</v>
      </c>
      <c r="BE505" s="123">
        <v>20</v>
      </c>
      <c r="BF505" s="123">
        <v>30</v>
      </c>
      <c r="BG505" s="123">
        <v>0</v>
      </c>
      <c r="BH505" s="123">
        <v>23</v>
      </c>
      <c r="BI505" s="49"/>
      <c r="BJ505" s="166"/>
      <c r="BK505" s="166"/>
      <c r="BL505" s="166"/>
      <c r="BM505" s="149">
        <v>0</v>
      </c>
    </row>
    <row r="506" spans="2:65" ht="18" customHeight="1" outlineLevel="2" collapsed="1">
      <c r="B506" s="158" t="s">
        <v>83</v>
      </c>
      <c r="C506" s="158"/>
      <c r="D506" s="158"/>
      <c r="E506" s="159" t="s">
        <v>844</v>
      </c>
      <c r="F506" s="158"/>
      <c r="G506" s="160"/>
      <c r="H506" s="160">
        <v>33627</v>
      </c>
      <c r="I506" s="160"/>
      <c r="J506" s="160">
        <v>33627</v>
      </c>
      <c r="K506" s="168"/>
      <c r="L506" s="161"/>
      <c r="M506" s="160"/>
      <c r="N506" s="160">
        <v>33190</v>
      </c>
      <c r="O506" s="160"/>
      <c r="P506" s="160">
        <v>33190</v>
      </c>
      <c r="Q506" s="168"/>
      <c r="R506" s="161"/>
      <c r="S506" s="160">
        <v>748</v>
      </c>
      <c r="T506" s="160">
        <v>0</v>
      </c>
      <c r="U506" s="160">
        <v>0</v>
      </c>
      <c r="V506" s="160">
        <v>0</v>
      </c>
      <c r="W506" s="160">
        <v>0</v>
      </c>
      <c r="X506" s="160">
        <v>10647</v>
      </c>
      <c r="Y506" s="160">
        <v>0</v>
      </c>
      <c r="Z506" s="160">
        <v>0</v>
      </c>
      <c r="AA506" s="160">
        <v>0</v>
      </c>
      <c r="AB506" s="160">
        <v>0</v>
      </c>
      <c r="AC506" s="160">
        <v>139</v>
      </c>
      <c r="AD506" s="160">
        <v>193</v>
      </c>
      <c r="AE506" s="160">
        <v>545</v>
      </c>
      <c r="AF506" s="160">
        <v>1342</v>
      </c>
      <c r="AG506" s="160">
        <v>155</v>
      </c>
      <c r="AH506" s="160">
        <v>0</v>
      </c>
      <c r="AI506" s="160">
        <v>0</v>
      </c>
      <c r="AJ506" s="160">
        <v>12037</v>
      </c>
      <c r="AK506" s="160">
        <v>0</v>
      </c>
      <c r="AL506" s="160">
        <v>0</v>
      </c>
      <c r="AM506" s="160">
        <v>0</v>
      </c>
      <c r="AN506" s="160">
        <v>0</v>
      </c>
      <c r="AO506" s="160">
        <v>0</v>
      </c>
      <c r="AP506" s="160">
        <v>2749</v>
      </c>
      <c r="AQ506" s="160">
        <v>0</v>
      </c>
      <c r="AR506" s="160">
        <v>954</v>
      </c>
      <c r="AS506" s="160">
        <v>0</v>
      </c>
      <c r="AT506" s="160">
        <v>0</v>
      </c>
      <c r="AU506" s="160">
        <v>0</v>
      </c>
      <c r="AV506" s="160">
        <v>2926</v>
      </c>
      <c r="AW506" s="160">
        <v>0</v>
      </c>
      <c r="AX506" s="160">
        <v>150</v>
      </c>
      <c r="AY506" s="160">
        <v>0</v>
      </c>
      <c r="AZ506" s="160">
        <v>183</v>
      </c>
      <c r="BA506" s="160">
        <v>219</v>
      </c>
      <c r="BB506" s="160">
        <v>30</v>
      </c>
      <c r="BC506" s="160">
        <v>0</v>
      </c>
      <c r="BD506" s="160">
        <v>0</v>
      </c>
      <c r="BE506" s="160">
        <v>173</v>
      </c>
      <c r="BF506" s="160">
        <v>280</v>
      </c>
      <c r="BG506" s="160">
        <v>0</v>
      </c>
      <c r="BH506" s="160">
        <v>157</v>
      </c>
      <c r="BI506" s="160"/>
      <c r="BJ506" s="161"/>
      <c r="BK506" s="160"/>
      <c r="BL506" s="161"/>
      <c r="BM506" s="149">
        <v>0</v>
      </c>
    </row>
    <row r="507" spans="2:65" ht="18" hidden="1" customHeight="1" outlineLevel="3">
      <c r="B507" s="166" t="s">
        <v>83</v>
      </c>
      <c r="C507" s="166" t="s">
        <v>302</v>
      </c>
      <c r="D507" s="166" t="s">
        <v>423</v>
      </c>
      <c r="E507" s="167" t="s">
        <v>461</v>
      </c>
      <c r="F507" s="166" t="s">
        <v>846</v>
      </c>
      <c r="G507" s="49"/>
      <c r="H507" s="55">
        <v>0</v>
      </c>
      <c r="I507" s="55"/>
      <c r="J507" s="50">
        <v>0</v>
      </c>
      <c r="K507" s="49"/>
      <c r="L507" s="152"/>
      <c r="M507" s="55"/>
      <c r="N507" s="49">
        <v>0</v>
      </c>
      <c r="O507" s="50"/>
      <c r="P507" s="50">
        <v>0</v>
      </c>
      <c r="Q507" s="49"/>
      <c r="R507" s="152"/>
      <c r="S507" s="123">
        <v>0</v>
      </c>
      <c r="T507" s="123">
        <v>0</v>
      </c>
      <c r="U507" s="123">
        <v>0</v>
      </c>
      <c r="V507" s="123">
        <v>0</v>
      </c>
      <c r="W507" s="123">
        <v>0</v>
      </c>
      <c r="X507" s="123">
        <v>0</v>
      </c>
      <c r="Y507" s="123">
        <v>0</v>
      </c>
      <c r="Z507" s="123">
        <v>0</v>
      </c>
      <c r="AA507" s="123">
        <v>0</v>
      </c>
      <c r="AB507" s="123">
        <v>0</v>
      </c>
      <c r="AC507" s="123">
        <v>0</v>
      </c>
      <c r="AD507" s="123">
        <v>0</v>
      </c>
      <c r="AE507" s="123">
        <v>0</v>
      </c>
      <c r="AF507" s="123">
        <v>0</v>
      </c>
      <c r="AG507" s="123">
        <v>0</v>
      </c>
      <c r="AH507" s="123">
        <v>0</v>
      </c>
      <c r="AI507" s="123">
        <v>0</v>
      </c>
      <c r="AJ507" s="123">
        <v>0</v>
      </c>
      <c r="AK507" s="123">
        <v>0</v>
      </c>
      <c r="AL507" s="123">
        <v>0</v>
      </c>
      <c r="AM507" s="123">
        <v>0</v>
      </c>
      <c r="AN507" s="123">
        <v>0</v>
      </c>
      <c r="AO507" s="123">
        <v>0</v>
      </c>
      <c r="AP507" s="123">
        <v>0</v>
      </c>
      <c r="AQ507" s="123">
        <v>0</v>
      </c>
      <c r="AR507" s="123">
        <v>0</v>
      </c>
      <c r="AS507" s="123">
        <v>0</v>
      </c>
      <c r="AT507" s="123">
        <v>0</v>
      </c>
      <c r="AU507" s="123">
        <v>0</v>
      </c>
      <c r="AV507" s="123">
        <v>0</v>
      </c>
      <c r="AW507" s="123">
        <v>0</v>
      </c>
      <c r="AX507" s="123">
        <v>0</v>
      </c>
      <c r="AY507" s="123">
        <v>0</v>
      </c>
      <c r="AZ507" s="123">
        <v>0</v>
      </c>
      <c r="BA507" s="123">
        <v>0</v>
      </c>
      <c r="BB507" s="123">
        <v>0</v>
      </c>
      <c r="BC507" s="123">
        <v>0</v>
      </c>
      <c r="BD507" s="123">
        <v>0</v>
      </c>
      <c r="BE507" s="123">
        <v>0</v>
      </c>
      <c r="BF507" s="123">
        <v>0</v>
      </c>
      <c r="BG507" s="123">
        <v>0</v>
      </c>
      <c r="BH507" s="123">
        <v>0</v>
      </c>
      <c r="BI507" s="49"/>
      <c r="BJ507" s="166"/>
      <c r="BK507" s="166"/>
      <c r="BL507" s="166"/>
      <c r="BM507" s="149">
        <v>0</v>
      </c>
    </row>
    <row r="508" spans="2:65" ht="18" hidden="1" customHeight="1" outlineLevel="3">
      <c r="B508" s="166" t="s">
        <v>83</v>
      </c>
      <c r="C508" s="166" t="s">
        <v>99</v>
      </c>
      <c r="D508" s="166" t="s">
        <v>424</v>
      </c>
      <c r="E508" s="167" t="s">
        <v>460</v>
      </c>
      <c r="F508" s="166" t="s">
        <v>847</v>
      </c>
      <c r="G508" s="49"/>
      <c r="H508" s="55">
        <v>108</v>
      </c>
      <c r="I508" s="55"/>
      <c r="J508" s="50">
        <v>108</v>
      </c>
      <c r="K508" s="49"/>
      <c r="L508" s="152"/>
      <c r="M508" s="55"/>
      <c r="N508" s="49">
        <v>103</v>
      </c>
      <c r="O508" s="50"/>
      <c r="P508" s="50">
        <v>103</v>
      </c>
      <c r="Q508" s="49"/>
      <c r="R508" s="152"/>
      <c r="S508" s="123">
        <v>0</v>
      </c>
      <c r="T508" s="123">
        <v>0</v>
      </c>
      <c r="U508" s="123">
        <v>0</v>
      </c>
      <c r="V508" s="123">
        <v>0</v>
      </c>
      <c r="W508" s="123">
        <v>0</v>
      </c>
      <c r="X508" s="123">
        <v>35</v>
      </c>
      <c r="Y508" s="123">
        <v>0</v>
      </c>
      <c r="Z508" s="123">
        <v>0</v>
      </c>
      <c r="AA508" s="123">
        <v>0</v>
      </c>
      <c r="AB508" s="123">
        <v>0</v>
      </c>
      <c r="AC508" s="123">
        <v>0</v>
      </c>
      <c r="AD508" s="123">
        <v>5</v>
      </c>
      <c r="AE508" s="123">
        <v>5</v>
      </c>
      <c r="AF508" s="123">
        <v>0</v>
      </c>
      <c r="AG508" s="123">
        <v>0</v>
      </c>
      <c r="AH508" s="123">
        <v>0</v>
      </c>
      <c r="AI508" s="123">
        <v>0</v>
      </c>
      <c r="AJ508" s="123">
        <v>33</v>
      </c>
      <c r="AK508" s="123">
        <v>0</v>
      </c>
      <c r="AL508" s="123">
        <v>0</v>
      </c>
      <c r="AM508" s="123">
        <v>0</v>
      </c>
      <c r="AN508" s="123">
        <v>0</v>
      </c>
      <c r="AO508" s="123">
        <v>0</v>
      </c>
      <c r="AP508" s="123">
        <v>15</v>
      </c>
      <c r="AQ508" s="123">
        <v>0</v>
      </c>
      <c r="AR508" s="123">
        <v>0</v>
      </c>
      <c r="AS508" s="123">
        <v>0</v>
      </c>
      <c r="AT508" s="123">
        <v>0</v>
      </c>
      <c r="AU508" s="123">
        <v>0</v>
      </c>
      <c r="AV508" s="123">
        <v>5</v>
      </c>
      <c r="AW508" s="123">
        <v>0</v>
      </c>
      <c r="AX508" s="123">
        <v>0</v>
      </c>
      <c r="AY508" s="123">
        <v>0</v>
      </c>
      <c r="AZ508" s="123">
        <v>0</v>
      </c>
      <c r="BA508" s="123">
        <v>0</v>
      </c>
      <c r="BB508" s="123">
        <v>0</v>
      </c>
      <c r="BC508" s="123">
        <v>0</v>
      </c>
      <c r="BD508" s="123">
        <v>0</v>
      </c>
      <c r="BE508" s="123">
        <v>5</v>
      </c>
      <c r="BF508" s="123">
        <v>0</v>
      </c>
      <c r="BG508" s="123">
        <v>0</v>
      </c>
      <c r="BH508" s="123">
        <v>5</v>
      </c>
      <c r="BI508" s="49"/>
      <c r="BJ508" s="166"/>
      <c r="BK508" s="166"/>
      <c r="BL508" s="166"/>
      <c r="BM508" s="149">
        <v>0</v>
      </c>
    </row>
    <row r="509" spans="2:65" ht="18" hidden="1" customHeight="1" outlineLevel="3">
      <c r="B509" s="166" t="s">
        <v>83</v>
      </c>
      <c r="C509" s="166" t="s">
        <v>720</v>
      </c>
      <c r="D509" s="166" t="s">
        <v>559</v>
      </c>
      <c r="E509" s="167" t="s">
        <v>579</v>
      </c>
      <c r="F509" s="166" t="s">
        <v>848</v>
      </c>
      <c r="G509" s="49"/>
      <c r="H509" s="55">
        <v>0</v>
      </c>
      <c r="I509" s="55"/>
      <c r="J509" s="50">
        <v>0</v>
      </c>
      <c r="K509" s="49"/>
      <c r="L509" s="152"/>
      <c r="M509" s="55"/>
      <c r="N509" s="49">
        <v>0</v>
      </c>
      <c r="O509" s="50"/>
      <c r="P509" s="50">
        <v>0</v>
      </c>
      <c r="Q509" s="49"/>
      <c r="R509" s="152"/>
      <c r="S509" s="123">
        <v>0</v>
      </c>
      <c r="T509" s="123">
        <v>0</v>
      </c>
      <c r="U509" s="123">
        <v>0</v>
      </c>
      <c r="V509" s="123">
        <v>0</v>
      </c>
      <c r="W509" s="123">
        <v>0</v>
      </c>
      <c r="X509" s="123">
        <v>0</v>
      </c>
      <c r="Y509" s="123">
        <v>0</v>
      </c>
      <c r="Z509" s="123">
        <v>0</v>
      </c>
      <c r="AA509" s="123">
        <v>0</v>
      </c>
      <c r="AB509" s="123">
        <v>0</v>
      </c>
      <c r="AC509" s="123">
        <v>0</v>
      </c>
      <c r="AD509" s="123">
        <v>0</v>
      </c>
      <c r="AE509" s="123">
        <v>0</v>
      </c>
      <c r="AF509" s="123">
        <v>0</v>
      </c>
      <c r="AG509" s="123">
        <v>0</v>
      </c>
      <c r="AH509" s="123">
        <v>0</v>
      </c>
      <c r="AI509" s="123">
        <v>0</v>
      </c>
      <c r="AJ509" s="123">
        <v>0</v>
      </c>
      <c r="AK509" s="123">
        <v>0</v>
      </c>
      <c r="AL509" s="123">
        <v>0</v>
      </c>
      <c r="AM509" s="123">
        <v>0</v>
      </c>
      <c r="AN509" s="123">
        <v>0</v>
      </c>
      <c r="AO509" s="123">
        <v>0</v>
      </c>
      <c r="AP509" s="123">
        <v>0</v>
      </c>
      <c r="AQ509" s="123">
        <v>0</v>
      </c>
      <c r="AR509" s="123">
        <v>0</v>
      </c>
      <c r="AS509" s="123">
        <v>0</v>
      </c>
      <c r="AT509" s="123">
        <v>0</v>
      </c>
      <c r="AU509" s="123">
        <v>0</v>
      </c>
      <c r="AV509" s="123">
        <v>0</v>
      </c>
      <c r="AW509" s="123">
        <v>0</v>
      </c>
      <c r="AX509" s="123">
        <v>0</v>
      </c>
      <c r="AY509" s="123">
        <v>0</v>
      </c>
      <c r="AZ509" s="123">
        <v>0</v>
      </c>
      <c r="BA509" s="123">
        <v>0</v>
      </c>
      <c r="BB509" s="123">
        <v>0</v>
      </c>
      <c r="BC509" s="123">
        <v>0</v>
      </c>
      <c r="BD509" s="123">
        <v>0</v>
      </c>
      <c r="BE509" s="123">
        <v>0</v>
      </c>
      <c r="BF509" s="123">
        <v>0</v>
      </c>
      <c r="BG509" s="123">
        <v>0</v>
      </c>
      <c r="BH509" s="123">
        <v>0</v>
      </c>
      <c r="BI509" s="49"/>
      <c r="BJ509" s="166"/>
      <c r="BK509" s="166"/>
      <c r="BL509" s="166"/>
      <c r="BM509" s="149">
        <v>0</v>
      </c>
    </row>
    <row r="510" spans="2:65" ht="18" hidden="1" customHeight="1" outlineLevel="3">
      <c r="B510" s="166" t="s">
        <v>83</v>
      </c>
      <c r="C510" s="166" t="s">
        <v>720</v>
      </c>
      <c r="D510" s="166" t="s">
        <v>560</v>
      </c>
      <c r="E510" s="167" t="s">
        <v>580</v>
      </c>
      <c r="F510" s="166" t="s">
        <v>849</v>
      </c>
      <c r="G510" s="49"/>
      <c r="H510" s="55">
        <v>0</v>
      </c>
      <c r="I510" s="55"/>
      <c r="J510" s="50">
        <v>0</v>
      </c>
      <c r="K510" s="49"/>
      <c r="L510" s="152"/>
      <c r="M510" s="55"/>
      <c r="N510" s="49">
        <v>0</v>
      </c>
      <c r="O510" s="50"/>
      <c r="P510" s="50">
        <v>0</v>
      </c>
      <c r="Q510" s="49"/>
      <c r="R510" s="152"/>
      <c r="S510" s="123">
        <v>0</v>
      </c>
      <c r="T510" s="123">
        <v>0</v>
      </c>
      <c r="U510" s="123">
        <v>0</v>
      </c>
      <c r="V510" s="123">
        <v>0</v>
      </c>
      <c r="W510" s="123">
        <v>0</v>
      </c>
      <c r="X510" s="123">
        <v>0</v>
      </c>
      <c r="Y510" s="123">
        <v>0</v>
      </c>
      <c r="Z510" s="123">
        <v>0</v>
      </c>
      <c r="AA510" s="123">
        <v>0</v>
      </c>
      <c r="AB510" s="123">
        <v>0</v>
      </c>
      <c r="AC510" s="123">
        <v>0</v>
      </c>
      <c r="AD510" s="123">
        <v>0</v>
      </c>
      <c r="AE510" s="123">
        <v>0</v>
      </c>
      <c r="AF510" s="123">
        <v>0</v>
      </c>
      <c r="AG510" s="123">
        <v>0</v>
      </c>
      <c r="AH510" s="123">
        <v>0</v>
      </c>
      <c r="AI510" s="123">
        <v>0</v>
      </c>
      <c r="AJ510" s="123">
        <v>0</v>
      </c>
      <c r="AK510" s="123">
        <v>0</v>
      </c>
      <c r="AL510" s="123">
        <v>0</v>
      </c>
      <c r="AM510" s="123">
        <v>0</v>
      </c>
      <c r="AN510" s="123">
        <v>0</v>
      </c>
      <c r="AO510" s="123">
        <v>0</v>
      </c>
      <c r="AP510" s="123">
        <v>0</v>
      </c>
      <c r="AQ510" s="123">
        <v>0</v>
      </c>
      <c r="AR510" s="123">
        <v>0</v>
      </c>
      <c r="AS510" s="123">
        <v>0</v>
      </c>
      <c r="AT510" s="123">
        <v>0</v>
      </c>
      <c r="AU510" s="123">
        <v>0</v>
      </c>
      <c r="AV510" s="123">
        <v>0</v>
      </c>
      <c r="AW510" s="123">
        <v>0</v>
      </c>
      <c r="AX510" s="123">
        <v>0</v>
      </c>
      <c r="AY510" s="123">
        <v>0</v>
      </c>
      <c r="AZ510" s="123">
        <v>0</v>
      </c>
      <c r="BA510" s="123">
        <v>0</v>
      </c>
      <c r="BB510" s="123">
        <v>0</v>
      </c>
      <c r="BC510" s="123">
        <v>0</v>
      </c>
      <c r="BD510" s="123">
        <v>0</v>
      </c>
      <c r="BE510" s="123">
        <v>0</v>
      </c>
      <c r="BF510" s="123">
        <v>0</v>
      </c>
      <c r="BG510" s="123">
        <v>0</v>
      </c>
      <c r="BH510" s="123">
        <v>0</v>
      </c>
      <c r="BI510" s="49"/>
      <c r="BJ510" s="166"/>
      <c r="BK510" s="166"/>
      <c r="BL510" s="166"/>
      <c r="BM510" s="149">
        <v>0</v>
      </c>
    </row>
    <row r="511" spans="2:65" ht="18" hidden="1" customHeight="1" outlineLevel="3">
      <c r="B511" s="166" t="s">
        <v>83</v>
      </c>
      <c r="C511" s="166" t="s">
        <v>165</v>
      </c>
      <c r="D511" s="166" t="s">
        <v>608</v>
      </c>
      <c r="E511" s="167" t="s">
        <v>650</v>
      </c>
      <c r="F511" s="166" t="s">
        <v>850</v>
      </c>
      <c r="G511" s="49"/>
      <c r="H511" s="55">
        <v>0</v>
      </c>
      <c r="I511" s="55"/>
      <c r="J511" s="50">
        <v>0</v>
      </c>
      <c r="K511" s="49"/>
      <c r="L511" s="152"/>
      <c r="M511" s="55"/>
      <c r="N511" s="49">
        <v>0</v>
      </c>
      <c r="O511" s="50"/>
      <c r="P511" s="50">
        <v>0</v>
      </c>
      <c r="Q511" s="49"/>
      <c r="R511" s="152"/>
      <c r="S511" s="123">
        <v>0</v>
      </c>
      <c r="T511" s="123">
        <v>0</v>
      </c>
      <c r="U511" s="123">
        <v>0</v>
      </c>
      <c r="V511" s="123">
        <v>0</v>
      </c>
      <c r="W511" s="123">
        <v>0</v>
      </c>
      <c r="X511" s="123">
        <v>0</v>
      </c>
      <c r="Y511" s="123">
        <v>0</v>
      </c>
      <c r="Z511" s="123">
        <v>0</v>
      </c>
      <c r="AA511" s="123">
        <v>0</v>
      </c>
      <c r="AB511" s="123">
        <v>0</v>
      </c>
      <c r="AC511" s="123">
        <v>0</v>
      </c>
      <c r="AD511" s="123">
        <v>0</v>
      </c>
      <c r="AE511" s="123">
        <v>0</v>
      </c>
      <c r="AF511" s="123">
        <v>0</v>
      </c>
      <c r="AG511" s="123">
        <v>0</v>
      </c>
      <c r="AH511" s="123">
        <v>0</v>
      </c>
      <c r="AI511" s="123">
        <v>0</v>
      </c>
      <c r="AJ511" s="123">
        <v>0</v>
      </c>
      <c r="AK511" s="123">
        <v>0</v>
      </c>
      <c r="AL511" s="123">
        <v>0</v>
      </c>
      <c r="AM511" s="123">
        <v>0</v>
      </c>
      <c r="AN511" s="123">
        <v>0</v>
      </c>
      <c r="AO511" s="123">
        <v>0</v>
      </c>
      <c r="AP511" s="123">
        <v>0</v>
      </c>
      <c r="AQ511" s="123">
        <v>0</v>
      </c>
      <c r="AR511" s="123">
        <v>0</v>
      </c>
      <c r="AS511" s="123">
        <v>0</v>
      </c>
      <c r="AT511" s="123">
        <v>0</v>
      </c>
      <c r="AU511" s="123">
        <v>0</v>
      </c>
      <c r="AV511" s="123">
        <v>0</v>
      </c>
      <c r="AW511" s="123">
        <v>0</v>
      </c>
      <c r="AX511" s="123">
        <v>0</v>
      </c>
      <c r="AY511" s="123">
        <v>0</v>
      </c>
      <c r="AZ511" s="123">
        <v>0</v>
      </c>
      <c r="BA511" s="123">
        <v>0</v>
      </c>
      <c r="BB511" s="123">
        <v>0</v>
      </c>
      <c r="BC511" s="123">
        <v>0</v>
      </c>
      <c r="BD511" s="123">
        <v>0</v>
      </c>
      <c r="BE511" s="123">
        <v>0</v>
      </c>
      <c r="BF511" s="123">
        <v>0</v>
      </c>
      <c r="BG511" s="123">
        <v>0</v>
      </c>
      <c r="BH511" s="123">
        <v>0</v>
      </c>
      <c r="BI511" s="49"/>
      <c r="BJ511" s="166"/>
      <c r="BK511" s="166"/>
      <c r="BL511" s="166"/>
      <c r="BM511" s="149">
        <v>0</v>
      </c>
    </row>
    <row r="512" spans="2:65" ht="18" hidden="1" customHeight="1" outlineLevel="3">
      <c r="B512" s="166" t="s">
        <v>83</v>
      </c>
      <c r="C512" s="166" t="s">
        <v>99</v>
      </c>
      <c r="D512" s="166" t="s">
        <v>609</v>
      </c>
      <c r="E512" s="167" t="s">
        <v>651</v>
      </c>
      <c r="F512" s="166" t="s">
        <v>851</v>
      </c>
      <c r="G512" s="49"/>
      <c r="H512" s="55">
        <v>0</v>
      </c>
      <c r="I512" s="55"/>
      <c r="J512" s="50">
        <v>0</v>
      </c>
      <c r="K512" s="49"/>
      <c r="L512" s="152"/>
      <c r="M512" s="55"/>
      <c r="N512" s="49">
        <v>0</v>
      </c>
      <c r="O512" s="50"/>
      <c r="P512" s="50">
        <v>0</v>
      </c>
      <c r="Q512" s="49"/>
      <c r="R512" s="152"/>
      <c r="S512" s="123">
        <v>0</v>
      </c>
      <c r="T512" s="123">
        <v>0</v>
      </c>
      <c r="U512" s="123">
        <v>0</v>
      </c>
      <c r="V512" s="123">
        <v>0</v>
      </c>
      <c r="W512" s="123">
        <v>0</v>
      </c>
      <c r="X512" s="123">
        <v>0</v>
      </c>
      <c r="Y512" s="123">
        <v>0</v>
      </c>
      <c r="Z512" s="123">
        <v>0</v>
      </c>
      <c r="AA512" s="123">
        <v>0</v>
      </c>
      <c r="AB512" s="123">
        <v>0</v>
      </c>
      <c r="AC512" s="123">
        <v>0</v>
      </c>
      <c r="AD512" s="123">
        <v>0</v>
      </c>
      <c r="AE512" s="123">
        <v>0</v>
      </c>
      <c r="AF512" s="123">
        <v>0</v>
      </c>
      <c r="AG512" s="123">
        <v>0</v>
      </c>
      <c r="AH512" s="123">
        <v>0</v>
      </c>
      <c r="AI512" s="123">
        <v>0</v>
      </c>
      <c r="AJ512" s="123">
        <v>0</v>
      </c>
      <c r="AK512" s="123">
        <v>0</v>
      </c>
      <c r="AL512" s="123">
        <v>0</v>
      </c>
      <c r="AM512" s="123">
        <v>0</v>
      </c>
      <c r="AN512" s="123">
        <v>0</v>
      </c>
      <c r="AO512" s="123">
        <v>0</v>
      </c>
      <c r="AP512" s="123">
        <v>0</v>
      </c>
      <c r="AQ512" s="123">
        <v>0</v>
      </c>
      <c r="AR512" s="123">
        <v>0</v>
      </c>
      <c r="AS512" s="123">
        <v>0</v>
      </c>
      <c r="AT512" s="123">
        <v>0</v>
      </c>
      <c r="AU512" s="123">
        <v>0</v>
      </c>
      <c r="AV512" s="123">
        <v>0</v>
      </c>
      <c r="AW512" s="123">
        <v>0</v>
      </c>
      <c r="AX512" s="123">
        <v>0</v>
      </c>
      <c r="AY512" s="123">
        <v>0</v>
      </c>
      <c r="AZ512" s="123">
        <v>0</v>
      </c>
      <c r="BA512" s="123">
        <v>0</v>
      </c>
      <c r="BB512" s="123">
        <v>0</v>
      </c>
      <c r="BC512" s="123">
        <v>0</v>
      </c>
      <c r="BD512" s="123">
        <v>0</v>
      </c>
      <c r="BE512" s="123">
        <v>0</v>
      </c>
      <c r="BF512" s="123">
        <v>0</v>
      </c>
      <c r="BG512" s="123">
        <v>0</v>
      </c>
      <c r="BH512" s="123">
        <v>0</v>
      </c>
      <c r="BI512" s="49"/>
      <c r="BJ512" s="166"/>
      <c r="BK512" s="166"/>
      <c r="BL512" s="166"/>
      <c r="BM512" s="149">
        <v>0</v>
      </c>
    </row>
    <row r="513" spans="2:65" ht="18" hidden="1" customHeight="1" outlineLevel="3">
      <c r="B513" s="166" t="s">
        <v>83</v>
      </c>
      <c r="C513" s="166" t="s">
        <v>100</v>
      </c>
      <c r="D513" s="166" t="s">
        <v>610</v>
      </c>
      <c r="E513" s="167" t="s">
        <v>643</v>
      </c>
      <c r="F513" s="166" t="s">
        <v>852</v>
      </c>
      <c r="G513" s="49"/>
      <c r="H513" s="55">
        <v>0</v>
      </c>
      <c r="I513" s="55"/>
      <c r="J513" s="50">
        <v>0</v>
      </c>
      <c r="K513" s="49"/>
      <c r="L513" s="152"/>
      <c r="M513" s="55"/>
      <c r="N513" s="49">
        <v>0</v>
      </c>
      <c r="O513" s="50"/>
      <c r="P513" s="50">
        <v>0</v>
      </c>
      <c r="Q513" s="49"/>
      <c r="R513" s="152"/>
      <c r="S513" s="123">
        <v>0</v>
      </c>
      <c r="T513" s="123">
        <v>0</v>
      </c>
      <c r="U513" s="123">
        <v>0</v>
      </c>
      <c r="V513" s="123">
        <v>0</v>
      </c>
      <c r="W513" s="123">
        <v>0</v>
      </c>
      <c r="X513" s="123">
        <v>0</v>
      </c>
      <c r="Y513" s="123">
        <v>0</v>
      </c>
      <c r="Z513" s="123">
        <v>0</v>
      </c>
      <c r="AA513" s="123">
        <v>0</v>
      </c>
      <c r="AB513" s="123">
        <v>0</v>
      </c>
      <c r="AC513" s="123">
        <v>0</v>
      </c>
      <c r="AD513" s="123">
        <v>0</v>
      </c>
      <c r="AE513" s="123">
        <v>0</v>
      </c>
      <c r="AF513" s="123">
        <v>0</v>
      </c>
      <c r="AG513" s="123">
        <v>0</v>
      </c>
      <c r="AH513" s="123">
        <v>0</v>
      </c>
      <c r="AI513" s="123">
        <v>0</v>
      </c>
      <c r="AJ513" s="123">
        <v>0</v>
      </c>
      <c r="AK513" s="123">
        <v>0</v>
      </c>
      <c r="AL513" s="123">
        <v>0</v>
      </c>
      <c r="AM513" s="123">
        <v>0</v>
      </c>
      <c r="AN513" s="123">
        <v>0</v>
      </c>
      <c r="AO513" s="123">
        <v>0</v>
      </c>
      <c r="AP513" s="123">
        <v>0</v>
      </c>
      <c r="AQ513" s="123">
        <v>0</v>
      </c>
      <c r="AR513" s="123">
        <v>0</v>
      </c>
      <c r="AS513" s="123">
        <v>0</v>
      </c>
      <c r="AT513" s="123">
        <v>0</v>
      </c>
      <c r="AU513" s="123">
        <v>0</v>
      </c>
      <c r="AV513" s="123">
        <v>0</v>
      </c>
      <c r="AW513" s="123">
        <v>0</v>
      </c>
      <c r="AX513" s="123">
        <v>0</v>
      </c>
      <c r="AY513" s="123">
        <v>0</v>
      </c>
      <c r="AZ513" s="123">
        <v>0</v>
      </c>
      <c r="BA513" s="123">
        <v>0</v>
      </c>
      <c r="BB513" s="123">
        <v>0</v>
      </c>
      <c r="BC513" s="123">
        <v>0</v>
      </c>
      <c r="BD513" s="123">
        <v>0</v>
      </c>
      <c r="BE513" s="123">
        <v>0</v>
      </c>
      <c r="BF513" s="123">
        <v>0</v>
      </c>
      <c r="BG513" s="123">
        <v>0</v>
      </c>
      <c r="BH513" s="123">
        <v>0</v>
      </c>
      <c r="BI513" s="49"/>
      <c r="BJ513" s="166"/>
      <c r="BK513" s="166"/>
      <c r="BL513" s="166"/>
      <c r="BM513" s="149">
        <v>0</v>
      </c>
    </row>
    <row r="514" spans="2:65" ht="18" hidden="1" customHeight="1" outlineLevel="3">
      <c r="B514" s="166" t="s">
        <v>83</v>
      </c>
      <c r="C514" s="166" t="s">
        <v>165</v>
      </c>
      <c r="D514" s="166" t="s">
        <v>692</v>
      </c>
      <c r="E514" s="167" t="s">
        <v>700</v>
      </c>
      <c r="F514" s="166" t="s">
        <v>853</v>
      </c>
      <c r="G514" s="49"/>
      <c r="H514" s="55">
        <v>0</v>
      </c>
      <c r="I514" s="55"/>
      <c r="J514" s="50">
        <v>0</v>
      </c>
      <c r="K514" s="49"/>
      <c r="L514" s="152"/>
      <c r="M514" s="55"/>
      <c r="N514" s="49">
        <v>0</v>
      </c>
      <c r="O514" s="50"/>
      <c r="P514" s="50">
        <v>0</v>
      </c>
      <c r="Q514" s="49"/>
      <c r="R514" s="152"/>
      <c r="S514" s="123">
        <v>0</v>
      </c>
      <c r="T514" s="123">
        <v>0</v>
      </c>
      <c r="U514" s="123">
        <v>0</v>
      </c>
      <c r="V514" s="123">
        <v>0</v>
      </c>
      <c r="W514" s="123">
        <v>0</v>
      </c>
      <c r="X514" s="123">
        <v>0</v>
      </c>
      <c r="Y514" s="123">
        <v>0</v>
      </c>
      <c r="Z514" s="123">
        <v>0</v>
      </c>
      <c r="AA514" s="123">
        <v>0</v>
      </c>
      <c r="AB514" s="123">
        <v>0</v>
      </c>
      <c r="AC514" s="123">
        <v>0</v>
      </c>
      <c r="AD514" s="123">
        <v>0</v>
      </c>
      <c r="AE514" s="123">
        <v>0</v>
      </c>
      <c r="AF514" s="123">
        <v>0</v>
      </c>
      <c r="AG514" s="123">
        <v>0</v>
      </c>
      <c r="AH514" s="123">
        <v>0</v>
      </c>
      <c r="AI514" s="123">
        <v>0</v>
      </c>
      <c r="AJ514" s="123">
        <v>0</v>
      </c>
      <c r="AK514" s="123">
        <v>0</v>
      </c>
      <c r="AL514" s="123">
        <v>0</v>
      </c>
      <c r="AM514" s="123">
        <v>0</v>
      </c>
      <c r="AN514" s="123">
        <v>0</v>
      </c>
      <c r="AO514" s="123">
        <v>0</v>
      </c>
      <c r="AP514" s="123">
        <v>0</v>
      </c>
      <c r="AQ514" s="123">
        <v>0</v>
      </c>
      <c r="AR514" s="123">
        <v>0</v>
      </c>
      <c r="AS514" s="123">
        <v>0</v>
      </c>
      <c r="AT514" s="123">
        <v>0</v>
      </c>
      <c r="AU514" s="123">
        <v>0</v>
      </c>
      <c r="AV514" s="123">
        <v>0</v>
      </c>
      <c r="AW514" s="123">
        <v>0</v>
      </c>
      <c r="AX514" s="123">
        <v>0</v>
      </c>
      <c r="AY514" s="123">
        <v>0</v>
      </c>
      <c r="AZ514" s="123">
        <v>0</v>
      </c>
      <c r="BA514" s="123">
        <v>0</v>
      </c>
      <c r="BB514" s="123">
        <v>0</v>
      </c>
      <c r="BC514" s="123">
        <v>0</v>
      </c>
      <c r="BD514" s="123">
        <v>0</v>
      </c>
      <c r="BE514" s="123">
        <v>0</v>
      </c>
      <c r="BF514" s="123">
        <v>0</v>
      </c>
      <c r="BG514" s="123">
        <v>0</v>
      </c>
      <c r="BH514" s="123">
        <v>0</v>
      </c>
      <c r="BI514" s="49"/>
      <c r="BJ514" s="166"/>
      <c r="BK514" s="166"/>
      <c r="BL514" s="166"/>
      <c r="BM514" s="149">
        <v>0</v>
      </c>
    </row>
    <row r="515" spans="2:65" ht="18" hidden="1" customHeight="1" outlineLevel="3">
      <c r="B515" s="166" t="s">
        <v>83</v>
      </c>
      <c r="C515" s="166" t="s">
        <v>720</v>
      </c>
      <c r="D515" s="166" t="s">
        <v>756</v>
      </c>
      <c r="E515" s="167" t="s">
        <v>773</v>
      </c>
      <c r="F515" s="166" t="s">
        <v>854</v>
      </c>
      <c r="G515" s="49"/>
      <c r="H515" s="55">
        <v>0</v>
      </c>
      <c r="I515" s="55"/>
      <c r="J515" s="50">
        <v>0</v>
      </c>
      <c r="K515" s="49"/>
      <c r="L515" s="152"/>
      <c r="M515" s="55"/>
      <c r="N515" s="49">
        <v>0</v>
      </c>
      <c r="O515" s="50"/>
      <c r="P515" s="50">
        <v>0</v>
      </c>
      <c r="Q515" s="49"/>
      <c r="R515" s="152"/>
      <c r="S515" s="123">
        <v>0</v>
      </c>
      <c r="T515" s="123">
        <v>0</v>
      </c>
      <c r="U515" s="123">
        <v>0</v>
      </c>
      <c r="V515" s="123">
        <v>0</v>
      </c>
      <c r="W515" s="123">
        <v>0</v>
      </c>
      <c r="X515" s="123">
        <v>0</v>
      </c>
      <c r="Y515" s="123">
        <v>0</v>
      </c>
      <c r="Z515" s="123">
        <v>0</v>
      </c>
      <c r="AA515" s="123">
        <v>0</v>
      </c>
      <c r="AB515" s="123">
        <v>0</v>
      </c>
      <c r="AC515" s="123">
        <v>0</v>
      </c>
      <c r="AD515" s="123">
        <v>0</v>
      </c>
      <c r="AE515" s="123">
        <v>0</v>
      </c>
      <c r="AF515" s="123">
        <v>0</v>
      </c>
      <c r="AG515" s="123">
        <v>0</v>
      </c>
      <c r="AH515" s="123">
        <v>0</v>
      </c>
      <c r="AI515" s="123">
        <v>0</v>
      </c>
      <c r="AJ515" s="123">
        <v>0</v>
      </c>
      <c r="AK515" s="123">
        <v>0</v>
      </c>
      <c r="AL515" s="123">
        <v>0</v>
      </c>
      <c r="AM515" s="123">
        <v>0</v>
      </c>
      <c r="AN515" s="123">
        <v>0</v>
      </c>
      <c r="AO515" s="123">
        <v>0</v>
      </c>
      <c r="AP515" s="123">
        <v>0</v>
      </c>
      <c r="AQ515" s="123">
        <v>0</v>
      </c>
      <c r="AR515" s="123">
        <v>0</v>
      </c>
      <c r="AS515" s="123">
        <v>0</v>
      </c>
      <c r="AT515" s="123">
        <v>0</v>
      </c>
      <c r="AU515" s="123">
        <v>0</v>
      </c>
      <c r="AV515" s="123">
        <v>0</v>
      </c>
      <c r="AW515" s="123">
        <v>0</v>
      </c>
      <c r="AX515" s="123">
        <v>0</v>
      </c>
      <c r="AY515" s="123">
        <v>0</v>
      </c>
      <c r="AZ515" s="123">
        <v>0</v>
      </c>
      <c r="BA515" s="123">
        <v>0</v>
      </c>
      <c r="BB515" s="123">
        <v>0</v>
      </c>
      <c r="BC515" s="123">
        <v>0</v>
      </c>
      <c r="BD515" s="123">
        <v>0</v>
      </c>
      <c r="BE515" s="123">
        <v>0</v>
      </c>
      <c r="BF515" s="123">
        <v>0</v>
      </c>
      <c r="BG515" s="123">
        <v>0</v>
      </c>
      <c r="BH515" s="123">
        <v>0</v>
      </c>
      <c r="BI515" s="49"/>
      <c r="BJ515" s="166"/>
      <c r="BK515" s="166"/>
      <c r="BL515" s="166"/>
      <c r="BM515" s="149">
        <v>0</v>
      </c>
    </row>
    <row r="516" spans="2:65" ht="18" hidden="1" customHeight="1" outlineLevel="3">
      <c r="B516" s="166" t="s">
        <v>83</v>
      </c>
      <c r="C516" s="166" t="s">
        <v>334</v>
      </c>
      <c r="D516" s="166" t="s">
        <v>757</v>
      </c>
      <c r="E516" s="167" t="s">
        <v>774</v>
      </c>
      <c r="F516" s="166" t="s">
        <v>854</v>
      </c>
      <c r="G516" s="49"/>
      <c r="H516" s="55">
        <v>0</v>
      </c>
      <c r="I516" s="55"/>
      <c r="J516" s="50">
        <v>0</v>
      </c>
      <c r="K516" s="49"/>
      <c r="L516" s="152"/>
      <c r="M516" s="55"/>
      <c r="N516" s="49">
        <v>0</v>
      </c>
      <c r="O516" s="50"/>
      <c r="P516" s="50">
        <v>0</v>
      </c>
      <c r="Q516" s="49"/>
      <c r="R516" s="152"/>
      <c r="S516" s="123">
        <v>0</v>
      </c>
      <c r="T516" s="123">
        <v>0</v>
      </c>
      <c r="U516" s="123">
        <v>0</v>
      </c>
      <c r="V516" s="123">
        <v>0</v>
      </c>
      <c r="W516" s="123">
        <v>0</v>
      </c>
      <c r="X516" s="123">
        <v>0</v>
      </c>
      <c r="Y516" s="123">
        <v>0</v>
      </c>
      <c r="Z516" s="123">
        <v>0</v>
      </c>
      <c r="AA516" s="123">
        <v>0</v>
      </c>
      <c r="AB516" s="123">
        <v>0</v>
      </c>
      <c r="AC516" s="123">
        <v>0</v>
      </c>
      <c r="AD516" s="123">
        <v>0</v>
      </c>
      <c r="AE516" s="123">
        <v>0</v>
      </c>
      <c r="AF516" s="123">
        <v>0</v>
      </c>
      <c r="AG516" s="123">
        <v>0</v>
      </c>
      <c r="AH516" s="123">
        <v>0</v>
      </c>
      <c r="AI516" s="123">
        <v>0</v>
      </c>
      <c r="AJ516" s="123">
        <v>0</v>
      </c>
      <c r="AK516" s="123">
        <v>0</v>
      </c>
      <c r="AL516" s="123">
        <v>0</v>
      </c>
      <c r="AM516" s="123">
        <v>0</v>
      </c>
      <c r="AN516" s="123">
        <v>0</v>
      </c>
      <c r="AO516" s="123">
        <v>0</v>
      </c>
      <c r="AP516" s="123">
        <v>0</v>
      </c>
      <c r="AQ516" s="123">
        <v>0</v>
      </c>
      <c r="AR516" s="123">
        <v>0</v>
      </c>
      <c r="AS516" s="123">
        <v>0</v>
      </c>
      <c r="AT516" s="123">
        <v>0</v>
      </c>
      <c r="AU516" s="123">
        <v>0</v>
      </c>
      <c r="AV516" s="123">
        <v>0</v>
      </c>
      <c r="AW516" s="123">
        <v>0</v>
      </c>
      <c r="AX516" s="123">
        <v>0</v>
      </c>
      <c r="AY516" s="123">
        <v>0</v>
      </c>
      <c r="AZ516" s="123">
        <v>0</v>
      </c>
      <c r="BA516" s="123">
        <v>0</v>
      </c>
      <c r="BB516" s="123">
        <v>0</v>
      </c>
      <c r="BC516" s="123">
        <v>0</v>
      </c>
      <c r="BD516" s="123">
        <v>0</v>
      </c>
      <c r="BE516" s="123">
        <v>0</v>
      </c>
      <c r="BF516" s="123">
        <v>0</v>
      </c>
      <c r="BG516" s="123">
        <v>0</v>
      </c>
      <c r="BH516" s="123">
        <v>0</v>
      </c>
      <c r="BI516" s="49"/>
      <c r="BJ516" s="166"/>
      <c r="BK516" s="166"/>
      <c r="BL516" s="166"/>
      <c r="BM516" s="149">
        <v>0</v>
      </c>
    </row>
    <row r="517" spans="2:65" ht="18" hidden="1" customHeight="1" outlineLevel="3">
      <c r="B517" s="166" t="s">
        <v>83</v>
      </c>
      <c r="C517" s="166" t="s">
        <v>845</v>
      </c>
      <c r="D517" s="166" t="s">
        <v>1172</v>
      </c>
      <c r="E517" s="167" t="s">
        <v>1173</v>
      </c>
      <c r="F517" s="166"/>
      <c r="G517" s="49"/>
      <c r="H517" s="55">
        <v>110</v>
      </c>
      <c r="I517" s="55"/>
      <c r="J517" s="50">
        <v>110</v>
      </c>
      <c r="K517" s="49"/>
      <c r="L517" s="152"/>
      <c r="M517" s="55"/>
      <c r="N517" s="49">
        <v>110</v>
      </c>
      <c r="O517" s="50"/>
      <c r="P517" s="50">
        <v>110</v>
      </c>
      <c r="Q517" s="49"/>
      <c r="R517" s="152"/>
      <c r="S517" s="123">
        <v>0</v>
      </c>
      <c r="T517" s="123">
        <v>0</v>
      </c>
      <c r="U517" s="123">
        <v>0</v>
      </c>
      <c r="V517" s="123">
        <v>0</v>
      </c>
      <c r="W517" s="123">
        <v>0</v>
      </c>
      <c r="X517" s="123">
        <v>50</v>
      </c>
      <c r="Y517" s="123">
        <v>0</v>
      </c>
      <c r="Z517" s="123">
        <v>0</v>
      </c>
      <c r="AA517" s="123">
        <v>0</v>
      </c>
      <c r="AB517" s="123">
        <v>0</v>
      </c>
      <c r="AC517" s="123">
        <v>0</v>
      </c>
      <c r="AD517" s="123">
        <v>0</v>
      </c>
      <c r="AE517" s="123">
        <v>0</v>
      </c>
      <c r="AF517" s="123">
        <v>0</v>
      </c>
      <c r="AG517" s="123">
        <v>5</v>
      </c>
      <c r="AH517" s="123">
        <v>0</v>
      </c>
      <c r="AI517" s="123">
        <v>0</v>
      </c>
      <c r="AJ517" s="123">
        <v>30</v>
      </c>
      <c r="AK517" s="123">
        <v>0</v>
      </c>
      <c r="AL517" s="123">
        <v>0</v>
      </c>
      <c r="AM517" s="123">
        <v>0</v>
      </c>
      <c r="AN517" s="123">
        <v>0</v>
      </c>
      <c r="AO517" s="123">
        <v>0</v>
      </c>
      <c r="AP517" s="123">
        <v>5</v>
      </c>
      <c r="AQ517" s="123">
        <v>0</v>
      </c>
      <c r="AR517" s="123">
        <v>0</v>
      </c>
      <c r="AS517" s="123">
        <v>0</v>
      </c>
      <c r="AT517" s="123">
        <v>0</v>
      </c>
      <c r="AU517" s="123">
        <v>0</v>
      </c>
      <c r="AV517" s="123">
        <v>5</v>
      </c>
      <c r="AW517" s="123">
        <v>0</v>
      </c>
      <c r="AX517" s="123">
        <v>0</v>
      </c>
      <c r="AY517" s="123">
        <v>0</v>
      </c>
      <c r="AZ517" s="123">
        <v>5</v>
      </c>
      <c r="BA517" s="123">
        <v>5</v>
      </c>
      <c r="BB517" s="123">
        <v>0</v>
      </c>
      <c r="BC517" s="123">
        <v>0</v>
      </c>
      <c r="BD517" s="123">
        <v>0</v>
      </c>
      <c r="BE517" s="123">
        <v>5</v>
      </c>
      <c r="BF517" s="123">
        <v>0</v>
      </c>
      <c r="BG517" s="123">
        <v>0</v>
      </c>
      <c r="BH517" s="123">
        <v>0</v>
      </c>
      <c r="BI517" s="49"/>
      <c r="BJ517" s="166"/>
      <c r="BK517" s="166"/>
      <c r="BL517" s="166"/>
      <c r="BM517" s="149">
        <v>0</v>
      </c>
    </row>
    <row r="518" spans="2:65" ht="18" hidden="1" customHeight="1" outlineLevel="3">
      <c r="B518" s="166" t="s">
        <v>83</v>
      </c>
      <c r="C518" s="166" t="s">
        <v>845</v>
      </c>
      <c r="D518" s="166" t="s">
        <v>855</v>
      </c>
      <c r="E518" s="167" t="s">
        <v>856</v>
      </c>
      <c r="F518" s="166"/>
      <c r="G518" s="49"/>
      <c r="H518" s="55">
        <v>0</v>
      </c>
      <c r="I518" s="55"/>
      <c r="J518" s="50">
        <v>0</v>
      </c>
      <c r="K518" s="49"/>
      <c r="L518" s="152"/>
      <c r="M518" s="55"/>
      <c r="N518" s="49">
        <v>0</v>
      </c>
      <c r="O518" s="50"/>
      <c r="P518" s="50">
        <v>0</v>
      </c>
      <c r="Q518" s="49"/>
      <c r="R518" s="152"/>
      <c r="S518" s="123">
        <v>0</v>
      </c>
      <c r="T518" s="123">
        <v>0</v>
      </c>
      <c r="U518" s="123">
        <v>0</v>
      </c>
      <c r="V518" s="123">
        <v>0</v>
      </c>
      <c r="W518" s="123">
        <v>0</v>
      </c>
      <c r="X518" s="123">
        <v>0</v>
      </c>
      <c r="Y518" s="123">
        <v>0</v>
      </c>
      <c r="Z518" s="123">
        <v>0</v>
      </c>
      <c r="AA518" s="123">
        <v>0</v>
      </c>
      <c r="AB518" s="123">
        <v>0</v>
      </c>
      <c r="AC518" s="123">
        <v>0</v>
      </c>
      <c r="AD518" s="123">
        <v>0</v>
      </c>
      <c r="AE518" s="123">
        <v>0</v>
      </c>
      <c r="AF518" s="123">
        <v>0</v>
      </c>
      <c r="AG518" s="123">
        <v>0</v>
      </c>
      <c r="AH518" s="123">
        <v>0</v>
      </c>
      <c r="AI518" s="123">
        <v>0</v>
      </c>
      <c r="AJ518" s="123">
        <v>0</v>
      </c>
      <c r="AK518" s="123">
        <v>0</v>
      </c>
      <c r="AL518" s="123">
        <v>0</v>
      </c>
      <c r="AM518" s="123">
        <v>0</v>
      </c>
      <c r="AN518" s="123">
        <v>0</v>
      </c>
      <c r="AO518" s="123">
        <v>0</v>
      </c>
      <c r="AP518" s="123">
        <v>0</v>
      </c>
      <c r="AQ518" s="123">
        <v>0</v>
      </c>
      <c r="AR518" s="123">
        <v>0</v>
      </c>
      <c r="AS518" s="123">
        <v>0</v>
      </c>
      <c r="AT518" s="123">
        <v>0</v>
      </c>
      <c r="AU518" s="123">
        <v>0</v>
      </c>
      <c r="AV518" s="123">
        <v>0</v>
      </c>
      <c r="AW518" s="123">
        <v>0</v>
      </c>
      <c r="AX518" s="123">
        <v>0</v>
      </c>
      <c r="AY518" s="123">
        <v>0</v>
      </c>
      <c r="AZ518" s="123">
        <v>0</v>
      </c>
      <c r="BA518" s="123">
        <v>0</v>
      </c>
      <c r="BB518" s="123">
        <v>0</v>
      </c>
      <c r="BC518" s="123">
        <v>0</v>
      </c>
      <c r="BD518" s="123">
        <v>0</v>
      </c>
      <c r="BE518" s="123">
        <v>0</v>
      </c>
      <c r="BF518" s="123">
        <v>0</v>
      </c>
      <c r="BG518" s="123">
        <v>0</v>
      </c>
      <c r="BH518" s="123">
        <v>0</v>
      </c>
      <c r="BI518" s="49"/>
      <c r="BJ518" s="166"/>
      <c r="BK518" s="166"/>
      <c r="BL518" s="166"/>
      <c r="BM518" s="149">
        <v>0</v>
      </c>
    </row>
    <row r="519" spans="2:65" ht="18" hidden="1" customHeight="1" outlineLevel="3">
      <c r="B519" s="166" t="s">
        <v>83</v>
      </c>
      <c r="C519" s="166" t="s">
        <v>845</v>
      </c>
      <c r="D519" s="166" t="s">
        <v>1085</v>
      </c>
      <c r="E519" s="167" t="s">
        <v>1086</v>
      </c>
      <c r="F519" s="166"/>
      <c r="G519" s="49"/>
      <c r="H519" s="55">
        <v>0</v>
      </c>
      <c r="I519" s="55"/>
      <c r="J519" s="50">
        <v>0</v>
      </c>
      <c r="K519" s="49"/>
      <c r="L519" s="152"/>
      <c r="M519" s="55"/>
      <c r="N519" s="49">
        <v>0</v>
      </c>
      <c r="O519" s="50"/>
      <c r="P519" s="50">
        <v>0</v>
      </c>
      <c r="Q519" s="49"/>
      <c r="R519" s="152"/>
      <c r="S519" s="123">
        <v>0</v>
      </c>
      <c r="T519" s="123">
        <v>0</v>
      </c>
      <c r="U519" s="123">
        <v>0</v>
      </c>
      <c r="V519" s="123">
        <v>0</v>
      </c>
      <c r="W519" s="123">
        <v>0</v>
      </c>
      <c r="X519" s="123">
        <v>0</v>
      </c>
      <c r="Y519" s="123">
        <v>0</v>
      </c>
      <c r="Z519" s="123">
        <v>0</v>
      </c>
      <c r="AA519" s="123">
        <v>0</v>
      </c>
      <c r="AB519" s="123">
        <v>0</v>
      </c>
      <c r="AC519" s="123">
        <v>0</v>
      </c>
      <c r="AD519" s="123">
        <v>0</v>
      </c>
      <c r="AE519" s="123">
        <v>0</v>
      </c>
      <c r="AF519" s="123">
        <v>0</v>
      </c>
      <c r="AG519" s="123">
        <v>0</v>
      </c>
      <c r="AH519" s="123">
        <v>0</v>
      </c>
      <c r="AI519" s="123">
        <v>0</v>
      </c>
      <c r="AJ519" s="123">
        <v>0</v>
      </c>
      <c r="AK519" s="123">
        <v>0</v>
      </c>
      <c r="AL519" s="123">
        <v>0</v>
      </c>
      <c r="AM519" s="123">
        <v>0</v>
      </c>
      <c r="AN519" s="123">
        <v>0</v>
      </c>
      <c r="AO519" s="123">
        <v>0</v>
      </c>
      <c r="AP519" s="123">
        <v>0</v>
      </c>
      <c r="AQ519" s="123">
        <v>0</v>
      </c>
      <c r="AR519" s="123">
        <v>0</v>
      </c>
      <c r="AS519" s="123">
        <v>0</v>
      </c>
      <c r="AT519" s="123">
        <v>0</v>
      </c>
      <c r="AU519" s="123">
        <v>0</v>
      </c>
      <c r="AV519" s="123">
        <v>0</v>
      </c>
      <c r="AW519" s="123">
        <v>0</v>
      </c>
      <c r="AX519" s="123">
        <v>0</v>
      </c>
      <c r="AY519" s="123">
        <v>0</v>
      </c>
      <c r="AZ519" s="123">
        <v>0</v>
      </c>
      <c r="BA519" s="123">
        <v>0</v>
      </c>
      <c r="BB519" s="123">
        <v>0</v>
      </c>
      <c r="BC519" s="123">
        <v>0</v>
      </c>
      <c r="BD519" s="123">
        <v>0</v>
      </c>
      <c r="BE519" s="123">
        <v>0</v>
      </c>
      <c r="BF519" s="123">
        <v>0</v>
      </c>
      <c r="BG519" s="123">
        <v>0</v>
      </c>
      <c r="BH519" s="123">
        <v>0</v>
      </c>
      <c r="BI519" s="49"/>
      <c r="BJ519" s="166"/>
      <c r="BK519" s="166"/>
      <c r="BL519" s="166"/>
      <c r="BM519" s="149">
        <v>0</v>
      </c>
    </row>
    <row r="520" spans="2:65" ht="18" hidden="1" customHeight="1" outlineLevel="3">
      <c r="B520" s="166" t="s">
        <v>83</v>
      </c>
      <c r="C520" s="166" t="s">
        <v>845</v>
      </c>
      <c r="D520" s="166" t="s">
        <v>1087</v>
      </c>
      <c r="E520" s="167" t="s">
        <v>1088</v>
      </c>
      <c r="F520" s="166"/>
      <c r="G520" s="49"/>
      <c r="H520" s="55">
        <v>0</v>
      </c>
      <c r="I520" s="55"/>
      <c r="J520" s="50">
        <v>0</v>
      </c>
      <c r="K520" s="49"/>
      <c r="L520" s="152"/>
      <c r="M520" s="55"/>
      <c r="N520" s="49">
        <v>0</v>
      </c>
      <c r="O520" s="50"/>
      <c r="P520" s="50">
        <v>0</v>
      </c>
      <c r="Q520" s="49"/>
      <c r="R520" s="152"/>
      <c r="S520" s="123">
        <v>0</v>
      </c>
      <c r="T520" s="123">
        <v>0</v>
      </c>
      <c r="U520" s="123">
        <v>0</v>
      </c>
      <c r="V520" s="123">
        <v>0</v>
      </c>
      <c r="W520" s="123">
        <v>0</v>
      </c>
      <c r="X520" s="123">
        <v>0</v>
      </c>
      <c r="Y520" s="123">
        <v>0</v>
      </c>
      <c r="Z520" s="123">
        <v>0</v>
      </c>
      <c r="AA520" s="123">
        <v>0</v>
      </c>
      <c r="AB520" s="123">
        <v>0</v>
      </c>
      <c r="AC520" s="123">
        <v>0</v>
      </c>
      <c r="AD520" s="123">
        <v>0</v>
      </c>
      <c r="AE520" s="123">
        <v>0</v>
      </c>
      <c r="AF520" s="123">
        <v>0</v>
      </c>
      <c r="AG520" s="123">
        <v>0</v>
      </c>
      <c r="AH520" s="123">
        <v>0</v>
      </c>
      <c r="AI520" s="123">
        <v>0</v>
      </c>
      <c r="AJ520" s="123">
        <v>0</v>
      </c>
      <c r="AK520" s="123">
        <v>0</v>
      </c>
      <c r="AL520" s="123">
        <v>0</v>
      </c>
      <c r="AM520" s="123">
        <v>0</v>
      </c>
      <c r="AN520" s="123">
        <v>0</v>
      </c>
      <c r="AO520" s="123">
        <v>0</v>
      </c>
      <c r="AP520" s="123">
        <v>0</v>
      </c>
      <c r="AQ520" s="123">
        <v>0</v>
      </c>
      <c r="AR520" s="123">
        <v>0</v>
      </c>
      <c r="AS520" s="123">
        <v>0</v>
      </c>
      <c r="AT520" s="123">
        <v>0</v>
      </c>
      <c r="AU520" s="123">
        <v>0</v>
      </c>
      <c r="AV520" s="123">
        <v>0</v>
      </c>
      <c r="AW520" s="123">
        <v>0</v>
      </c>
      <c r="AX520" s="123">
        <v>0</v>
      </c>
      <c r="AY520" s="123">
        <v>0</v>
      </c>
      <c r="AZ520" s="123">
        <v>0</v>
      </c>
      <c r="BA520" s="123">
        <v>0</v>
      </c>
      <c r="BB520" s="123">
        <v>0</v>
      </c>
      <c r="BC520" s="123">
        <v>0</v>
      </c>
      <c r="BD520" s="123">
        <v>0</v>
      </c>
      <c r="BE520" s="123">
        <v>0</v>
      </c>
      <c r="BF520" s="123">
        <v>0</v>
      </c>
      <c r="BG520" s="123">
        <v>0</v>
      </c>
      <c r="BH520" s="123">
        <v>0</v>
      </c>
      <c r="BI520" s="49"/>
      <c r="BJ520" s="166"/>
      <c r="BK520" s="166"/>
      <c r="BL520" s="166"/>
      <c r="BM520" s="149">
        <v>0</v>
      </c>
    </row>
    <row r="521" spans="2:65" ht="18" hidden="1" customHeight="1" outlineLevel="3">
      <c r="B521" s="166" t="s">
        <v>83</v>
      </c>
      <c r="C521" s="166" t="s">
        <v>845</v>
      </c>
      <c r="D521" s="166" t="s">
        <v>1112</v>
      </c>
      <c r="E521" s="167" t="s">
        <v>1113</v>
      </c>
      <c r="F521" s="166"/>
      <c r="G521" s="49"/>
      <c r="H521" s="55">
        <v>0</v>
      </c>
      <c r="I521" s="55"/>
      <c r="J521" s="50">
        <v>0</v>
      </c>
      <c r="K521" s="49"/>
      <c r="L521" s="152"/>
      <c r="M521" s="55"/>
      <c r="N521" s="49">
        <v>0</v>
      </c>
      <c r="O521" s="50"/>
      <c r="P521" s="50">
        <v>0</v>
      </c>
      <c r="Q521" s="49"/>
      <c r="R521" s="152"/>
      <c r="S521" s="123">
        <v>0</v>
      </c>
      <c r="T521" s="123">
        <v>0</v>
      </c>
      <c r="U521" s="123">
        <v>0</v>
      </c>
      <c r="V521" s="123">
        <v>0</v>
      </c>
      <c r="W521" s="123">
        <v>0</v>
      </c>
      <c r="X521" s="123">
        <v>0</v>
      </c>
      <c r="Y521" s="123">
        <v>0</v>
      </c>
      <c r="Z521" s="123">
        <v>0</v>
      </c>
      <c r="AA521" s="123">
        <v>0</v>
      </c>
      <c r="AB521" s="123">
        <v>0</v>
      </c>
      <c r="AC521" s="123">
        <v>0</v>
      </c>
      <c r="AD521" s="123">
        <v>0</v>
      </c>
      <c r="AE521" s="123">
        <v>0</v>
      </c>
      <c r="AF521" s="123">
        <v>0</v>
      </c>
      <c r="AG521" s="123">
        <v>0</v>
      </c>
      <c r="AH521" s="123">
        <v>0</v>
      </c>
      <c r="AI521" s="123">
        <v>0</v>
      </c>
      <c r="AJ521" s="123">
        <v>0</v>
      </c>
      <c r="AK521" s="123">
        <v>0</v>
      </c>
      <c r="AL521" s="123">
        <v>0</v>
      </c>
      <c r="AM521" s="123">
        <v>0</v>
      </c>
      <c r="AN521" s="123">
        <v>0</v>
      </c>
      <c r="AO521" s="123">
        <v>0</v>
      </c>
      <c r="AP521" s="123">
        <v>0</v>
      </c>
      <c r="AQ521" s="123">
        <v>0</v>
      </c>
      <c r="AR521" s="123">
        <v>0</v>
      </c>
      <c r="AS521" s="123">
        <v>0</v>
      </c>
      <c r="AT521" s="123">
        <v>0</v>
      </c>
      <c r="AU521" s="123">
        <v>0</v>
      </c>
      <c r="AV521" s="123">
        <v>0</v>
      </c>
      <c r="AW521" s="123">
        <v>0</v>
      </c>
      <c r="AX521" s="123">
        <v>0</v>
      </c>
      <c r="AY521" s="123">
        <v>0</v>
      </c>
      <c r="AZ521" s="123">
        <v>0</v>
      </c>
      <c r="BA521" s="123">
        <v>0</v>
      </c>
      <c r="BB521" s="123">
        <v>0</v>
      </c>
      <c r="BC521" s="123">
        <v>0</v>
      </c>
      <c r="BD521" s="123">
        <v>0</v>
      </c>
      <c r="BE521" s="123">
        <v>0</v>
      </c>
      <c r="BF521" s="123">
        <v>0</v>
      </c>
      <c r="BG521" s="123">
        <v>0</v>
      </c>
      <c r="BH521" s="123">
        <v>0</v>
      </c>
      <c r="BI521" s="49"/>
      <c r="BJ521" s="166"/>
      <c r="BK521" s="166"/>
      <c r="BL521" s="166"/>
      <c r="BM521" s="149">
        <v>0</v>
      </c>
    </row>
    <row r="522" spans="2:65" ht="18" hidden="1" customHeight="1" outlineLevel="3">
      <c r="B522" s="166" t="s">
        <v>83</v>
      </c>
      <c r="C522" s="166" t="s">
        <v>845</v>
      </c>
      <c r="D522" s="166" t="s">
        <v>1150</v>
      </c>
      <c r="E522" s="167" t="s">
        <v>1151</v>
      </c>
      <c r="F522" s="166"/>
      <c r="G522" s="49"/>
      <c r="H522" s="55">
        <v>0</v>
      </c>
      <c r="I522" s="55"/>
      <c r="J522" s="50">
        <v>0</v>
      </c>
      <c r="K522" s="49"/>
      <c r="L522" s="152"/>
      <c r="M522" s="55"/>
      <c r="N522" s="49">
        <v>0</v>
      </c>
      <c r="O522" s="50"/>
      <c r="P522" s="50">
        <v>0</v>
      </c>
      <c r="Q522" s="49"/>
      <c r="R522" s="152"/>
      <c r="S522" s="123">
        <v>0</v>
      </c>
      <c r="T522" s="123">
        <v>0</v>
      </c>
      <c r="U522" s="123">
        <v>0</v>
      </c>
      <c r="V522" s="123">
        <v>0</v>
      </c>
      <c r="W522" s="123">
        <v>0</v>
      </c>
      <c r="X522" s="123">
        <v>0</v>
      </c>
      <c r="Y522" s="123">
        <v>0</v>
      </c>
      <c r="Z522" s="123">
        <v>0</v>
      </c>
      <c r="AA522" s="123">
        <v>0</v>
      </c>
      <c r="AB522" s="123">
        <v>0</v>
      </c>
      <c r="AC522" s="123">
        <v>0</v>
      </c>
      <c r="AD522" s="123">
        <v>0</v>
      </c>
      <c r="AE522" s="123">
        <v>0</v>
      </c>
      <c r="AF522" s="123">
        <v>0</v>
      </c>
      <c r="AG522" s="123">
        <v>0</v>
      </c>
      <c r="AH522" s="123">
        <v>0</v>
      </c>
      <c r="AI522" s="123">
        <v>0</v>
      </c>
      <c r="AJ522" s="123">
        <v>0</v>
      </c>
      <c r="AK522" s="123">
        <v>0</v>
      </c>
      <c r="AL522" s="123">
        <v>0</v>
      </c>
      <c r="AM522" s="123">
        <v>0</v>
      </c>
      <c r="AN522" s="123">
        <v>0</v>
      </c>
      <c r="AO522" s="123">
        <v>0</v>
      </c>
      <c r="AP522" s="123">
        <v>0</v>
      </c>
      <c r="AQ522" s="123">
        <v>0</v>
      </c>
      <c r="AR522" s="123">
        <v>0</v>
      </c>
      <c r="AS522" s="123">
        <v>0</v>
      </c>
      <c r="AT522" s="123">
        <v>0</v>
      </c>
      <c r="AU522" s="123">
        <v>0</v>
      </c>
      <c r="AV522" s="123">
        <v>0</v>
      </c>
      <c r="AW522" s="123">
        <v>0</v>
      </c>
      <c r="AX522" s="123">
        <v>0</v>
      </c>
      <c r="AY522" s="123">
        <v>0</v>
      </c>
      <c r="AZ522" s="123">
        <v>0</v>
      </c>
      <c r="BA522" s="123">
        <v>0</v>
      </c>
      <c r="BB522" s="123">
        <v>0</v>
      </c>
      <c r="BC522" s="123">
        <v>0</v>
      </c>
      <c r="BD522" s="123">
        <v>0</v>
      </c>
      <c r="BE522" s="123">
        <v>0</v>
      </c>
      <c r="BF522" s="123">
        <v>0</v>
      </c>
      <c r="BG522" s="123">
        <v>0</v>
      </c>
      <c r="BH522" s="123">
        <v>0</v>
      </c>
      <c r="BI522" s="49"/>
      <c r="BJ522" s="166"/>
      <c r="BK522" s="166"/>
      <c r="BL522" s="166"/>
      <c r="BM522" s="149">
        <v>0</v>
      </c>
    </row>
    <row r="523" spans="2:65" ht="18" customHeight="1" outlineLevel="2" collapsed="1">
      <c r="B523" s="158" t="s">
        <v>83</v>
      </c>
      <c r="C523" s="158"/>
      <c r="D523" s="158"/>
      <c r="E523" s="159" t="s">
        <v>857</v>
      </c>
      <c r="F523" s="158"/>
      <c r="G523" s="160"/>
      <c r="H523" s="160">
        <v>218</v>
      </c>
      <c r="I523" s="160"/>
      <c r="J523" s="160">
        <v>218</v>
      </c>
      <c r="K523" s="168"/>
      <c r="L523" s="161"/>
      <c r="M523" s="160"/>
      <c r="N523" s="160">
        <v>213</v>
      </c>
      <c r="O523" s="160"/>
      <c r="P523" s="160">
        <v>213</v>
      </c>
      <c r="Q523" s="168"/>
      <c r="R523" s="161"/>
      <c r="S523" s="160">
        <v>0</v>
      </c>
      <c r="T523" s="160">
        <v>0</v>
      </c>
      <c r="U523" s="160">
        <v>0</v>
      </c>
      <c r="V523" s="160">
        <v>0</v>
      </c>
      <c r="W523" s="160">
        <v>0</v>
      </c>
      <c r="X523" s="160">
        <v>85</v>
      </c>
      <c r="Y523" s="160">
        <v>0</v>
      </c>
      <c r="Z523" s="160">
        <v>0</v>
      </c>
      <c r="AA523" s="160">
        <v>0</v>
      </c>
      <c r="AB523" s="160">
        <v>0</v>
      </c>
      <c r="AC523" s="160">
        <v>0</v>
      </c>
      <c r="AD523" s="160">
        <v>5</v>
      </c>
      <c r="AE523" s="160">
        <v>5</v>
      </c>
      <c r="AF523" s="160">
        <v>0</v>
      </c>
      <c r="AG523" s="160">
        <v>5</v>
      </c>
      <c r="AH523" s="160">
        <v>0</v>
      </c>
      <c r="AI523" s="160">
        <v>0</v>
      </c>
      <c r="AJ523" s="160">
        <v>63</v>
      </c>
      <c r="AK523" s="160">
        <v>0</v>
      </c>
      <c r="AL523" s="160">
        <v>0</v>
      </c>
      <c r="AM523" s="160">
        <v>0</v>
      </c>
      <c r="AN523" s="160">
        <v>0</v>
      </c>
      <c r="AO523" s="160">
        <v>0</v>
      </c>
      <c r="AP523" s="160">
        <v>20</v>
      </c>
      <c r="AQ523" s="160">
        <v>0</v>
      </c>
      <c r="AR523" s="160">
        <v>0</v>
      </c>
      <c r="AS523" s="160">
        <v>0</v>
      </c>
      <c r="AT523" s="160">
        <v>0</v>
      </c>
      <c r="AU523" s="160">
        <v>0</v>
      </c>
      <c r="AV523" s="160">
        <v>10</v>
      </c>
      <c r="AW523" s="160">
        <v>0</v>
      </c>
      <c r="AX523" s="160">
        <v>0</v>
      </c>
      <c r="AY523" s="160">
        <v>0</v>
      </c>
      <c r="AZ523" s="160">
        <v>5</v>
      </c>
      <c r="BA523" s="160">
        <v>5</v>
      </c>
      <c r="BB523" s="160">
        <v>0</v>
      </c>
      <c r="BC523" s="160">
        <v>0</v>
      </c>
      <c r="BD523" s="160">
        <v>0</v>
      </c>
      <c r="BE523" s="160">
        <v>10</v>
      </c>
      <c r="BF523" s="160">
        <v>0</v>
      </c>
      <c r="BG523" s="160">
        <v>0</v>
      </c>
      <c r="BH523" s="160">
        <v>5</v>
      </c>
      <c r="BI523" s="160"/>
      <c r="BJ523" s="161"/>
      <c r="BK523" s="160"/>
      <c r="BL523" s="161"/>
      <c r="BM523" s="149">
        <v>0</v>
      </c>
    </row>
    <row r="524" spans="2:65" ht="18" customHeight="1" outlineLevel="1">
      <c r="B524" s="153" t="s">
        <v>83</v>
      </c>
      <c r="C524" s="153"/>
      <c r="D524" s="153" t="s">
        <v>117</v>
      </c>
      <c r="E524" s="153"/>
      <c r="F524" s="153"/>
      <c r="G524" s="154"/>
      <c r="H524" s="154">
        <v>33845</v>
      </c>
      <c r="I524" s="154"/>
      <c r="J524" s="154">
        <v>33845</v>
      </c>
      <c r="K524" s="155"/>
      <c r="L524" s="156"/>
      <c r="M524" s="154"/>
      <c r="N524" s="154">
        <v>33403</v>
      </c>
      <c r="O524" s="154"/>
      <c r="P524" s="154">
        <v>33403</v>
      </c>
      <c r="Q524" s="155"/>
      <c r="R524" s="156"/>
      <c r="S524" s="154">
        <v>748</v>
      </c>
      <c r="T524" s="189">
        <v>0</v>
      </c>
      <c r="U524" s="189">
        <v>0</v>
      </c>
      <c r="V524" s="189">
        <v>0</v>
      </c>
      <c r="W524" s="189">
        <v>0</v>
      </c>
      <c r="X524" s="189">
        <v>10732</v>
      </c>
      <c r="Y524" s="189">
        <v>0</v>
      </c>
      <c r="Z524" s="189">
        <v>0</v>
      </c>
      <c r="AA524" s="189">
        <v>0</v>
      </c>
      <c r="AB524" s="189">
        <v>0</v>
      </c>
      <c r="AC524" s="189">
        <v>139</v>
      </c>
      <c r="AD524" s="189">
        <v>198</v>
      </c>
      <c r="AE524" s="189">
        <v>550</v>
      </c>
      <c r="AF524" s="189">
        <v>1342</v>
      </c>
      <c r="AG524" s="189">
        <v>160</v>
      </c>
      <c r="AH524" s="189">
        <v>0</v>
      </c>
      <c r="AI524" s="189">
        <v>0</v>
      </c>
      <c r="AJ524" s="189">
        <v>12100</v>
      </c>
      <c r="AK524" s="189">
        <v>0</v>
      </c>
      <c r="AL524" s="189">
        <v>0</v>
      </c>
      <c r="AM524" s="189">
        <v>0</v>
      </c>
      <c r="AN524" s="189">
        <v>0</v>
      </c>
      <c r="AO524" s="189">
        <v>0</v>
      </c>
      <c r="AP524" s="189">
        <v>2769</v>
      </c>
      <c r="AQ524" s="189">
        <v>0</v>
      </c>
      <c r="AR524" s="189">
        <v>954</v>
      </c>
      <c r="AS524" s="189">
        <v>0</v>
      </c>
      <c r="AT524" s="189">
        <v>0</v>
      </c>
      <c r="AU524" s="189">
        <v>0</v>
      </c>
      <c r="AV524" s="189">
        <v>2936</v>
      </c>
      <c r="AW524" s="189">
        <v>0</v>
      </c>
      <c r="AX524" s="189">
        <v>150</v>
      </c>
      <c r="AY524" s="189">
        <v>0</v>
      </c>
      <c r="AZ524" s="189">
        <v>188</v>
      </c>
      <c r="BA524" s="189">
        <v>224</v>
      </c>
      <c r="BB524" s="189">
        <v>30</v>
      </c>
      <c r="BC524" s="189">
        <v>0</v>
      </c>
      <c r="BD524" s="189">
        <v>0</v>
      </c>
      <c r="BE524" s="154">
        <v>183</v>
      </c>
      <c r="BF524" s="154">
        <v>280</v>
      </c>
      <c r="BG524" s="154">
        <v>0</v>
      </c>
      <c r="BH524" s="154">
        <v>162</v>
      </c>
      <c r="BI524" s="189"/>
      <c r="BJ524" s="190"/>
      <c r="BK524" s="189"/>
      <c r="BL524" s="190"/>
      <c r="BM524" s="149">
        <v>0</v>
      </c>
    </row>
    <row r="525" spans="2:65" ht="18" hidden="1" customHeight="1" outlineLevel="3">
      <c r="B525" s="150" t="s">
        <v>48</v>
      </c>
      <c r="C525" s="150" t="s">
        <v>612</v>
      </c>
      <c r="D525" s="150" t="s">
        <v>241</v>
      </c>
      <c r="E525" s="151" t="s">
        <v>32</v>
      </c>
      <c r="F525" s="150" t="s">
        <v>858</v>
      </c>
      <c r="G525" s="49"/>
      <c r="H525" s="55">
        <v>4624</v>
      </c>
      <c r="I525" s="55"/>
      <c r="J525" s="50">
        <v>4624</v>
      </c>
      <c r="K525" s="49"/>
      <c r="L525" s="152"/>
      <c r="M525" s="55"/>
      <c r="N525" s="49">
        <v>4574</v>
      </c>
      <c r="O525" s="50"/>
      <c r="P525" s="50">
        <v>4574</v>
      </c>
      <c r="Q525" s="49"/>
      <c r="R525" s="152"/>
      <c r="S525" s="123">
        <v>0</v>
      </c>
      <c r="T525" s="123">
        <v>0</v>
      </c>
      <c r="U525" s="123">
        <v>0</v>
      </c>
      <c r="V525" s="123">
        <v>0</v>
      </c>
      <c r="W525" s="123">
        <v>0</v>
      </c>
      <c r="X525" s="123">
        <v>530</v>
      </c>
      <c r="Y525" s="123">
        <v>0</v>
      </c>
      <c r="Z525" s="123">
        <v>0</v>
      </c>
      <c r="AA525" s="123">
        <v>0</v>
      </c>
      <c r="AB525" s="123">
        <v>0</v>
      </c>
      <c r="AC525" s="123">
        <v>120</v>
      </c>
      <c r="AD525" s="123">
        <v>28</v>
      </c>
      <c r="AE525" s="123">
        <v>180</v>
      </c>
      <c r="AF525" s="123">
        <v>187</v>
      </c>
      <c r="AG525" s="123">
        <v>50</v>
      </c>
      <c r="AH525" s="123">
        <v>0</v>
      </c>
      <c r="AI525" s="123">
        <v>0</v>
      </c>
      <c r="AJ525" s="123">
        <v>1910</v>
      </c>
      <c r="AK525" s="123">
        <v>0</v>
      </c>
      <c r="AL525" s="123">
        <v>0</v>
      </c>
      <c r="AM525" s="123">
        <v>0</v>
      </c>
      <c r="AN525" s="123">
        <v>0</v>
      </c>
      <c r="AO525" s="123">
        <v>0</v>
      </c>
      <c r="AP525" s="123">
        <v>357</v>
      </c>
      <c r="AQ525" s="123">
        <v>0</v>
      </c>
      <c r="AR525" s="123">
        <v>125</v>
      </c>
      <c r="AS525" s="123">
        <v>0</v>
      </c>
      <c r="AT525" s="123">
        <v>0</v>
      </c>
      <c r="AU525" s="123">
        <v>0</v>
      </c>
      <c r="AV525" s="123">
        <v>898</v>
      </c>
      <c r="AW525" s="123">
        <v>0</v>
      </c>
      <c r="AX525" s="123">
        <v>21</v>
      </c>
      <c r="AY525" s="123">
        <v>0</v>
      </c>
      <c r="AZ525" s="123">
        <v>114</v>
      </c>
      <c r="BA525" s="123">
        <v>50</v>
      </c>
      <c r="BB525" s="123">
        <v>4</v>
      </c>
      <c r="BC525" s="123">
        <v>0</v>
      </c>
      <c r="BD525" s="123">
        <v>0</v>
      </c>
      <c r="BE525" s="123">
        <v>0</v>
      </c>
      <c r="BF525" s="123">
        <v>30</v>
      </c>
      <c r="BG525" s="123">
        <v>0</v>
      </c>
      <c r="BH525" s="123">
        <v>20</v>
      </c>
      <c r="BI525" s="49"/>
      <c r="BJ525" s="152"/>
      <c r="BK525" s="49"/>
      <c r="BL525" s="152"/>
      <c r="BM525" s="149">
        <v>0</v>
      </c>
    </row>
    <row r="526" spans="2:65" ht="18" hidden="1" customHeight="1" outlineLevel="3">
      <c r="B526" s="166" t="s">
        <v>48</v>
      </c>
      <c r="C526" s="166" t="s">
        <v>169</v>
      </c>
      <c r="D526" s="166" t="s">
        <v>400</v>
      </c>
      <c r="E526" s="167" t="s">
        <v>401</v>
      </c>
      <c r="F526" s="166" t="s">
        <v>121</v>
      </c>
      <c r="G526" s="49"/>
      <c r="H526" s="55">
        <v>1265</v>
      </c>
      <c r="I526" s="55"/>
      <c r="J526" s="50">
        <v>1265</v>
      </c>
      <c r="K526" s="49"/>
      <c r="L526" s="152"/>
      <c r="M526" s="55"/>
      <c r="N526" s="49">
        <v>1225</v>
      </c>
      <c r="O526" s="50"/>
      <c r="P526" s="50">
        <v>1225</v>
      </c>
      <c r="Q526" s="49"/>
      <c r="R526" s="152"/>
      <c r="S526" s="123">
        <v>15</v>
      </c>
      <c r="T526" s="123">
        <v>0</v>
      </c>
      <c r="U526" s="123">
        <v>0</v>
      </c>
      <c r="V526" s="123">
        <v>0</v>
      </c>
      <c r="W526" s="123">
        <v>0</v>
      </c>
      <c r="X526" s="123">
        <v>170</v>
      </c>
      <c r="Y526" s="123">
        <v>0</v>
      </c>
      <c r="Z526" s="123">
        <v>0</v>
      </c>
      <c r="AA526" s="123">
        <v>0</v>
      </c>
      <c r="AB526" s="123">
        <v>0</v>
      </c>
      <c r="AC526" s="123">
        <v>15</v>
      </c>
      <c r="AD526" s="123">
        <v>0</v>
      </c>
      <c r="AE526" s="123">
        <v>0</v>
      </c>
      <c r="AF526" s="123">
        <v>68</v>
      </c>
      <c r="AG526" s="123">
        <v>0</v>
      </c>
      <c r="AH526" s="123">
        <v>0</v>
      </c>
      <c r="AI526" s="123">
        <v>0</v>
      </c>
      <c r="AJ526" s="123">
        <v>600</v>
      </c>
      <c r="AK526" s="123">
        <v>0</v>
      </c>
      <c r="AL526" s="123">
        <v>0</v>
      </c>
      <c r="AM526" s="123">
        <v>0</v>
      </c>
      <c r="AN526" s="123">
        <v>0</v>
      </c>
      <c r="AO526" s="123">
        <v>0</v>
      </c>
      <c r="AP526" s="123">
        <v>70</v>
      </c>
      <c r="AQ526" s="123">
        <v>0</v>
      </c>
      <c r="AR526" s="123">
        <v>0</v>
      </c>
      <c r="AS526" s="123">
        <v>0</v>
      </c>
      <c r="AT526" s="123">
        <v>0</v>
      </c>
      <c r="AU526" s="123">
        <v>0</v>
      </c>
      <c r="AV526" s="123">
        <v>232</v>
      </c>
      <c r="AW526" s="123">
        <v>0</v>
      </c>
      <c r="AX526" s="123">
        <v>15</v>
      </c>
      <c r="AY526" s="123">
        <v>0</v>
      </c>
      <c r="AZ526" s="123">
        <v>0</v>
      </c>
      <c r="BA526" s="123">
        <v>0</v>
      </c>
      <c r="BB526" s="123">
        <v>10</v>
      </c>
      <c r="BC526" s="123">
        <v>0</v>
      </c>
      <c r="BD526" s="123">
        <v>0</v>
      </c>
      <c r="BE526" s="123">
        <v>30</v>
      </c>
      <c r="BF526" s="123">
        <v>30</v>
      </c>
      <c r="BG526" s="123">
        <v>0</v>
      </c>
      <c r="BH526" s="123">
        <v>10</v>
      </c>
      <c r="BI526" s="49"/>
      <c r="BJ526" s="166"/>
      <c r="BK526" s="166"/>
      <c r="BL526" s="166"/>
      <c r="BM526" s="149">
        <v>0</v>
      </c>
    </row>
    <row r="527" spans="2:65" ht="18" hidden="1" customHeight="1" outlineLevel="3">
      <c r="B527" s="166" t="s">
        <v>48</v>
      </c>
      <c r="C527" s="166" t="s">
        <v>169</v>
      </c>
      <c r="D527" s="166" t="s">
        <v>1282</v>
      </c>
      <c r="E527" s="167" t="s">
        <v>1283</v>
      </c>
      <c r="F527" s="166" t="s">
        <v>121</v>
      </c>
      <c r="G527" s="49"/>
      <c r="H527" s="55">
        <v>2704</v>
      </c>
      <c r="I527" s="55"/>
      <c r="J527" s="50">
        <v>2704</v>
      </c>
      <c r="K527" s="49"/>
      <c r="L527" s="152"/>
      <c r="M527" s="55"/>
      <c r="N527" s="49">
        <v>2704</v>
      </c>
      <c r="O527" s="50"/>
      <c r="P527" s="50">
        <v>2704</v>
      </c>
      <c r="Q527" s="49"/>
      <c r="R527" s="152"/>
      <c r="S527" s="123">
        <v>30</v>
      </c>
      <c r="T527" s="123">
        <v>0</v>
      </c>
      <c r="U527" s="123">
        <v>0</v>
      </c>
      <c r="V527" s="123">
        <v>0</v>
      </c>
      <c r="W527" s="123">
        <v>0</v>
      </c>
      <c r="X527" s="123">
        <v>850</v>
      </c>
      <c r="Y527" s="123">
        <v>0</v>
      </c>
      <c r="Z527" s="123">
        <v>0</v>
      </c>
      <c r="AA527" s="123">
        <v>0</v>
      </c>
      <c r="AB527" s="123">
        <v>0</v>
      </c>
      <c r="AC527" s="123">
        <v>30</v>
      </c>
      <c r="AD527" s="123">
        <v>47</v>
      </c>
      <c r="AE527" s="123">
        <v>0</v>
      </c>
      <c r="AF527" s="123">
        <v>96</v>
      </c>
      <c r="AG527" s="123">
        <v>11</v>
      </c>
      <c r="AH527" s="123">
        <v>0</v>
      </c>
      <c r="AI527" s="123">
        <v>0</v>
      </c>
      <c r="AJ527" s="123">
        <v>800</v>
      </c>
      <c r="AK527" s="123">
        <v>0</v>
      </c>
      <c r="AL527" s="123">
        <v>0</v>
      </c>
      <c r="AM527" s="123">
        <v>0</v>
      </c>
      <c r="AN527" s="123">
        <v>0</v>
      </c>
      <c r="AO527" s="123">
        <v>0</v>
      </c>
      <c r="AP527" s="123">
        <v>463</v>
      </c>
      <c r="AQ527" s="123">
        <v>0</v>
      </c>
      <c r="AR527" s="123">
        <v>125</v>
      </c>
      <c r="AS527" s="123">
        <v>0</v>
      </c>
      <c r="AT527" s="123">
        <v>0</v>
      </c>
      <c r="AU527" s="123">
        <v>0</v>
      </c>
      <c r="AV527" s="123">
        <v>171</v>
      </c>
      <c r="AW527" s="123">
        <v>0</v>
      </c>
      <c r="AX527" s="123">
        <v>0</v>
      </c>
      <c r="AY527" s="123">
        <v>0</v>
      </c>
      <c r="AZ527" s="123">
        <v>40</v>
      </c>
      <c r="BA527" s="123">
        <v>19</v>
      </c>
      <c r="BB527" s="123">
        <v>2</v>
      </c>
      <c r="BC527" s="123">
        <v>0</v>
      </c>
      <c r="BD527" s="123">
        <v>0</v>
      </c>
      <c r="BE527" s="123">
        <v>20</v>
      </c>
      <c r="BF527" s="123">
        <v>0</v>
      </c>
      <c r="BG527" s="123">
        <v>0</v>
      </c>
      <c r="BH527" s="123">
        <v>0</v>
      </c>
      <c r="BI527" s="49"/>
      <c r="BJ527" s="166"/>
      <c r="BK527" s="166"/>
      <c r="BL527" s="166"/>
      <c r="BM527" s="149">
        <v>0</v>
      </c>
    </row>
    <row r="528" spans="2:65" ht="18" hidden="1" customHeight="1" outlineLevel="3">
      <c r="B528" s="166" t="s">
        <v>48</v>
      </c>
      <c r="C528" s="166" t="s">
        <v>167</v>
      </c>
      <c r="D528" s="166" t="s">
        <v>243</v>
      </c>
      <c r="E528" s="167" t="s">
        <v>53</v>
      </c>
      <c r="F528" s="166" t="s">
        <v>118</v>
      </c>
      <c r="G528" s="49"/>
      <c r="H528" s="55">
        <v>3259</v>
      </c>
      <c r="I528" s="55"/>
      <c r="J528" s="50">
        <v>3259</v>
      </c>
      <c r="K528" s="49"/>
      <c r="L528" s="152"/>
      <c r="M528" s="55"/>
      <c r="N528" s="49">
        <v>3202</v>
      </c>
      <c r="O528" s="50"/>
      <c r="P528" s="50">
        <v>3202</v>
      </c>
      <c r="Q528" s="49"/>
      <c r="R528" s="152"/>
      <c r="S528" s="123">
        <v>40</v>
      </c>
      <c r="T528" s="123">
        <v>0</v>
      </c>
      <c r="U528" s="123">
        <v>0</v>
      </c>
      <c r="V528" s="123">
        <v>0</v>
      </c>
      <c r="W528" s="123">
        <v>0</v>
      </c>
      <c r="X528" s="123">
        <v>526</v>
      </c>
      <c r="Y528" s="123">
        <v>0</v>
      </c>
      <c r="Z528" s="123">
        <v>0</v>
      </c>
      <c r="AA528" s="123">
        <v>0</v>
      </c>
      <c r="AB528" s="123">
        <v>0</v>
      </c>
      <c r="AC528" s="123">
        <v>50</v>
      </c>
      <c r="AD528" s="123">
        <v>0</v>
      </c>
      <c r="AE528" s="123">
        <v>100</v>
      </c>
      <c r="AF528" s="123">
        <v>164</v>
      </c>
      <c r="AG528" s="123">
        <v>0</v>
      </c>
      <c r="AH528" s="123">
        <v>0</v>
      </c>
      <c r="AI528" s="123">
        <v>0</v>
      </c>
      <c r="AJ528" s="123">
        <v>832</v>
      </c>
      <c r="AK528" s="123">
        <v>0</v>
      </c>
      <c r="AL528" s="123">
        <v>0</v>
      </c>
      <c r="AM528" s="123">
        <v>0</v>
      </c>
      <c r="AN528" s="123">
        <v>0</v>
      </c>
      <c r="AO528" s="123">
        <v>0</v>
      </c>
      <c r="AP528" s="123">
        <v>400</v>
      </c>
      <c r="AQ528" s="123">
        <v>0</v>
      </c>
      <c r="AR528" s="123">
        <v>125</v>
      </c>
      <c r="AS528" s="123">
        <v>0</v>
      </c>
      <c r="AT528" s="123">
        <v>0</v>
      </c>
      <c r="AU528" s="123">
        <v>0</v>
      </c>
      <c r="AV528" s="123">
        <v>862</v>
      </c>
      <c r="AW528" s="123">
        <v>0</v>
      </c>
      <c r="AX528" s="123">
        <v>10</v>
      </c>
      <c r="AY528" s="123">
        <v>0</v>
      </c>
      <c r="AZ528" s="123">
        <v>40</v>
      </c>
      <c r="BA528" s="123">
        <v>33</v>
      </c>
      <c r="BB528" s="123">
        <v>0</v>
      </c>
      <c r="BC528" s="123">
        <v>0</v>
      </c>
      <c r="BD528" s="123">
        <v>0</v>
      </c>
      <c r="BE528" s="123">
        <v>20</v>
      </c>
      <c r="BF528" s="123">
        <v>35</v>
      </c>
      <c r="BG528" s="123">
        <v>0</v>
      </c>
      <c r="BH528" s="123">
        <v>22</v>
      </c>
      <c r="BI528" s="49"/>
      <c r="BJ528" s="166"/>
      <c r="BK528" s="166"/>
      <c r="BL528" s="166"/>
      <c r="BM528" s="149">
        <v>0</v>
      </c>
    </row>
    <row r="529" spans="2:65" ht="18" hidden="1" customHeight="1" outlineLevel="3">
      <c r="B529" s="166" t="s">
        <v>48</v>
      </c>
      <c r="C529" s="166" t="s">
        <v>303</v>
      </c>
      <c r="D529" s="166" t="s">
        <v>337</v>
      </c>
      <c r="E529" s="167" t="s">
        <v>338</v>
      </c>
      <c r="F529" s="166" t="s">
        <v>859</v>
      </c>
      <c r="G529" s="49"/>
      <c r="H529" s="55">
        <v>3967</v>
      </c>
      <c r="I529" s="55"/>
      <c r="J529" s="50">
        <v>3967</v>
      </c>
      <c r="K529" s="49"/>
      <c r="L529" s="152"/>
      <c r="M529" s="55"/>
      <c r="N529" s="49">
        <v>3917</v>
      </c>
      <c r="O529" s="50"/>
      <c r="P529" s="50">
        <v>3917</v>
      </c>
      <c r="Q529" s="49"/>
      <c r="R529" s="152"/>
      <c r="S529" s="123">
        <v>50</v>
      </c>
      <c r="T529" s="123">
        <v>0</v>
      </c>
      <c r="U529" s="123">
        <v>0</v>
      </c>
      <c r="V529" s="123">
        <v>0</v>
      </c>
      <c r="W529" s="123">
        <v>0</v>
      </c>
      <c r="X529" s="123">
        <v>1500</v>
      </c>
      <c r="Y529" s="123">
        <v>0</v>
      </c>
      <c r="Z529" s="123">
        <v>0</v>
      </c>
      <c r="AA529" s="123">
        <v>0</v>
      </c>
      <c r="AB529" s="123">
        <v>0</v>
      </c>
      <c r="AC529" s="123">
        <v>20</v>
      </c>
      <c r="AD529" s="123">
        <v>30</v>
      </c>
      <c r="AE529" s="123">
        <v>0</v>
      </c>
      <c r="AF529" s="123">
        <v>155</v>
      </c>
      <c r="AG529" s="123">
        <v>25</v>
      </c>
      <c r="AH529" s="123">
        <v>0</v>
      </c>
      <c r="AI529" s="123">
        <v>0</v>
      </c>
      <c r="AJ529" s="123">
        <v>1030</v>
      </c>
      <c r="AK529" s="123">
        <v>0</v>
      </c>
      <c r="AL529" s="123">
        <v>0</v>
      </c>
      <c r="AM529" s="123">
        <v>0</v>
      </c>
      <c r="AN529" s="123">
        <v>0</v>
      </c>
      <c r="AO529" s="123">
        <v>0</v>
      </c>
      <c r="AP529" s="123">
        <v>800</v>
      </c>
      <c r="AQ529" s="123">
        <v>0</v>
      </c>
      <c r="AR529" s="123">
        <v>125</v>
      </c>
      <c r="AS529" s="123">
        <v>0</v>
      </c>
      <c r="AT529" s="123">
        <v>0</v>
      </c>
      <c r="AU529" s="123">
        <v>0</v>
      </c>
      <c r="AV529" s="123">
        <v>50</v>
      </c>
      <c r="AW529" s="123">
        <v>0</v>
      </c>
      <c r="AX529" s="123">
        <v>25</v>
      </c>
      <c r="AY529" s="123">
        <v>0</v>
      </c>
      <c r="AZ529" s="123">
        <v>44</v>
      </c>
      <c r="BA529" s="123">
        <v>33</v>
      </c>
      <c r="BB529" s="123">
        <v>0</v>
      </c>
      <c r="BC529" s="123">
        <v>0</v>
      </c>
      <c r="BD529" s="123">
        <v>0</v>
      </c>
      <c r="BE529" s="123">
        <v>30</v>
      </c>
      <c r="BF529" s="123">
        <v>30</v>
      </c>
      <c r="BG529" s="123">
        <v>0</v>
      </c>
      <c r="BH529" s="123">
        <v>20</v>
      </c>
      <c r="BI529" s="49"/>
      <c r="BJ529" s="166"/>
      <c r="BK529" s="166"/>
      <c r="BL529" s="166"/>
      <c r="BM529" s="149">
        <v>0</v>
      </c>
    </row>
    <row r="530" spans="2:65" ht="18" hidden="1" customHeight="1" outlineLevel="3">
      <c r="B530" s="166" t="s">
        <v>48</v>
      </c>
      <c r="C530" s="166" t="s">
        <v>102</v>
      </c>
      <c r="D530" s="166" t="s">
        <v>242</v>
      </c>
      <c r="E530" s="167" t="s">
        <v>65</v>
      </c>
      <c r="F530" s="166" t="s">
        <v>119</v>
      </c>
      <c r="G530" s="49"/>
      <c r="H530" s="55">
        <v>5469</v>
      </c>
      <c r="I530" s="55"/>
      <c r="J530" s="50">
        <v>5469</v>
      </c>
      <c r="K530" s="49"/>
      <c r="L530" s="152"/>
      <c r="M530" s="55"/>
      <c r="N530" s="49">
        <v>5409</v>
      </c>
      <c r="O530" s="50"/>
      <c r="P530" s="50">
        <v>5409</v>
      </c>
      <c r="Q530" s="49"/>
      <c r="R530" s="152"/>
      <c r="S530" s="123">
        <v>20</v>
      </c>
      <c r="T530" s="123">
        <v>0</v>
      </c>
      <c r="U530" s="123">
        <v>0</v>
      </c>
      <c r="V530" s="123">
        <v>0</v>
      </c>
      <c r="W530" s="123">
        <v>0</v>
      </c>
      <c r="X530" s="123">
        <v>1082</v>
      </c>
      <c r="Y530" s="123">
        <v>0</v>
      </c>
      <c r="Z530" s="123">
        <v>0</v>
      </c>
      <c r="AA530" s="123">
        <v>0</v>
      </c>
      <c r="AB530" s="123">
        <v>0</v>
      </c>
      <c r="AC530" s="123">
        <v>20</v>
      </c>
      <c r="AD530" s="123">
        <v>30</v>
      </c>
      <c r="AE530" s="123">
        <v>100</v>
      </c>
      <c r="AF530" s="123">
        <v>199</v>
      </c>
      <c r="AG530" s="123">
        <v>30</v>
      </c>
      <c r="AH530" s="123">
        <v>0</v>
      </c>
      <c r="AI530" s="123">
        <v>0</v>
      </c>
      <c r="AJ530" s="123">
        <v>2204</v>
      </c>
      <c r="AK530" s="123">
        <v>0</v>
      </c>
      <c r="AL530" s="123">
        <v>0</v>
      </c>
      <c r="AM530" s="123">
        <v>0</v>
      </c>
      <c r="AN530" s="123">
        <v>0</v>
      </c>
      <c r="AO530" s="123">
        <v>0</v>
      </c>
      <c r="AP530" s="123">
        <v>452</v>
      </c>
      <c r="AQ530" s="123">
        <v>0</v>
      </c>
      <c r="AR530" s="123">
        <v>136</v>
      </c>
      <c r="AS530" s="123">
        <v>0</v>
      </c>
      <c r="AT530" s="123">
        <v>0</v>
      </c>
      <c r="AU530" s="123">
        <v>0</v>
      </c>
      <c r="AV530" s="123">
        <v>996</v>
      </c>
      <c r="AW530" s="123">
        <v>0</v>
      </c>
      <c r="AX530" s="123">
        <v>0</v>
      </c>
      <c r="AY530" s="123">
        <v>0</v>
      </c>
      <c r="AZ530" s="123">
        <v>40</v>
      </c>
      <c r="BA530" s="123">
        <v>50</v>
      </c>
      <c r="BB530" s="123">
        <v>0</v>
      </c>
      <c r="BC530" s="123">
        <v>0</v>
      </c>
      <c r="BD530" s="123">
        <v>0</v>
      </c>
      <c r="BE530" s="123">
        <v>50</v>
      </c>
      <c r="BF530" s="123">
        <v>35</v>
      </c>
      <c r="BG530" s="123">
        <v>0</v>
      </c>
      <c r="BH530" s="123">
        <v>25</v>
      </c>
      <c r="BI530" s="49"/>
      <c r="BJ530" s="166"/>
      <c r="BK530" s="166"/>
      <c r="BL530" s="166"/>
      <c r="BM530" s="149">
        <v>0</v>
      </c>
    </row>
    <row r="531" spans="2:65" ht="18" hidden="1" customHeight="1" outlineLevel="3">
      <c r="B531" s="166" t="s">
        <v>48</v>
      </c>
      <c r="C531" s="166" t="s">
        <v>209</v>
      </c>
      <c r="D531" s="166" t="s">
        <v>244</v>
      </c>
      <c r="E531" s="167" t="s">
        <v>193</v>
      </c>
      <c r="F531" s="166" t="s">
        <v>860</v>
      </c>
      <c r="G531" s="49"/>
      <c r="H531" s="55">
        <v>6042</v>
      </c>
      <c r="I531" s="55"/>
      <c r="J531" s="50">
        <v>6042</v>
      </c>
      <c r="K531" s="49"/>
      <c r="L531" s="152"/>
      <c r="M531" s="55"/>
      <c r="N531" s="49">
        <v>5902</v>
      </c>
      <c r="O531" s="50"/>
      <c r="P531" s="50">
        <v>5902</v>
      </c>
      <c r="Q531" s="49"/>
      <c r="R531" s="152"/>
      <c r="S531" s="123">
        <v>102</v>
      </c>
      <c r="T531" s="123">
        <v>0</v>
      </c>
      <c r="U531" s="123">
        <v>0</v>
      </c>
      <c r="V531" s="123">
        <v>0</v>
      </c>
      <c r="W531" s="123">
        <v>0</v>
      </c>
      <c r="X531" s="123">
        <v>1930</v>
      </c>
      <c r="Y531" s="123">
        <v>0</v>
      </c>
      <c r="Z531" s="123">
        <v>0</v>
      </c>
      <c r="AA531" s="123">
        <v>0</v>
      </c>
      <c r="AB531" s="123">
        <v>0</v>
      </c>
      <c r="AC531" s="123">
        <v>100</v>
      </c>
      <c r="AD531" s="123">
        <v>50</v>
      </c>
      <c r="AE531" s="123">
        <v>120</v>
      </c>
      <c r="AF531" s="123">
        <v>239</v>
      </c>
      <c r="AG531" s="123">
        <v>30</v>
      </c>
      <c r="AH531" s="123">
        <v>0</v>
      </c>
      <c r="AI531" s="123">
        <v>0</v>
      </c>
      <c r="AJ531" s="123">
        <v>1222</v>
      </c>
      <c r="AK531" s="123">
        <v>0</v>
      </c>
      <c r="AL531" s="123">
        <v>0</v>
      </c>
      <c r="AM531" s="123">
        <v>0</v>
      </c>
      <c r="AN531" s="123">
        <v>0</v>
      </c>
      <c r="AO531" s="123">
        <v>0</v>
      </c>
      <c r="AP531" s="123">
        <v>1205</v>
      </c>
      <c r="AQ531" s="123">
        <v>0</v>
      </c>
      <c r="AR531" s="123">
        <v>182</v>
      </c>
      <c r="AS531" s="123">
        <v>0</v>
      </c>
      <c r="AT531" s="123">
        <v>0</v>
      </c>
      <c r="AU531" s="123">
        <v>0</v>
      </c>
      <c r="AV531" s="123">
        <v>536</v>
      </c>
      <c r="AW531" s="123">
        <v>0</v>
      </c>
      <c r="AX531" s="123">
        <v>64</v>
      </c>
      <c r="AY531" s="123">
        <v>0</v>
      </c>
      <c r="AZ531" s="123">
        <v>72</v>
      </c>
      <c r="BA531" s="123">
        <v>50</v>
      </c>
      <c r="BB531" s="123">
        <v>0</v>
      </c>
      <c r="BC531" s="123">
        <v>0</v>
      </c>
      <c r="BD531" s="123">
        <v>0</v>
      </c>
      <c r="BE531" s="123">
        <v>0</v>
      </c>
      <c r="BF531" s="123">
        <v>80</v>
      </c>
      <c r="BG531" s="123">
        <v>0</v>
      </c>
      <c r="BH531" s="123">
        <v>60</v>
      </c>
      <c r="BI531" s="49"/>
      <c r="BJ531" s="166"/>
      <c r="BK531" s="166"/>
      <c r="BL531" s="166"/>
      <c r="BM531" s="149">
        <v>0</v>
      </c>
    </row>
    <row r="532" spans="2:65" ht="18" hidden="1" customHeight="1" outlineLevel="3">
      <c r="B532" s="166" t="s">
        <v>48</v>
      </c>
      <c r="C532" s="166" t="s">
        <v>207</v>
      </c>
      <c r="D532" s="166" t="s">
        <v>240</v>
      </c>
      <c r="E532" s="167" t="s">
        <v>82</v>
      </c>
      <c r="F532" s="166" t="s">
        <v>861</v>
      </c>
      <c r="G532" s="49"/>
      <c r="H532" s="55">
        <v>3774</v>
      </c>
      <c r="I532" s="55"/>
      <c r="J532" s="50">
        <v>3774</v>
      </c>
      <c r="K532" s="49"/>
      <c r="L532" s="152"/>
      <c r="M532" s="55"/>
      <c r="N532" s="49">
        <v>3734</v>
      </c>
      <c r="O532" s="50"/>
      <c r="P532" s="50">
        <v>3734</v>
      </c>
      <c r="Q532" s="49"/>
      <c r="R532" s="152"/>
      <c r="S532" s="123">
        <v>20</v>
      </c>
      <c r="T532" s="123">
        <v>0</v>
      </c>
      <c r="U532" s="123">
        <v>0</v>
      </c>
      <c r="V532" s="123">
        <v>0</v>
      </c>
      <c r="W532" s="123">
        <v>0</v>
      </c>
      <c r="X532" s="123">
        <v>352</v>
      </c>
      <c r="Y532" s="123">
        <v>0</v>
      </c>
      <c r="Z532" s="123">
        <v>0</v>
      </c>
      <c r="AA532" s="123">
        <v>0</v>
      </c>
      <c r="AB532" s="123">
        <v>0</v>
      </c>
      <c r="AC532" s="123">
        <v>0</v>
      </c>
      <c r="AD532" s="123">
        <v>10</v>
      </c>
      <c r="AE532" s="123">
        <v>0</v>
      </c>
      <c r="AF532" s="123">
        <v>164</v>
      </c>
      <c r="AG532" s="123">
        <v>0</v>
      </c>
      <c r="AH532" s="123">
        <v>0</v>
      </c>
      <c r="AI532" s="123">
        <v>0</v>
      </c>
      <c r="AJ532" s="123">
        <v>1600</v>
      </c>
      <c r="AK532" s="123">
        <v>0</v>
      </c>
      <c r="AL532" s="123">
        <v>0</v>
      </c>
      <c r="AM532" s="123">
        <v>0</v>
      </c>
      <c r="AN532" s="123">
        <v>0</v>
      </c>
      <c r="AO532" s="123">
        <v>0</v>
      </c>
      <c r="AP532" s="123">
        <v>370</v>
      </c>
      <c r="AQ532" s="123">
        <v>0</v>
      </c>
      <c r="AR532" s="123">
        <v>125</v>
      </c>
      <c r="AS532" s="123">
        <v>0</v>
      </c>
      <c r="AT532" s="123">
        <v>0</v>
      </c>
      <c r="AU532" s="123">
        <v>0</v>
      </c>
      <c r="AV532" s="123">
        <v>1000</v>
      </c>
      <c r="AW532" s="123">
        <v>0</v>
      </c>
      <c r="AX532" s="123">
        <v>30</v>
      </c>
      <c r="AY532" s="123">
        <v>0</v>
      </c>
      <c r="AZ532" s="123">
        <v>0</v>
      </c>
      <c r="BA532" s="123">
        <v>63</v>
      </c>
      <c r="BB532" s="123">
        <v>0</v>
      </c>
      <c r="BC532" s="123">
        <v>0</v>
      </c>
      <c r="BD532" s="123">
        <v>0</v>
      </c>
      <c r="BE532" s="123">
        <v>0</v>
      </c>
      <c r="BF532" s="123">
        <v>30</v>
      </c>
      <c r="BG532" s="123">
        <v>0</v>
      </c>
      <c r="BH532" s="123">
        <v>10</v>
      </c>
      <c r="BI532" s="49"/>
      <c r="BJ532" s="166"/>
      <c r="BK532" s="166"/>
      <c r="BL532" s="166"/>
      <c r="BM532" s="149">
        <v>0</v>
      </c>
    </row>
    <row r="533" spans="2:65" ht="18" hidden="1" customHeight="1" outlineLevel="3">
      <c r="B533" s="166" t="s">
        <v>48</v>
      </c>
      <c r="C533" s="166" t="s">
        <v>168</v>
      </c>
      <c r="D533" s="166" t="s">
        <v>293</v>
      </c>
      <c r="E533" s="167" t="s">
        <v>294</v>
      </c>
      <c r="F533" s="166" t="s">
        <v>120</v>
      </c>
      <c r="G533" s="49"/>
      <c r="H533" s="55">
        <v>6198</v>
      </c>
      <c r="I533" s="55"/>
      <c r="J533" s="50">
        <v>6198</v>
      </c>
      <c r="K533" s="49"/>
      <c r="L533" s="152"/>
      <c r="M533" s="55"/>
      <c r="N533" s="49">
        <v>6100</v>
      </c>
      <c r="O533" s="50"/>
      <c r="P533" s="50">
        <v>6100</v>
      </c>
      <c r="Q533" s="49"/>
      <c r="R533" s="152"/>
      <c r="S533" s="123">
        <v>247</v>
      </c>
      <c r="T533" s="123">
        <v>0</v>
      </c>
      <c r="U533" s="123">
        <v>0</v>
      </c>
      <c r="V533" s="123">
        <v>0</v>
      </c>
      <c r="W533" s="123">
        <v>0</v>
      </c>
      <c r="X533" s="123">
        <v>1900</v>
      </c>
      <c r="Y533" s="123">
        <v>0</v>
      </c>
      <c r="Z533" s="123">
        <v>0</v>
      </c>
      <c r="AA533" s="123">
        <v>0</v>
      </c>
      <c r="AB533" s="123">
        <v>0</v>
      </c>
      <c r="AC533" s="123">
        <v>40</v>
      </c>
      <c r="AD533" s="123">
        <v>50</v>
      </c>
      <c r="AE533" s="123">
        <v>0</v>
      </c>
      <c r="AF533" s="123">
        <v>218</v>
      </c>
      <c r="AG533" s="123">
        <v>21</v>
      </c>
      <c r="AH533" s="123">
        <v>0</v>
      </c>
      <c r="AI533" s="123">
        <v>0</v>
      </c>
      <c r="AJ533" s="123">
        <v>2065</v>
      </c>
      <c r="AK533" s="123">
        <v>0</v>
      </c>
      <c r="AL533" s="123">
        <v>0</v>
      </c>
      <c r="AM533" s="123">
        <v>0</v>
      </c>
      <c r="AN533" s="123">
        <v>0</v>
      </c>
      <c r="AO533" s="123">
        <v>0</v>
      </c>
      <c r="AP533" s="123">
        <v>550</v>
      </c>
      <c r="AQ533" s="123">
        <v>0</v>
      </c>
      <c r="AR533" s="123">
        <v>158</v>
      </c>
      <c r="AS533" s="123">
        <v>0</v>
      </c>
      <c r="AT533" s="123">
        <v>0</v>
      </c>
      <c r="AU533" s="123">
        <v>0</v>
      </c>
      <c r="AV533" s="123">
        <v>630</v>
      </c>
      <c r="AW533" s="123">
        <v>0</v>
      </c>
      <c r="AX533" s="123">
        <v>40</v>
      </c>
      <c r="AY533" s="123">
        <v>0</v>
      </c>
      <c r="AZ533" s="123">
        <v>70</v>
      </c>
      <c r="BA533" s="123">
        <v>52</v>
      </c>
      <c r="BB533" s="123">
        <v>4</v>
      </c>
      <c r="BC533" s="123">
        <v>0</v>
      </c>
      <c r="BD533" s="123">
        <v>0</v>
      </c>
      <c r="BE533" s="123">
        <v>55</v>
      </c>
      <c r="BF533" s="123">
        <v>70</v>
      </c>
      <c r="BG533" s="123">
        <v>0</v>
      </c>
      <c r="BH533" s="123">
        <v>28</v>
      </c>
      <c r="BI533" s="49"/>
      <c r="BJ533" s="166"/>
      <c r="BK533" s="166"/>
      <c r="BL533" s="166"/>
      <c r="BM533" s="149">
        <v>0</v>
      </c>
    </row>
    <row r="534" spans="2:65" ht="18" customHeight="1" outlineLevel="2" collapsed="1">
      <c r="B534" s="158" t="s">
        <v>48</v>
      </c>
      <c r="C534" s="158"/>
      <c r="D534" s="158"/>
      <c r="E534" s="159" t="s">
        <v>862</v>
      </c>
      <c r="F534" s="158"/>
      <c r="G534" s="160"/>
      <c r="H534" s="160">
        <v>37302</v>
      </c>
      <c r="I534" s="160"/>
      <c r="J534" s="160">
        <v>37302</v>
      </c>
      <c r="K534" s="168"/>
      <c r="L534" s="161"/>
      <c r="M534" s="160"/>
      <c r="N534" s="160">
        <v>36767</v>
      </c>
      <c r="O534" s="160"/>
      <c r="P534" s="160">
        <v>36767</v>
      </c>
      <c r="Q534" s="168"/>
      <c r="R534" s="161"/>
      <c r="S534" s="160">
        <v>524</v>
      </c>
      <c r="T534" s="160">
        <v>0</v>
      </c>
      <c r="U534" s="160">
        <v>0</v>
      </c>
      <c r="V534" s="160">
        <v>0</v>
      </c>
      <c r="W534" s="160">
        <v>0</v>
      </c>
      <c r="X534" s="160">
        <v>8840</v>
      </c>
      <c r="Y534" s="160">
        <v>0</v>
      </c>
      <c r="Z534" s="160">
        <v>0</v>
      </c>
      <c r="AA534" s="160">
        <v>0</v>
      </c>
      <c r="AB534" s="160">
        <v>0</v>
      </c>
      <c r="AC534" s="160">
        <v>395</v>
      </c>
      <c r="AD534" s="160">
        <v>245</v>
      </c>
      <c r="AE534" s="160">
        <v>500</v>
      </c>
      <c r="AF534" s="160">
        <v>1490</v>
      </c>
      <c r="AG534" s="160">
        <v>167</v>
      </c>
      <c r="AH534" s="160">
        <v>0</v>
      </c>
      <c r="AI534" s="160">
        <v>0</v>
      </c>
      <c r="AJ534" s="160">
        <v>12263</v>
      </c>
      <c r="AK534" s="160">
        <v>0</v>
      </c>
      <c r="AL534" s="160">
        <v>0</v>
      </c>
      <c r="AM534" s="160">
        <v>0</v>
      </c>
      <c r="AN534" s="160">
        <v>0</v>
      </c>
      <c r="AO534" s="160">
        <v>0</v>
      </c>
      <c r="AP534" s="160">
        <v>4667</v>
      </c>
      <c r="AQ534" s="160">
        <v>0</v>
      </c>
      <c r="AR534" s="160">
        <v>1101</v>
      </c>
      <c r="AS534" s="160">
        <v>0</v>
      </c>
      <c r="AT534" s="160">
        <v>0</v>
      </c>
      <c r="AU534" s="160">
        <v>0</v>
      </c>
      <c r="AV534" s="160">
        <v>5375</v>
      </c>
      <c r="AW534" s="160">
        <v>0</v>
      </c>
      <c r="AX534" s="160">
        <v>205</v>
      </c>
      <c r="AY534" s="160">
        <v>0</v>
      </c>
      <c r="AZ534" s="160">
        <v>420</v>
      </c>
      <c r="BA534" s="160">
        <v>350</v>
      </c>
      <c r="BB534" s="160">
        <v>20</v>
      </c>
      <c r="BC534" s="160">
        <v>0</v>
      </c>
      <c r="BD534" s="160">
        <v>0</v>
      </c>
      <c r="BE534" s="160">
        <v>205</v>
      </c>
      <c r="BF534" s="160">
        <v>340</v>
      </c>
      <c r="BG534" s="160">
        <v>0</v>
      </c>
      <c r="BH534" s="160">
        <v>195</v>
      </c>
      <c r="BI534" s="160"/>
      <c r="BJ534" s="161"/>
      <c r="BK534" s="160"/>
      <c r="BL534" s="161"/>
      <c r="BM534" s="149">
        <v>0</v>
      </c>
    </row>
    <row r="535" spans="2:65" ht="18" hidden="1" customHeight="1" outlineLevel="3">
      <c r="B535" s="166" t="s">
        <v>48</v>
      </c>
      <c r="C535" s="166" t="s">
        <v>1135</v>
      </c>
      <c r="D535" s="166" t="s">
        <v>475</v>
      </c>
      <c r="E535" s="167" t="s">
        <v>484</v>
      </c>
      <c r="F535" s="166" t="s">
        <v>863</v>
      </c>
      <c r="G535" s="49"/>
      <c r="H535" s="55">
        <v>175</v>
      </c>
      <c r="I535" s="55"/>
      <c r="J535" s="50">
        <v>175</v>
      </c>
      <c r="K535" s="49"/>
      <c r="L535" s="152"/>
      <c r="M535" s="55"/>
      <c r="N535" s="49">
        <v>175</v>
      </c>
      <c r="O535" s="50"/>
      <c r="P535" s="50">
        <v>175</v>
      </c>
      <c r="Q535" s="49"/>
      <c r="R535" s="152"/>
      <c r="S535" s="123">
        <v>5</v>
      </c>
      <c r="T535" s="123">
        <v>0</v>
      </c>
      <c r="U535" s="123">
        <v>0</v>
      </c>
      <c r="V535" s="123">
        <v>0</v>
      </c>
      <c r="W535" s="123">
        <v>0</v>
      </c>
      <c r="X535" s="123">
        <v>90</v>
      </c>
      <c r="Y535" s="123">
        <v>0</v>
      </c>
      <c r="Z535" s="123">
        <v>0</v>
      </c>
      <c r="AA535" s="123">
        <v>0</v>
      </c>
      <c r="AB535" s="123">
        <v>0</v>
      </c>
      <c r="AC535" s="123">
        <v>0</v>
      </c>
      <c r="AD535" s="123">
        <v>0</v>
      </c>
      <c r="AE535" s="123">
        <v>0</v>
      </c>
      <c r="AF535" s="123">
        <v>0</v>
      </c>
      <c r="AG535" s="123">
        <v>0</v>
      </c>
      <c r="AH535" s="123">
        <v>0</v>
      </c>
      <c r="AI535" s="123">
        <v>0</v>
      </c>
      <c r="AJ535" s="123">
        <v>5</v>
      </c>
      <c r="AK535" s="123">
        <v>0</v>
      </c>
      <c r="AL535" s="123">
        <v>0</v>
      </c>
      <c r="AM535" s="123">
        <v>0</v>
      </c>
      <c r="AN535" s="123">
        <v>0</v>
      </c>
      <c r="AO535" s="123">
        <v>0</v>
      </c>
      <c r="AP535" s="123">
        <v>55</v>
      </c>
      <c r="AQ535" s="123">
        <v>0</v>
      </c>
      <c r="AR535" s="123">
        <v>0</v>
      </c>
      <c r="AS535" s="123">
        <v>0</v>
      </c>
      <c r="AT535" s="123">
        <v>0</v>
      </c>
      <c r="AU535" s="123">
        <v>0</v>
      </c>
      <c r="AV535" s="123">
        <v>5</v>
      </c>
      <c r="AW535" s="123">
        <v>0</v>
      </c>
      <c r="AX535" s="123">
        <v>5</v>
      </c>
      <c r="AY535" s="123">
        <v>0</v>
      </c>
      <c r="AZ535" s="123">
        <v>0</v>
      </c>
      <c r="BA535" s="123">
        <v>0</v>
      </c>
      <c r="BB535" s="123">
        <v>5</v>
      </c>
      <c r="BC535" s="123">
        <v>0</v>
      </c>
      <c r="BD535" s="123">
        <v>0</v>
      </c>
      <c r="BE535" s="123">
        <v>5</v>
      </c>
      <c r="BF535" s="123">
        <v>0</v>
      </c>
      <c r="BG535" s="123">
        <v>0</v>
      </c>
      <c r="BH535" s="123">
        <v>0</v>
      </c>
      <c r="BI535" s="49"/>
      <c r="BJ535" s="166"/>
      <c r="BK535" s="166"/>
      <c r="BL535" s="166"/>
      <c r="BM535" s="149">
        <v>0</v>
      </c>
    </row>
    <row r="536" spans="2:65" ht="18" hidden="1" customHeight="1" outlineLevel="3">
      <c r="B536" s="166" t="s">
        <v>48</v>
      </c>
      <c r="C536" s="166" t="s">
        <v>1135</v>
      </c>
      <c r="D536" s="166" t="s">
        <v>1222</v>
      </c>
      <c r="E536" s="167" t="s">
        <v>513</v>
      </c>
      <c r="F536" s="166" t="s">
        <v>864</v>
      </c>
      <c r="G536" s="49"/>
      <c r="H536" s="55">
        <v>187</v>
      </c>
      <c r="I536" s="55"/>
      <c r="J536" s="50">
        <v>187</v>
      </c>
      <c r="K536" s="49"/>
      <c r="L536" s="152"/>
      <c r="M536" s="55"/>
      <c r="N536" s="49">
        <v>187</v>
      </c>
      <c r="O536" s="50"/>
      <c r="P536" s="50">
        <v>187</v>
      </c>
      <c r="Q536" s="49"/>
      <c r="R536" s="152"/>
      <c r="S536" s="123">
        <v>5</v>
      </c>
      <c r="T536" s="123">
        <v>0</v>
      </c>
      <c r="U536" s="123">
        <v>0</v>
      </c>
      <c r="V536" s="123">
        <v>0</v>
      </c>
      <c r="W536" s="123">
        <v>0</v>
      </c>
      <c r="X536" s="123">
        <v>82</v>
      </c>
      <c r="Y536" s="123">
        <v>0</v>
      </c>
      <c r="Z536" s="123">
        <v>0</v>
      </c>
      <c r="AA536" s="123">
        <v>0</v>
      </c>
      <c r="AB536" s="123">
        <v>0</v>
      </c>
      <c r="AC536" s="123">
        <v>0</v>
      </c>
      <c r="AD536" s="123">
        <v>5</v>
      </c>
      <c r="AE536" s="123">
        <v>0</v>
      </c>
      <c r="AF536" s="123">
        <v>0</v>
      </c>
      <c r="AG536" s="123">
        <v>5</v>
      </c>
      <c r="AH536" s="123">
        <v>0</v>
      </c>
      <c r="AI536" s="123">
        <v>0</v>
      </c>
      <c r="AJ536" s="123">
        <v>40</v>
      </c>
      <c r="AK536" s="123">
        <v>0</v>
      </c>
      <c r="AL536" s="123">
        <v>0</v>
      </c>
      <c r="AM536" s="123">
        <v>0</v>
      </c>
      <c r="AN536" s="123">
        <v>0</v>
      </c>
      <c r="AO536" s="123">
        <v>0</v>
      </c>
      <c r="AP536" s="123">
        <v>30</v>
      </c>
      <c r="AQ536" s="123">
        <v>0</v>
      </c>
      <c r="AR536" s="123">
        <v>0</v>
      </c>
      <c r="AS536" s="123">
        <v>0</v>
      </c>
      <c r="AT536" s="123">
        <v>0</v>
      </c>
      <c r="AU536" s="123">
        <v>0</v>
      </c>
      <c r="AV536" s="123">
        <v>15</v>
      </c>
      <c r="AW536" s="123">
        <v>0</v>
      </c>
      <c r="AX536" s="123">
        <v>0</v>
      </c>
      <c r="AY536" s="123">
        <v>0</v>
      </c>
      <c r="AZ536" s="123">
        <v>0</v>
      </c>
      <c r="BA536" s="123">
        <v>0</v>
      </c>
      <c r="BB536" s="123">
        <v>0</v>
      </c>
      <c r="BC536" s="123">
        <v>0</v>
      </c>
      <c r="BD536" s="123">
        <v>0</v>
      </c>
      <c r="BE536" s="123">
        <v>5</v>
      </c>
      <c r="BF536" s="123">
        <v>0</v>
      </c>
      <c r="BG536" s="123">
        <v>0</v>
      </c>
      <c r="BH536" s="123">
        <v>0</v>
      </c>
      <c r="BI536" s="49"/>
      <c r="BJ536" s="166"/>
      <c r="BK536" s="166"/>
      <c r="BL536" s="166"/>
      <c r="BM536" s="149">
        <v>0</v>
      </c>
    </row>
    <row r="537" spans="2:65" ht="18" hidden="1" customHeight="1" outlineLevel="3">
      <c r="B537" s="166" t="s">
        <v>48</v>
      </c>
      <c r="C537" s="166" t="s">
        <v>1135</v>
      </c>
      <c r="D537" s="166" t="s">
        <v>402</v>
      </c>
      <c r="E537" s="167" t="s">
        <v>408</v>
      </c>
      <c r="F537" s="166" t="s">
        <v>865</v>
      </c>
      <c r="G537" s="49"/>
      <c r="H537" s="55">
        <v>0</v>
      </c>
      <c r="I537" s="55"/>
      <c r="J537" s="50">
        <v>0</v>
      </c>
      <c r="K537" s="49"/>
      <c r="L537" s="152"/>
      <c r="M537" s="55"/>
      <c r="N537" s="49">
        <v>0</v>
      </c>
      <c r="O537" s="50"/>
      <c r="P537" s="50">
        <v>0</v>
      </c>
      <c r="Q537" s="49"/>
      <c r="R537" s="152"/>
      <c r="S537" s="123">
        <v>0</v>
      </c>
      <c r="T537" s="123">
        <v>0</v>
      </c>
      <c r="U537" s="123">
        <v>0</v>
      </c>
      <c r="V537" s="123">
        <v>0</v>
      </c>
      <c r="W537" s="123">
        <v>0</v>
      </c>
      <c r="X537" s="123">
        <v>0</v>
      </c>
      <c r="Y537" s="123">
        <v>0</v>
      </c>
      <c r="Z537" s="123">
        <v>0</v>
      </c>
      <c r="AA537" s="123">
        <v>0</v>
      </c>
      <c r="AB537" s="123">
        <v>0</v>
      </c>
      <c r="AC537" s="123">
        <v>0</v>
      </c>
      <c r="AD537" s="123">
        <v>0</v>
      </c>
      <c r="AE537" s="123">
        <v>0</v>
      </c>
      <c r="AF537" s="123">
        <v>0</v>
      </c>
      <c r="AG537" s="123">
        <v>0</v>
      </c>
      <c r="AH537" s="123">
        <v>0</v>
      </c>
      <c r="AI537" s="123">
        <v>0</v>
      </c>
      <c r="AJ537" s="123">
        <v>0</v>
      </c>
      <c r="AK537" s="123">
        <v>0</v>
      </c>
      <c r="AL537" s="123">
        <v>0</v>
      </c>
      <c r="AM537" s="123">
        <v>0</v>
      </c>
      <c r="AN537" s="123">
        <v>0</v>
      </c>
      <c r="AO537" s="123">
        <v>0</v>
      </c>
      <c r="AP537" s="123">
        <v>0</v>
      </c>
      <c r="AQ537" s="123">
        <v>0</v>
      </c>
      <c r="AR537" s="123">
        <v>0</v>
      </c>
      <c r="AS537" s="123">
        <v>0</v>
      </c>
      <c r="AT537" s="123">
        <v>0</v>
      </c>
      <c r="AU537" s="123">
        <v>0</v>
      </c>
      <c r="AV537" s="123">
        <v>0</v>
      </c>
      <c r="AW537" s="123">
        <v>0</v>
      </c>
      <c r="AX537" s="123">
        <v>0</v>
      </c>
      <c r="AY537" s="123">
        <v>0</v>
      </c>
      <c r="AZ537" s="123">
        <v>0</v>
      </c>
      <c r="BA537" s="123">
        <v>0</v>
      </c>
      <c r="BB537" s="123">
        <v>0</v>
      </c>
      <c r="BC537" s="123">
        <v>0</v>
      </c>
      <c r="BD537" s="123">
        <v>0</v>
      </c>
      <c r="BE537" s="123">
        <v>0</v>
      </c>
      <c r="BF537" s="123">
        <v>0</v>
      </c>
      <c r="BG537" s="123">
        <v>0</v>
      </c>
      <c r="BH537" s="123">
        <v>0</v>
      </c>
      <c r="BI537" s="49"/>
      <c r="BJ537" s="166"/>
      <c r="BK537" s="166"/>
      <c r="BL537" s="166"/>
      <c r="BM537" s="149">
        <v>0</v>
      </c>
    </row>
    <row r="538" spans="2:65" ht="18" hidden="1" customHeight="1" outlineLevel="3">
      <c r="B538" s="166" t="s">
        <v>48</v>
      </c>
      <c r="C538" s="166" t="s">
        <v>1135</v>
      </c>
      <c r="D538" s="166" t="s">
        <v>758</v>
      </c>
      <c r="E538" s="167" t="s">
        <v>759</v>
      </c>
      <c r="F538" s="166" t="s">
        <v>866</v>
      </c>
      <c r="G538" s="49"/>
      <c r="H538" s="55">
        <v>222</v>
      </c>
      <c r="I538" s="55"/>
      <c r="J538" s="50">
        <v>222</v>
      </c>
      <c r="K538" s="49"/>
      <c r="L538" s="152"/>
      <c r="M538" s="55"/>
      <c r="N538" s="49">
        <v>222</v>
      </c>
      <c r="O538" s="50"/>
      <c r="P538" s="50">
        <v>222</v>
      </c>
      <c r="Q538" s="49"/>
      <c r="R538" s="152"/>
      <c r="S538" s="123">
        <v>5</v>
      </c>
      <c r="T538" s="123">
        <v>0</v>
      </c>
      <c r="U538" s="123">
        <v>0</v>
      </c>
      <c r="V538" s="123">
        <v>0</v>
      </c>
      <c r="W538" s="123">
        <v>0</v>
      </c>
      <c r="X538" s="123">
        <v>32</v>
      </c>
      <c r="Y538" s="123">
        <v>0</v>
      </c>
      <c r="Z538" s="123">
        <v>0</v>
      </c>
      <c r="AA538" s="123">
        <v>0</v>
      </c>
      <c r="AB538" s="123">
        <v>0</v>
      </c>
      <c r="AC538" s="123">
        <v>0</v>
      </c>
      <c r="AD538" s="123">
        <v>0</v>
      </c>
      <c r="AE538" s="123">
        <v>0</v>
      </c>
      <c r="AF538" s="123">
        <v>0</v>
      </c>
      <c r="AG538" s="123">
        <v>0</v>
      </c>
      <c r="AH538" s="123">
        <v>0</v>
      </c>
      <c r="AI538" s="123">
        <v>0</v>
      </c>
      <c r="AJ538" s="123">
        <v>110</v>
      </c>
      <c r="AK538" s="123">
        <v>0</v>
      </c>
      <c r="AL538" s="123">
        <v>0</v>
      </c>
      <c r="AM538" s="123">
        <v>0</v>
      </c>
      <c r="AN538" s="123">
        <v>0</v>
      </c>
      <c r="AO538" s="123">
        <v>0</v>
      </c>
      <c r="AP538" s="123">
        <v>30</v>
      </c>
      <c r="AQ538" s="123">
        <v>0</v>
      </c>
      <c r="AR538" s="123">
        <v>0</v>
      </c>
      <c r="AS538" s="123">
        <v>0</v>
      </c>
      <c r="AT538" s="123">
        <v>0</v>
      </c>
      <c r="AU538" s="123">
        <v>0</v>
      </c>
      <c r="AV538" s="123">
        <v>30</v>
      </c>
      <c r="AW538" s="123">
        <v>0</v>
      </c>
      <c r="AX538" s="123">
        <v>5</v>
      </c>
      <c r="AY538" s="123">
        <v>0</v>
      </c>
      <c r="AZ538" s="123">
        <v>0</v>
      </c>
      <c r="BA538" s="123">
        <v>0</v>
      </c>
      <c r="BB538" s="123">
        <v>5</v>
      </c>
      <c r="BC538" s="123">
        <v>0</v>
      </c>
      <c r="BD538" s="123">
        <v>0</v>
      </c>
      <c r="BE538" s="123">
        <v>5</v>
      </c>
      <c r="BF538" s="123">
        <v>0</v>
      </c>
      <c r="BG538" s="123">
        <v>0</v>
      </c>
      <c r="BH538" s="123">
        <v>0</v>
      </c>
      <c r="BI538" s="49"/>
      <c r="BJ538" s="166"/>
      <c r="BK538" s="166"/>
      <c r="BL538" s="166"/>
      <c r="BM538" s="149">
        <v>0</v>
      </c>
    </row>
    <row r="539" spans="2:65" ht="18" hidden="1" customHeight="1" outlineLevel="3">
      <c r="B539" s="166" t="s">
        <v>48</v>
      </c>
      <c r="C539" s="166" t="s">
        <v>1135</v>
      </c>
      <c r="D539" s="166" t="s">
        <v>867</v>
      </c>
      <c r="E539" s="167" t="s">
        <v>868</v>
      </c>
      <c r="F539" s="166"/>
      <c r="G539" s="49"/>
      <c r="H539" s="55">
        <v>0</v>
      </c>
      <c r="I539" s="55"/>
      <c r="J539" s="50">
        <v>0</v>
      </c>
      <c r="K539" s="49"/>
      <c r="L539" s="152"/>
      <c r="M539" s="55"/>
      <c r="N539" s="49">
        <v>0</v>
      </c>
      <c r="O539" s="50"/>
      <c r="P539" s="50">
        <v>0</v>
      </c>
      <c r="Q539" s="49"/>
      <c r="R539" s="152"/>
      <c r="S539" s="123">
        <v>0</v>
      </c>
      <c r="T539" s="123">
        <v>0</v>
      </c>
      <c r="U539" s="123">
        <v>0</v>
      </c>
      <c r="V539" s="123">
        <v>0</v>
      </c>
      <c r="W539" s="123">
        <v>0</v>
      </c>
      <c r="X539" s="123">
        <v>0</v>
      </c>
      <c r="Y539" s="123">
        <v>0</v>
      </c>
      <c r="Z539" s="123">
        <v>0</v>
      </c>
      <c r="AA539" s="123">
        <v>0</v>
      </c>
      <c r="AB539" s="123">
        <v>0</v>
      </c>
      <c r="AC539" s="123">
        <v>0</v>
      </c>
      <c r="AD539" s="123">
        <v>0</v>
      </c>
      <c r="AE539" s="123">
        <v>0</v>
      </c>
      <c r="AF539" s="123">
        <v>0</v>
      </c>
      <c r="AG539" s="123">
        <v>0</v>
      </c>
      <c r="AH539" s="123">
        <v>0</v>
      </c>
      <c r="AI539" s="123">
        <v>0</v>
      </c>
      <c r="AJ539" s="123">
        <v>0</v>
      </c>
      <c r="AK539" s="123">
        <v>0</v>
      </c>
      <c r="AL539" s="123">
        <v>0</v>
      </c>
      <c r="AM539" s="123">
        <v>0</v>
      </c>
      <c r="AN539" s="123">
        <v>0</v>
      </c>
      <c r="AO539" s="123">
        <v>0</v>
      </c>
      <c r="AP539" s="123">
        <v>0</v>
      </c>
      <c r="AQ539" s="123">
        <v>0</v>
      </c>
      <c r="AR539" s="123">
        <v>0</v>
      </c>
      <c r="AS539" s="123">
        <v>0</v>
      </c>
      <c r="AT539" s="123">
        <v>0</v>
      </c>
      <c r="AU539" s="123">
        <v>0</v>
      </c>
      <c r="AV539" s="123">
        <v>0</v>
      </c>
      <c r="AW539" s="123">
        <v>0</v>
      </c>
      <c r="AX539" s="123">
        <v>0</v>
      </c>
      <c r="AY539" s="123">
        <v>0</v>
      </c>
      <c r="AZ539" s="123">
        <v>0</v>
      </c>
      <c r="BA539" s="123">
        <v>0</v>
      </c>
      <c r="BB539" s="123">
        <v>0</v>
      </c>
      <c r="BC539" s="123">
        <v>0</v>
      </c>
      <c r="BD539" s="123">
        <v>0</v>
      </c>
      <c r="BE539" s="123">
        <v>0</v>
      </c>
      <c r="BF539" s="123">
        <v>0</v>
      </c>
      <c r="BG539" s="123">
        <v>0</v>
      </c>
      <c r="BH539" s="123">
        <v>0</v>
      </c>
      <c r="BI539" s="49"/>
      <c r="BJ539" s="166"/>
      <c r="BK539" s="166"/>
      <c r="BL539" s="166"/>
      <c r="BM539" s="149">
        <v>0</v>
      </c>
    </row>
    <row r="540" spans="2:65" ht="18" hidden="1" customHeight="1" outlineLevel="3">
      <c r="B540" s="166" t="s">
        <v>48</v>
      </c>
      <c r="C540" s="166" t="s">
        <v>1135</v>
      </c>
      <c r="D540" s="166" t="s">
        <v>1223</v>
      </c>
      <c r="E540" s="167" t="s">
        <v>1224</v>
      </c>
      <c r="F540" s="166"/>
      <c r="G540" s="49"/>
      <c r="H540" s="55">
        <v>0</v>
      </c>
      <c r="I540" s="55"/>
      <c r="J540" s="50">
        <v>0</v>
      </c>
      <c r="K540" s="49"/>
      <c r="L540" s="152"/>
      <c r="M540" s="55"/>
      <c r="N540" s="49">
        <v>0</v>
      </c>
      <c r="O540" s="50"/>
      <c r="P540" s="50">
        <v>0</v>
      </c>
      <c r="Q540" s="49"/>
      <c r="R540" s="152"/>
      <c r="S540" s="123">
        <v>0</v>
      </c>
      <c r="T540" s="123">
        <v>0</v>
      </c>
      <c r="U540" s="123">
        <v>0</v>
      </c>
      <c r="V540" s="123">
        <v>0</v>
      </c>
      <c r="W540" s="123">
        <v>0</v>
      </c>
      <c r="X540" s="123">
        <v>0</v>
      </c>
      <c r="Y540" s="123">
        <v>0</v>
      </c>
      <c r="Z540" s="123">
        <v>0</v>
      </c>
      <c r="AA540" s="123">
        <v>0</v>
      </c>
      <c r="AB540" s="123">
        <v>0</v>
      </c>
      <c r="AC540" s="123">
        <v>0</v>
      </c>
      <c r="AD540" s="123">
        <v>0</v>
      </c>
      <c r="AE540" s="123">
        <v>0</v>
      </c>
      <c r="AF540" s="123">
        <v>0</v>
      </c>
      <c r="AG540" s="123">
        <v>0</v>
      </c>
      <c r="AH540" s="123">
        <v>0</v>
      </c>
      <c r="AI540" s="123">
        <v>0</v>
      </c>
      <c r="AJ540" s="123">
        <v>0</v>
      </c>
      <c r="AK540" s="123">
        <v>0</v>
      </c>
      <c r="AL540" s="123">
        <v>0</v>
      </c>
      <c r="AM540" s="123">
        <v>0</v>
      </c>
      <c r="AN540" s="123">
        <v>0</v>
      </c>
      <c r="AO540" s="123">
        <v>0</v>
      </c>
      <c r="AP540" s="123">
        <v>0</v>
      </c>
      <c r="AQ540" s="123">
        <v>0</v>
      </c>
      <c r="AR540" s="123">
        <v>0</v>
      </c>
      <c r="AS540" s="123">
        <v>0</v>
      </c>
      <c r="AT540" s="123">
        <v>0</v>
      </c>
      <c r="AU540" s="123">
        <v>0</v>
      </c>
      <c r="AV540" s="123">
        <v>0</v>
      </c>
      <c r="AW540" s="123">
        <v>0</v>
      </c>
      <c r="AX540" s="123">
        <v>0</v>
      </c>
      <c r="AY540" s="123">
        <v>0</v>
      </c>
      <c r="AZ540" s="123">
        <v>0</v>
      </c>
      <c r="BA540" s="123">
        <v>0</v>
      </c>
      <c r="BB540" s="123">
        <v>0</v>
      </c>
      <c r="BC540" s="123">
        <v>0</v>
      </c>
      <c r="BD540" s="123">
        <v>0</v>
      </c>
      <c r="BE540" s="123">
        <v>0</v>
      </c>
      <c r="BF540" s="123">
        <v>0</v>
      </c>
      <c r="BG540" s="123">
        <v>0</v>
      </c>
      <c r="BH540" s="123">
        <v>0</v>
      </c>
      <c r="BI540" s="49"/>
      <c r="BJ540" s="166"/>
      <c r="BK540" s="166"/>
      <c r="BL540" s="166"/>
      <c r="BM540" s="149">
        <v>0</v>
      </c>
    </row>
    <row r="541" spans="2:65" ht="18" hidden="1" customHeight="1" outlineLevel="3">
      <c r="B541" s="166" t="s">
        <v>48</v>
      </c>
      <c r="C541" s="166" t="s">
        <v>1135</v>
      </c>
      <c r="D541" s="166" t="s">
        <v>869</v>
      </c>
      <c r="E541" s="167" t="s">
        <v>870</v>
      </c>
      <c r="F541" s="166"/>
      <c r="G541" s="49"/>
      <c r="H541" s="55">
        <v>0</v>
      </c>
      <c r="I541" s="55"/>
      <c r="J541" s="50">
        <v>0</v>
      </c>
      <c r="K541" s="49"/>
      <c r="L541" s="152"/>
      <c r="M541" s="55"/>
      <c r="N541" s="49">
        <v>0</v>
      </c>
      <c r="O541" s="50"/>
      <c r="P541" s="50">
        <v>0</v>
      </c>
      <c r="Q541" s="49"/>
      <c r="R541" s="152"/>
      <c r="S541" s="123">
        <v>0</v>
      </c>
      <c r="T541" s="123">
        <v>0</v>
      </c>
      <c r="U541" s="123">
        <v>0</v>
      </c>
      <c r="V541" s="123">
        <v>0</v>
      </c>
      <c r="W541" s="123">
        <v>0</v>
      </c>
      <c r="X541" s="123">
        <v>0</v>
      </c>
      <c r="Y541" s="123">
        <v>0</v>
      </c>
      <c r="Z541" s="123">
        <v>0</v>
      </c>
      <c r="AA541" s="123">
        <v>0</v>
      </c>
      <c r="AB541" s="123">
        <v>0</v>
      </c>
      <c r="AC541" s="123">
        <v>0</v>
      </c>
      <c r="AD541" s="123">
        <v>0</v>
      </c>
      <c r="AE541" s="123">
        <v>0</v>
      </c>
      <c r="AF541" s="123">
        <v>0</v>
      </c>
      <c r="AG541" s="123">
        <v>0</v>
      </c>
      <c r="AH541" s="123">
        <v>0</v>
      </c>
      <c r="AI541" s="123">
        <v>0</v>
      </c>
      <c r="AJ541" s="123">
        <v>0</v>
      </c>
      <c r="AK541" s="123">
        <v>0</v>
      </c>
      <c r="AL541" s="123">
        <v>0</v>
      </c>
      <c r="AM541" s="123">
        <v>0</v>
      </c>
      <c r="AN541" s="123">
        <v>0</v>
      </c>
      <c r="AO541" s="123">
        <v>0</v>
      </c>
      <c r="AP541" s="123">
        <v>0</v>
      </c>
      <c r="AQ541" s="123">
        <v>0</v>
      </c>
      <c r="AR541" s="123">
        <v>0</v>
      </c>
      <c r="AS541" s="123">
        <v>0</v>
      </c>
      <c r="AT541" s="123">
        <v>0</v>
      </c>
      <c r="AU541" s="123">
        <v>0</v>
      </c>
      <c r="AV541" s="123">
        <v>0</v>
      </c>
      <c r="AW541" s="123">
        <v>0</v>
      </c>
      <c r="AX541" s="123">
        <v>0</v>
      </c>
      <c r="AY541" s="123">
        <v>0</v>
      </c>
      <c r="AZ541" s="123">
        <v>0</v>
      </c>
      <c r="BA541" s="123">
        <v>0</v>
      </c>
      <c r="BB541" s="123">
        <v>0</v>
      </c>
      <c r="BC541" s="123">
        <v>0</v>
      </c>
      <c r="BD541" s="123">
        <v>0</v>
      </c>
      <c r="BE541" s="123">
        <v>0</v>
      </c>
      <c r="BF541" s="123">
        <v>0</v>
      </c>
      <c r="BG541" s="123">
        <v>0</v>
      </c>
      <c r="BH541" s="123">
        <v>0</v>
      </c>
      <c r="BI541" s="49"/>
      <c r="BJ541" s="166"/>
      <c r="BK541" s="166"/>
      <c r="BL541" s="166"/>
      <c r="BM541" s="149">
        <v>0</v>
      </c>
    </row>
    <row r="542" spans="2:65" ht="18" hidden="1" customHeight="1" outlineLevel="3">
      <c r="B542" s="166" t="s">
        <v>48</v>
      </c>
      <c r="C542" s="166" t="s">
        <v>1135</v>
      </c>
      <c r="D542" s="166" t="s">
        <v>871</v>
      </c>
      <c r="E542" s="167" t="s">
        <v>872</v>
      </c>
      <c r="F542" s="166"/>
      <c r="G542" s="49"/>
      <c r="H542" s="55">
        <v>0</v>
      </c>
      <c r="I542" s="55"/>
      <c r="J542" s="50">
        <v>0</v>
      </c>
      <c r="K542" s="49"/>
      <c r="L542" s="152"/>
      <c r="M542" s="55"/>
      <c r="N542" s="49">
        <v>0</v>
      </c>
      <c r="O542" s="50"/>
      <c r="P542" s="50">
        <v>0</v>
      </c>
      <c r="Q542" s="49"/>
      <c r="R542" s="152"/>
      <c r="S542" s="123">
        <v>0</v>
      </c>
      <c r="T542" s="123">
        <v>0</v>
      </c>
      <c r="U542" s="123">
        <v>0</v>
      </c>
      <c r="V542" s="123">
        <v>0</v>
      </c>
      <c r="W542" s="123">
        <v>0</v>
      </c>
      <c r="X542" s="123">
        <v>0</v>
      </c>
      <c r="Y542" s="123">
        <v>0</v>
      </c>
      <c r="Z542" s="123">
        <v>0</v>
      </c>
      <c r="AA542" s="123">
        <v>0</v>
      </c>
      <c r="AB542" s="123">
        <v>0</v>
      </c>
      <c r="AC542" s="123">
        <v>0</v>
      </c>
      <c r="AD542" s="123">
        <v>0</v>
      </c>
      <c r="AE542" s="123">
        <v>0</v>
      </c>
      <c r="AF542" s="123">
        <v>0</v>
      </c>
      <c r="AG542" s="123">
        <v>0</v>
      </c>
      <c r="AH542" s="123">
        <v>0</v>
      </c>
      <c r="AI542" s="123">
        <v>0</v>
      </c>
      <c r="AJ542" s="123">
        <v>0</v>
      </c>
      <c r="AK542" s="123">
        <v>0</v>
      </c>
      <c r="AL542" s="123">
        <v>0</v>
      </c>
      <c r="AM542" s="123">
        <v>0</v>
      </c>
      <c r="AN542" s="123">
        <v>0</v>
      </c>
      <c r="AO542" s="123">
        <v>0</v>
      </c>
      <c r="AP542" s="123">
        <v>0</v>
      </c>
      <c r="AQ542" s="123">
        <v>0</v>
      </c>
      <c r="AR542" s="123">
        <v>0</v>
      </c>
      <c r="AS542" s="123">
        <v>0</v>
      </c>
      <c r="AT542" s="123">
        <v>0</v>
      </c>
      <c r="AU542" s="123">
        <v>0</v>
      </c>
      <c r="AV542" s="123">
        <v>0</v>
      </c>
      <c r="AW542" s="123">
        <v>0</v>
      </c>
      <c r="AX542" s="123">
        <v>0</v>
      </c>
      <c r="AY542" s="123">
        <v>0</v>
      </c>
      <c r="AZ542" s="123">
        <v>0</v>
      </c>
      <c r="BA542" s="123">
        <v>0</v>
      </c>
      <c r="BB542" s="123">
        <v>0</v>
      </c>
      <c r="BC542" s="123">
        <v>0</v>
      </c>
      <c r="BD542" s="123">
        <v>0</v>
      </c>
      <c r="BE542" s="123">
        <v>0</v>
      </c>
      <c r="BF542" s="123">
        <v>0</v>
      </c>
      <c r="BG542" s="123">
        <v>0</v>
      </c>
      <c r="BH542" s="123">
        <v>0</v>
      </c>
      <c r="BI542" s="49"/>
      <c r="BJ542" s="166"/>
      <c r="BK542" s="166"/>
      <c r="BL542" s="166"/>
      <c r="BM542" s="149">
        <v>0</v>
      </c>
    </row>
    <row r="543" spans="2:65" ht="18" hidden="1" customHeight="1" outlineLevel="3">
      <c r="B543" s="166" t="s">
        <v>48</v>
      </c>
      <c r="C543" s="166" t="s">
        <v>1135</v>
      </c>
      <c r="D543" s="166" t="s">
        <v>873</v>
      </c>
      <c r="E543" s="167" t="s">
        <v>874</v>
      </c>
      <c r="F543" s="166"/>
      <c r="G543" s="49"/>
      <c r="H543" s="55">
        <v>0</v>
      </c>
      <c r="I543" s="55"/>
      <c r="J543" s="50">
        <v>0</v>
      </c>
      <c r="K543" s="49"/>
      <c r="L543" s="152"/>
      <c r="M543" s="55"/>
      <c r="N543" s="49">
        <v>0</v>
      </c>
      <c r="O543" s="50"/>
      <c r="P543" s="50">
        <v>0</v>
      </c>
      <c r="Q543" s="49"/>
      <c r="R543" s="152"/>
      <c r="S543" s="123">
        <v>0</v>
      </c>
      <c r="T543" s="123">
        <v>0</v>
      </c>
      <c r="U543" s="123">
        <v>0</v>
      </c>
      <c r="V543" s="123">
        <v>0</v>
      </c>
      <c r="W543" s="123">
        <v>0</v>
      </c>
      <c r="X543" s="123">
        <v>0</v>
      </c>
      <c r="Y543" s="123">
        <v>0</v>
      </c>
      <c r="Z543" s="123">
        <v>0</v>
      </c>
      <c r="AA543" s="123">
        <v>0</v>
      </c>
      <c r="AB543" s="123">
        <v>0</v>
      </c>
      <c r="AC543" s="123">
        <v>0</v>
      </c>
      <c r="AD543" s="123">
        <v>0</v>
      </c>
      <c r="AE543" s="123">
        <v>0</v>
      </c>
      <c r="AF543" s="123">
        <v>0</v>
      </c>
      <c r="AG543" s="123">
        <v>0</v>
      </c>
      <c r="AH543" s="123">
        <v>0</v>
      </c>
      <c r="AI543" s="123">
        <v>0</v>
      </c>
      <c r="AJ543" s="123">
        <v>0</v>
      </c>
      <c r="AK543" s="123">
        <v>0</v>
      </c>
      <c r="AL543" s="123">
        <v>0</v>
      </c>
      <c r="AM543" s="123">
        <v>0</v>
      </c>
      <c r="AN543" s="123">
        <v>0</v>
      </c>
      <c r="AO543" s="123">
        <v>0</v>
      </c>
      <c r="AP543" s="123">
        <v>0</v>
      </c>
      <c r="AQ543" s="123">
        <v>0</v>
      </c>
      <c r="AR543" s="123">
        <v>0</v>
      </c>
      <c r="AS543" s="123">
        <v>0</v>
      </c>
      <c r="AT543" s="123">
        <v>0</v>
      </c>
      <c r="AU543" s="123">
        <v>0</v>
      </c>
      <c r="AV543" s="123">
        <v>0</v>
      </c>
      <c r="AW543" s="123">
        <v>0</v>
      </c>
      <c r="AX543" s="123">
        <v>0</v>
      </c>
      <c r="AY543" s="123">
        <v>0</v>
      </c>
      <c r="AZ543" s="123">
        <v>0</v>
      </c>
      <c r="BA543" s="123">
        <v>0</v>
      </c>
      <c r="BB543" s="123">
        <v>0</v>
      </c>
      <c r="BC543" s="123">
        <v>0</v>
      </c>
      <c r="BD543" s="123">
        <v>0</v>
      </c>
      <c r="BE543" s="123">
        <v>0</v>
      </c>
      <c r="BF543" s="123">
        <v>0</v>
      </c>
      <c r="BG543" s="123">
        <v>0</v>
      </c>
      <c r="BH543" s="123">
        <v>0</v>
      </c>
      <c r="BI543" s="49"/>
      <c r="BJ543" s="166"/>
      <c r="BK543" s="166"/>
      <c r="BL543" s="166"/>
      <c r="BM543" s="149">
        <v>0</v>
      </c>
    </row>
    <row r="544" spans="2:65" ht="18" hidden="1" customHeight="1" outlineLevel="3">
      <c r="B544" s="166" t="s">
        <v>48</v>
      </c>
      <c r="C544" s="166" t="s">
        <v>1135</v>
      </c>
      <c r="D544" s="166" t="s">
        <v>875</v>
      </c>
      <c r="E544" s="167" t="s">
        <v>876</v>
      </c>
      <c r="F544" s="166"/>
      <c r="G544" s="49"/>
      <c r="H544" s="55">
        <v>0</v>
      </c>
      <c r="I544" s="55"/>
      <c r="J544" s="50">
        <v>0</v>
      </c>
      <c r="K544" s="49"/>
      <c r="L544" s="152"/>
      <c r="M544" s="55"/>
      <c r="N544" s="49">
        <v>0</v>
      </c>
      <c r="O544" s="50"/>
      <c r="P544" s="50">
        <v>0</v>
      </c>
      <c r="Q544" s="49"/>
      <c r="R544" s="152"/>
      <c r="S544" s="123">
        <v>0</v>
      </c>
      <c r="T544" s="123">
        <v>0</v>
      </c>
      <c r="U544" s="123">
        <v>0</v>
      </c>
      <c r="V544" s="123">
        <v>0</v>
      </c>
      <c r="W544" s="123">
        <v>0</v>
      </c>
      <c r="X544" s="123">
        <v>0</v>
      </c>
      <c r="Y544" s="123">
        <v>0</v>
      </c>
      <c r="Z544" s="123">
        <v>0</v>
      </c>
      <c r="AA544" s="123">
        <v>0</v>
      </c>
      <c r="AB544" s="123">
        <v>0</v>
      </c>
      <c r="AC544" s="123">
        <v>0</v>
      </c>
      <c r="AD544" s="123">
        <v>0</v>
      </c>
      <c r="AE544" s="123">
        <v>0</v>
      </c>
      <c r="AF544" s="123">
        <v>0</v>
      </c>
      <c r="AG544" s="123">
        <v>0</v>
      </c>
      <c r="AH544" s="123">
        <v>0</v>
      </c>
      <c r="AI544" s="123">
        <v>0</v>
      </c>
      <c r="AJ544" s="123">
        <v>0</v>
      </c>
      <c r="AK544" s="123">
        <v>0</v>
      </c>
      <c r="AL544" s="123">
        <v>0</v>
      </c>
      <c r="AM544" s="123">
        <v>0</v>
      </c>
      <c r="AN544" s="123">
        <v>0</v>
      </c>
      <c r="AO544" s="123">
        <v>0</v>
      </c>
      <c r="AP544" s="123">
        <v>0</v>
      </c>
      <c r="AQ544" s="123">
        <v>0</v>
      </c>
      <c r="AR544" s="123">
        <v>0</v>
      </c>
      <c r="AS544" s="123">
        <v>0</v>
      </c>
      <c r="AT544" s="123">
        <v>0</v>
      </c>
      <c r="AU544" s="123">
        <v>0</v>
      </c>
      <c r="AV544" s="123">
        <v>0</v>
      </c>
      <c r="AW544" s="123">
        <v>0</v>
      </c>
      <c r="AX544" s="123">
        <v>0</v>
      </c>
      <c r="AY544" s="123">
        <v>0</v>
      </c>
      <c r="AZ544" s="123">
        <v>0</v>
      </c>
      <c r="BA544" s="123">
        <v>0</v>
      </c>
      <c r="BB544" s="123">
        <v>0</v>
      </c>
      <c r="BC544" s="123">
        <v>0</v>
      </c>
      <c r="BD544" s="123">
        <v>0</v>
      </c>
      <c r="BE544" s="123">
        <v>0</v>
      </c>
      <c r="BF544" s="123">
        <v>0</v>
      </c>
      <c r="BG544" s="123">
        <v>0</v>
      </c>
      <c r="BH544" s="123">
        <v>0</v>
      </c>
      <c r="BI544" s="49"/>
      <c r="BJ544" s="166"/>
      <c r="BK544" s="166"/>
      <c r="BL544" s="166"/>
      <c r="BM544" s="149">
        <v>0</v>
      </c>
    </row>
    <row r="545" spans="2:65" ht="18" hidden="1" customHeight="1" outlineLevel="3">
      <c r="B545" s="166" t="s">
        <v>48</v>
      </c>
      <c r="C545" s="166" t="s">
        <v>1135</v>
      </c>
      <c r="D545" s="166" t="s">
        <v>1089</v>
      </c>
      <c r="E545" s="167" t="s">
        <v>1090</v>
      </c>
      <c r="F545" s="166"/>
      <c r="G545" s="49"/>
      <c r="H545" s="55">
        <v>0</v>
      </c>
      <c r="I545" s="55"/>
      <c r="J545" s="50">
        <v>0</v>
      </c>
      <c r="K545" s="49"/>
      <c r="L545" s="152"/>
      <c r="M545" s="55"/>
      <c r="N545" s="49">
        <v>0</v>
      </c>
      <c r="O545" s="50"/>
      <c r="P545" s="50">
        <v>0</v>
      </c>
      <c r="Q545" s="49"/>
      <c r="R545" s="152"/>
      <c r="S545" s="123">
        <v>0</v>
      </c>
      <c r="T545" s="123">
        <v>0</v>
      </c>
      <c r="U545" s="123">
        <v>0</v>
      </c>
      <c r="V545" s="123">
        <v>0</v>
      </c>
      <c r="W545" s="123">
        <v>0</v>
      </c>
      <c r="X545" s="123">
        <v>0</v>
      </c>
      <c r="Y545" s="123">
        <v>0</v>
      </c>
      <c r="Z545" s="123">
        <v>0</v>
      </c>
      <c r="AA545" s="123">
        <v>0</v>
      </c>
      <c r="AB545" s="123">
        <v>0</v>
      </c>
      <c r="AC545" s="123">
        <v>0</v>
      </c>
      <c r="AD545" s="123">
        <v>0</v>
      </c>
      <c r="AE545" s="123">
        <v>0</v>
      </c>
      <c r="AF545" s="123">
        <v>0</v>
      </c>
      <c r="AG545" s="123">
        <v>0</v>
      </c>
      <c r="AH545" s="123">
        <v>0</v>
      </c>
      <c r="AI545" s="123">
        <v>0</v>
      </c>
      <c r="AJ545" s="123">
        <v>0</v>
      </c>
      <c r="AK545" s="123">
        <v>0</v>
      </c>
      <c r="AL545" s="123">
        <v>0</v>
      </c>
      <c r="AM545" s="123">
        <v>0</v>
      </c>
      <c r="AN545" s="123">
        <v>0</v>
      </c>
      <c r="AO545" s="123">
        <v>0</v>
      </c>
      <c r="AP545" s="123">
        <v>0</v>
      </c>
      <c r="AQ545" s="123">
        <v>0</v>
      </c>
      <c r="AR545" s="123">
        <v>0</v>
      </c>
      <c r="AS545" s="123">
        <v>0</v>
      </c>
      <c r="AT545" s="123">
        <v>0</v>
      </c>
      <c r="AU545" s="123">
        <v>0</v>
      </c>
      <c r="AV545" s="123">
        <v>0</v>
      </c>
      <c r="AW545" s="123">
        <v>0</v>
      </c>
      <c r="AX545" s="123">
        <v>0</v>
      </c>
      <c r="AY545" s="123">
        <v>0</v>
      </c>
      <c r="AZ545" s="123">
        <v>0</v>
      </c>
      <c r="BA545" s="123">
        <v>0</v>
      </c>
      <c r="BB545" s="123">
        <v>0</v>
      </c>
      <c r="BC545" s="123">
        <v>0</v>
      </c>
      <c r="BD545" s="123">
        <v>0</v>
      </c>
      <c r="BE545" s="123">
        <v>0</v>
      </c>
      <c r="BF545" s="123">
        <v>0</v>
      </c>
      <c r="BG545" s="123">
        <v>0</v>
      </c>
      <c r="BH545" s="123">
        <v>0</v>
      </c>
      <c r="BI545" s="49"/>
      <c r="BJ545" s="166"/>
      <c r="BK545" s="166"/>
      <c r="BL545" s="166"/>
      <c r="BM545" s="149">
        <v>0</v>
      </c>
    </row>
    <row r="546" spans="2:65" ht="18" hidden="1" customHeight="1" outlineLevel="3">
      <c r="B546" s="166" t="s">
        <v>48</v>
      </c>
      <c r="C546" s="166" t="s">
        <v>1135</v>
      </c>
      <c r="D546" s="166" t="s">
        <v>1091</v>
      </c>
      <c r="E546" s="167" t="s">
        <v>1092</v>
      </c>
      <c r="F546" s="166"/>
      <c r="G546" s="49"/>
      <c r="H546" s="55">
        <v>0</v>
      </c>
      <c r="I546" s="55"/>
      <c r="J546" s="50">
        <v>0</v>
      </c>
      <c r="K546" s="49"/>
      <c r="L546" s="152"/>
      <c r="M546" s="55"/>
      <c r="N546" s="49">
        <v>0</v>
      </c>
      <c r="O546" s="50"/>
      <c r="P546" s="50">
        <v>0</v>
      </c>
      <c r="Q546" s="49"/>
      <c r="R546" s="152"/>
      <c r="S546" s="123">
        <v>0</v>
      </c>
      <c r="T546" s="123">
        <v>0</v>
      </c>
      <c r="U546" s="123">
        <v>0</v>
      </c>
      <c r="V546" s="123">
        <v>0</v>
      </c>
      <c r="W546" s="123">
        <v>0</v>
      </c>
      <c r="X546" s="123">
        <v>0</v>
      </c>
      <c r="Y546" s="123">
        <v>0</v>
      </c>
      <c r="Z546" s="123">
        <v>0</v>
      </c>
      <c r="AA546" s="123">
        <v>0</v>
      </c>
      <c r="AB546" s="123">
        <v>0</v>
      </c>
      <c r="AC546" s="123">
        <v>0</v>
      </c>
      <c r="AD546" s="123">
        <v>0</v>
      </c>
      <c r="AE546" s="123">
        <v>0</v>
      </c>
      <c r="AF546" s="123">
        <v>0</v>
      </c>
      <c r="AG546" s="123">
        <v>0</v>
      </c>
      <c r="AH546" s="123">
        <v>0</v>
      </c>
      <c r="AI546" s="123">
        <v>0</v>
      </c>
      <c r="AJ546" s="123">
        <v>0</v>
      </c>
      <c r="AK546" s="123">
        <v>0</v>
      </c>
      <c r="AL546" s="123">
        <v>0</v>
      </c>
      <c r="AM546" s="123">
        <v>0</v>
      </c>
      <c r="AN546" s="123">
        <v>0</v>
      </c>
      <c r="AO546" s="123">
        <v>0</v>
      </c>
      <c r="AP546" s="123">
        <v>0</v>
      </c>
      <c r="AQ546" s="123">
        <v>0</v>
      </c>
      <c r="AR546" s="123">
        <v>0</v>
      </c>
      <c r="AS546" s="123">
        <v>0</v>
      </c>
      <c r="AT546" s="123">
        <v>0</v>
      </c>
      <c r="AU546" s="123">
        <v>0</v>
      </c>
      <c r="AV546" s="123">
        <v>0</v>
      </c>
      <c r="AW546" s="123">
        <v>0</v>
      </c>
      <c r="AX546" s="123">
        <v>0</v>
      </c>
      <c r="AY546" s="123">
        <v>0</v>
      </c>
      <c r="AZ546" s="123">
        <v>0</v>
      </c>
      <c r="BA546" s="123">
        <v>0</v>
      </c>
      <c r="BB546" s="123">
        <v>0</v>
      </c>
      <c r="BC546" s="123">
        <v>0</v>
      </c>
      <c r="BD546" s="123">
        <v>0</v>
      </c>
      <c r="BE546" s="123">
        <v>0</v>
      </c>
      <c r="BF546" s="123">
        <v>0</v>
      </c>
      <c r="BG546" s="123">
        <v>0</v>
      </c>
      <c r="BH546" s="123">
        <v>0</v>
      </c>
      <c r="BI546" s="49"/>
      <c r="BJ546" s="166"/>
      <c r="BK546" s="166"/>
      <c r="BL546" s="166"/>
      <c r="BM546" s="149">
        <v>0</v>
      </c>
    </row>
    <row r="547" spans="2:65" ht="18" customHeight="1" outlineLevel="2" collapsed="1">
      <c r="B547" s="158" t="s">
        <v>48</v>
      </c>
      <c r="C547" s="158"/>
      <c r="D547" s="158"/>
      <c r="E547" s="159" t="s">
        <v>877</v>
      </c>
      <c r="F547" s="158"/>
      <c r="G547" s="160"/>
      <c r="H547" s="160">
        <v>584</v>
      </c>
      <c r="I547" s="160"/>
      <c r="J547" s="160">
        <v>584</v>
      </c>
      <c r="K547" s="168"/>
      <c r="L547" s="161"/>
      <c r="M547" s="160"/>
      <c r="N547" s="160">
        <v>584</v>
      </c>
      <c r="O547" s="160"/>
      <c r="P547" s="160">
        <v>584</v>
      </c>
      <c r="Q547" s="168"/>
      <c r="R547" s="161"/>
      <c r="S547" s="160">
        <v>15</v>
      </c>
      <c r="T547" s="160">
        <v>0</v>
      </c>
      <c r="U547" s="160">
        <v>0</v>
      </c>
      <c r="V547" s="160">
        <v>0</v>
      </c>
      <c r="W547" s="160">
        <v>0</v>
      </c>
      <c r="X547" s="160">
        <v>204</v>
      </c>
      <c r="Y547" s="160">
        <v>0</v>
      </c>
      <c r="Z547" s="160">
        <v>0</v>
      </c>
      <c r="AA547" s="160">
        <v>0</v>
      </c>
      <c r="AB547" s="160">
        <v>0</v>
      </c>
      <c r="AC547" s="160">
        <v>0</v>
      </c>
      <c r="AD547" s="160">
        <v>5</v>
      </c>
      <c r="AE547" s="160">
        <v>0</v>
      </c>
      <c r="AF547" s="160">
        <v>0</v>
      </c>
      <c r="AG547" s="160">
        <v>5</v>
      </c>
      <c r="AH547" s="160">
        <v>0</v>
      </c>
      <c r="AI547" s="160">
        <v>0</v>
      </c>
      <c r="AJ547" s="160">
        <v>155</v>
      </c>
      <c r="AK547" s="160">
        <v>0</v>
      </c>
      <c r="AL547" s="160">
        <v>0</v>
      </c>
      <c r="AM547" s="160">
        <v>0</v>
      </c>
      <c r="AN547" s="160">
        <v>0</v>
      </c>
      <c r="AO547" s="160">
        <v>0</v>
      </c>
      <c r="AP547" s="160">
        <v>115</v>
      </c>
      <c r="AQ547" s="160">
        <v>0</v>
      </c>
      <c r="AR547" s="160">
        <v>0</v>
      </c>
      <c r="AS547" s="160">
        <v>0</v>
      </c>
      <c r="AT547" s="160">
        <v>0</v>
      </c>
      <c r="AU547" s="160">
        <v>0</v>
      </c>
      <c r="AV547" s="160">
        <v>50</v>
      </c>
      <c r="AW547" s="160">
        <v>0</v>
      </c>
      <c r="AX547" s="160">
        <v>10</v>
      </c>
      <c r="AY547" s="160">
        <v>0</v>
      </c>
      <c r="AZ547" s="160">
        <v>0</v>
      </c>
      <c r="BA547" s="160">
        <v>0</v>
      </c>
      <c r="BB547" s="160">
        <v>10</v>
      </c>
      <c r="BC547" s="160">
        <v>0</v>
      </c>
      <c r="BD547" s="160">
        <v>0</v>
      </c>
      <c r="BE547" s="160">
        <v>15</v>
      </c>
      <c r="BF547" s="160">
        <v>0</v>
      </c>
      <c r="BG547" s="160">
        <v>0</v>
      </c>
      <c r="BH547" s="160">
        <v>0</v>
      </c>
      <c r="BI547" s="160"/>
      <c r="BJ547" s="161"/>
      <c r="BK547" s="160"/>
      <c r="BL547" s="161"/>
      <c r="BM547" s="149">
        <v>0</v>
      </c>
    </row>
    <row r="548" spans="2:65" ht="18" customHeight="1" outlineLevel="1">
      <c r="B548" s="153" t="s">
        <v>48</v>
      </c>
      <c r="C548" s="153"/>
      <c r="D548" s="153" t="s">
        <v>122</v>
      </c>
      <c r="E548" s="153"/>
      <c r="F548" s="153"/>
      <c r="G548" s="154"/>
      <c r="H548" s="154">
        <v>37886</v>
      </c>
      <c r="I548" s="154"/>
      <c r="J548" s="154">
        <v>37886</v>
      </c>
      <c r="K548" s="155"/>
      <c r="L548" s="156"/>
      <c r="M548" s="154"/>
      <c r="N548" s="154">
        <v>37351</v>
      </c>
      <c r="O548" s="154"/>
      <c r="P548" s="154">
        <v>37351</v>
      </c>
      <c r="Q548" s="155"/>
      <c r="R548" s="156"/>
      <c r="S548" s="154">
        <v>539</v>
      </c>
      <c r="T548" s="189">
        <v>0</v>
      </c>
      <c r="U548" s="189">
        <v>0</v>
      </c>
      <c r="V548" s="189">
        <v>0</v>
      </c>
      <c r="W548" s="189">
        <v>0</v>
      </c>
      <c r="X548" s="189">
        <v>9044</v>
      </c>
      <c r="Y548" s="189">
        <v>0</v>
      </c>
      <c r="Z548" s="189">
        <v>0</v>
      </c>
      <c r="AA548" s="189">
        <v>0</v>
      </c>
      <c r="AB548" s="189">
        <v>0</v>
      </c>
      <c r="AC548" s="189">
        <v>395</v>
      </c>
      <c r="AD548" s="189">
        <v>250</v>
      </c>
      <c r="AE548" s="189">
        <v>500</v>
      </c>
      <c r="AF548" s="189">
        <v>1490</v>
      </c>
      <c r="AG548" s="189">
        <v>172</v>
      </c>
      <c r="AH548" s="189">
        <v>0</v>
      </c>
      <c r="AI548" s="189">
        <v>0</v>
      </c>
      <c r="AJ548" s="189">
        <v>12418</v>
      </c>
      <c r="AK548" s="189">
        <v>0</v>
      </c>
      <c r="AL548" s="189">
        <v>0</v>
      </c>
      <c r="AM548" s="189">
        <v>0</v>
      </c>
      <c r="AN548" s="189">
        <v>0</v>
      </c>
      <c r="AO548" s="189">
        <v>0</v>
      </c>
      <c r="AP548" s="189">
        <v>4782</v>
      </c>
      <c r="AQ548" s="189">
        <v>0</v>
      </c>
      <c r="AR548" s="189">
        <v>1101</v>
      </c>
      <c r="AS548" s="189">
        <v>0</v>
      </c>
      <c r="AT548" s="189">
        <v>0</v>
      </c>
      <c r="AU548" s="189">
        <v>0</v>
      </c>
      <c r="AV548" s="189">
        <v>5425</v>
      </c>
      <c r="AW548" s="189">
        <v>0</v>
      </c>
      <c r="AX548" s="189">
        <v>215</v>
      </c>
      <c r="AY548" s="189">
        <v>0</v>
      </c>
      <c r="AZ548" s="189">
        <v>420</v>
      </c>
      <c r="BA548" s="189">
        <v>350</v>
      </c>
      <c r="BB548" s="189">
        <v>30</v>
      </c>
      <c r="BC548" s="189">
        <v>0</v>
      </c>
      <c r="BD548" s="189">
        <v>0</v>
      </c>
      <c r="BE548" s="154">
        <v>220</v>
      </c>
      <c r="BF548" s="154">
        <v>340</v>
      </c>
      <c r="BG548" s="154">
        <v>0</v>
      </c>
      <c r="BH548" s="154">
        <v>195</v>
      </c>
      <c r="BI548" s="189"/>
      <c r="BJ548" s="190"/>
      <c r="BK548" s="189"/>
      <c r="BL548" s="190"/>
      <c r="BM548" s="149">
        <v>0</v>
      </c>
    </row>
    <row r="549" spans="2:65" ht="18" customHeight="1">
      <c r="B549" s="162" t="s">
        <v>878</v>
      </c>
      <c r="C549" s="162"/>
      <c r="D549" s="162" t="s">
        <v>123</v>
      </c>
      <c r="E549" s="162"/>
      <c r="F549" s="162"/>
      <c r="G549" s="163"/>
      <c r="H549" s="163">
        <v>71731</v>
      </c>
      <c r="I549" s="163"/>
      <c r="J549" s="163">
        <v>71731</v>
      </c>
      <c r="K549" s="163"/>
      <c r="L549" s="164"/>
      <c r="M549" s="163"/>
      <c r="N549" s="163">
        <v>70754</v>
      </c>
      <c r="O549" s="163"/>
      <c r="P549" s="163">
        <v>70754</v>
      </c>
      <c r="Q549" s="163"/>
      <c r="R549" s="164"/>
      <c r="S549" s="163">
        <v>1287</v>
      </c>
      <c r="T549" s="163">
        <v>0</v>
      </c>
      <c r="U549" s="163">
        <v>0</v>
      </c>
      <c r="V549" s="163">
        <v>0</v>
      </c>
      <c r="W549" s="163">
        <v>0</v>
      </c>
      <c r="X549" s="163">
        <v>19776</v>
      </c>
      <c r="Y549" s="163">
        <v>0</v>
      </c>
      <c r="Z549" s="163">
        <v>0</v>
      </c>
      <c r="AA549" s="163">
        <v>0</v>
      </c>
      <c r="AB549" s="163">
        <v>0</v>
      </c>
      <c r="AC549" s="163">
        <v>534</v>
      </c>
      <c r="AD549" s="163">
        <v>448</v>
      </c>
      <c r="AE549" s="163">
        <v>1050</v>
      </c>
      <c r="AF549" s="163">
        <v>2832</v>
      </c>
      <c r="AG549" s="163">
        <v>332</v>
      </c>
      <c r="AH549" s="163">
        <v>0</v>
      </c>
      <c r="AI549" s="163">
        <v>0</v>
      </c>
      <c r="AJ549" s="163">
        <v>24518</v>
      </c>
      <c r="AK549" s="163">
        <v>0</v>
      </c>
      <c r="AL549" s="163">
        <v>0</v>
      </c>
      <c r="AM549" s="163">
        <v>0</v>
      </c>
      <c r="AN549" s="163">
        <v>0</v>
      </c>
      <c r="AO549" s="163">
        <v>0</v>
      </c>
      <c r="AP549" s="163">
        <v>7551</v>
      </c>
      <c r="AQ549" s="163">
        <v>0</v>
      </c>
      <c r="AR549" s="163">
        <v>2055</v>
      </c>
      <c r="AS549" s="163">
        <v>0</v>
      </c>
      <c r="AT549" s="163">
        <v>0</v>
      </c>
      <c r="AU549" s="163">
        <v>0</v>
      </c>
      <c r="AV549" s="163">
        <v>8361</v>
      </c>
      <c r="AW549" s="163">
        <v>0</v>
      </c>
      <c r="AX549" s="163">
        <v>365</v>
      </c>
      <c r="AY549" s="163">
        <v>0</v>
      </c>
      <c r="AZ549" s="163">
        <v>608</v>
      </c>
      <c r="BA549" s="163">
        <v>574</v>
      </c>
      <c r="BB549" s="163">
        <v>60</v>
      </c>
      <c r="BC549" s="163">
        <v>0</v>
      </c>
      <c r="BD549" s="163">
        <v>0</v>
      </c>
      <c r="BE549" s="163">
        <v>403</v>
      </c>
      <c r="BF549" s="163">
        <v>620</v>
      </c>
      <c r="BG549" s="163">
        <v>0</v>
      </c>
      <c r="BH549" s="163">
        <v>357</v>
      </c>
      <c r="BI549" s="163"/>
      <c r="BJ549" s="162"/>
      <c r="BK549" s="182"/>
      <c r="BL549" s="162"/>
      <c r="BM549" s="149">
        <v>0</v>
      </c>
    </row>
    <row r="550" spans="2:65" ht="18" hidden="1" customHeight="1" outlineLevel="3">
      <c r="B550" s="150" t="s">
        <v>879</v>
      </c>
      <c r="C550" s="150" t="s">
        <v>133</v>
      </c>
      <c r="D550" s="150" t="s">
        <v>267</v>
      </c>
      <c r="E550" s="151" t="s">
        <v>16</v>
      </c>
      <c r="F550" s="150" t="s">
        <v>626</v>
      </c>
      <c r="G550" s="49"/>
      <c r="H550" s="55">
        <v>16088</v>
      </c>
      <c r="I550" s="55"/>
      <c r="J550" s="50">
        <v>16088</v>
      </c>
      <c r="K550" s="49"/>
      <c r="L550" s="152"/>
      <c r="M550" s="55"/>
      <c r="N550" s="49">
        <v>16088</v>
      </c>
      <c r="O550" s="50"/>
      <c r="P550" s="50">
        <v>16088</v>
      </c>
      <c r="Q550" s="49"/>
      <c r="R550" s="152"/>
      <c r="S550" s="123">
        <v>1359</v>
      </c>
      <c r="T550" s="123">
        <v>0</v>
      </c>
      <c r="U550" s="123">
        <v>0</v>
      </c>
      <c r="V550" s="123">
        <v>5062</v>
      </c>
      <c r="W550" s="123">
        <v>0</v>
      </c>
      <c r="X550" s="123">
        <v>0</v>
      </c>
      <c r="Y550" s="123">
        <v>2140</v>
      </c>
      <c r="Z550" s="123">
        <v>0</v>
      </c>
      <c r="AA550" s="123">
        <v>0</v>
      </c>
      <c r="AB550" s="123">
        <v>0</v>
      </c>
      <c r="AC550" s="123">
        <v>70</v>
      </c>
      <c r="AD550" s="123">
        <v>0</v>
      </c>
      <c r="AE550" s="123">
        <v>50</v>
      </c>
      <c r="AF550" s="123">
        <v>251</v>
      </c>
      <c r="AG550" s="123">
        <v>330</v>
      </c>
      <c r="AH550" s="123">
        <v>112</v>
      </c>
      <c r="AI550" s="123">
        <v>259</v>
      </c>
      <c r="AJ550" s="123">
        <v>1494</v>
      </c>
      <c r="AK550" s="123">
        <v>0</v>
      </c>
      <c r="AL550" s="123">
        <v>0</v>
      </c>
      <c r="AM550" s="123">
        <v>2965</v>
      </c>
      <c r="AN550" s="123">
        <v>0</v>
      </c>
      <c r="AO550" s="123">
        <v>0</v>
      </c>
      <c r="AP550" s="123">
        <v>185</v>
      </c>
      <c r="AQ550" s="123">
        <v>420</v>
      </c>
      <c r="AR550" s="123">
        <v>141</v>
      </c>
      <c r="AS550" s="123">
        <v>0</v>
      </c>
      <c r="AT550" s="123">
        <v>0</v>
      </c>
      <c r="AU550" s="123">
        <v>0</v>
      </c>
      <c r="AV550" s="123">
        <v>720</v>
      </c>
      <c r="AW550" s="123">
        <v>10</v>
      </c>
      <c r="AX550" s="123">
        <v>0</v>
      </c>
      <c r="AY550" s="123">
        <v>0</v>
      </c>
      <c r="AZ550" s="123">
        <v>100</v>
      </c>
      <c r="BA550" s="123">
        <v>100</v>
      </c>
      <c r="BB550" s="123">
        <v>0</v>
      </c>
      <c r="BC550" s="123">
        <v>0</v>
      </c>
      <c r="BD550" s="123">
        <v>0</v>
      </c>
      <c r="BE550" s="123">
        <v>320</v>
      </c>
      <c r="BF550" s="123">
        <v>0</v>
      </c>
      <c r="BG550" s="123">
        <v>0</v>
      </c>
      <c r="BH550" s="123">
        <v>0</v>
      </c>
      <c r="BI550" s="49"/>
      <c r="BJ550" s="152"/>
      <c r="BK550" s="49"/>
      <c r="BL550" s="152"/>
      <c r="BM550" s="149">
        <v>0</v>
      </c>
    </row>
    <row r="551" spans="2:65" ht="18" hidden="1" customHeight="1" outlineLevel="3">
      <c r="B551" s="166" t="s">
        <v>879</v>
      </c>
      <c r="C551" s="166" t="s">
        <v>136</v>
      </c>
      <c r="D551" s="166" t="s">
        <v>268</v>
      </c>
      <c r="E551" s="167" t="s">
        <v>27</v>
      </c>
      <c r="F551" s="166" t="s">
        <v>137</v>
      </c>
      <c r="G551" s="49"/>
      <c r="H551" s="55">
        <v>6572</v>
      </c>
      <c r="I551" s="55"/>
      <c r="J551" s="50">
        <v>6572</v>
      </c>
      <c r="K551" s="49"/>
      <c r="L551" s="152"/>
      <c r="M551" s="55"/>
      <c r="N551" s="49">
        <v>6572</v>
      </c>
      <c r="O551" s="50"/>
      <c r="P551" s="50">
        <v>6572</v>
      </c>
      <c r="Q551" s="49"/>
      <c r="R551" s="152"/>
      <c r="S551" s="123">
        <v>95</v>
      </c>
      <c r="T551" s="123">
        <v>0</v>
      </c>
      <c r="U551" s="123">
        <v>0</v>
      </c>
      <c r="V551" s="123">
        <v>1924</v>
      </c>
      <c r="W551" s="123">
        <v>0</v>
      </c>
      <c r="X551" s="123">
        <v>15</v>
      </c>
      <c r="Y551" s="123">
        <v>1680</v>
      </c>
      <c r="Z551" s="123">
        <v>0</v>
      </c>
      <c r="AA551" s="123">
        <v>0</v>
      </c>
      <c r="AB551" s="123">
        <v>0</v>
      </c>
      <c r="AC551" s="123">
        <v>150</v>
      </c>
      <c r="AD551" s="123">
        <v>0</v>
      </c>
      <c r="AE551" s="123">
        <v>20</v>
      </c>
      <c r="AF551" s="123">
        <v>141</v>
      </c>
      <c r="AG551" s="123">
        <v>65</v>
      </c>
      <c r="AH551" s="123">
        <v>41</v>
      </c>
      <c r="AI551" s="123">
        <v>132</v>
      </c>
      <c r="AJ551" s="123">
        <v>432</v>
      </c>
      <c r="AK551" s="123">
        <v>0</v>
      </c>
      <c r="AL551" s="123">
        <v>0</v>
      </c>
      <c r="AM551" s="123">
        <v>1035</v>
      </c>
      <c r="AN551" s="123">
        <v>0</v>
      </c>
      <c r="AO551" s="123">
        <v>0</v>
      </c>
      <c r="AP551" s="123">
        <v>60</v>
      </c>
      <c r="AQ551" s="123">
        <v>180</v>
      </c>
      <c r="AR551" s="123">
        <v>63</v>
      </c>
      <c r="AS551" s="123">
        <v>0</v>
      </c>
      <c r="AT551" s="123">
        <v>0</v>
      </c>
      <c r="AU551" s="123">
        <v>0</v>
      </c>
      <c r="AV551" s="123">
        <v>232</v>
      </c>
      <c r="AW551" s="123">
        <v>0</v>
      </c>
      <c r="AX551" s="123">
        <v>0</v>
      </c>
      <c r="AY551" s="123">
        <v>0</v>
      </c>
      <c r="AZ551" s="123">
        <v>73</v>
      </c>
      <c r="BA551" s="123">
        <v>55</v>
      </c>
      <c r="BB551" s="123">
        <v>0</v>
      </c>
      <c r="BC551" s="123">
        <v>0</v>
      </c>
      <c r="BD551" s="123">
        <v>0</v>
      </c>
      <c r="BE551" s="123">
        <v>179</v>
      </c>
      <c r="BF551" s="123">
        <v>0</v>
      </c>
      <c r="BG551" s="123">
        <v>0</v>
      </c>
      <c r="BH551" s="123">
        <v>0</v>
      </c>
      <c r="BI551" s="49"/>
      <c r="BJ551" s="166"/>
      <c r="BK551" s="166"/>
      <c r="BL551" s="166"/>
      <c r="BM551" s="149">
        <v>0</v>
      </c>
    </row>
    <row r="552" spans="2:65" ht="18" hidden="1" customHeight="1" outlineLevel="3">
      <c r="B552" s="166" t="s">
        <v>879</v>
      </c>
      <c r="C552" s="166" t="s">
        <v>627</v>
      </c>
      <c r="D552" s="166" t="s">
        <v>269</v>
      </c>
      <c r="E552" s="167" t="s">
        <v>211</v>
      </c>
      <c r="F552" s="166" t="s">
        <v>628</v>
      </c>
      <c r="G552" s="49"/>
      <c r="H552" s="55">
        <v>5305</v>
      </c>
      <c r="I552" s="55"/>
      <c r="J552" s="50">
        <v>5305</v>
      </c>
      <c r="K552" s="49"/>
      <c r="L552" s="152"/>
      <c r="M552" s="55"/>
      <c r="N552" s="49">
        <v>5305</v>
      </c>
      <c r="O552" s="50"/>
      <c r="P552" s="50">
        <v>5305</v>
      </c>
      <c r="Q552" s="49"/>
      <c r="R552" s="152"/>
      <c r="S552" s="123">
        <v>60</v>
      </c>
      <c r="T552" s="123">
        <v>0</v>
      </c>
      <c r="U552" s="123">
        <v>0</v>
      </c>
      <c r="V552" s="123">
        <v>1460</v>
      </c>
      <c r="W552" s="123">
        <v>0</v>
      </c>
      <c r="X552" s="123">
        <v>65</v>
      </c>
      <c r="Y552" s="123">
        <v>1222</v>
      </c>
      <c r="Z552" s="123">
        <v>0</v>
      </c>
      <c r="AA552" s="123">
        <v>0</v>
      </c>
      <c r="AB552" s="123">
        <v>0</v>
      </c>
      <c r="AC552" s="123">
        <v>65</v>
      </c>
      <c r="AD552" s="123">
        <v>0</v>
      </c>
      <c r="AE552" s="123">
        <v>45</v>
      </c>
      <c r="AF552" s="123">
        <v>105</v>
      </c>
      <c r="AG552" s="123">
        <v>50</v>
      </c>
      <c r="AH552" s="123">
        <v>33</v>
      </c>
      <c r="AI552" s="123">
        <v>105</v>
      </c>
      <c r="AJ552" s="123">
        <v>118</v>
      </c>
      <c r="AK552" s="123">
        <v>0</v>
      </c>
      <c r="AL552" s="123">
        <v>0</v>
      </c>
      <c r="AM552" s="123">
        <v>1270</v>
      </c>
      <c r="AN552" s="123">
        <v>0</v>
      </c>
      <c r="AO552" s="123">
        <v>0</v>
      </c>
      <c r="AP552" s="123">
        <v>50</v>
      </c>
      <c r="AQ552" s="123">
        <v>240</v>
      </c>
      <c r="AR552" s="123">
        <v>47</v>
      </c>
      <c r="AS552" s="123">
        <v>0</v>
      </c>
      <c r="AT552" s="123">
        <v>0</v>
      </c>
      <c r="AU552" s="123">
        <v>0</v>
      </c>
      <c r="AV552" s="123">
        <v>50</v>
      </c>
      <c r="AW552" s="123">
        <v>0</v>
      </c>
      <c r="AX552" s="123">
        <v>0</v>
      </c>
      <c r="AY552" s="123">
        <v>0</v>
      </c>
      <c r="AZ552" s="123">
        <v>74</v>
      </c>
      <c r="BA552" s="123">
        <v>60</v>
      </c>
      <c r="BB552" s="123">
        <v>0</v>
      </c>
      <c r="BC552" s="123">
        <v>0</v>
      </c>
      <c r="BD552" s="123">
        <v>0</v>
      </c>
      <c r="BE552" s="123">
        <v>186</v>
      </c>
      <c r="BF552" s="123">
        <v>0</v>
      </c>
      <c r="BG552" s="123">
        <v>0</v>
      </c>
      <c r="BH552" s="123">
        <v>0</v>
      </c>
      <c r="BI552" s="49"/>
      <c r="BJ552" s="166"/>
      <c r="BK552" s="166"/>
      <c r="BL552" s="166"/>
      <c r="BM552" s="149">
        <v>0</v>
      </c>
    </row>
    <row r="553" spans="2:65" ht="18" hidden="1" customHeight="1" outlineLevel="3">
      <c r="B553" s="166" t="s">
        <v>879</v>
      </c>
      <c r="C553" s="166" t="s">
        <v>215</v>
      </c>
      <c r="D553" s="166" t="s">
        <v>270</v>
      </c>
      <c r="E553" s="167" t="s">
        <v>97</v>
      </c>
      <c r="F553" s="166" t="s">
        <v>880</v>
      </c>
      <c r="G553" s="49"/>
      <c r="H553" s="55">
        <v>11309</v>
      </c>
      <c r="I553" s="55"/>
      <c r="J553" s="50">
        <v>11309</v>
      </c>
      <c r="K553" s="49"/>
      <c r="L553" s="152"/>
      <c r="M553" s="55"/>
      <c r="N553" s="49">
        <v>11309</v>
      </c>
      <c r="O553" s="50"/>
      <c r="P553" s="50">
        <v>11309</v>
      </c>
      <c r="Q553" s="49"/>
      <c r="R553" s="152"/>
      <c r="S553" s="123">
        <v>185</v>
      </c>
      <c r="T553" s="123">
        <v>0</v>
      </c>
      <c r="U553" s="123">
        <v>0</v>
      </c>
      <c r="V553" s="123">
        <v>3997</v>
      </c>
      <c r="W553" s="123">
        <v>0</v>
      </c>
      <c r="X553" s="123">
        <v>712</v>
      </c>
      <c r="Y553" s="123">
        <v>1153</v>
      </c>
      <c r="Z553" s="123">
        <v>0</v>
      </c>
      <c r="AA553" s="123">
        <v>0</v>
      </c>
      <c r="AB553" s="123">
        <v>0</v>
      </c>
      <c r="AC553" s="123">
        <v>159</v>
      </c>
      <c r="AD553" s="123">
        <v>0</v>
      </c>
      <c r="AE553" s="123">
        <v>140</v>
      </c>
      <c r="AF553" s="123">
        <v>263</v>
      </c>
      <c r="AG553" s="123">
        <v>186</v>
      </c>
      <c r="AH553" s="123">
        <v>82</v>
      </c>
      <c r="AI553" s="123">
        <v>263</v>
      </c>
      <c r="AJ553" s="123">
        <v>265</v>
      </c>
      <c r="AK553" s="123">
        <v>0</v>
      </c>
      <c r="AL553" s="123">
        <v>0</v>
      </c>
      <c r="AM553" s="123">
        <v>2502</v>
      </c>
      <c r="AN553" s="123">
        <v>0</v>
      </c>
      <c r="AO553" s="123">
        <v>0</v>
      </c>
      <c r="AP553" s="123">
        <v>185</v>
      </c>
      <c r="AQ553" s="123">
        <v>250</v>
      </c>
      <c r="AR553" s="123">
        <v>110</v>
      </c>
      <c r="AS553" s="123">
        <v>0</v>
      </c>
      <c r="AT553" s="123">
        <v>0</v>
      </c>
      <c r="AU553" s="123">
        <v>0</v>
      </c>
      <c r="AV553" s="123">
        <v>120</v>
      </c>
      <c r="AW553" s="123">
        <v>15</v>
      </c>
      <c r="AX553" s="123">
        <v>3</v>
      </c>
      <c r="AY553" s="123">
        <v>3</v>
      </c>
      <c r="AZ553" s="123">
        <v>194</v>
      </c>
      <c r="BA553" s="123">
        <v>188</v>
      </c>
      <c r="BB553" s="123">
        <v>0</v>
      </c>
      <c r="BC553" s="123">
        <v>0</v>
      </c>
      <c r="BD553" s="123">
        <v>0</v>
      </c>
      <c r="BE553" s="123">
        <v>334</v>
      </c>
      <c r="BF553" s="123">
        <v>0</v>
      </c>
      <c r="BG553" s="123">
        <v>0</v>
      </c>
      <c r="BH553" s="123">
        <v>0</v>
      </c>
      <c r="BI553" s="49"/>
      <c r="BJ553" s="166"/>
      <c r="BK553" s="166"/>
      <c r="BL553" s="166"/>
      <c r="BM553" s="149">
        <v>0</v>
      </c>
    </row>
    <row r="554" spans="2:65" ht="18" hidden="1" customHeight="1" outlineLevel="3">
      <c r="B554" s="166" t="s">
        <v>879</v>
      </c>
      <c r="C554" s="166" t="s">
        <v>216</v>
      </c>
      <c r="D554" s="166" t="s">
        <v>271</v>
      </c>
      <c r="E554" s="167" t="s">
        <v>36</v>
      </c>
      <c r="F554" s="166" t="s">
        <v>146</v>
      </c>
      <c r="G554" s="49"/>
      <c r="H554" s="55">
        <v>2343</v>
      </c>
      <c r="I554" s="55"/>
      <c r="J554" s="50">
        <v>2343</v>
      </c>
      <c r="K554" s="49"/>
      <c r="L554" s="152"/>
      <c r="M554" s="55"/>
      <c r="N554" s="49">
        <v>2343</v>
      </c>
      <c r="O554" s="50"/>
      <c r="P554" s="50">
        <v>2343</v>
      </c>
      <c r="Q554" s="49"/>
      <c r="R554" s="152"/>
      <c r="S554" s="123">
        <v>30</v>
      </c>
      <c r="T554" s="123">
        <v>0</v>
      </c>
      <c r="U554" s="123">
        <v>0</v>
      </c>
      <c r="V554" s="123">
        <v>569</v>
      </c>
      <c r="W554" s="123">
        <v>0</v>
      </c>
      <c r="X554" s="123">
        <v>62</v>
      </c>
      <c r="Y554" s="123">
        <v>765</v>
      </c>
      <c r="Z554" s="123">
        <v>0</v>
      </c>
      <c r="AA554" s="123">
        <v>0</v>
      </c>
      <c r="AB554" s="123">
        <v>0</v>
      </c>
      <c r="AC554" s="123">
        <v>13</v>
      </c>
      <c r="AD554" s="123">
        <v>15</v>
      </c>
      <c r="AE554" s="123">
        <v>25</v>
      </c>
      <c r="AF554" s="123">
        <v>42</v>
      </c>
      <c r="AG554" s="123">
        <v>11</v>
      </c>
      <c r="AH554" s="123">
        <v>65</v>
      </c>
      <c r="AI554" s="123">
        <v>152</v>
      </c>
      <c r="AJ554" s="123">
        <v>57</v>
      </c>
      <c r="AK554" s="123">
        <v>0</v>
      </c>
      <c r="AL554" s="123">
        <v>0</v>
      </c>
      <c r="AM554" s="123">
        <v>114</v>
      </c>
      <c r="AN554" s="123">
        <v>0</v>
      </c>
      <c r="AO554" s="123">
        <v>0</v>
      </c>
      <c r="AP554" s="123">
        <v>172</v>
      </c>
      <c r="AQ554" s="123">
        <v>114</v>
      </c>
      <c r="AR554" s="123">
        <v>34</v>
      </c>
      <c r="AS554" s="123">
        <v>0</v>
      </c>
      <c r="AT554" s="123">
        <v>0</v>
      </c>
      <c r="AU554" s="123">
        <v>0</v>
      </c>
      <c r="AV554" s="123">
        <v>50</v>
      </c>
      <c r="AW554" s="123">
        <v>0</v>
      </c>
      <c r="AX554" s="123">
        <v>0</v>
      </c>
      <c r="AY554" s="123">
        <v>0</v>
      </c>
      <c r="AZ554" s="123">
        <v>12</v>
      </c>
      <c r="BA554" s="123">
        <v>20</v>
      </c>
      <c r="BB554" s="123">
        <v>0</v>
      </c>
      <c r="BC554" s="123">
        <v>0</v>
      </c>
      <c r="BD554" s="123">
        <v>0</v>
      </c>
      <c r="BE554" s="123">
        <v>21</v>
      </c>
      <c r="BF554" s="123">
        <v>0</v>
      </c>
      <c r="BG554" s="123">
        <v>0</v>
      </c>
      <c r="BH554" s="123">
        <v>0</v>
      </c>
      <c r="BI554" s="49"/>
      <c r="BJ554" s="166"/>
      <c r="BK554" s="166"/>
      <c r="BL554" s="166"/>
      <c r="BM554" s="149">
        <v>0</v>
      </c>
    </row>
    <row r="555" spans="2:65" ht="18" hidden="1" customHeight="1" outlineLevel="3">
      <c r="B555" s="166" t="s">
        <v>879</v>
      </c>
      <c r="C555" s="166" t="s">
        <v>216</v>
      </c>
      <c r="D555" s="166" t="s">
        <v>272</v>
      </c>
      <c r="E555" s="167" t="s">
        <v>196</v>
      </c>
      <c r="F555" s="166" t="s">
        <v>146</v>
      </c>
      <c r="G555" s="49"/>
      <c r="H555" s="55">
        <v>2989</v>
      </c>
      <c r="I555" s="55"/>
      <c r="J555" s="50">
        <v>2989</v>
      </c>
      <c r="K555" s="49"/>
      <c r="L555" s="152"/>
      <c r="M555" s="55"/>
      <c r="N555" s="49">
        <v>2989</v>
      </c>
      <c r="O555" s="50"/>
      <c r="P555" s="50">
        <v>2989</v>
      </c>
      <c r="Q555" s="49"/>
      <c r="R555" s="152"/>
      <c r="S555" s="123">
        <v>50</v>
      </c>
      <c r="T555" s="123">
        <v>0</v>
      </c>
      <c r="U555" s="123">
        <v>0</v>
      </c>
      <c r="V555" s="123">
        <v>730</v>
      </c>
      <c r="W555" s="123">
        <v>0</v>
      </c>
      <c r="X555" s="123">
        <v>65</v>
      </c>
      <c r="Y555" s="123">
        <v>1282</v>
      </c>
      <c r="Z555" s="123">
        <v>0</v>
      </c>
      <c r="AA555" s="123">
        <v>0</v>
      </c>
      <c r="AB555" s="123">
        <v>0</v>
      </c>
      <c r="AC555" s="123">
        <v>7</v>
      </c>
      <c r="AD555" s="123">
        <v>5</v>
      </c>
      <c r="AE555" s="123">
        <v>25</v>
      </c>
      <c r="AF555" s="123">
        <v>48</v>
      </c>
      <c r="AG555" s="123">
        <v>6</v>
      </c>
      <c r="AH555" s="123">
        <v>64</v>
      </c>
      <c r="AI555" s="123">
        <v>72</v>
      </c>
      <c r="AJ555" s="123">
        <v>40</v>
      </c>
      <c r="AK555" s="123">
        <v>0</v>
      </c>
      <c r="AL555" s="123">
        <v>0</v>
      </c>
      <c r="AM555" s="123">
        <v>110</v>
      </c>
      <c r="AN555" s="123">
        <v>0</v>
      </c>
      <c r="AO555" s="123">
        <v>0</v>
      </c>
      <c r="AP555" s="123">
        <v>154</v>
      </c>
      <c r="AQ555" s="123">
        <v>163</v>
      </c>
      <c r="AR555" s="123">
        <v>27</v>
      </c>
      <c r="AS555" s="123">
        <v>0</v>
      </c>
      <c r="AT555" s="123">
        <v>0</v>
      </c>
      <c r="AU555" s="123">
        <v>0</v>
      </c>
      <c r="AV555" s="123">
        <v>30</v>
      </c>
      <c r="AW555" s="123">
        <v>0</v>
      </c>
      <c r="AX555" s="123">
        <v>0</v>
      </c>
      <c r="AY555" s="123">
        <v>0</v>
      </c>
      <c r="AZ555" s="123">
        <v>14</v>
      </c>
      <c r="BA555" s="123">
        <v>27</v>
      </c>
      <c r="BB555" s="123">
        <v>0</v>
      </c>
      <c r="BC555" s="123">
        <v>0</v>
      </c>
      <c r="BD555" s="123">
        <v>0</v>
      </c>
      <c r="BE555" s="123">
        <v>70</v>
      </c>
      <c r="BF555" s="123">
        <v>0</v>
      </c>
      <c r="BG555" s="123">
        <v>0</v>
      </c>
      <c r="BH555" s="123">
        <v>0</v>
      </c>
      <c r="BI555" s="49"/>
      <c r="BJ555" s="166"/>
      <c r="BK555" s="166"/>
      <c r="BL555" s="166"/>
      <c r="BM555" s="149">
        <v>0</v>
      </c>
    </row>
    <row r="556" spans="2:65" ht="18" customHeight="1" outlineLevel="2" collapsed="1">
      <c r="B556" s="158" t="s">
        <v>879</v>
      </c>
      <c r="C556" s="158"/>
      <c r="D556" s="158"/>
      <c r="E556" s="159" t="s">
        <v>881</v>
      </c>
      <c r="F556" s="158"/>
      <c r="G556" s="160"/>
      <c r="H556" s="160">
        <v>44606</v>
      </c>
      <c r="I556" s="160"/>
      <c r="J556" s="160">
        <v>44606</v>
      </c>
      <c r="K556" s="168"/>
      <c r="L556" s="161"/>
      <c r="M556" s="160"/>
      <c r="N556" s="160">
        <v>44606</v>
      </c>
      <c r="O556" s="160"/>
      <c r="P556" s="160">
        <v>44606</v>
      </c>
      <c r="Q556" s="168"/>
      <c r="R556" s="161"/>
      <c r="S556" s="160">
        <v>1779</v>
      </c>
      <c r="T556" s="160">
        <v>0</v>
      </c>
      <c r="U556" s="160">
        <v>0</v>
      </c>
      <c r="V556" s="160">
        <v>13742</v>
      </c>
      <c r="W556" s="160">
        <v>0</v>
      </c>
      <c r="X556" s="160">
        <v>919</v>
      </c>
      <c r="Y556" s="160">
        <v>8242</v>
      </c>
      <c r="Z556" s="160">
        <v>0</v>
      </c>
      <c r="AA556" s="160">
        <v>0</v>
      </c>
      <c r="AB556" s="160">
        <v>0</v>
      </c>
      <c r="AC556" s="160">
        <v>464</v>
      </c>
      <c r="AD556" s="160">
        <v>20</v>
      </c>
      <c r="AE556" s="160">
        <v>305</v>
      </c>
      <c r="AF556" s="160">
        <v>850</v>
      </c>
      <c r="AG556" s="160">
        <v>648</v>
      </c>
      <c r="AH556" s="160">
        <v>397</v>
      </c>
      <c r="AI556" s="160">
        <v>983</v>
      </c>
      <c r="AJ556" s="160">
        <v>2406</v>
      </c>
      <c r="AK556" s="160">
        <v>0</v>
      </c>
      <c r="AL556" s="160">
        <v>0</v>
      </c>
      <c r="AM556" s="160">
        <v>7996</v>
      </c>
      <c r="AN556" s="160">
        <v>0</v>
      </c>
      <c r="AO556" s="160">
        <v>0</v>
      </c>
      <c r="AP556" s="160">
        <v>806</v>
      </c>
      <c r="AQ556" s="160">
        <v>1367</v>
      </c>
      <c r="AR556" s="160">
        <v>422</v>
      </c>
      <c r="AS556" s="160">
        <v>0</v>
      </c>
      <c r="AT556" s="160">
        <v>0</v>
      </c>
      <c r="AU556" s="160">
        <v>0</v>
      </c>
      <c r="AV556" s="160">
        <v>1202</v>
      </c>
      <c r="AW556" s="160">
        <v>25</v>
      </c>
      <c r="AX556" s="160">
        <v>3</v>
      </c>
      <c r="AY556" s="160">
        <v>3</v>
      </c>
      <c r="AZ556" s="160">
        <v>467</v>
      </c>
      <c r="BA556" s="160">
        <v>450</v>
      </c>
      <c r="BB556" s="160">
        <v>0</v>
      </c>
      <c r="BC556" s="160">
        <v>0</v>
      </c>
      <c r="BD556" s="160">
        <v>0</v>
      </c>
      <c r="BE556" s="160">
        <v>1110</v>
      </c>
      <c r="BF556" s="160">
        <v>0</v>
      </c>
      <c r="BG556" s="160">
        <v>0</v>
      </c>
      <c r="BH556" s="160">
        <v>0</v>
      </c>
      <c r="BI556" s="160"/>
      <c r="BJ556" s="161"/>
      <c r="BK556" s="160"/>
      <c r="BL556" s="161"/>
      <c r="BM556" s="149">
        <v>0</v>
      </c>
    </row>
    <row r="557" spans="2:65" ht="18" hidden="1" customHeight="1" outlineLevel="3">
      <c r="B557" s="166" t="s">
        <v>879</v>
      </c>
      <c r="C557" s="166" t="s">
        <v>215</v>
      </c>
      <c r="D557" s="166" t="s">
        <v>1136</v>
      </c>
      <c r="E557" s="167" t="s">
        <v>1137</v>
      </c>
      <c r="F557" s="166" t="s">
        <v>880</v>
      </c>
      <c r="G557" s="49"/>
      <c r="H557" s="55">
        <v>125</v>
      </c>
      <c r="I557" s="55"/>
      <c r="J557" s="50">
        <v>125</v>
      </c>
      <c r="K557" s="49"/>
      <c r="L557" s="152"/>
      <c r="M557" s="55"/>
      <c r="N557" s="49">
        <v>125</v>
      </c>
      <c r="O557" s="50"/>
      <c r="P557" s="50">
        <v>125</v>
      </c>
      <c r="Q557" s="49"/>
      <c r="R557" s="152"/>
      <c r="S557" s="123">
        <v>0</v>
      </c>
      <c r="T557" s="123">
        <v>0</v>
      </c>
      <c r="U557" s="123">
        <v>0</v>
      </c>
      <c r="V557" s="123">
        <v>60</v>
      </c>
      <c r="W557" s="123">
        <v>0</v>
      </c>
      <c r="X557" s="123">
        <v>0</v>
      </c>
      <c r="Y557" s="123">
        <v>5</v>
      </c>
      <c r="Z557" s="123">
        <v>0</v>
      </c>
      <c r="AA557" s="123">
        <v>0</v>
      </c>
      <c r="AB557" s="123">
        <v>0</v>
      </c>
      <c r="AC557" s="123">
        <v>5</v>
      </c>
      <c r="AD557" s="123">
        <v>0</v>
      </c>
      <c r="AE557" s="123">
        <v>0</v>
      </c>
      <c r="AF557" s="123">
        <v>0</v>
      </c>
      <c r="AG557" s="123">
        <v>0</v>
      </c>
      <c r="AH557" s="123">
        <v>0</v>
      </c>
      <c r="AI557" s="123">
        <v>0</v>
      </c>
      <c r="AJ557" s="123">
        <v>5</v>
      </c>
      <c r="AK557" s="123">
        <v>0</v>
      </c>
      <c r="AL557" s="123">
        <v>0</v>
      </c>
      <c r="AM557" s="123">
        <v>35</v>
      </c>
      <c r="AN557" s="123">
        <v>0</v>
      </c>
      <c r="AO557" s="123">
        <v>0</v>
      </c>
      <c r="AP557" s="123">
        <v>0</v>
      </c>
      <c r="AQ557" s="123">
        <v>0</v>
      </c>
      <c r="AR557" s="123">
        <v>0</v>
      </c>
      <c r="AS557" s="123">
        <v>0</v>
      </c>
      <c r="AT557" s="123">
        <v>0</v>
      </c>
      <c r="AU557" s="123">
        <v>0</v>
      </c>
      <c r="AV557" s="123">
        <v>5</v>
      </c>
      <c r="AW557" s="123">
        <v>5</v>
      </c>
      <c r="AX557" s="123">
        <v>0</v>
      </c>
      <c r="AY557" s="123">
        <v>0</v>
      </c>
      <c r="AZ557" s="123">
        <v>0</v>
      </c>
      <c r="BA557" s="123">
        <v>0</v>
      </c>
      <c r="BB557" s="123">
        <v>0</v>
      </c>
      <c r="BC557" s="123">
        <v>0</v>
      </c>
      <c r="BD557" s="123">
        <v>0</v>
      </c>
      <c r="BE557" s="123">
        <v>5</v>
      </c>
      <c r="BF557" s="123">
        <v>0</v>
      </c>
      <c r="BG557" s="123">
        <v>0</v>
      </c>
      <c r="BH557" s="123">
        <v>0</v>
      </c>
      <c r="BI557" s="49"/>
      <c r="BJ557" s="166"/>
      <c r="BK557" s="166"/>
      <c r="BL557" s="166"/>
      <c r="BM557" s="149">
        <v>0</v>
      </c>
    </row>
    <row r="558" spans="2:65" ht="18" hidden="1" customHeight="1" outlineLevel="3">
      <c r="B558" s="166" t="s">
        <v>879</v>
      </c>
      <c r="C558" s="166" t="s">
        <v>136</v>
      </c>
      <c r="D558" s="166" t="s">
        <v>531</v>
      </c>
      <c r="E558" s="167" t="s">
        <v>882</v>
      </c>
      <c r="F558" s="166" t="s">
        <v>883</v>
      </c>
      <c r="G558" s="49"/>
      <c r="H558" s="55">
        <v>210</v>
      </c>
      <c r="I558" s="55"/>
      <c r="J558" s="50">
        <v>210</v>
      </c>
      <c r="K558" s="49"/>
      <c r="L558" s="152"/>
      <c r="M558" s="55"/>
      <c r="N558" s="49">
        <v>210</v>
      </c>
      <c r="O558" s="50"/>
      <c r="P558" s="50">
        <v>210</v>
      </c>
      <c r="Q558" s="49"/>
      <c r="R558" s="152"/>
      <c r="S558" s="123">
        <v>0</v>
      </c>
      <c r="T558" s="123">
        <v>0</v>
      </c>
      <c r="U558" s="123">
        <v>0</v>
      </c>
      <c r="V558" s="123">
        <v>90</v>
      </c>
      <c r="W558" s="123">
        <v>0</v>
      </c>
      <c r="X558" s="123">
        <v>0</v>
      </c>
      <c r="Y558" s="123">
        <v>25</v>
      </c>
      <c r="Z558" s="123">
        <v>0</v>
      </c>
      <c r="AA558" s="123">
        <v>0</v>
      </c>
      <c r="AB558" s="123">
        <v>0</v>
      </c>
      <c r="AC558" s="123">
        <v>5</v>
      </c>
      <c r="AD558" s="123">
        <v>0</v>
      </c>
      <c r="AE558" s="123">
        <v>0</v>
      </c>
      <c r="AF558" s="123">
        <v>0</v>
      </c>
      <c r="AG558" s="123">
        <v>0</v>
      </c>
      <c r="AH558" s="123">
        <v>0</v>
      </c>
      <c r="AI558" s="123">
        <v>0</v>
      </c>
      <c r="AJ558" s="123">
        <v>5</v>
      </c>
      <c r="AK558" s="123">
        <v>0</v>
      </c>
      <c r="AL558" s="123">
        <v>0</v>
      </c>
      <c r="AM558" s="123">
        <v>70</v>
      </c>
      <c r="AN558" s="123">
        <v>0</v>
      </c>
      <c r="AO558" s="123">
        <v>0</v>
      </c>
      <c r="AP558" s="123">
        <v>0</v>
      </c>
      <c r="AQ558" s="123">
        <v>0</v>
      </c>
      <c r="AR558" s="123">
        <v>0</v>
      </c>
      <c r="AS558" s="123">
        <v>0</v>
      </c>
      <c r="AT558" s="123">
        <v>0</v>
      </c>
      <c r="AU558" s="123">
        <v>0</v>
      </c>
      <c r="AV558" s="123">
        <v>5</v>
      </c>
      <c r="AW558" s="123">
        <v>5</v>
      </c>
      <c r="AX558" s="123">
        <v>0</v>
      </c>
      <c r="AY558" s="123">
        <v>0</v>
      </c>
      <c r="AZ558" s="123">
        <v>0</v>
      </c>
      <c r="BA558" s="123">
        <v>0</v>
      </c>
      <c r="BB558" s="123">
        <v>0</v>
      </c>
      <c r="BC558" s="123">
        <v>0</v>
      </c>
      <c r="BD558" s="123">
        <v>0</v>
      </c>
      <c r="BE558" s="123">
        <v>5</v>
      </c>
      <c r="BF558" s="123">
        <v>0</v>
      </c>
      <c r="BG558" s="123">
        <v>0</v>
      </c>
      <c r="BH558" s="123">
        <v>0</v>
      </c>
      <c r="BI558" s="49"/>
      <c r="BJ558" s="166"/>
      <c r="BK558" s="166"/>
      <c r="BL558" s="166"/>
      <c r="BM558" s="149">
        <v>0</v>
      </c>
    </row>
    <row r="559" spans="2:65" ht="18" hidden="1" customHeight="1" outlineLevel="3">
      <c r="B559" s="166" t="s">
        <v>879</v>
      </c>
      <c r="C559" s="166" t="s">
        <v>627</v>
      </c>
      <c r="D559" s="166" t="s">
        <v>574</v>
      </c>
      <c r="E559" s="167" t="s">
        <v>581</v>
      </c>
      <c r="F559" s="166" t="s">
        <v>884</v>
      </c>
      <c r="G559" s="49"/>
      <c r="H559" s="55">
        <v>199</v>
      </c>
      <c r="I559" s="55"/>
      <c r="J559" s="50">
        <v>199</v>
      </c>
      <c r="K559" s="49"/>
      <c r="L559" s="152"/>
      <c r="M559" s="55"/>
      <c r="N559" s="49">
        <v>199</v>
      </c>
      <c r="O559" s="50"/>
      <c r="P559" s="50">
        <v>199</v>
      </c>
      <c r="Q559" s="49"/>
      <c r="R559" s="152"/>
      <c r="S559" s="123">
        <v>5</v>
      </c>
      <c r="T559" s="123">
        <v>0</v>
      </c>
      <c r="U559" s="123">
        <v>0</v>
      </c>
      <c r="V559" s="123">
        <v>80</v>
      </c>
      <c r="W559" s="123">
        <v>0</v>
      </c>
      <c r="X559" s="123">
        <v>0</v>
      </c>
      <c r="Y559" s="123">
        <v>24</v>
      </c>
      <c r="Z559" s="123">
        <v>0</v>
      </c>
      <c r="AA559" s="123">
        <v>0</v>
      </c>
      <c r="AB559" s="123">
        <v>0</v>
      </c>
      <c r="AC559" s="123">
        <v>0</v>
      </c>
      <c r="AD559" s="123">
        <v>0</v>
      </c>
      <c r="AE559" s="123">
        <v>0</v>
      </c>
      <c r="AF559" s="123">
        <v>0</v>
      </c>
      <c r="AG559" s="123">
        <v>0</v>
      </c>
      <c r="AH559" s="123">
        <v>0</v>
      </c>
      <c r="AI559" s="123">
        <v>0</v>
      </c>
      <c r="AJ559" s="123">
        <v>5</v>
      </c>
      <c r="AK559" s="123">
        <v>0</v>
      </c>
      <c r="AL559" s="123">
        <v>0</v>
      </c>
      <c r="AM559" s="123">
        <v>70</v>
      </c>
      <c r="AN559" s="123">
        <v>0</v>
      </c>
      <c r="AO559" s="123">
        <v>0</v>
      </c>
      <c r="AP559" s="123">
        <v>5</v>
      </c>
      <c r="AQ559" s="123">
        <v>0</v>
      </c>
      <c r="AR559" s="123">
        <v>0</v>
      </c>
      <c r="AS559" s="123">
        <v>0</v>
      </c>
      <c r="AT559" s="123">
        <v>0</v>
      </c>
      <c r="AU559" s="123">
        <v>0</v>
      </c>
      <c r="AV559" s="123">
        <v>5</v>
      </c>
      <c r="AW559" s="123">
        <v>0</v>
      </c>
      <c r="AX559" s="123">
        <v>0</v>
      </c>
      <c r="AY559" s="123">
        <v>0</v>
      </c>
      <c r="AZ559" s="123">
        <v>0</v>
      </c>
      <c r="BA559" s="123">
        <v>0</v>
      </c>
      <c r="BB559" s="123">
        <v>0</v>
      </c>
      <c r="BC559" s="123">
        <v>0</v>
      </c>
      <c r="BD559" s="123">
        <v>0</v>
      </c>
      <c r="BE559" s="123">
        <v>5</v>
      </c>
      <c r="BF559" s="123">
        <v>0</v>
      </c>
      <c r="BG559" s="123">
        <v>0</v>
      </c>
      <c r="BH559" s="123">
        <v>0</v>
      </c>
      <c r="BI559" s="49"/>
      <c r="BJ559" s="166"/>
      <c r="BK559" s="166"/>
      <c r="BL559" s="166"/>
      <c r="BM559" s="149">
        <v>0</v>
      </c>
    </row>
    <row r="560" spans="2:65" ht="18" hidden="1" customHeight="1" outlineLevel="3">
      <c r="B560" s="166" t="s">
        <v>879</v>
      </c>
      <c r="C560" s="166" t="s">
        <v>216</v>
      </c>
      <c r="D560" s="166" t="s">
        <v>1253</v>
      </c>
      <c r="E560" s="167" t="s">
        <v>1254</v>
      </c>
      <c r="F560" s="166" t="s">
        <v>885</v>
      </c>
      <c r="G560" s="49"/>
      <c r="H560" s="55">
        <v>115</v>
      </c>
      <c r="I560" s="55"/>
      <c r="J560" s="50">
        <v>115</v>
      </c>
      <c r="K560" s="49"/>
      <c r="L560" s="152"/>
      <c r="M560" s="55"/>
      <c r="N560" s="49">
        <v>115</v>
      </c>
      <c r="O560" s="50"/>
      <c r="P560" s="50">
        <v>115</v>
      </c>
      <c r="Q560" s="49"/>
      <c r="R560" s="152"/>
      <c r="S560" s="123">
        <v>0</v>
      </c>
      <c r="T560" s="123">
        <v>0</v>
      </c>
      <c r="U560" s="123">
        <v>0</v>
      </c>
      <c r="V560" s="123">
        <v>20</v>
      </c>
      <c r="W560" s="123">
        <v>0</v>
      </c>
      <c r="X560" s="123">
        <v>5</v>
      </c>
      <c r="Y560" s="123">
        <v>40</v>
      </c>
      <c r="Z560" s="123">
        <v>0</v>
      </c>
      <c r="AA560" s="123">
        <v>0</v>
      </c>
      <c r="AB560" s="123">
        <v>0</v>
      </c>
      <c r="AC560" s="123">
        <v>0</v>
      </c>
      <c r="AD560" s="123">
        <v>0</v>
      </c>
      <c r="AE560" s="123">
        <v>0</v>
      </c>
      <c r="AF560" s="123">
        <v>0</v>
      </c>
      <c r="AG560" s="123">
        <v>0</v>
      </c>
      <c r="AH560" s="123">
        <v>0</v>
      </c>
      <c r="AI560" s="123">
        <v>0</v>
      </c>
      <c r="AJ560" s="123">
        <v>5</v>
      </c>
      <c r="AK560" s="123">
        <v>0</v>
      </c>
      <c r="AL560" s="123">
        <v>0</v>
      </c>
      <c r="AM560" s="123">
        <v>10</v>
      </c>
      <c r="AN560" s="123">
        <v>0</v>
      </c>
      <c r="AO560" s="123">
        <v>0</v>
      </c>
      <c r="AP560" s="123">
        <v>5</v>
      </c>
      <c r="AQ560" s="123">
        <v>20</v>
      </c>
      <c r="AR560" s="123">
        <v>0</v>
      </c>
      <c r="AS560" s="123">
        <v>0</v>
      </c>
      <c r="AT560" s="123">
        <v>0</v>
      </c>
      <c r="AU560" s="123">
        <v>0</v>
      </c>
      <c r="AV560" s="123">
        <v>5</v>
      </c>
      <c r="AW560" s="123">
        <v>0</v>
      </c>
      <c r="AX560" s="123">
        <v>0</v>
      </c>
      <c r="AY560" s="123">
        <v>0</v>
      </c>
      <c r="AZ560" s="123">
        <v>0</v>
      </c>
      <c r="BA560" s="123">
        <v>0</v>
      </c>
      <c r="BB560" s="123">
        <v>0</v>
      </c>
      <c r="BC560" s="123">
        <v>0</v>
      </c>
      <c r="BD560" s="123">
        <v>0</v>
      </c>
      <c r="BE560" s="123">
        <v>5</v>
      </c>
      <c r="BF560" s="123">
        <v>0</v>
      </c>
      <c r="BG560" s="123">
        <v>0</v>
      </c>
      <c r="BH560" s="123">
        <v>0</v>
      </c>
      <c r="BI560" s="49"/>
      <c r="BJ560" s="166"/>
      <c r="BK560" s="166"/>
      <c r="BL560" s="166"/>
      <c r="BM560" s="149">
        <v>0</v>
      </c>
    </row>
    <row r="561" spans="2:65" ht="18" hidden="1" customHeight="1" outlineLevel="3">
      <c r="B561" s="166" t="s">
        <v>879</v>
      </c>
      <c r="C561" s="166" t="s">
        <v>627</v>
      </c>
      <c r="D561" s="166" t="s">
        <v>762</v>
      </c>
      <c r="E561" s="167" t="s">
        <v>763</v>
      </c>
      <c r="F561" s="166" t="s">
        <v>886</v>
      </c>
      <c r="G561" s="49"/>
      <c r="H561" s="55">
        <v>195</v>
      </c>
      <c r="I561" s="55"/>
      <c r="J561" s="50">
        <v>195</v>
      </c>
      <c r="K561" s="49"/>
      <c r="L561" s="152"/>
      <c r="M561" s="55"/>
      <c r="N561" s="49">
        <v>195</v>
      </c>
      <c r="O561" s="50"/>
      <c r="P561" s="50">
        <v>195</v>
      </c>
      <c r="Q561" s="49"/>
      <c r="R561" s="152"/>
      <c r="S561" s="123">
        <v>0</v>
      </c>
      <c r="T561" s="123">
        <v>0</v>
      </c>
      <c r="U561" s="123">
        <v>0</v>
      </c>
      <c r="V561" s="123">
        <v>60</v>
      </c>
      <c r="W561" s="123">
        <v>0</v>
      </c>
      <c r="X561" s="123">
        <v>5</v>
      </c>
      <c r="Y561" s="123">
        <v>80</v>
      </c>
      <c r="Z561" s="123">
        <v>0</v>
      </c>
      <c r="AA561" s="123">
        <v>0</v>
      </c>
      <c r="AB561" s="123">
        <v>0</v>
      </c>
      <c r="AC561" s="123">
        <v>0</v>
      </c>
      <c r="AD561" s="123">
        <v>0</v>
      </c>
      <c r="AE561" s="123">
        <v>0</v>
      </c>
      <c r="AF561" s="123">
        <v>0</v>
      </c>
      <c r="AG561" s="123">
        <v>0</v>
      </c>
      <c r="AH561" s="123">
        <v>0</v>
      </c>
      <c r="AI561" s="123">
        <v>0</v>
      </c>
      <c r="AJ561" s="123">
        <v>5</v>
      </c>
      <c r="AK561" s="123">
        <v>0</v>
      </c>
      <c r="AL561" s="123">
        <v>0</v>
      </c>
      <c r="AM561" s="123">
        <v>30</v>
      </c>
      <c r="AN561" s="123">
        <v>0</v>
      </c>
      <c r="AO561" s="123">
        <v>0</v>
      </c>
      <c r="AP561" s="123">
        <v>5</v>
      </c>
      <c r="AQ561" s="123">
        <v>5</v>
      </c>
      <c r="AR561" s="123">
        <v>0</v>
      </c>
      <c r="AS561" s="123">
        <v>0</v>
      </c>
      <c r="AT561" s="123">
        <v>0</v>
      </c>
      <c r="AU561" s="123">
        <v>0</v>
      </c>
      <c r="AV561" s="123">
        <v>5</v>
      </c>
      <c r="AW561" s="123">
        <v>0</v>
      </c>
      <c r="AX561" s="123">
        <v>0</v>
      </c>
      <c r="AY561" s="123">
        <v>0</v>
      </c>
      <c r="AZ561" s="123">
        <v>0</v>
      </c>
      <c r="BA561" s="123">
        <v>0</v>
      </c>
      <c r="BB561" s="123">
        <v>0</v>
      </c>
      <c r="BC561" s="123">
        <v>0</v>
      </c>
      <c r="BD561" s="123">
        <v>0</v>
      </c>
      <c r="BE561" s="123">
        <v>0</v>
      </c>
      <c r="BF561" s="123">
        <v>0</v>
      </c>
      <c r="BG561" s="123">
        <v>0</v>
      </c>
      <c r="BH561" s="123">
        <v>0</v>
      </c>
      <c r="BI561" s="49"/>
      <c r="BJ561" s="166"/>
      <c r="BK561" s="166"/>
      <c r="BL561" s="166"/>
      <c r="BM561" s="149">
        <v>0</v>
      </c>
    </row>
    <row r="562" spans="2:65" ht="18" hidden="1" customHeight="1" outlineLevel="3">
      <c r="B562" s="166" t="s">
        <v>879</v>
      </c>
      <c r="C562" s="166" t="s">
        <v>136</v>
      </c>
      <c r="D562" s="166" t="s">
        <v>739</v>
      </c>
      <c r="E562" s="167" t="s">
        <v>745</v>
      </c>
      <c r="F562" s="166" t="s">
        <v>887</v>
      </c>
      <c r="G562" s="49"/>
      <c r="H562" s="55">
        <v>127</v>
      </c>
      <c r="I562" s="55"/>
      <c r="J562" s="50">
        <v>127</v>
      </c>
      <c r="K562" s="49"/>
      <c r="L562" s="152"/>
      <c r="M562" s="55"/>
      <c r="N562" s="49">
        <v>127</v>
      </c>
      <c r="O562" s="50"/>
      <c r="P562" s="50">
        <v>127</v>
      </c>
      <c r="Q562" s="49"/>
      <c r="R562" s="152"/>
      <c r="S562" s="123">
        <v>0</v>
      </c>
      <c r="T562" s="123">
        <v>0</v>
      </c>
      <c r="U562" s="123">
        <v>0</v>
      </c>
      <c r="V562" s="123">
        <v>52</v>
      </c>
      <c r="W562" s="123">
        <v>0</v>
      </c>
      <c r="X562" s="123">
        <v>5</v>
      </c>
      <c r="Y562" s="123">
        <v>20</v>
      </c>
      <c r="Z562" s="123">
        <v>0</v>
      </c>
      <c r="AA562" s="123">
        <v>0</v>
      </c>
      <c r="AB562" s="123">
        <v>0</v>
      </c>
      <c r="AC562" s="123">
        <v>0</v>
      </c>
      <c r="AD562" s="123">
        <v>0</v>
      </c>
      <c r="AE562" s="123">
        <v>0</v>
      </c>
      <c r="AF562" s="123">
        <v>0</v>
      </c>
      <c r="AG562" s="123">
        <v>0</v>
      </c>
      <c r="AH562" s="123">
        <v>0</v>
      </c>
      <c r="AI562" s="123">
        <v>0</v>
      </c>
      <c r="AJ562" s="123">
        <v>5</v>
      </c>
      <c r="AK562" s="123">
        <v>0</v>
      </c>
      <c r="AL562" s="123">
        <v>0</v>
      </c>
      <c r="AM562" s="123">
        <v>30</v>
      </c>
      <c r="AN562" s="123">
        <v>0</v>
      </c>
      <c r="AO562" s="123">
        <v>0</v>
      </c>
      <c r="AP562" s="123">
        <v>5</v>
      </c>
      <c r="AQ562" s="123">
        <v>5</v>
      </c>
      <c r="AR562" s="123">
        <v>0</v>
      </c>
      <c r="AS562" s="123">
        <v>0</v>
      </c>
      <c r="AT562" s="123">
        <v>0</v>
      </c>
      <c r="AU562" s="123">
        <v>0</v>
      </c>
      <c r="AV562" s="123">
        <v>5</v>
      </c>
      <c r="AW562" s="123">
        <v>0</v>
      </c>
      <c r="AX562" s="123">
        <v>0</v>
      </c>
      <c r="AY562" s="123">
        <v>0</v>
      </c>
      <c r="AZ562" s="123">
        <v>0</v>
      </c>
      <c r="BA562" s="123">
        <v>0</v>
      </c>
      <c r="BB562" s="123">
        <v>0</v>
      </c>
      <c r="BC562" s="123">
        <v>0</v>
      </c>
      <c r="BD562" s="123">
        <v>0</v>
      </c>
      <c r="BE562" s="123">
        <v>0</v>
      </c>
      <c r="BF562" s="123">
        <v>0</v>
      </c>
      <c r="BG562" s="123">
        <v>0</v>
      </c>
      <c r="BH562" s="123">
        <v>0</v>
      </c>
      <c r="BI562" s="49"/>
      <c r="BJ562" s="166"/>
      <c r="BK562" s="166"/>
      <c r="BL562" s="166"/>
      <c r="BM562" s="149">
        <v>0</v>
      </c>
    </row>
    <row r="563" spans="2:65" ht="18" hidden="1" customHeight="1" outlineLevel="3">
      <c r="B563" s="166" t="s">
        <v>879</v>
      </c>
      <c r="C563" s="166" t="s">
        <v>216</v>
      </c>
      <c r="D563" s="166" t="s">
        <v>764</v>
      </c>
      <c r="E563" s="167" t="s">
        <v>888</v>
      </c>
      <c r="F563" s="166" t="s">
        <v>889</v>
      </c>
      <c r="G563" s="49"/>
      <c r="H563" s="55">
        <v>115</v>
      </c>
      <c r="I563" s="55"/>
      <c r="J563" s="50">
        <v>115</v>
      </c>
      <c r="K563" s="49"/>
      <c r="L563" s="152"/>
      <c r="M563" s="55"/>
      <c r="N563" s="49">
        <v>115</v>
      </c>
      <c r="O563" s="50"/>
      <c r="P563" s="50">
        <v>115</v>
      </c>
      <c r="Q563" s="49"/>
      <c r="R563" s="152"/>
      <c r="S563" s="123">
        <v>0</v>
      </c>
      <c r="T563" s="123">
        <v>0</v>
      </c>
      <c r="U563" s="123">
        <v>0</v>
      </c>
      <c r="V563" s="123">
        <v>20</v>
      </c>
      <c r="W563" s="123">
        <v>0</v>
      </c>
      <c r="X563" s="123">
        <v>5</v>
      </c>
      <c r="Y563" s="123">
        <v>40</v>
      </c>
      <c r="Z563" s="123">
        <v>0</v>
      </c>
      <c r="AA563" s="123">
        <v>0</v>
      </c>
      <c r="AB563" s="123">
        <v>0</v>
      </c>
      <c r="AC563" s="123">
        <v>0</v>
      </c>
      <c r="AD563" s="123">
        <v>0</v>
      </c>
      <c r="AE563" s="123">
        <v>0</v>
      </c>
      <c r="AF563" s="123">
        <v>0</v>
      </c>
      <c r="AG563" s="123">
        <v>0</v>
      </c>
      <c r="AH563" s="123">
        <v>0</v>
      </c>
      <c r="AI563" s="123">
        <v>0</v>
      </c>
      <c r="AJ563" s="123">
        <v>5</v>
      </c>
      <c r="AK563" s="123">
        <v>0</v>
      </c>
      <c r="AL563" s="123">
        <v>0</v>
      </c>
      <c r="AM563" s="123">
        <v>10</v>
      </c>
      <c r="AN563" s="123">
        <v>0</v>
      </c>
      <c r="AO563" s="123">
        <v>0</v>
      </c>
      <c r="AP563" s="123">
        <v>5</v>
      </c>
      <c r="AQ563" s="123">
        <v>20</v>
      </c>
      <c r="AR563" s="123">
        <v>0</v>
      </c>
      <c r="AS563" s="123">
        <v>0</v>
      </c>
      <c r="AT563" s="123">
        <v>0</v>
      </c>
      <c r="AU563" s="123">
        <v>0</v>
      </c>
      <c r="AV563" s="123">
        <v>5</v>
      </c>
      <c r="AW563" s="123">
        <v>0</v>
      </c>
      <c r="AX563" s="123">
        <v>0</v>
      </c>
      <c r="AY563" s="123">
        <v>0</v>
      </c>
      <c r="AZ563" s="123">
        <v>0</v>
      </c>
      <c r="BA563" s="123">
        <v>0</v>
      </c>
      <c r="BB563" s="123">
        <v>0</v>
      </c>
      <c r="BC563" s="123">
        <v>0</v>
      </c>
      <c r="BD563" s="123">
        <v>0</v>
      </c>
      <c r="BE563" s="123">
        <v>5</v>
      </c>
      <c r="BF563" s="123">
        <v>0</v>
      </c>
      <c r="BG563" s="123">
        <v>0</v>
      </c>
      <c r="BH563" s="123">
        <v>0</v>
      </c>
      <c r="BI563" s="49"/>
      <c r="BJ563" s="166"/>
      <c r="BK563" s="166"/>
      <c r="BL563" s="166"/>
      <c r="BM563" s="149">
        <v>0</v>
      </c>
    </row>
    <row r="564" spans="2:65" ht="18" hidden="1" customHeight="1" outlineLevel="3">
      <c r="B564" s="166" t="s">
        <v>879</v>
      </c>
      <c r="C564" s="166" t="s">
        <v>1138</v>
      </c>
      <c r="D564" s="166" t="s">
        <v>890</v>
      </c>
      <c r="E564" s="167" t="s">
        <v>891</v>
      </c>
      <c r="F564" s="166"/>
      <c r="G564" s="49"/>
      <c r="H564" s="55">
        <v>185</v>
      </c>
      <c r="I564" s="55"/>
      <c r="J564" s="50">
        <v>185</v>
      </c>
      <c r="K564" s="49"/>
      <c r="L564" s="152"/>
      <c r="M564" s="55"/>
      <c r="N564" s="49">
        <v>185</v>
      </c>
      <c r="O564" s="50"/>
      <c r="P564" s="50">
        <v>185</v>
      </c>
      <c r="Q564" s="49"/>
      <c r="R564" s="152"/>
      <c r="S564" s="123">
        <v>0</v>
      </c>
      <c r="T564" s="123">
        <v>0</v>
      </c>
      <c r="U564" s="123">
        <v>0</v>
      </c>
      <c r="V564" s="123">
        <v>75</v>
      </c>
      <c r="W564" s="123">
        <v>0</v>
      </c>
      <c r="X564" s="123">
        <v>20</v>
      </c>
      <c r="Y564" s="123">
        <v>5</v>
      </c>
      <c r="Z564" s="123">
        <v>0</v>
      </c>
      <c r="AA564" s="123">
        <v>0</v>
      </c>
      <c r="AB564" s="123">
        <v>0</v>
      </c>
      <c r="AC564" s="123">
        <v>0</v>
      </c>
      <c r="AD564" s="123">
        <v>0</v>
      </c>
      <c r="AE564" s="123">
        <v>0</v>
      </c>
      <c r="AF564" s="123">
        <v>0</v>
      </c>
      <c r="AG564" s="123">
        <v>3</v>
      </c>
      <c r="AH564" s="123">
        <v>0</v>
      </c>
      <c r="AI564" s="123">
        <v>0</v>
      </c>
      <c r="AJ564" s="123">
        <v>5</v>
      </c>
      <c r="AK564" s="123">
        <v>0</v>
      </c>
      <c r="AL564" s="123">
        <v>0</v>
      </c>
      <c r="AM564" s="123">
        <v>60</v>
      </c>
      <c r="AN564" s="123">
        <v>0</v>
      </c>
      <c r="AO564" s="123">
        <v>0</v>
      </c>
      <c r="AP564" s="123">
        <v>7</v>
      </c>
      <c r="AQ564" s="123">
        <v>5</v>
      </c>
      <c r="AR564" s="123">
        <v>0</v>
      </c>
      <c r="AS564" s="123">
        <v>0</v>
      </c>
      <c r="AT564" s="123">
        <v>0</v>
      </c>
      <c r="AU564" s="123">
        <v>0</v>
      </c>
      <c r="AV564" s="123">
        <v>5</v>
      </c>
      <c r="AW564" s="123">
        <v>0</v>
      </c>
      <c r="AX564" s="123">
        <v>0</v>
      </c>
      <c r="AY564" s="123">
        <v>0</v>
      </c>
      <c r="AZ564" s="123">
        <v>0</v>
      </c>
      <c r="BA564" s="123">
        <v>0</v>
      </c>
      <c r="BB564" s="123">
        <v>0</v>
      </c>
      <c r="BC564" s="123">
        <v>0</v>
      </c>
      <c r="BD564" s="123">
        <v>0</v>
      </c>
      <c r="BE564" s="123">
        <v>0</v>
      </c>
      <c r="BF564" s="123">
        <v>0</v>
      </c>
      <c r="BG564" s="123">
        <v>0</v>
      </c>
      <c r="BH564" s="123">
        <v>0</v>
      </c>
      <c r="BI564" s="49"/>
      <c r="BJ564" s="166"/>
      <c r="BK564" s="166"/>
      <c r="BL564" s="166"/>
      <c r="BM564" s="149">
        <v>0</v>
      </c>
    </row>
    <row r="565" spans="2:65" ht="18" hidden="1" customHeight="1" outlineLevel="3">
      <c r="B565" s="166" t="s">
        <v>879</v>
      </c>
      <c r="C565" s="166" t="s">
        <v>216</v>
      </c>
      <c r="D565" s="166" t="s">
        <v>1225</v>
      </c>
      <c r="E565" s="167" t="s">
        <v>1226</v>
      </c>
      <c r="F565" s="166"/>
      <c r="G565" s="49"/>
      <c r="H565" s="55">
        <v>115</v>
      </c>
      <c r="I565" s="55"/>
      <c r="J565" s="50">
        <v>115</v>
      </c>
      <c r="K565" s="49"/>
      <c r="L565" s="152"/>
      <c r="M565" s="55"/>
      <c r="N565" s="49">
        <v>115</v>
      </c>
      <c r="O565" s="50"/>
      <c r="P565" s="50">
        <v>115</v>
      </c>
      <c r="Q565" s="49"/>
      <c r="R565" s="152"/>
      <c r="S565" s="123">
        <v>0</v>
      </c>
      <c r="T565" s="123">
        <v>0</v>
      </c>
      <c r="U565" s="123">
        <v>0</v>
      </c>
      <c r="V565" s="123">
        <v>20</v>
      </c>
      <c r="W565" s="123">
        <v>0</v>
      </c>
      <c r="X565" s="123">
        <v>5</v>
      </c>
      <c r="Y565" s="123">
        <v>40</v>
      </c>
      <c r="Z565" s="123">
        <v>0</v>
      </c>
      <c r="AA565" s="123">
        <v>0</v>
      </c>
      <c r="AB565" s="123">
        <v>0</v>
      </c>
      <c r="AC565" s="123">
        <v>0</v>
      </c>
      <c r="AD565" s="123">
        <v>0</v>
      </c>
      <c r="AE565" s="123">
        <v>0</v>
      </c>
      <c r="AF565" s="123">
        <v>0</v>
      </c>
      <c r="AG565" s="123">
        <v>0</v>
      </c>
      <c r="AH565" s="123">
        <v>0</v>
      </c>
      <c r="AI565" s="123">
        <v>0</v>
      </c>
      <c r="AJ565" s="123">
        <v>5</v>
      </c>
      <c r="AK565" s="123">
        <v>0</v>
      </c>
      <c r="AL565" s="123">
        <v>0</v>
      </c>
      <c r="AM565" s="123">
        <v>10</v>
      </c>
      <c r="AN565" s="123">
        <v>0</v>
      </c>
      <c r="AO565" s="123">
        <v>0</v>
      </c>
      <c r="AP565" s="123">
        <v>5</v>
      </c>
      <c r="AQ565" s="123">
        <v>20</v>
      </c>
      <c r="AR565" s="123">
        <v>0</v>
      </c>
      <c r="AS565" s="123">
        <v>0</v>
      </c>
      <c r="AT565" s="123">
        <v>0</v>
      </c>
      <c r="AU565" s="123">
        <v>0</v>
      </c>
      <c r="AV565" s="123">
        <v>5</v>
      </c>
      <c r="AW565" s="123">
        <v>0</v>
      </c>
      <c r="AX565" s="123">
        <v>0</v>
      </c>
      <c r="AY565" s="123">
        <v>0</v>
      </c>
      <c r="AZ565" s="123">
        <v>0</v>
      </c>
      <c r="BA565" s="123">
        <v>0</v>
      </c>
      <c r="BB565" s="123">
        <v>0</v>
      </c>
      <c r="BC565" s="123">
        <v>0</v>
      </c>
      <c r="BD565" s="123">
        <v>0</v>
      </c>
      <c r="BE565" s="123">
        <v>5</v>
      </c>
      <c r="BF565" s="123">
        <v>0</v>
      </c>
      <c r="BG565" s="123">
        <v>0</v>
      </c>
      <c r="BH565" s="123">
        <v>0</v>
      </c>
      <c r="BI565" s="49"/>
      <c r="BJ565" s="166"/>
      <c r="BK565" s="166"/>
      <c r="BL565" s="166"/>
      <c r="BM565" s="149">
        <v>0</v>
      </c>
    </row>
    <row r="566" spans="2:65" ht="18" hidden="1" customHeight="1" outlineLevel="3">
      <c r="B566" s="166" t="s">
        <v>879</v>
      </c>
      <c r="C566" s="166" t="s">
        <v>136</v>
      </c>
      <c r="D566" s="166" t="s">
        <v>1114</v>
      </c>
      <c r="E566" s="167" t="s">
        <v>1115</v>
      </c>
      <c r="F566" s="166"/>
      <c r="G566" s="49"/>
      <c r="H566" s="55">
        <v>0</v>
      </c>
      <c r="I566" s="55"/>
      <c r="J566" s="50">
        <v>0</v>
      </c>
      <c r="K566" s="49"/>
      <c r="L566" s="152"/>
      <c r="M566" s="55"/>
      <c r="N566" s="49">
        <v>0</v>
      </c>
      <c r="O566" s="50"/>
      <c r="P566" s="50">
        <v>0</v>
      </c>
      <c r="Q566" s="49"/>
      <c r="R566" s="152"/>
      <c r="S566" s="123">
        <v>0</v>
      </c>
      <c r="T566" s="123">
        <v>0</v>
      </c>
      <c r="U566" s="123">
        <v>0</v>
      </c>
      <c r="V566" s="123">
        <v>0</v>
      </c>
      <c r="W566" s="123">
        <v>0</v>
      </c>
      <c r="X566" s="123">
        <v>0</v>
      </c>
      <c r="Y566" s="123">
        <v>0</v>
      </c>
      <c r="Z566" s="123">
        <v>0</v>
      </c>
      <c r="AA566" s="123">
        <v>0</v>
      </c>
      <c r="AB566" s="123">
        <v>0</v>
      </c>
      <c r="AC566" s="123">
        <v>0</v>
      </c>
      <c r="AD566" s="123">
        <v>0</v>
      </c>
      <c r="AE566" s="123">
        <v>0</v>
      </c>
      <c r="AF566" s="123">
        <v>0</v>
      </c>
      <c r="AG566" s="123">
        <v>0</v>
      </c>
      <c r="AH566" s="123">
        <v>0</v>
      </c>
      <c r="AI566" s="123">
        <v>0</v>
      </c>
      <c r="AJ566" s="123">
        <v>0</v>
      </c>
      <c r="AK566" s="123">
        <v>0</v>
      </c>
      <c r="AL566" s="123">
        <v>0</v>
      </c>
      <c r="AM566" s="123">
        <v>0</v>
      </c>
      <c r="AN566" s="123">
        <v>0</v>
      </c>
      <c r="AO566" s="123">
        <v>0</v>
      </c>
      <c r="AP566" s="123">
        <v>0</v>
      </c>
      <c r="AQ566" s="123">
        <v>0</v>
      </c>
      <c r="AR566" s="123">
        <v>0</v>
      </c>
      <c r="AS566" s="123">
        <v>0</v>
      </c>
      <c r="AT566" s="123">
        <v>0</v>
      </c>
      <c r="AU566" s="123">
        <v>0</v>
      </c>
      <c r="AV566" s="123">
        <v>0</v>
      </c>
      <c r="AW566" s="123">
        <v>0</v>
      </c>
      <c r="AX566" s="123">
        <v>0</v>
      </c>
      <c r="AY566" s="123">
        <v>0</v>
      </c>
      <c r="AZ566" s="123">
        <v>0</v>
      </c>
      <c r="BA566" s="123">
        <v>0</v>
      </c>
      <c r="BB566" s="123">
        <v>0</v>
      </c>
      <c r="BC566" s="123">
        <v>0</v>
      </c>
      <c r="BD566" s="123">
        <v>0</v>
      </c>
      <c r="BE566" s="123">
        <v>0</v>
      </c>
      <c r="BF566" s="123">
        <v>0</v>
      </c>
      <c r="BG566" s="123">
        <v>0</v>
      </c>
      <c r="BH566" s="123">
        <v>0</v>
      </c>
      <c r="BI566" s="49"/>
      <c r="BJ566" s="166"/>
      <c r="BK566" s="166"/>
      <c r="BL566" s="166"/>
      <c r="BM566" s="149">
        <v>0</v>
      </c>
    </row>
    <row r="567" spans="2:65" ht="18" hidden="1" customHeight="1" outlineLevel="3">
      <c r="B567" s="166" t="s">
        <v>879</v>
      </c>
      <c r="C567" s="166" t="s">
        <v>216</v>
      </c>
      <c r="D567" s="166" t="s">
        <v>1181</v>
      </c>
      <c r="E567" s="167" t="s">
        <v>1182</v>
      </c>
      <c r="F567" s="166"/>
      <c r="G567" s="49"/>
      <c r="H567" s="55">
        <v>110</v>
      </c>
      <c r="I567" s="55"/>
      <c r="J567" s="50">
        <v>110</v>
      </c>
      <c r="K567" s="49"/>
      <c r="L567" s="152"/>
      <c r="M567" s="55"/>
      <c r="N567" s="49">
        <v>110</v>
      </c>
      <c r="O567" s="50"/>
      <c r="P567" s="50">
        <v>110</v>
      </c>
      <c r="Q567" s="49"/>
      <c r="R567" s="152"/>
      <c r="S567" s="123">
        <v>0</v>
      </c>
      <c r="T567" s="123">
        <v>0</v>
      </c>
      <c r="U567" s="123">
        <v>0</v>
      </c>
      <c r="V567" s="123">
        <v>20</v>
      </c>
      <c r="W567" s="123">
        <v>0</v>
      </c>
      <c r="X567" s="123">
        <v>5</v>
      </c>
      <c r="Y567" s="123">
        <v>35</v>
      </c>
      <c r="Z567" s="123">
        <v>0</v>
      </c>
      <c r="AA567" s="123">
        <v>0</v>
      </c>
      <c r="AB567" s="123">
        <v>0</v>
      </c>
      <c r="AC567" s="123">
        <v>0</v>
      </c>
      <c r="AD567" s="123">
        <v>0</v>
      </c>
      <c r="AE567" s="123">
        <v>0</v>
      </c>
      <c r="AF567" s="123">
        <v>0</v>
      </c>
      <c r="AG567" s="123">
        <v>0</v>
      </c>
      <c r="AH567" s="123">
        <v>0</v>
      </c>
      <c r="AI567" s="123">
        <v>0</v>
      </c>
      <c r="AJ567" s="123">
        <v>0</v>
      </c>
      <c r="AK567" s="123">
        <v>0</v>
      </c>
      <c r="AL567" s="123">
        <v>0</v>
      </c>
      <c r="AM567" s="123">
        <v>27</v>
      </c>
      <c r="AN567" s="123">
        <v>0</v>
      </c>
      <c r="AO567" s="123">
        <v>0</v>
      </c>
      <c r="AP567" s="123">
        <v>5</v>
      </c>
      <c r="AQ567" s="123">
        <v>8</v>
      </c>
      <c r="AR567" s="123">
        <v>0</v>
      </c>
      <c r="AS567" s="123">
        <v>0</v>
      </c>
      <c r="AT567" s="123">
        <v>0</v>
      </c>
      <c r="AU567" s="123">
        <v>0</v>
      </c>
      <c r="AV567" s="123">
        <v>5</v>
      </c>
      <c r="AW567" s="123">
        <v>0</v>
      </c>
      <c r="AX567" s="123">
        <v>0</v>
      </c>
      <c r="AY567" s="123">
        <v>0</v>
      </c>
      <c r="AZ567" s="123">
        <v>0</v>
      </c>
      <c r="BA567" s="123">
        <v>0</v>
      </c>
      <c r="BB567" s="123">
        <v>0</v>
      </c>
      <c r="BC567" s="123">
        <v>0</v>
      </c>
      <c r="BD567" s="123">
        <v>0</v>
      </c>
      <c r="BE567" s="123">
        <v>5</v>
      </c>
      <c r="BF567" s="123">
        <v>0</v>
      </c>
      <c r="BG567" s="123">
        <v>0</v>
      </c>
      <c r="BH567" s="123">
        <v>0</v>
      </c>
      <c r="BI567" s="49"/>
      <c r="BJ567" s="166"/>
      <c r="BK567" s="166"/>
      <c r="BL567" s="166"/>
      <c r="BM567" s="149">
        <v>0</v>
      </c>
    </row>
    <row r="568" spans="2:65" ht="18" hidden="1" customHeight="1" outlineLevel="3">
      <c r="B568" s="166" t="s">
        <v>879</v>
      </c>
      <c r="C568" s="166" t="s">
        <v>1227</v>
      </c>
      <c r="D568" s="166" t="s">
        <v>1289</v>
      </c>
      <c r="E568" s="167" t="s">
        <v>1290</v>
      </c>
      <c r="F568" s="166"/>
      <c r="G568" s="49"/>
      <c r="H568" s="55">
        <v>121</v>
      </c>
      <c r="I568" s="55"/>
      <c r="J568" s="50">
        <v>121</v>
      </c>
      <c r="K568" s="49"/>
      <c r="L568" s="152"/>
      <c r="M568" s="55"/>
      <c r="N568" s="49">
        <v>121</v>
      </c>
      <c r="O568" s="50"/>
      <c r="P568" s="50">
        <v>121</v>
      </c>
      <c r="Q568" s="49"/>
      <c r="R568" s="152"/>
      <c r="S568" s="123">
        <v>0</v>
      </c>
      <c r="T568" s="123">
        <v>0</v>
      </c>
      <c r="U568" s="123">
        <v>0</v>
      </c>
      <c r="V568" s="123">
        <v>5</v>
      </c>
      <c r="W568" s="123">
        <v>0</v>
      </c>
      <c r="X568" s="123">
        <v>0</v>
      </c>
      <c r="Y568" s="123">
        <v>65</v>
      </c>
      <c r="Z568" s="123">
        <v>0</v>
      </c>
      <c r="AA568" s="123">
        <v>0</v>
      </c>
      <c r="AB568" s="123">
        <v>0</v>
      </c>
      <c r="AC568" s="123">
        <v>5</v>
      </c>
      <c r="AD568" s="123">
        <v>0</v>
      </c>
      <c r="AE568" s="123">
        <v>0</v>
      </c>
      <c r="AF568" s="123">
        <v>0</v>
      </c>
      <c r="AG568" s="123">
        <v>5</v>
      </c>
      <c r="AH568" s="123">
        <v>0</v>
      </c>
      <c r="AI568" s="123">
        <v>0</v>
      </c>
      <c r="AJ568" s="123">
        <v>5</v>
      </c>
      <c r="AK568" s="123">
        <v>0</v>
      </c>
      <c r="AL568" s="123">
        <v>0</v>
      </c>
      <c r="AM568" s="123">
        <v>5</v>
      </c>
      <c r="AN568" s="123">
        <v>0</v>
      </c>
      <c r="AO568" s="123">
        <v>0</v>
      </c>
      <c r="AP568" s="123">
        <v>0</v>
      </c>
      <c r="AQ568" s="123">
        <v>26</v>
      </c>
      <c r="AR568" s="123">
        <v>0</v>
      </c>
      <c r="AS568" s="123">
        <v>0</v>
      </c>
      <c r="AT568" s="123">
        <v>0</v>
      </c>
      <c r="AU568" s="123">
        <v>0</v>
      </c>
      <c r="AV568" s="123">
        <v>5</v>
      </c>
      <c r="AW568" s="123">
        <v>0</v>
      </c>
      <c r="AX568" s="123">
        <v>0</v>
      </c>
      <c r="AY568" s="123">
        <v>0</v>
      </c>
      <c r="AZ568" s="123">
        <v>0</v>
      </c>
      <c r="BA568" s="123">
        <v>0</v>
      </c>
      <c r="BB568" s="123">
        <v>0</v>
      </c>
      <c r="BC568" s="123">
        <v>0</v>
      </c>
      <c r="BD568" s="123">
        <v>0</v>
      </c>
      <c r="BE568" s="123">
        <v>0</v>
      </c>
      <c r="BF568" s="123">
        <v>0</v>
      </c>
      <c r="BG568" s="123">
        <v>0</v>
      </c>
      <c r="BH568" s="123">
        <v>0</v>
      </c>
      <c r="BI568" s="49"/>
      <c r="BJ568" s="166"/>
      <c r="BK568" s="166"/>
      <c r="BL568" s="166"/>
      <c r="BM568" s="149">
        <v>0</v>
      </c>
    </row>
    <row r="569" spans="2:65" ht="18" hidden="1" customHeight="1" outlineLevel="3">
      <c r="B569" s="166" t="s">
        <v>879</v>
      </c>
      <c r="C569" s="166" t="s">
        <v>1227</v>
      </c>
      <c r="D569" s="166" t="s">
        <v>1291</v>
      </c>
      <c r="E569" s="167" t="s">
        <v>1292</v>
      </c>
      <c r="F569" s="166"/>
      <c r="G569" s="49"/>
      <c r="H569" s="55">
        <v>125</v>
      </c>
      <c r="I569" s="55"/>
      <c r="J569" s="50">
        <v>125</v>
      </c>
      <c r="K569" s="49"/>
      <c r="L569" s="152"/>
      <c r="M569" s="55"/>
      <c r="N569" s="49">
        <v>125</v>
      </c>
      <c r="O569" s="50"/>
      <c r="P569" s="50">
        <v>125</v>
      </c>
      <c r="Q569" s="49"/>
      <c r="R569" s="152"/>
      <c r="S569" s="123">
        <v>0</v>
      </c>
      <c r="T569" s="123">
        <v>0</v>
      </c>
      <c r="U569" s="123">
        <v>0</v>
      </c>
      <c r="V569" s="123">
        <v>58</v>
      </c>
      <c r="W569" s="123">
        <v>0</v>
      </c>
      <c r="X569" s="123">
        <v>5</v>
      </c>
      <c r="Y569" s="123">
        <v>5</v>
      </c>
      <c r="Z569" s="123">
        <v>0</v>
      </c>
      <c r="AA569" s="123">
        <v>0</v>
      </c>
      <c r="AB569" s="123">
        <v>0</v>
      </c>
      <c r="AC569" s="123">
        <v>5</v>
      </c>
      <c r="AD569" s="123">
        <v>0</v>
      </c>
      <c r="AE569" s="123">
        <v>0</v>
      </c>
      <c r="AF569" s="123">
        <v>0</v>
      </c>
      <c r="AG569" s="123">
        <v>5</v>
      </c>
      <c r="AH569" s="123">
        <v>0</v>
      </c>
      <c r="AI569" s="123">
        <v>0</v>
      </c>
      <c r="AJ569" s="123">
        <v>0</v>
      </c>
      <c r="AK569" s="123">
        <v>0</v>
      </c>
      <c r="AL569" s="123">
        <v>0</v>
      </c>
      <c r="AM569" s="123">
        <v>32</v>
      </c>
      <c r="AN569" s="123">
        <v>0</v>
      </c>
      <c r="AO569" s="123">
        <v>0</v>
      </c>
      <c r="AP569" s="123">
        <v>5</v>
      </c>
      <c r="AQ569" s="123">
        <v>5</v>
      </c>
      <c r="AR569" s="123">
        <v>0</v>
      </c>
      <c r="AS569" s="123">
        <v>0</v>
      </c>
      <c r="AT569" s="123">
        <v>0</v>
      </c>
      <c r="AU569" s="123">
        <v>0</v>
      </c>
      <c r="AV569" s="123">
        <v>0</v>
      </c>
      <c r="AW569" s="123">
        <v>0</v>
      </c>
      <c r="AX569" s="123">
        <v>0</v>
      </c>
      <c r="AY569" s="123">
        <v>0</v>
      </c>
      <c r="AZ569" s="123">
        <v>0</v>
      </c>
      <c r="BA569" s="123">
        <v>0</v>
      </c>
      <c r="BB569" s="123">
        <v>0</v>
      </c>
      <c r="BC569" s="123">
        <v>0</v>
      </c>
      <c r="BD569" s="123">
        <v>0</v>
      </c>
      <c r="BE569" s="123">
        <v>5</v>
      </c>
      <c r="BF569" s="123">
        <v>0</v>
      </c>
      <c r="BG569" s="123">
        <v>0</v>
      </c>
      <c r="BH569" s="123">
        <v>0</v>
      </c>
      <c r="BI569" s="49"/>
      <c r="BJ569" s="166"/>
      <c r="BK569" s="166"/>
      <c r="BL569" s="166"/>
      <c r="BM569" s="149">
        <v>0</v>
      </c>
    </row>
    <row r="570" spans="2:65" ht="18" customHeight="1" outlineLevel="2" collapsed="1">
      <c r="B570" s="158" t="s">
        <v>879</v>
      </c>
      <c r="C570" s="158"/>
      <c r="D570" s="158"/>
      <c r="E570" s="159" t="s">
        <v>892</v>
      </c>
      <c r="F570" s="158"/>
      <c r="G570" s="160"/>
      <c r="H570" s="160">
        <v>1742</v>
      </c>
      <c r="I570" s="160"/>
      <c r="J570" s="160">
        <v>1742</v>
      </c>
      <c r="K570" s="168"/>
      <c r="L570" s="161"/>
      <c r="M570" s="160"/>
      <c r="N570" s="160">
        <v>1742</v>
      </c>
      <c r="O570" s="160"/>
      <c r="P570" s="160">
        <v>1742</v>
      </c>
      <c r="Q570" s="168"/>
      <c r="R570" s="161"/>
      <c r="S570" s="160">
        <v>5</v>
      </c>
      <c r="T570" s="160">
        <v>0</v>
      </c>
      <c r="U570" s="160">
        <v>0</v>
      </c>
      <c r="V570" s="160">
        <v>560</v>
      </c>
      <c r="W570" s="160">
        <v>0</v>
      </c>
      <c r="X570" s="160">
        <v>55</v>
      </c>
      <c r="Y570" s="160">
        <v>384</v>
      </c>
      <c r="Z570" s="160">
        <v>0</v>
      </c>
      <c r="AA570" s="160">
        <v>0</v>
      </c>
      <c r="AB570" s="160">
        <v>0</v>
      </c>
      <c r="AC570" s="160">
        <v>20</v>
      </c>
      <c r="AD570" s="160">
        <v>0</v>
      </c>
      <c r="AE570" s="160">
        <v>0</v>
      </c>
      <c r="AF570" s="160">
        <v>0</v>
      </c>
      <c r="AG570" s="160">
        <v>13</v>
      </c>
      <c r="AH570" s="160">
        <v>0</v>
      </c>
      <c r="AI570" s="160">
        <v>0</v>
      </c>
      <c r="AJ570" s="160">
        <v>50</v>
      </c>
      <c r="AK570" s="160">
        <v>0</v>
      </c>
      <c r="AL570" s="160">
        <v>0</v>
      </c>
      <c r="AM570" s="160">
        <v>389</v>
      </c>
      <c r="AN570" s="160">
        <v>0</v>
      </c>
      <c r="AO570" s="160">
        <v>0</v>
      </c>
      <c r="AP570" s="160">
        <v>47</v>
      </c>
      <c r="AQ570" s="160">
        <v>114</v>
      </c>
      <c r="AR570" s="160">
        <v>0</v>
      </c>
      <c r="AS570" s="160">
        <v>0</v>
      </c>
      <c r="AT570" s="160">
        <v>0</v>
      </c>
      <c r="AU570" s="160">
        <v>0</v>
      </c>
      <c r="AV570" s="160">
        <v>55</v>
      </c>
      <c r="AW570" s="160">
        <v>10</v>
      </c>
      <c r="AX570" s="160">
        <v>0</v>
      </c>
      <c r="AY570" s="160">
        <v>0</v>
      </c>
      <c r="AZ570" s="160">
        <v>0</v>
      </c>
      <c r="BA570" s="160">
        <v>0</v>
      </c>
      <c r="BB570" s="160">
        <v>0</v>
      </c>
      <c r="BC570" s="160">
        <v>0</v>
      </c>
      <c r="BD570" s="160">
        <v>0</v>
      </c>
      <c r="BE570" s="160">
        <v>40</v>
      </c>
      <c r="BF570" s="160">
        <v>0</v>
      </c>
      <c r="BG570" s="160">
        <v>0</v>
      </c>
      <c r="BH570" s="160">
        <v>0</v>
      </c>
      <c r="BI570" s="160"/>
      <c r="BJ570" s="161"/>
      <c r="BK570" s="160"/>
      <c r="BL570" s="161"/>
      <c r="BM570" s="149">
        <v>0</v>
      </c>
    </row>
    <row r="571" spans="2:65" ht="18" customHeight="1" outlineLevel="1">
      <c r="B571" s="153" t="s">
        <v>879</v>
      </c>
      <c r="C571" s="153"/>
      <c r="D571" s="153" t="s">
        <v>200</v>
      </c>
      <c r="E571" s="153"/>
      <c r="F571" s="153"/>
      <c r="G571" s="154"/>
      <c r="H571" s="154">
        <v>46348</v>
      </c>
      <c r="I571" s="154"/>
      <c r="J571" s="154">
        <v>46348</v>
      </c>
      <c r="K571" s="154"/>
      <c r="L571" s="156"/>
      <c r="M571" s="154"/>
      <c r="N571" s="154">
        <v>46348</v>
      </c>
      <c r="O571" s="154"/>
      <c r="P571" s="154">
        <v>46348</v>
      </c>
      <c r="Q571" s="154"/>
      <c r="R571" s="156"/>
      <c r="S571" s="154">
        <v>1784</v>
      </c>
      <c r="T571" s="154">
        <v>0</v>
      </c>
      <c r="U571" s="154">
        <v>0</v>
      </c>
      <c r="V571" s="154">
        <v>14302</v>
      </c>
      <c r="W571" s="154">
        <v>0</v>
      </c>
      <c r="X571" s="154">
        <v>974</v>
      </c>
      <c r="Y571" s="154">
        <v>8626</v>
      </c>
      <c r="Z571" s="154">
        <v>0</v>
      </c>
      <c r="AA571" s="154">
        <v>0</v>
      </c>
      <c r="AB571" s="154">
        <v>0</v>
      </c>
      <c r="AC571" s="154">
        <v>484</v>
      </c>
      <c r="AD571" s="154">
        <v>20</v>
      </c>
      <c r="AE571" s="154">
        <v>305</v>
      </c>
      <c r="AF571" s="154">
        <v>850</v>
      </c>
      <c r="AG571" s="154">
        <v>661</v>
      </c>
      <c r="AH571" s="154">
        <v>397</v>
      </c>
      <c r="AI571" s="154">
        <v>983</v>
      </c>
      <c r="AJ571" s="154">
        <v>2456</v>
      </c>
      <c r="AK571" s="154">
        <v>0</v>
      </c>
      <c r="AL571" s="154">
        <v>0</v>
      </c>
      <c r="AM571" s="154">
        <v>8385</v>
      </c>
      <c r="AN571" s="154">
        <v>0</v>
      </c>
      <c r="AO571" s="154">
        <v>0</v>
      </c>
      <c r="AP571" s="154">
        <v>853</v>
      </c>
      <c r="AQ571" s="154">
        <v>1481</v>
      </c>
      <c r="AR571" s="154">
        <v>422</v>
      </c>
      <c r="AS571" s="154">
        <v>0</v>
      </c>
      <c r="AT571" s="154">
        <v>0</v>
      </c>
      <c r="AU571" s="154">
        <v>0</v>
      </c>
      <c r="AV571" s="154">
        <v>1257</v>
      </c>
      <c r="AW571" s="154">
        <v>35</v>
      </c>
      <c r="AX571" s="154">
        <v>3</v>
      </c>
      <c r="AY571" s="154">
        <v>3</v>
      </c>
      <c r="AZ571" s="154">
        <v>467</v>
      </c>
      <c r="BA571" s="154">
        <v>450</v>
      </c>
      <c r="BB571" s="154">
        <v>0</v>
      </c>
      <c r="BC571" s="154">
        <v>0</v>
      </c>
      <c r="BD571" s="154">
        <v>0</v>
      </c>
      <c r="BE571" s="154">
        <v>1150</v>
      </c>
      <c r="BF571" s="154">
        <v>0</v>
      </c>
      <c r="BG571" s="154">
        <v>0</v>
      </c>
      <c r="BH571" s="154">
        <v>0</v>
      </c>
      <c r="BI571" s="189"/>
      <c r="BJ571" s="190"/>
      <c r="BK571" s="189"/>
      <c r="BL571" s="190"/>
      <c r="BM571" s="149">
        <v>0</v>
      </c>
    </row>
    <row r="572" spans="2:65" ht="18" hidden="1" customHeight="1" outlineLevel="3">
      <c r="B572" s="150" t="s">
        <v>893</v>
      </c>
      <c r="C572" s="150" t="s">
        <v>1228</v>
      </c>
      <c r="D572" s="150" t="s">
        <v>276</v>
      </c>
      <c r="E572" s="151" t="s">
        <v>33</v>
      </c>
      <c r="F572" s="150" t="s">
        <v>138</v>
      </c>
      <c r="G572" s="49"/>
      <c r="H572" s="55">
        <v>8370</v>
      </c>
      <c r="I572" s="55"/>
      <c r="J572" s="50">
        <v>8370</v>
      </c>
      <c r="K572" s="49"/>
      <c r="L572" s="152"/>
      <c r="M572" s="55"/>
      <c r="N572" s="49">
        <v>8370</v>
      </c>
      <c r="O572" s="50"/>
      <c r="P572" s="50">
        <v>8370</v>
      </c>
      <c r="Q572" s="49"/>
      <c r="R572" s="152"/>
      <c r="S572" s="123">
        <v>126</v>
      </c>
      <c r="T572" s="123">
        <v>0</v>
      </c>
      <c r="U572" s="123">
        <v>0</v>
      </c>
      <c r="V572" s="123">
        <v>2050</v>
      </c>
      <c r="W572" s="123">
        <v>0</v>
      </c>
      <c r="X572" s="123">
        <v>323</v>
      </c>
      <c r="Y572" s="123">
        <v>2553</v>
      </c>
      <c r="Z572" s="123">
        <v>0</v>
      </c>
      <c r="AA572" s="123">
        <v>0</v>
      </c>
      <c r="AB572" s="123">
        <v>0</v>
      </c>
      <c r="AC572" s="123">
        <v>85</v>
      </c>
      <c r="AD572" s="123">
        <v>54</v>
      </c>
      <c r="AE572" s="123">
        <v>20</v>
      </c>
      <c r="AF572" s="123">
        <v>158</v>
      </c>
      <c r="AG572" s="123">
        <v>88</v>
      </c>
      <c r="AH572" s="123">
        <v>54</v>
      </c>
      <c r="AI572" s="123">
        <v>335</v>
      </c>
      <c r="AJ572" s="123">
        <v>218</v>
      </c>
      <c r="AK572" s="123">
        <v>0</v>
      </c>
      <c r="AL572" s="123">
        <v>0</v>
      </c>
      <c r="AM572" s="123">
        <v>1307</v>
      </c>
      <c r="AN572" s="123">
        <v>0</v>
      </c>
      <c r="AO572" s="123">
        <v>0</v>
      </c>
      <c r="AP572" s="123">
        <v>87</v>
      </c>
      <c r="AQ572" s="123">
        <v>393</v>
      </c>
      <c r="AR572" s="123">
        <v>153</v>
      </c>
      <c r="AS572" s="123">
        <v>0</v>
      </c>
      <c r="AT572" s="123">
        <v>0</v>
      </c>
      <c r="AU572" s="123">
        <v>0</v>
      </c>
      <c r="AV572" s="123">
        <v>0</v>
      </c>
      <c r="AW572" s="123">
        <v>7</v>
      </c>
      <c r="AX572" s="123">
        <v>0</v>
      </c>
      <c r="AY572" s="123">
        <v>0</v>
      </c>
      <c r="AZ572" s="123">
        <v>109</v>
      </c>
      <c r="BA572" s="123">
        <v>93</v>
      </c>
      <c r="BB572" s="123">
        <v>0</v>
      </c>
      <c r="BC572" s="123">
        <v>0</v>
      </c>
      <c r="BD572" s="123">
        <v>0</v>
      </c>
      <c r="BE572" s="123">
        <v>157</v>
      </c>
      <c r="BF572" s="123">
        <v>0</v>
      </c>
      <c r="BG572" s="123">
        <v>0</v>
      </c>
      <c r="BH572" s="123">
        <v>0</v>
      </c>
      <c r="BI572" s="49"/>
      <c r="BJ572" s="152"/>
      <c r="BK572" s="49"/>
      <c r="BL572" s="152"/>
      <c r="BM572" s="149">
        <v>0</v>
      </c>
    </row>
    <row r="573" spans="2:65" ht="18" hidden="1" customHeight="1" outlineLevel="3">
      <c r="B573" s="166" t="s">
        <v>893</v>
      </c>
      <c r="C573" s="166" t="s">
        <v>134</v>
      </c>
      <c r="D573" s="166" t="s">
        <v>344</v>
      </c>
      <c r="E573" s="167" t="s">
        <v>17</v>
      </c>
      <c r="F573" s="166" t="s">
        <v>135</v>
      </c>
      <c r="G573" s="49"/>
      <c r="H573" s="55">
        <v>11026</v>
      </c>
      <c r="I573" s="55"/>
      <c r="J573" s="50">
        <v>11026</v>
      </c>
      <c r="K573" s="49"/>
      <c r="L573" s="152"/>
      <c r="M573" s="55"/>
      <c r="N573" s="49">
        <v>11026</v>
      </c>
      <c r="O573" s="50"/>
      <c r="P573" s="50">
        <v>11026</v>
      </c>
      <c r="Q573" s="49"/>
      <c r="R573" s="152"/>
      <c r="S573" s="123">
        <v>340</v>
      </c>
      <c r="T573" s="123">
        <v>0</v>
      </c>
      <c r="U573" s="123">
        <v>0</v>
      </c>
      <c r="V573" s="123">
        <v>2183</v>
      </c>
      <c r="W573" s="123">
        <v>0</v>
      </c>
      <c r="X573" s="123">
        <v>593</v>
      </c>
      <c r="Y573" s="123">
        <v>3219</v>
      </c>
      <c r="Z573" s="123">
        <v>0</v>
      </c>
      <c r="AA573" s="123">
        <v>0</v>
      </c>
      <c r="AB573" s="123">
        <v>0</v>
      </c>
      <c r="AC573" s="123">
        <v>108</v>
      </c>
      <c r="AD573" s="123">
        <v>72</v>
      </c>
      <c r="AE573" s="123">
        <v>148</v>
      </c>
      <c r="AF573" s="123">
        <v>211</v>
      </c>
      <c r="AG573" s="123">
        <v>133</v>
      </c>
      <c r="AH573" s="123">
        <v>72</v>
      </c>
      <c r="AI573" s="123">
        <v>432</v>
      </c>
      <c r="AJ573" s="123">
        <v>56</v>
      </c>
      <c r="AK573" s="123">
        <v>0</v>
      </c>
      <c r="AL573" s="123">
        <v>0</v>
      </c>
      <c r="AM573" s="123">
        <v>1727</v>
      </c>
      <c r="AN573" s="123">
        <v>0</v>
      </c>
      <c r="AO573" s="123">
        <v>0</v>
      </c>
      <c r="AP573" s="123">
        <v>120</v>
      </c>
      <c r="AQ573" s="123">
        <v>640</v>
      </c>
      <c r="AR573" s="123">
        <v>193</v>
      </c>
      <c r="AS573" s="123">
        <v>0</v>
      </c>
      <c r="AT573" s="123">
        <v>0</v>
      </c>
      <c r="AU573" s="123">
        <v>0</v>
      </c>
      <c r="AV573" s="123">
        <v>290</v>
      </c>
      <c r="AW573" s="123">
        <v>14</v>
      </c>
      <c r="AX573" s="123">
        <v>4</v>
      </c>
      <c r="AY573" s="123">
        <v>4</v>
      </c>
      <c r="AZ573" s="123">
        <v>145</v>
      </c>
      <c r="BA573" s="123">
        <v>124</v>
      </c>
      <c r="BB573" s="123">
        <v>0</v>
      </c>
      <c r="BC573" s="123">
        <v>0</v>
      </c>
      <c r="BD573" s="123">
        <v>0</v>
      </c>
      <c r="BE573" s="123">
        <v>198</v>
      </c>
      <c r="BF573" s="123">
        <v>0</v>
      </c>
      <c r="BG573" s="123">
        <v>0</v>
      </c>
      <c r="BH573" s="123">
        <v>0</v>
      </c>
      <c r="BI573" s="49"/>
      <c r="BJ573" s="166"/>
      <c r="BK573" s="166"/>
      <c r="BL573" s="166"/>
      <c r="BM573" s="149">
        <v>0</v>
      </c>
    </row>
    <row r="574" spans="2:65" ht="18" hidden="1" customHeight="1" outlineLevel="3">
      <c r="B574" s="166" t="s">
        <v>893</v>
      </c>
      <c r="C574" s="166" t="s">
        <v>139</v>
      </c>
      <c r="D574" s="166" t="s">
        <v>273</v>
      </c>
      <c r="E574" s="167" t="s">
        <v>20</v>
      </c>
      <c r="F574" s="166" t="s">
        <v>140</v>
      </c>
      <c r="G574" s="49"/>
      <c r="H574" s="55">
        <v>5433</v>
      </c>
      <c r="I574" s="55"/>
      <c r="J574" s="50">
        <v>5433</v>
      </c>
      <c r="K574" s="49"/>
      <c r="L574" s="152"/>
      <c r="M574" s="55"/>
      <c r="N574" s="49">
        <v>5433</v>
      </c>
      <c r="O574" s="50"/>
      <c r="P574" s="50">
        <v>5433</v>
      </c>
      <c r="Q574" s="49"/>
      <c r="R574" s="152"/>
      <c r="S574" s="123">
        <v>173</v>
      </c>
      <c r="T574" s="123">
        <v>0</v>
      </c>
      <c r="U574" s="123">
        <v>0</v>
      </c>
      <c r="V574" s="123">
        <v>1415</v>
      </c>
      <c r="W574" s="123">
        <v>0</v>
      </c>
      <c r="X574" s="123">
        <v>94</v>
      </c>
      <c r="Y574" s="123">
        <v>1160</v>
      </c>
      <c r="Z574" s="123">
        <v>0</v>
      </c>
      <c r="AA574" s="123">
        <v>0</v>
      </c>
      <c r="AB574" s="123">
        <v>0</v>
      </c>
      <c r="AC574" s="123">
        <v>41</v>
      </c>
      <c r="AD574" s="123">
        <v>36</v>
      </c>
      <c r="AE574" s="123">
        <v>4</v>
      </c>
      <c r="AF574" s="123">
        <v>105</v>
      </c>
      <c r="AG574" s="123">
        <v>88</v>
      </c>
      <c r="AH574" s="123">
        <v>36</v>
      </c>
      <c r="AI574" s="123">
        <v>213</v>
      </c>
      <c r="AJ574" s="123">
        <v>233</v>
      </c>
      <c r="AK574" s="123">
        <v>0</v>
      </c>
      <c r="AL574" s="123">
        <v>0</v>
      </c>
      <c r="AM574" s="123">
        <v>991</v>
      </c>
      <c r="AN574" s="123">
        <v>0</v>
      </c>
      <c r="AO574" s="123">
        <v>0</v>
      </c>
      <c r="AP574" s="123">
        <v>69</v>
      </c>
      <c r="AQ574" s="123">
        <v>250</v>
      </c>
      <c r="AR574" s="123">
        <v>96</v>
      </c>
      <c r="AS574" s="123">
        <v>0</v>
      </c>
      <c r="AT574" s="123">
        <v>0</v>
      </c>
      <c r="AU574" s="123">
        <v>0</v>
      </c>
      <c r="AV574" s="123">
        <v>163</v>
      </c>
      <c r="AW574" s="123">
        <v>4</v>
      </c>
      <c r="AX574" s="123">
        <v>0</v>
      </c>
      <c r="AY574" s="123">
        <v>0</v>
      </c>
      <c r="AZ574" s="123">
        <v>72</v>
      </c>
      <c r="BA574" s="123">
        <v>61</v>
      </c>
      <c r="BB574" s="123">
        <v>0</v>
      </c>
      <c r="BC574" s="123">
        <v>0</v>
      </c>
      <c r="BD574" s="123">
        <v>0</v>
      </c>
      <c r="BE574" s="123">
        <v>129</v>
      </c>
      <c r="BF574" s="123">
        <v>0</v>
      </c>
      <c r="BG574" s="123">
        <v>0</v>
      </c>
      <c r="BH574" s="123">
        <v>0</v>
      </c>
      <c r="BI574" s="49"/>
      <c r="BJ574" s="166"/>
      <c r="BK574" s="166"/>
      <c r="BL574" s="166"/>
      <c r="BM574" s="149">
        <v>0</v>
      </c>
    </row>
    <row r="575" spans="2:65" ht="18" hidden="1" customHeight="1" outlineLevel="3">
      <c r="B575" s="166" t="s">
        <v>893</v>
      </c>
      <c r="C575" s="166" t="s">
        <v>217</v>
      </c>
      <c r="D575" s="166" t="s">
        <v>275</v>
      </c>
      <c r="E575" s="167" t="s">
        <v>19</v>
      </c>
      <c r="F575" s="166" t="s">
        <v>141</v>
      </c>
      <c r="G575" s="49"/>
      <c r="H575" s="55">
        <v>12375</v>
      </c>
      <c r="I575" s="55"/>
      <c r="J575" s="50">
        <v>12375</v>
      </c>
      <c r="K575" s="49"/>
      <c r="L575" s="152"/>
      <c r="M575" s="55"/>
      <c r="N575" s="49">
        <v>12375</v>
      </c>
      <c r="O575" s="50"/>
      <c r="P575" s="50">
        <v>12375</v>
      </c>
      <c r="Q575" s="49"/>
      <c r="R575" s="152"/>
      <c r="S575" s="123">
        <v>364</v>
      </c>
      <c r="T575" s="123">
        <v>0</v>
      </c>
      <c r="U575" s="123">
        <v>0</v>
      </c>
      <c r="V575" s="123">
        <v>3716</v>
      </c>
      <c r="W575" s="123">
        <v>0</v>
      </c>
      <c r="X575" s="123">
        <v>200</v>
      </c>
      <c r="Y575" s="123">
        <v>2154</v>
      </c>
      <c r="Z575" s="123">
        <v>0</v>
      </c>
      <c r="AA575" s="123">
        <v>0</v>
      </c>
      <c r="AB575" s="123">
        <v>0</v>
      </c>
      <c r="AC575" s="123">
        <v>127</v>
      </c>
      <c r="AD575" s="123">
        <v>70</v>
      </c>
      <c r="AE575" s="123">
        <v>103</v>
      </c>
      <c r="AF575" s="123">
        <v>246</v>
      </c>
      <c r="AG575" s="123">
        <v>145</v>
      </c>
      <c r="AH575" s="123">
        <v>81</v>
      </c>
      <c r="AI575" s="123">
        <v>503</v>
      </c>
      <c r="AJ575" s="123">
        <v>353</v>
      </c>
      <c r="AK575" s="123">
        <v>0</v>
      </c>
      <c r="AL575" s="123">
        <v>0</v>
      </c>
      <c r="AM575" s="123">
        <v>2244</v>
      </c>
      <c r="AN575" s="123">
        <v>0</v>
      </c>
      <c r="AO575" s="123">
        <v>0</v>
      </c>
      <c r="AP575" s="123">
        <v>163</v>
      </c>
      <c r="AQ575" s="123">
        <v>361</v>
      </c>
      <c r="AR575" s="123">
        <v>221</v>
      </c>
      <c r="AS575" s="123">
        <v>0</v>
      </c>
      <c r="AT575" s="123">
        <v>0</v>
      </c>
      <c r="AU575" s="123">
        <v>0</v>
      </c>
      <c r="AV575" s="123">
        <v>767</v>
      </c>
      <c r="AW575" s="123">
        <v>10</v>
      </c>
      <c r="AX575" s="123">
        <v>0</v>
      </c>
      <c r="AY575" s="123">
        <v>0</v>
      </c>
      <c r="AZ575" s="123">
        <v>131</v>
      </c>
      <c r="BA575" s="123">
        <v>126</v>
      </c>
      <c r="BB575" s="123">
        <v>0</v>
      </c>
      <c r="BC575" s="123">
        <v>0</v>
      </c>
      <c r="BD575" s="123">
        <v>0</v>
      </c>
      <c r="BE575" s="123">
        <v>290</v>
      </c>
      <c r="BF575" s="123">
        <v>0</v>
      </c>
      <c r="BG575" s="123">
        <v>0</v>
      </c>
      <c r="BH575" s="123">
        <v>0</v>
      </c>
      <c r="BI575" s="49"/>
      <c r="BJ575" s="166"/>
      <c r="BK575" s="166"/>
      <c r="BL575" s="166"/>
      <c r="BM575" s="149">
        <v>0</v>
      </c>
    </row>
    <row r="576" spans="2:65" ht="18" hidden="1" customHeight="1" outlineLevel="3">
      <c r="B576" s="166" t="s">
        <v>893</v>
      </c>
      <c r="C576" s="166" t="s">
        <v>1229</v>
      </c>
      <c r="D576" s="166" t="s">
        <v>297</v>
      </c>
      <c r="E576" s="167" t="s">
        <v>298</v>
      </c>
      <c r="F576" s="166" t="s">
        <v>142</v>
      </c>
      <c r="G576" s="49"/>
      <c r="H576" s="55">
        <v>4153</v>
      </c>
      <c r="I576" s="55"/>
      <c r="J576" s="50">
        <v>4153</v>
      </c>
      <c r="K576" s="49"/>
      <c r="L576" s="152"/>
      <c r="M576" s="55"/>
      <c r="N576" s="49">
        <v>4153</v>
      </c>
      <c r="O576" s="50"/>
      <c r="P576" s="50">
        <v>4153</v>
      </c>
      <c r="Q576" s="49"/>
      <c r="R576" s="152"/>
      <c r="S576" s="123">
        <v>101</v>
      </c>
      <c r="T576" s="123">
        <v>0</v>
      </c>
      <c r="U576" s="123">
        <v>0</v>
      </c>
      <c r="V576" s="123">
        <v>1510</v>
      </c>
      <c r="W576" s="123">
        <v>0</v>
      </c>
      <c r="X576" s="123">
        <v>232</v>
      </c>
      <c r="Y576" s="123">
        <v>113</v>
      </c>
      <c r="Z576" s="123">
        <v>0</v>
      </c>
      <c r="AA576" s="123">
        <v>0</v>
      </c>
      <c r="AB576" s="123">
        <v>0</v>
      </c>
      <c r="AC576" s="123">
        <v>22</v>
      </c>
      <c r="AD576" s="123">
        <v>0</v>
      </c>
      <c r="AE576" s="123">
        <v>27</v>
      </c>
      <c r="AF576" s="123">
        <v>91</v>
      </c>
      <c r="AG576" s="123">
        <v>66</v>
      </c>
      <c r="AH576" s="123">
        <v>27</v>
      </c>
      <c r="AI576" s="123">
        <v>168</v>
      </c>
      <c r="AJ576" s="123">
        <v>241</v>
      </c>
      <c r="AK576" s="123">
        <v>0</v>
      </c>
      <c r="AL576" s="123">
        <v>0</v>
      </c>
      <c r="AM576" s="123">
        <v>1051</v>
      </c>
      <c r="AN576" s="123">
        <v>0</v>
      </c>
      <c r="AO576" s="123">
        <v>0</v>
      </c>
      <c r="AP576" s="123">
        <v>45</v>
      </c>
      <c r="AQ576" s="123">
        <v>44</v>
      </c>
      <c r="AR576" s="123">
        <v>68</v>
      </c>
      <c r="AS576" s="123">
        <v>0</v>
      </c>
      <c r="AT576" s="123">
        <v>0</v>
      </c>
      <c r="AU576" s="123">
        <v>0</v>
      </c>
      <c r="AV576" s="123">
        <v>176</v>
      </c>
      <c r="AW576" s="123">
        <v>3</v>
      </c>
      <c r="AX576" s="123">
        <v>0</v>
      </c>
      <c r="AY576" s="123">
        <v>0</v>
      </c>
      <c r="AZ576" s="123">
        <v>62</v>
      </c>
      <c r="BA576" s="123">
        <v>58</v>
      </c>
      <c r="BB576" s="123">
        <v>0</v>
      </c>
      <c r="BC576" s="123">
        <v>0</v>
      </c>
      <c r="BD576" s="123">
        <v>0</v>
      </c>
      <c r="BE576" s="123">
        <v>48</v>
      </c>
      <c r="BF576" s="123">
        <v>0</v>
      </c>
      <c r="BG576" s="123">
        <v>0</v>
      </c>
      <c r="BH576" s="123">
        <v>0</v>
      </c>
      <c r="BI576" s="49"/>
      <c r="BJ576" s="166"/>
      <c r="BK576" s="166"/>
      <c r="BL576" s="166"/>
      <c r="BM576" s="149">
        <v>0</v>
      </c>
    </row>
    <row r="577" spans="2:65" ht="18" hidden="1" customHeight="1" outlineLevel="3">
      <c r="B577" s="166" t="s">
        <v>893</v>
      </c>
      <c r="C577" s="166" t="s">
        <v>1229</v>
      </c>
      <c r="D577" s="166" t="s">
        <v>274</v>
      </c>
      <c r="E577" s="167" t="s">
        <v>299</v>
      </c>
      <c r="F577" s="166" t="s">
        <v>142</v>
      </c>
      <c r="G577" s="49"/>
      <c r="H577" s="55">
        <v>2653</v>
      </c>
      <c r="I577" s="55"/>
      <c r="J577" s="50">
        <v>2653</v>
      </c>
      <c r="K577" s="49"/>
      <c r="L577" s="152"/>
      <c r="M577" s="55"/>
      <c r="N577" s="49">
        <v>2653</v>
      </c>
      <c r="O577" s="50"/>
      <c r="P577" s="50">
        <v>2653</v>
      </c>
      <c r="Q577" s="49"/>
      <c r="R577" s="152"/>
      <c r="S577" s="123">
        <v>71</v>
      </c>
      <c r="T577" s="123">
        <v>0</v>
      </c>
      <c r="U577" s="123">
        <v>0</v>
      </c>
      <c r="V577" s="123">
        <v>977</v>
      </c>
      <c r="W577" s="123">
        <v>0</v>
      </c>
      <c r="X577" s="123">
        <v>158</v>
      </c>
      <c r="Y577" s="123">
        <v>38</v>
      </c>
      <c r="Z577" s="123">
        <v>0</v>
      </c>
      <c r="AA577" s="123">
        <v>0</v>
      </c>
      <c r="AB577" s="123">
        <v>0</v>
      </c>
      <c r="AC577" s="123">
        <v>25</v>
      </c>
      <c r="AD577" s="123">
        <v>18</v>
      </c>
      <c r="AE577" s="123">
        <v>33</v>
      </c>
      <c r="AF577" s="123">
        <v>50</v>
      </c>
      <c r="AG577" s="123">
        <v>37</v>
      </c>
      <c r="AH577" s="123">
        <v>18</v>
      </c>
      <c r="AI577" s="123">
        <v>112</v>
      </c>
      <c r="AJ577" s="123">
        <v>91</v>
      </c>
      <c r="AK577" s="123">
        <v>0</v>
      </c>
      <c r="AL577" s="123">
        <v>0</v>
      </c>
      <c r="AM577" s="123">
        <v>727</v>
      </c>
      <c r="AN577" s="123">
        <v>0</v>
      </c>
      <c r="AO577" s="123">
        <v>0</v>
      </c>
      <c r="AP577" s="123">
        <v>43</v>
      </c>
      <c r="AQ577" s="123">
        <v>22</v>
      </c>
      <c r="AR577" s="123">
        <v>56</v>
      </c>
      <c r="AS577" s="123">
        <v>0</v>
      </c>
      <c r="AT577" s="123">
        <v>0</v>
      </c>
      <c r="AU577" s="123">
        <v>0</v>
      </c>
      <c r="AV577" s="123">
        <v>57</v>
      </c>
      <c r="AW577" s="123">
        <v>2</v>
      </c>
      <c r="AX577" s="123">
        <v>0</v>
      </c>
      <c r="AY577" s="123">
        <v>0</v>
      </c>
      <c r="AZ577" s="123">
        <v>41</v>
      </c>
      <c r="BA577" s="123">
        <v>36</v>
      </c>
      <c r="BB577" s="123">
        <v>0</v>
      </c>
      <c r="BC577" s="123">
        <v>0</v>
      </c>
      <c r="BD577" s="123">
        <v>0</v>
      </c>
      <c r="BE577" s="123">
        <v>41</v>
      </c>
      <c r="BF577" s="123">
        <v>0</v>
      </c>
      <c r="BG577" s="123">
        <v>0</v>
      </c>
      <c r="BH577" s="123">
        <v>0</v>
      </c>
      <c r="BI577" s="49"/>
      <c r="BJ577" s="166"/>
      <c r="BK577" s="166"/>
      <c r="BL577" s="166"/>
      <c r="BM577" s="149">
        <v>0</v>
      </c>
    </row>
    <row r="578" spans="2:65" ht="18" hidden="1" customHeight="1" outlineLevel="3">
      <c r="B578" s="166" t="s">
        <v>893</v>
      </c>
      <c r="C578" s="166" t="s">
        <v>630</v>
      </c>
      <c r="D578" s="166" t="s">
        <v>278</v>
      </c>
      <c r="E578" s="167" t="s">
        <v>66</v>
      </c>
      <c r="F578" s="166" t="s">
        <v>894</v>
      </c>
      <c r="G578" s="49"/>
      <c r="H578" s="55">
        <v>7760</v>
      </c>
      <c r="I578" s="55"/>
      <c r="J578" s="50">
        <v>7760</v>
      </c>
      <c r="K578" s="49"/>
      <c r="L578" s="152"/>
      <c r="M578" s="55"/>
      <c r="N578" s="49">
        <v>7760</v>
      </c>
      <c r="O578" s="50"/>
      <c r="P578" s="50">
        <v>7760</v>
      </c>
      <c r="Q578" s="49"/>
      <c r="R578" s="152"/>
      <c r="S578" s="123">
        <v>429</v>
      </c>
      <c r="T578" s="123">
        <v>0</v>
      </c>
      <c r="U578" s="123">
        <v>0</v>
      </c>
      <c r="V578" s="123">
        <v>2841</v>
      </c>
      <c r="W578" s="123">
        <v>0</v>
      </c>
      <c r="X578" s="123">
        <v>131</v>
      </c>
      <c r="Y578" s="123">
        <v>62</v>
      </c>
      <c r="Z578" s="123">
        <v>0</v>
      </c>
      <c r="AA578" s="123">
        <v>0</v>
      </c>
      <c r="AB578" s="123">
        <v>0</v>
      </c>
      <c r="AC578" s="123">
        <v>62</v>
      </c>
      <c r="AD578" s="123">
        <v>20</v>
      </c>
      <c r="AE578" s="123">
        <v>54</v>
      </c>
      <c r="AF578" s="123">
        <v>158</v>
      </c>
      <c r="AG578" s="123">
        <v>88</v>
      </c>
      <c r="AH578" s="123">
        <v>54</v>
      </c>
      <c r="AI578" s="123">
        <v>330</v>
      </c>
      <c r="AJ578" s="123">
        <v>1034</v>
      </c>
      <c r="AK578" s="123">
        <v>0</v>
      </c>
      <c r="AL578" s="123">
        <v>0</v>
      </c>
      <c r="AM578" s="123">
        <v>1595</v>
      </c>
      <c r="AN578" s="123">
        <v>0</v>
      </c>
      <c r="AO578" s="123">
        <v>0</v>
      </c>
      <c r="AP578" s="123">
        <v>109</v>
      </c>
      <c r="AQ578" s="123">
        <v>34</v>
      </c>
      <c r="AR578" s="123">
        <v>156</v>
      </c>
      <c r="AS578" s="123">
        <v>0</v>
      </c>
      <c r="AT578" s="123">
        <v>0</v>
      </c>
      <c r="AU578" s="123">
        <v>0</v>
      </c>
      <c r="AV578" s="123">
        <v>176</v>
      </c>
      <c r="AW578" s="123">
        <v>7</v>
      </c>
      <c r="AX578" s="123">
        <v>0</v>
      </c>
      <c r="AY578" s="123">
        <v>0</v>
      </c>
      <c r="AZ578" s="123">
        <v>118</v>
      </c>
      <c r="BA578" s="123">
        <v>108</v>
      </c>
      <c r="BB578" s="123">
        <v>0</v>
      </c>
      <c r="BC578" s="123">
        <v>0</v>
      </c>
      <c r="BD578" s="123">
        <v>0</v>
      </c>
      <c r="BE578" s="123">
        <v>194</v>
      </c>
      <c r="BF578" s="123">
        <v>0</v>
      </c>
      <c r="BG578" s="123">
        <v>0</v>
      </c>
      <c r="BH578" s="123">
        <v>0</v>
      </c>
      <c r="BI578" s="49"/>
      <c r="BJ578" s="166"/>
      <c r="BK578" s="166"/>
      <c r="BL578" s="166"/>
      <c r="BM578" s="149">
        <v>0</v>
      </c>
    </row>
    <row r="579" spans="2:65" ht="18" hidden="1" customHeight="1" outlineLevel="3">
      <c r="B579" s="166" t="s">
        <v>893</v>
      </c>
      <c r="C579" s="166" t="s">
        <v>1230</v>
      </c>
      <c r="D579" s="166" t="s">
        <v>279</v>
      </c>
      <c r="E579" s="167" t="s">
        <v>18</v>
      </c>
      <c r="F579" s="166" t="s">
        <v>894</v>
      </c>
      <c r="G579" s="49"/>
      <c r="H579" s="55">
        <v>3631</v>
      </c>
      <c r="I579" s="55"/>
      <c r="J579" s="50">
        <v>3631</v>
      </c>
      <c r="K579" s="49"/>
      <c r="L579" s="152"/>
      <c r="M579" s="55"/>
      <c r="N579" s="49">
        <v>3631</v>
      </c>
      <c r="O579" s="50"/>
      <c r="P579" s="50">
        <v>3631</v>
      </c>
      <c r="Q579" s="49"/>
      <c r="R579" s="152"/>
      <c r="S579" s="123">
        <v>148</v>
      </c>
      <c r="T579" s="123">
        <v>0</v>
      </c>
      <c r="U579" s="123">
        <v>0</v>
      </c>
      <c r="V579" s="123">
        <v>1086</v>
      </c>
      <c r="W579" s="123">
        <v>0</v>
      </c>
      <c r="X579" s="123">
        <v>202</v>
      </c>
      <c r="Y579" s="123">
        <v>540</v>
      </c>
      <c r="Z579" s="123">
        <v>0</v>
      </c>
      <c r="AA579" s="123">
        <v>0</v>
      </c>
      <c r="AB579" s="123">
        <v>0</v>
      </c>
      <c r="AC579" s="123">
        <v>43</v>
      </c>
      <c r="AD579" s="123">
        <v>27</v>
      </c>
      <c r="AE579" s="123">
        <v>0</v>
      </c>
      <c r="AF579" s="123">
        <v>88</v>
      </c>
      <c r="AG579" s="123">
        <v>52</v>
      </c>
      <c r="AH579" s="123">
        <v>27</v>
      </c>
      <c r="AI579" s="123">
        <v>153</v>
      </c>
      <c r="AJ579" s="123">
        <v>110</v>
      </c>
      <c r="AK579" s="123">
        <v>0</v>
      </c>
      <c r="AL579" s="123">
        <v>0</v>
      </c>
      <c r="AM579" s="123">
        <v>581</v>
      </c>
      <c r="AN579" s="123">
        <v>0</v>
      </c>
      <c r="AO579" s="123">
        <v>0</v>
      </c>
      <c r="AP579" s="123">
        <v>80</v>
      </c>
      <c r="AQ579" s="123">
        <v>209</v>
      </c>
      <c r="AR579" s="123">
        <v>68</v>
      </c>
      <c r="AS579" s="123">
        <v>0</v>
      </c>
      <c r="AT579" s="123">
        <v>0</v>
      </c>
      <c r="AU579" s="123">
        <v>0</v>
      </c>
      <c r="AV579" s="123">
        <v>30</v>
      </c>
      <c r="AW579" s="123">
        <v>3</v>
      </c>
      <c r="AX579" s="123">
        <v>0</v>
      </c>
      <c r="AY579" s="123">
        <v>0</v>
      </c>
      <c r="AZ579" s="123">
        <v>47</v>
      </c>
      <c r="BA579" s="123">
        <v>41</v>
      </c>
      <c r="BB579" s="123">
        <v>0</v>
      </c>
      <c r="BC579" s="123">
        <v>0</v>
      </c>
      <c r="BD579" s="123">
        <v>0</v>
      </c>
      <c r="BE579" s="123">
        <v>96</v>
      </c>
      <c r="BF579" s="123">
        <v>0</v>
      </c>
      <c r="BG579" s="123">
        <v>0</v>
      </c>
      <c r="BH579" s="123">
        <v>0</v>
      </c>
      <c r="BI579" s="49"/>
      <c r="BJ579" s="166"/>
      <c r="BK579" s="166"/>
      <c r="BL579" s="166"/>
      <c r="BM579" s="149">
        <v>0</v>
      </c>
    </row>
    <row r="580" spans="2:65" ht="18" hidden="1" customHeight="1" outlineLevel="3">
      <c r="B580" s="166" t="s">
        <v>893</v>
      </c>
      <c r="C580" s="166" t="s">
        <v>1228</v>
      </c>
      <c r="D580" s="166" t="s">
        <v>277</v>
      </c>
      <c r="E580" s="167" t="s">
        <v>197</v>
      </c>
      <c r="F580" s="166" t="s">
        <v>895</v>
      </c>
      <c r="G580" s="49"/>
      <c r="H580" s="55">
        <v>2382</v>
      </c>
      <c r="I580" s="55"/>
      <c r="J580" s="50">
        <v>2382</v>
      </c>
      <c r="K580" s="49"/>
      <c r="L580" s="152"/>
      <c r="M580" s="55"/>
      <c r="N580" s="49">
        <v>2382</v>
      </c>
      <c r="O580" s="50"/>
      <c r="P580" s="50">
        <v>2382</v>
      </c>
      <c r="Q580" s="49"/>
      <c r="R580" s="152"/>
      <c r="S580" s="123">
        <v>15</v>
      </c>
      <c r="T580" s="123">
        <v>0</v>
      </c>
      <c r="U580" s="123">
        <v>0</v>
      </c>
      <c r="V580" s="123">
        <v>576</v>
      </c>
      <c r="W580" s="123">
        <v>0</v>
      </c>
      <c r="X580" s="123">
        <v>40</v>
      </c>
      <c r="Y580" s="123">
        <v>655</v>
      </c>
      <c r="Z580" s="123">
        <v>0</v>
      </c>
      <c r="AA580" s="123">
        <v>0</v>
      </c>
      <c r="AB580" s="123">
        <v>0</v>
      </c>
      <c r="AC580" s="123">
        <v>24</v>
      </c>
      <c r="AD580" s="123">
        <v>18</v>
      </c>
      <c r="AE580" s="123">
        <v>20</v>
      </c>
      <c r="AF580" s="123">
        <v>53</v>
      </c>
      <c r="AG580" s="123">
        <v>44</v>
      </c>
      <c r="AH580" s="123">
        <v>18</v>
      </c>
      <c r="AI580" s="123">
        <v>102</v>
      </c>
      <c r="AJ580" s="123">
        <v>103</v>
      </c>
      <c r="AK580" s="123">
        <v>0</v>
      </c>
      <c r="AL580" s="123">
        <v>0</v>
      </c>
      <c r="AM580" s="123">
        <v>345</v>
      </c>
      <c r="AN580" s="123">
        <v>0</v>
      </c>
      <c r="AO580" s="123">
        <v>0</v>
      </c>
      <c r="AP580" s="123">
        <v>12</v>
      </c>
      <c r="AQ580" s="123">
        <v>150</v>
      </c>
      <c r="AR580" s="123">
        <v>56</v>
      </c>
      <c r="AS580" s="123">
        <v>0</v>
      </c>
      <c r="AT580" s="123">
        <v>0</v>
      </c>
      <c r="AU580" s="123">
        <v>0</v>
      </c>
      <c r="AV580" s="123">
        <v>16</v>
      </c>
      <c r="AW580" s="123">
        <v>2</v>
      </c>
      <c r="AX580" s="123">
        <v>0</v>
      </c>
      <c r="AY580" s="123">
        <v>0</v>
      </c>
      <c r="AZ580" s="123">
        <v>33</v>
      </c>
      <c r="BA580" s="123">
        <v>35</v>
      </c>
      <c r="BB580" s="123">
        <v>0</v>
      </c>
      <c r="BC580" s="123">
        <v>0</v>
      </c>
      <c r="BD580" s="123">
        <v>0</v>
      </c>
      <c r="BE580" s="123">
        <v>65</v>
      </c>
      <c r="BF580" s="123">
        <v>0</v>
      </c>
      <c r="BG580" s="123">
        <v>0</v>
      </c>
      <c r="BH580" s="123">
        <v>0</v>
      </c>
      <c r="BI580" s="49"/>
      <c r="BJ580" s="166"/>
      <c r="BK580" s="166"/>
      <c r="BL580" s="166"/>
      <c r="BM580" s="149">
        <v>0</v>
      </c>
    </row>
    <row r="581" spans="2:65" ht="18" customHeight="1" outlineLevel="2" collapsed="1">
      <c r="B581" s="158" t="s">
        <v>893</v>
      </c>
      <c r="C581" s="158"/>
      <c r="D581" s="158"/>
      <c r="E581" s="159" t="s">
        <v>896</v>
      </c>
      <c r="F581" s="158"/>
      <c r="G581" s="160"/>
      <c r="H581" s="160">
        <v>57783</v>
      </c>
      <c r="I581" s="160"/>
      <c r="J581" s="160">
        <v>57783</v>
      </c>
      <c r="K581" s="168"/>
      <c r="L581" s="161"/>
      <c r="M581" s="160"/>
      <c r="N581" s="160">
        <v>57783</v>
      </c>
      <c r="O581" s="160"/>
      <c r="P581" s="160">
        <v>57783</v>
      </c>
      <c r="Q581" s="168"/>
      <c r="R581" s="161"/>
      <c r="S581" s="160">
        <v>1767</v>
      </c>
      <c r="T581" s="160">
        <v>0</v>
      </c>
      <c r="U581" s="160">
        <v>0</v>
      </c>
      <c r="V581" s="160">
        <v>16354</v>
      </c>
      <c r="W581" s="160">
        <v>0</v>
      </c>
      <c r="X581" s="160">
        <v>1973</v>
      </c>
      <c r="Y581" s="160">
        <v>10494</v>
      </c>
      <c r="Z581" s="160">
        <v>0</v>
      </c>
      <c r="AA581" s="160">
        <v>0</v>
      </c>
      <c r="AB581" s="160">
        <v>0</v>
      </c>
      <c r="AC581" s="160">
        <v>537</v>
      </c>
      <c r="AD581" s="160">
        <v>315</v>
      </c>
      <c r="AE581" s="160">
        <v>409</v>
      </c>
      <c r="AF581" s="160">
        <v>1160</v>
      </c>
      <c r="AG581" s="160">
        <v>741</v>
      </c>
      <c r="AH581" s="160">
        <v>387</v>
      </c>
      <c r="AI581" s="160">
        <v>2348</v>
      </c>
      <c r="AJ581" s="160">
        <v>2439</v>
      </c>
      <c r="AK581" s="160">
        <v>0</v>
      </c>
      <c r="AL581" s="160">
        <v>0</v>
      </c>
      <c r="AM581" s="160">
        <v>10568</v>
      </c>
      <c r="AN581" s="160">
        <v>0</v>
      </c>
      <c r="AO581" s="160">
        <v>0</v>
      </c>
      <c r="AP581" s="160">
        <v>728</v>
      </c>
      <c r="AQ581" s="160">
        <v>2103</v>
      </c>
      <c r="AR581" s="160">
        <v>1067</v>
      </c>
      <c r="AS581" s="160">
        <v>0</v>
      </c>
      <c r="AT581" s="160">
        <v>0</v>
      </c>
      <c r="AU581" s="160">
        <v>0</v>
      </c>
      <c r="AV581" s="160">
        <v>1675</v>
      </c>
      <c r="AW581" s="160">
        <v>52</v>
      </c>
      <c r="AX581" s="160">
        <v>4</v>
      </c>
      <c r="AY581" s="160">
        <v>4</v>
      </c>
      <c r="AZ581" s="160">
        <v>758</v>
      </c>
      <c r="BA581" s="160">
        <v>682</v>
      </c>
      <c r="BB581" s="160">
        <v>0</v>
      </c>
      <c r="BC581" s="160">
        <v>0</v>
      </c>
      <c r="BD581" s="160">
        <v>0</v>
      </c>
      <c r="BE581" s="160">
        <v>1218</v>
      </c>
      <c r="BF581" s="160">
        <v>0</v>
      </c>
      <c r="BG581" s="160">
        <v>0</v>
      </c>
      <c r="BH581" s="160">
        <v>0</v>
      </c>
      <c r="BI581" s="160"/>
      <c r="BJ581" s="161"/>
      <c r="BK581" s="160"/>
      <c r="BL581" s="161"/>
      <c r="BM581" s="149">
        <v>0</v>
      </c>
    </row>
    <row r="582" spans="2:65" ht="18" hidden="1" customHeight="1" outlineLevel="3">
      <c r="B582" s="166" t="s">
        <v>893</v>
      </c>
      <c r="C582" s="166" t="s">
        <v>139</v>
      </c>
      <c r="D582" s="166" t="s">
        <v>390</v>
      </c>
      <c r="E582" s="167" t="s">
        <v>395</v>
      </c>
      <c r="F582" s="166" t="s">
        <v>140</v>
      </c>
      <c r="G582" s="49"/>
      <c r="H582" s="55">
        <v>185</v>
      </c>
      <c r="I582" s="55"/>
      <c r="J582" s="50">
        <v>185</v>
      </c>
      <c r="K582" s="49"/>
      <c r="L582" s="152"/>
      <c r="M582" s="55"/>
      <c r="N582" s="49">
        <v>185</v>
      </c>
      <c r="O582" s="50"/>
      <c r="P582" s="50">
        <v>185</v>
      </c>
      <c r="Q582" s="49"/>
      <c r="R582" s="152"/>
      <c r="S582" s="123">
        <v>5</v>
      </c>
      <c r="T582" s="123">
        <v>0</v>
      </c>
      <c r="U582" s="123">
        <v>0</v>
      </c>
      <c r="V582" s="123">
        <v>60</v>
      </c>
      <c r="W582" s="123">
        <v>0</v>
      </c>
      <c r="X582" s="123">
        <v>0</v>
      </c>
      <c r="Y582" s="123">
        <v>50</v>
      </c>
      <c r="Z582" s="123">
        <v>0</v>
      </c>
      <c r="AA582" s="123">
        <v>0</v>
      </c>
      <c r="AB582" s="123">
        <v>0</v>
      </c>
      <c r="AC582" s="123">
        <v>0</v>
      </c>
      <c r="AD582" s="123">
        <v>0</v>
      </c>
      <c r="AE582" s="123">
        <v>0</v>
      </c>
      <c r="AF582" s="123">
        <v>0</v>
      </c>
      <c r="AG582" s="123">
        <v>0</v>
      </c>
      <c r="AH582" s="123">
        <v>0</v>
      </c>
      <c r="AI582" s="123">
        <v>0</v>
      </c>
      <c r="AJ582" s="123">
        <v>5</v>
      </c>
      <c r="AK582" s="123">
        <v>0</v>
      </c>
      <c r="AL582" s="123">
        <v>0</v>
      </c>
      <c r="AM582" s="123">
        <v>50</v>
      </c>
      <c r="AN582" s="123">
        <v>0</v>
      </c>
      <c r="AO582" s="123">
        <v>0</v>
      </c>
      <c r="AP582" s="123">
        <v>0</v>
      </c>
      <c r="AQ582" s="123">
        <v>5</v>
      </c>
      <c r="AR582" s="123">
        <v>0</v>
      </c>
      <c r="AS582" s="123">
        <v>0</v>
      </c>
      <c r="AT582" s="123">
        <v>0</v>
      </c>
      <c r="AU582" s="123">
        <v>0</v>
      </c>
      <c r="AV582" s="123">
        <v>5</v>
      </c>
      <c r="AW582" s="123">
        <v>0</v>
      </c>
      <c r="AX582" s="123">
        <v>0</v>
      </c>
      <c r="AY582" s="123">
        <v>0</v>
      </c>
      <c r="AZ582" s="123">
        <v>0</v>
      </c>
      <c r="BA582" s="123">
        <v>5</v>
      </c>
      <c r="BB582" s="123">
        <v>0</v>
      </c>
      <c r="BC582" s="123">
        <v>0</v>
      </c>
      <c r="BD582" s="123">
        <v>0</v>
      </c>
      <c r="BE582" s="123">
        <v>0</v>
      </c>
      <c r="BF582" s="123">
        <v>0</v>
      </c>
      <c r="BG582" s="123">
        <v>0</v>
      </c>
      <c r="BH582" s="123">
        <v>0</v>
      </c>
      <c r="BI582" s="49"/>
      <c r="BJ582" s="166"/>
      <c r="BK582" s="166"/>
      <c r="BL582" s="166"/>
      <c r="BM582" s="149">
        <v>0</v>
      </c>
    </row>
    <row r="583" spans="2:65" ht="18" hidden="1" customHeight="1" outlineLevel="3">
      <c r="B583" s="166" t="s">
        <v>893</v>
      </c>
      <c r="C583" s="166" t="s">
        <v>134</v>
      </c>
      <c r="D583" s="166" t="s">
        <v>533</v>
      </c>
      <c r="E583" s="167" t="s">
        <v>547</v>
      </c>
      <c r="F583" s="166" t="s">
        <v>897</v>
      </c>
      <c r="G583" s="49"/>
      <c r="H583" s="55">
        <v>264</v>
      </c>
      <c r="I583" s="55"/>
      <c r="J583" s="50">
        <v>264</v>
      </c>
      <c r="K583" s="49"/>
      <c r="L583" s="152"/>
      <c r="M583" s="55"/>
      <c r="N583" s="49">
        <v>264</v>
      </c>
      <c r="O583" s="50"/>
      <c r="P583" s="50">
        <v>264</v>
      </c>
      <c r="Q583" s="49"/>
      <c r="R583" s="152"/>
      <c r="S583" s="123">
        <v>0</v>
      </c>
      <c r="T583" s="123">
        <v>0</v>
      </c>
      <c r="U583" s="123">
        <v>0</v>
      </c>
      <c r="V583" s="123">
        <v>155</v>
      </c>
      <c r="W583" s="123">
        <v>0</v>
      </c>
      <c r="X583" s="123">
        <v>0</v>
      </c>
      <c r="Y583" s="123">
        <v>25</v>
      </c>
      <c r="Z583" s="123">
        <v>0</v>
      </c>
      <c r="AA583" s="123">
        <v>0</v>
      </c>
      <c r="AB583" s="123">
        <v>0</v>
      </c>
      <c r="AC583" s="123">
        <v>0</v>
      </c>
      <c r="AD583" s="123">
        <v>0</v>
      </c>
      <c r="AE583" s="123">
        <v>0</v>
      </c>
      <c r="AF583" s="123">
        <v>0</v>
      </c>
      <c r="AG583" s="123">
        <v>0</v>
      </c>
      <c r="AH583" s="123">
        <v>0</v>
      </c>
      <c r="AI583" s="123">
        <v>0</v>
      </c>
      <c r="AJ583" s="123">
        <v>5</v>
      </c>
      <c r="AK583" s="123">
        <v>0</v>
      </c>
      <c r="AL583" s="123">
        <v>0</v>
      </c>
      <c r="AM583" s="123">
        <v>59</v>
      </c>
      <c r="AN583" s="123">
        <v>0</v>
      </c>
      <c r="AO583" s="123">
        <v>0</v>
      </c>
      <c r="AP583" s="123">
        <v>0</v>
      </c>
      <c r="AQ583" s="123">
        <v>0</v>
      </c>
      <c r="AR583" s="123">
        <v>0</v>
      </c>
      <c r="AS583" s="123">
        <v>0</v>
      </c>
      <c r="AT583" s="123">
        <v>0</v>
      </c>
      <c r="AU583" s="123">
        <v>0</v>
      </c>
      <c r="AV583" s="123">
        <v>5</v>
      </c>
      <c r="AW583" s="123">
        <v>0</v>
      </c>
      <c r="AX583" s="123">
        <v>0</v>
      </c>
      <c r="AY583" s="123">
        <v>0</v>
      </c>
      <c r="AZ583" s="123">
        <v>5</v>
      </c>
      <c r="BA583" s="123">
        <v>5</v>
      </c>
      <c r="BB583" s="123">
        <v>0</v>
      </c>
      <c r="BC583" s="123">
        <v>0</v>
      </c>
      <c r="BD583" s="123">
        <v>0</v>
      </c>
      <c r="BE583" s="123">
        <v>5</v>
      </c>
      <c r="BF583" s="123">
        <v>0</v>
      </c>
      <c r="BG583" s="123">
        <v>0</v>
      </c>
      <c r="BH583" s="123">
        <v>0</v>
      </c>
      <c r="BI583" s="49"/>
      <c r="BJ583" s="166"/>
      <c r="BK583" s="166"/>
      <c r="BL583" s="166"/>
      <c r="BM583" s="149">
        <v>0</v>
      </c>
    </row>
    <row r="584" spans="2:65" ht="18" hidden="1" customHeight="1" outlineLevel="3">
      <c r="B584" s="166" t="s">
        <v>893</v>
      </c>
      <c r="C584" s="166" t="s">
        <v>1228</v>
      </c>
      <c r="D584" s="166" t="s">
        <v>532</v>
      </c>
      <c r="E584" s="167" t="s">
        <v>549</v>
      </c>
      <c r="F584" s="166" t="s">
        <v>898</v>
      </c>
      <c r="G584" s="49"/>
      <c r="H584" s="55">
        <v>469</v>
      </c>
      <c r="I584" s="55"/>
      <c r="J584" s="50">
        <v>469</v>
      </c>
      <c r="K584" s="49"/>
      <c r="L584" s="152"/>
      <c r="M584" s="55"/>
      <c r="N584" s="49">
        <v>469</v>
      </c>
      <c r="O584" s="50"/>
      <c r="P584" s="50">
        <v>469</v>
      </c>
      <c r="Q584" s="49"/>
      <c r="R584" s="152"/>
      <c r="S584" s="123">
        <v>0</v>
      </c>
      <c r="T584" s="123">
        <v>0</v>
      </c>
      <c r="U584" s="123">
        <v>0</v>
      </c>
      <c r="V584" s="123">
        <v>144</v>
      </c>
      <c r="W584" s="123">
        <v>0</v>
      </c>
      <c r="X584" s="123">
        <v>5</v>
      </c>
      <c r="Y584" s="123">
        <v>190</v>
      </c>
      <c r="Z584" s="123">
        <v>0</v>
      </c>
      <c r="AA584" s="123">
        <v>0</v>
      </c>
      <c r="AB584" s="123">
        <v>0</v>
      </c>
      <c r="AC584" s="123">
        <v>5</v>
      </c>
      <c r="AD584" s="123">
        <v>0</v>
      </c>
      <c r="AE584" s="123">
        <v>5</v>
      </c>
      <c r="AF584" s="123">
        <v>0</v>
      </c>
      <c r="AG584" s="123">
        <v>0</v>
      </c>
      <c r="AH584" s="123">
        <v>0</v>
      </c>
      <c r="AI584" s="123">
        <v>5</v>
      </c>
      <c r="AJ584" s="123">
        <v>10</v>
      </c>
      <c r="AK584" s="123">
        <v>0</v>
      </c>
      <c r="AL584" s="123">
        <v>0</v>
      </c>
      <c r="AM584" s="123">
        <v>80</v>
      </c>
      <c r="AN584" s="123">
        <v>0</v>
      </c>
      <c r="AO584" s="123">
        <v>0</v>
      </c>
      <c r="AP584" s="123">
        <v>0</v>
      </c>
      <c r="AQ584" s="123">
        <v>5</v>
      </c>
      <c r="AR584" s="123">
        <v>0</v>
      </c>
      <c r="AS584" s="123">
        <v>0</v>
      </c>
      <c r="AT584" s="123">
        <v>0</v>
      </c>
      <c r="AU584" s="123">
        <v>0</v>
      </c>
      <c r="AV584" s="123">
        <v>5</v>
      </c>
      <c r="AW584" s="123">
        <v>0</v>
      </c>
      <c r="AX584" s="123">
        <v>0</v>
      </c>
      <c r="AY584" s="123">
        <v>0</v>
      </c>
      <c r="AZ584" s="123">
        <v>5</v>
      </c>
      <c r="BA584" s="123">
        <v>5</v>
      </c>
      <c r="BB584" s="123">
        <v>0</v>
      </c>
      <c r="BC584" s="123">
        <v>0</v>
      </c>
      <c r="BD584" s="123">
        <v>0</v>
      </c>
      <c r="BE584" s="123">
        <v>5</v>
      </c>
      <c r="BF584" s="123">
        <v>0</v>
      </c>
      <c r="BG584" s="123">
        <v>0</v>
      </c>
      <c r="BH584" s="123">
        <v>0</v>
      </c>
      <c r="BI584" s="49"/>
      <c r="BJ584" s="166"/>
      <c r="BK584" s="166"/>
      <c r="BL584" s="166"/>
      <c r="BM584" s="149">
        <v>0</v>
      </c>
    </row>
    <row r="585" spans="2:65" ht="18" hidden="1" customHeight="1" outlineLevel="3">
      <c r="B585" s="166" t="s">
        <v>893</v>
      </c>
      <c r="C585" s="166" t="s">
        <v>217</v>
      </c>
      <c r="D585" s="166" t="s">
        <v>426</v>
      </c>
      <c r="E585" s="167" t="s">
        <v>899</v>
      </c>
      <c r="F585" s="166" t="s">
        <v>900</v>
      </c>
      <c r="G585" s="49"/>
      <c r="H585" s="55">
        <v>192</v>
      </c>
      <c r="I585" s="55"/>
      <c r="J585" s="50">
        <v>192</v>
      </c>
      <c r="K585" s="49"/>
      <c r="L585" s="152"/>
      <c r="M585" s="55"/>
      <c r="N585" s="49">
        <v>192</v>
      </c>
      <c r="O585" s="50"/>
      <c r="P585" s="50">
        <v>192</v>
      </c>
      <c r="Q585" s="49"/>
      <c r="R585" s="152"/>
      <c r="S585" s="123">
        <v>0</v>
      </c>
      <c r="T585" s="123">
        <v>0</v>
      </c>
      <c r="U585" s="123">
        <v>0</v>
      </c>
      <c r="V585" s="123">
        <v>150</v>
      </c>
      <c r="W585" s="123">
        <v>0</v>
      </c>
      <c r="X585" s="123">
        <v>3</v>
      </c>
      <c r="Y585" s="123">
        <v>20</v>
      </c>
      <c r="Z585" s="123">
        <v>0</v>
      </c>
      <c r="AA585" s="123">
        <v>0</v>
      </c>
      <c r="AB585" s="123">
        <v>0</v>
      </c>
      <c r="AC585" s="123">
        <v>0</v>
      </c>
      <c r="AD585" s="123">
        <v>0</v>
      </c>
      <c r="AE585" s="123">
        <v>0</v>
      </c>
      <c r="AF585" s="123">
        <v>0</v>
      </c>
      <c r="AG585" s="123">
        <v>0</v>
      </c>
      <c r="AH585" s="123">
        <v>0</v>
      </c>
      <c r="AI585" s="123">
        <v>0</v>
      </c>
      <c r="AJ585" s="123">
        <v>5</v>
      </c>
      <c r="AK585" s="123">
        <v>0</v>
      </c>
      <c r="AL585" s="123">
        <v>0</v>
      </c>
      <c r="AM585" s="123">
        <v>5</v>
      </c>
      <c r="AN585" s="123">
        <v>0</v>
      </c>
      <c r="AO585" s="123">
        <v>0</v>
      </c>
      <c r="AP585" s="123">
        <v>0</v>
      </c>
      <c r="AQ585" s="123">
        <v>0</v>
      </c>
      <c r="AR585" s="123">
        <v>0</v>
      </c>
      <c r="AS585" s="123">
        <v>0</v>
      </c>
      <c r="AT585" s="123">
        <v>0</v>
      </c>
      <c r="AU585" s="123">
        <v>0</v>
      </c>
      <c r="AV585" s="123">
        <v>0</v>
      </c>
      <c r="AW585" s="123">
        <v>0</v>
      </c>
      <c r="AX585" s="123">
        <v>0</v>
      </c>
      <c r="AY585" s="123">
        <v>0</v>
      </c>
      <c r="AZ585" s="123">
        <v>3</v>
      </c>
      <c r="BA585" s="123">
        <v>3</v>
      </c>
      <c r="BB585" s="123">
        <v>0</v>
      </c>
      <c r="BC585" s="123">
        <v>0</v>
      </c>
      <c r="BD585" s="123">
        <v>0</v>
      </c>
      <c r="BE585" s="123">
        <v>3</v>
      </c>
      <c r="BF585" s="123">
        <v>0</v>
      </c>
      <c r="BG585" s="123">
        <v>0</v>
      </c>
      <c r="BH585" s="123">
        <v>0</v>
      </c>
      <c r="BI585" s="49"/>
      <c r="BJ585" s="166"/>
      <c r="BK585" s="166"/>
      <c r="BL585" s="166"/>
      <c r="BM585" s="149">
        <v>0</v>
      </c>
    </row>
    <row r="586" spans="2:65" ht="18" hidden="1" customHeight="1" outlineLevel="3">
      <c r="B586" s="166" t="s">
        <v>893</v>
      </c>
      <c r="C586" s="166" t="s">
        <v>139</v>
      </c>
      <c r="D586" s="166" t="s">
        <v>425</v>
      </c>
      <c r="E586" s="167" t="s">
        <v>514</v>
      </c>
      <c r="F586" s="166" t="s">
        <v>901</v>
      </c>
      <c r="G586" s="49"/>
      <c r="H586" s="55">
        <v>150</v>
      </c>
      <c r="I586" s="55"/>
      <c r="J586" s="50">
        <v>150</v>
      </c>
      <c r="K586" s="49"/>
      <c r="L586" s="152"/>
      <c r="M586" s="55"/>
      <c r="N586" s="49">
        <v>150</v>
      </c>
      <c r="O586" s="50"/>
      <c r="P586" s="50">
        <v>150</v>
      </c>
      <c r="Q586" s="49"/>
      <c r="R586" s="152"/>
      <c r="S586" s="123">
        <v>0</v>
      </c>
      <c r="T586" s="123">
        <v>0</v>
      </c>
      <c r="U586" s="123">
        <v>0</v>
      </c>
      <c r="V586" s="123">
        <v>30</v>
      </c>
      <c r="W586" s="123">
        <v>0</v>
      </c>
      <c r="X586" s="123">
        <v>0</v>
      </c>
      <c r="Y586" s="123">
        <v>70</v>
      </c>
      <c r="Z586" s="123">
        <v>0</v>
      </c>
      <c r="AA586" s="123">
        <v>0</v>
      </c>
      <c r="AB586" s="123">
        <v>0</v>
      </c>
      <c r="AC586" s="123">
        <v>10</v>
      </c>
      <c r="AD586" s="123">
        <v>0</v>
      </c>
      <c r="AE586" s="123">
        <v>0</v>
      </c>
      <c r="AF586" s="123">
        <v>0</v>
      </c>
      <c r="AG586" s="123">
        <v>0</v>
      </c>
      <c r="AH586" s="123">
        <v>0</v>
      </c>
      <c r="AI586" s="123">
        <v>5</v>
      </c>
      <c r="AJ586" s="123">
        <v>10</v>
      </c>
      <c r="AK586" s="123">
        <v>0</v>
      </c>
      <c r="AL586" s="123">
        <v>0</v>
      </c>
      <c r="AM586" s="123">
        <v>5</v>
      </c>
      <c r="AN586" s="123">
        <v>0</v>
      </c>
      <c r="AO586" s="123">
        <v>0</v>
      </c>
      <c r="AP586" s="123">
        <v>0</v>
      </c>
      <c r="AQ586" s="123">
        <v>0</v>
      </c>
      <c r="AR586" s="123">
        <v>0</v>
      </c>
      <c r="AS586" s="123">
        <v>0</v>
      </c>
      <c r="AT586" s="123">
        <v>0</v>
      </c>
      <c r="AU586" s="123">
        <v>0</v>
      </c>
      <c r="AV586" s="123">
        <v>5</v>
      </c>
      <c r="AW586" s="123">
        <v>0</v>
      </c>
      <c r="AX586" s="123">
        <v>0</v>
      </c>
      <c r="AY586" s="123">
        <v>0</v>
      </c>
      <c r="AZ586" s="123">
        <v>5</v>
      </c>
      <c r="BA586" s="123">
        <v>5</v>
      </c>
      <c r="BB586" s="123">
        <v>0</v>
      </c>
      <c r="BC586" s="123">
        <v>0</v>
      </c>
      <c r="BD586" s="123">
        <v>0</v>
      </c>
      <c r="BE586" s="123">
        <v>5</v>
      </c>
      <c r="BF586" s="123">
        <v>0</v>
      </c>
      <c r="BG586" s="123">
        <v>0</v>
      </c>
      <c r="BH586" s="123">
        <v>0</v>
      </c>
      <c r="BI586" s="49"/>
      <c r="BJ586" s="166"/>
      <c r="BK586" s="166"/>
      <c r="BL586" s="166"/>
      <c r="BM586" s="149">
        <v>0</v>
      </c>
    </row>
    <row r="587" spans="2:65" ht="18" hidden="1" customHeight="1" outlineLevel="3">
      <c r="B587" s="166" t="s">
        <v>893</v>
      </c>
      <c r="C587" s="166" t="s">
        <v>217</v>
      </c>
      <c r="D587" s="166" t="s">
        <v>405</v>
      </c>
      <c r="E587" s="167" t="s">
        <v>409</v>
      </c>
      <c r="F587" s="166" t="s">
        <v>902</v>
      </c>
      <c r="G587" s="49"/>
      <c r="H587" s="55">
        <v>216</v>
      </c>
      <c r="I587" s="55"/>
      <c r="J587" s="50">
        <v>216</v>
      </c>
      <c r="K587" s="49"/>
      <c r="L587" s="152"/>
      <c r="M587" s="55"/>
      <c r="N587" s="49">
        <v>216</v>
      </c>
      <c r="O587" s="50"/>
      <c r="P587" s="50">
        <v>216</v>
      </c>
      <c r="Q587" s="49"/>
      <c r="R587" s="152"/>
      <c r="S587" s="123">
        <v>6</v>
      </c>
      <c r="T587" s="123">
        <v>0</v>
      </c>
      <c r="U587" s="123">
        <v>0</v>
      </c>
      <c r="V587" s="123">
        <v>150</v>
      </c>
      <c r="W587" s="123">
        <v>0</v>
      </c>
      <c r="X587" s="123">
        <v>30</v>
      </c>
      <c r="Y587" s="123">
        <v>5</v>
      </c>
      <c r="Z587" s="123">
        <v>0</v>
      </c>
      <c r="AA587" s="123">
        <v>0</v>
      </c>
      <c r="AB587" s="123">
        <v>0</v>
      </c>
      <c r="AC587" s="123">
        <v>0</v>
      </c>
      <c r="AD587" s="123">
        <v>0</v>
      </c>
      <c r="AE587" s="123">
        <v>5</v>
      </c>
      <c r="AF587" s="123">
        <v>0</v>
      </c>
      <c r="AG587" s="123">
        <v>0</v>
      </c>
      <c r="AH587" s="123">
        <v>0</v>
      </c>
      <c r="AI587" s="123">
        <v>0</v>
      </c>
      <c r="AJ587" s="123">
        <v>5</v>
      </c>
      <c r="AK587" s="123">
        <v>0</v>
      </c>
      <c r="AL587" s="123">
        <v>0</v>
      </c>
      <c r="AM587" s="123">
        <v>0</v>
      </c>
      <c r="AN587" s="123">
        <v>0</v>
      </c>
      <c r="AO587" s="123">
        <v>0</v>
      </c>
      <c r="AP587" s="123">
        <v>0</v>
      </c>
      <c r="AQ587" s="123">
        <v>0</v>
      </c>
      <c r="AR587" s="123">
        <v>0</v>
      </c>
      <c r="AS587" s="123">
        <v>0</v>
      </c>
      <c r="AT587" s="123">
        <v>0</v>
      </c>
      <c r="AU587" s="123">
        <v>0</v>
      </c>
      <c r="AV587" s="123">
        <v>0</v>
      </c>
      <c r="AW587" s="123">
        <v>0</v>
      </c>
      <c r="AX587" s="123">
        <v>0</v>
      </c>
      <c r="AY587" s="123">
        <v>0</v>
      </c>
      <c r="AZ587" s="123">
        <v>5</v>
      </c>
      <c r="BA587" s="123">
        <v>5</v>
      </c>
      <c r="BB587" s="123">
        <v>0</v>
      </c>
      <c r="BC587" s="123">
        <v>0</v>
      </c>
      <c r="BD587" s="123">
        <v>0</v>
      </c>
      <c r="BE587" s="123">
        <v>5</v>
      </c>
      <c r="BF587" s="123">
        <v>0</v>
      </c>
      <c r="BG587" s="123">
        <v>0</v>
      </c>
      <c r="BH587" s="123">
        <v>0</v>
      </c>
      <c r="BI587" s="49"/>
      <c r="BJ587" s="166"/>
      <c r="BK587" s="166"/>
      <c r="BL587" s="166"/>
      <c r="BM587" s="149">
        <v>0</v>
      </c>
    </row>
    <row r="588" spans="2:65" ht="18" hidden="1" customHeight="1" outlineLevel="3">
      <c r="B588" s="166" t="s">
        <v>893</v>
      </c>
      <c r="C588" s="166" t="s">
        <v>1228</v>
      </c>
      <c r="D588" s="166" t="s">
        <v>481</v>
      </c>
      <c r="E588" s="167" t="s">
        <v>903</v>
      </c>
      <c r="F588" s="166" t="s">
        <v>904</v>
      </c>
      <c r="G588" s="49"/>
      <c r="H588" s="55">
        <v>160</v>
      </c>
      <c r="I588" s="55"/>
      <c r="J588" s="50">
        <v>160</v>
      </c>
      <c r="K588" s="49"/>
      <c r="L588" s="152"/>
      <c r="M588" s="55"/>
      <c r="N588" s="49">
        <v>160</v>
      </c>
      <c r="O588" s="50"/>
      <c r="P588" s="50">
        <v>160</v>
      </c>
      <c r="Q588" s="49"/>
      <c r="R588" s="152"/>
      <c r="S588" s="123">
        <v>0</v>
      </c>
      <c r="T588" s="123">
        <v>0</v>
      </c>
      <c r="U588" s="123">
        <v>0</v>
      </c>
      <c r="V588" s="123">
        <v>30</v>
      </c>
      <c r="W588" s="123">
        <v>0</v>
      </c>
      <c r="X588" s="123">
        <v>0</v>
      </c>
      <c r="Y588" s="123">
        <v>90</v>
      </c>
      <c r="Z588" s="123">
        <v>0</v>
      </c>
      <c r="AA588" s="123">
        <v>0</v>
      </c>
      <c r="AB588" s="123">
        <v>0</v>
      </c>
      <c r="AC588" s="123">
        <v>0</v>
      </c>
      <c r="AD588" s="123">
        <v>0</v>
      </c>
      <c r="AE588" s="123">
        <v>0</v>
      </c>
      <c r="AF588" s="123">
        <v>0</v>
      </c>
      <c r="AG588" s="123">
        <v>0</v>
      </c>
      <c r="AH588" s="123">
        <v>0</v>
      </c>
      <c r="AI588" s="123">
        <v>5</v>
      </c>
      <c r="AJ588" s="123">
        <v>5</v>
      </c>
      <c r="AK588" s="123">
        <v>0</v>
      </c>
      <c r="AL588" s="123">
        <v>0</v>
      </c>
      <c r="AM588" s="123">
        <v>15</v>
      </c>
      <c r="AN588" s="123">
        <v>0</v>
      </c>
      <c r="AO588" s="123">
        <v>0</v>
      </c>
      <c r="AP588" s="123">
        <v>0</v>
      </c>
      <c r="AQ588" s="123">
        <v>0</v>
      </c>
      <c r="AR588" s="123">
        <v>0</v>
      </c>
      <c r="AS588" s="123">
        <v>0</v>
      </c>
      <c r="AT588" s="123">
        <v>0</v>
      </c>
      <c r="AU588" s="123">
        <v>0</v>
      </c>
      <c r="AV588" s="123">
        <v>5</v>
      </c>
      <c r="AW588" s="123">
        <v>0</v>
      </c>
      <c r="AX588" s="123">
        <v>0</v>
      </c>
      <c r="AY588" s="123">
        <v>0</v>
      </c>
      <c r="AZ588" s="123">
        <v>5</v>
      </c>
      <c r="BA588" s="123">
        <v>5</v>
      </c>
      <c r="BB588" s="123">
        <v>0</v>
      </c>
      <c r="BC588" s="123">
        <v>0</v>
      </c>
      <c r="BD588" s="123">
        <v>0</v>
      </c>
      <c r="BE588" s="123">
        <v>0</v>
      </c>
      <c r="BF588" s="123">
        <v>0</v>
      </c>
      <c r="BG588" s="123">
        <v>0</v>
      </c>
      <c r="BH588" s="123">
        <v>0</v>
      </c>
      <c r="BI588" s="49"/>
      <c r="BJ588" s="166"/>
      <c r="BK588" s="166"/>
      <c r="BL588" s="166"/>
      <c r="BM588" s="149">
        <v>0</v>
      </c>
    </row>
    <row r="589" spans="2:65" ht="18" hidden="1" customHeight="1" outlineLevel="3">
      <c r="B589" s="166" t="s">
        <v>893</v>
      </c>
      <c r="C589" s="166" t="s">
        <v>134</v>
      </c>
      <c r="D589" s="166" t="s">
        <v>480</v>
      </c>
      <c r="E589" s="167" t="s">
        <v>655</v>
      </c>
      <c r="F589" s="166" t="s">
        <v>905</v>
      </c>
      <c r="G589" s="49"/>
      <c r="H589" s="55">
        <v>215</v>
      </c>
      <c r="I589" s="55"/>
      <c r="J589" s="50">
        <v>215</v>
      </c>
      <c r="K589" s="49"/>
      <c r="L589" s="152"/>
      <c r="M589" s="55"/>
      <c r="N589" s="49">
        <v>215</v>
      </c>
      <c r="O589" s="50"/>
      <c r="P589" s="50">
        <v>215</v>
      </c>
      <c r="Q589" s="49"/>
      <c r="R589" s="152"/>
      <c r="S589" s="123">
        <v>0</v>
      </c>
      <c r="T589" s="123">
        <v>0</v>
      </c>
      <c r="U589" s="123">
        <v>0</v>
      </c>
      <c r="V589" s="123">
        <v>60</v>
      </c>
      <c r="W589" s="123">
        <v>0</v>
      </c>
      <c r="X589" s="123">
        <v>10</v>
      </c>
      <c r="Y589" s="123">
        <v>60</v>
      </c>
      <c r="Z589" s="123">
        <v>0</v>
      </c>
      <c r="AA589" s="123">
        <v>0</v>
      </c>
      <c r="AB589" s="123">
        <v>0</v>
      </c>
      <c r="AC589" s="123">
        <v>0</v>
      </c>
      <c r="AD589" s="123">
        <v>0</v>
      </c>
      <c r="AE589" s="123">
        <v>0</v>
      </c>
      <c r="AF589" s="123">
        <v>0</v>
      </c>
      <c r="AG589" s="123">
        <v>0</v>
      </c>
      <c r="AH589" s="123">
        <v>0</v>
      </c>
      <c r="AI589" s="123">
        <v>10</v>
      </c>
      <c r="AJ589" s="123">
        <v>5</v>
      </c>
      <c r="AK589" s="123">
        <v>0</v>
      </c>
      <c r="AL589" s="123">
        <v>0</v>
      </c>
      <c r="AM589" s="123">
        <v>50</v>
      </c>
      <c r="AN589" s="123">
        <v>0</v>
      </c>
      <c r="AO589" s="123">
        <v>0</v>
      </c>
      <c r="AP589" s="123">
        <v>5</v>
      </c>
      <c r="AQ589" s="123">
        <v>0</v>
      </c>
      <c r="AR589" s="123">
        <v>0</v>
      </c>
      <c r="AS589" s="123">
        <v>0</v>
      </c>
      <c r="AT589" s="123">
        <v>0</v>
      </c>
      <c r="AU589" s="123">
        <v>0</v>
      </c>
      <c r="AV589" s="123">
        <v>0</v>
      </c>
      <c r="AW589" s="123">
        <v>0</v>
      </c>
      <c r="AX589" s="123">
        <v>0</v>
      </c>
      <c r="AY589" s="123">
        <v>0</v>
      </c>
      <c r="AZ589" s="123">
        <v>5</v>
      </c>
      <c r="BA589" s="123">
        <v>5</v>
      </c>
      <c r="BB589" s="123">
        <v>0</v>
      </c>
      <c r="BC589" s="123">
        <v>0</v>
      </c>
      <c r="BD589" s="123">
        <v>0</v>
      </c>
      <c r="BE589" s="123">
        <v>5</v>
      </c>
      <c r="BF589" s="123">
        <v>0</v>
      </c>
      <c r="BG589" s="123">
        <v>0</v>
      </c>
      <c r="BH589" s="123">
        <v>0</v>
      </c>
      <c r="BI589" s="49"/>
      <c r="BJ589" s="166"/>
      <c r="BK589" s="166"/>
      <c r="BL589" s="166"/>
      <c r="BM589" s="149">
        <v>0</v>
      </c>
    </row>
    <row r="590" spans="2:65" ht="18" hidden="1" customHeight="1" outlineLevel="3">
      <c r="B590" s="166" t="s">
        <v>893</v>
      </c>
      <c r="C590" s="166" t="s">
        <v>217</v>
      </c>
      <c r="D590" s="166" t="s">
        <v>534</v>
      </c>
      <c r="E590" s="167" t="s">
        <v>548</v>
      </c>
      <c r="F590" s="166" t="s">
        <v>906</v>
      </c>
      <c r="G590" s="49"/>
      <c r="H590" s="55">
        <v>315</v>
      </c>
      <c r="I590" s="55"/>
      <c r="J590" s="50">
        <v>315</v>
      </c>
      <c r="K590" s="49"/>
      <c r="L590" s="152"/>
      <c r="M590" s="55"/>
      <c r="N590" s="49">
        <v>315</v>
      </c>
      <c r="O590" s="50"/>
      <c r="P590" s="50">
        <v>315</v>
      </c>
      <c r="Q590" s="49"/>
      <c r="R590" s="152"/>
      <c r="S590" s="123">
        <v>0</v>
      </c>
      <c r="T590" s="123">
        <v>0</v>
      </c>
      <c r="U590" s="123">
        <v>0</v>
      </c>
      <c r="V590" s="123">
        <v>250</v>
      </c>
      <c r="W590" s="123">
        <v>0</v>
      </c>
      <c r="X590" s="123">
        <v>30</v>
      </c>
      <c r="Y590" s="123">
        <v>5</v>
      </c>
      <c r="Z590" s="123">
        <v>0</v>
      </c>
      <c r="AA590" s="123">
        <v>0</v>
      </c>
      <c r="AB590" s="123">
        <v>0</v>
      </c>
      <c r="AC590" s="123">
        <v>0</v>
      </c>
      <c r="AD590" s="123">
        <v>0</v>
      </c>
      <c r="AE590" s="123">
        <v>0</v>
      </c>
      <c r="AF590" s="123">
        <v>0</v>
      </c>
      <c r="AG590" s="123">
        <v>0</v>
      </c>
      <c r="AH590" s="123">
        <v>0</v>
      </c>
      <c r="AI590" s="123">
        <v>0</v>
      </c>
      <c r="AJ590" s="123">
        <v>5</v>
      </c>
      <c r="AK590" s="123">
        <v>0</v>
      </c>
      <c r="AL590" s="123">
        <v>0</v>
      </c>
      <c r="AM590" s="123">
        <v>0</v>
      </c>
      <c r="AN590" s="123">
        <v>0</v>
      </c>
      <c r="AO590" s="123">
        <v>0</v>
      </c>
      <c r="AP590" s="123">
        <v>10</v>
      </c>
      <c r="AQ590" s="123">
        <v>0</v>
      </c>
      <c r="AR590" s="123">
        <v>0</v>
      </c>
      <c r="AS590" s="123">
        <v>0</v>
      </c>
      <c r="AT590" s="123">
        <v>0</v>
      </c>
      <c r="AU590" s="123">
        <v>0</v>
      </c>
      <c r="AV590" s="123">
        <v>0</v>
      </c>
      <c r="AW590" s="123">
        <v>0</v>
      </c>
      <c r="AX590" s="123">
        <v>0</v>
      </c>
      <c r="AY590" s="123">
        <v>0</v>
      </c>
      <c r="AZ590" s="123">
        <v>5</v>
      </c>
      <c r="BA590" s="123">
        <v>5</v>
      </c>
      <c r="BB590" s="123">
        <v>0</v>
      </c>
      <c r="BC590" s="123">
        <v>0</v>
      </c>
      <c r="BD590" s="123">
        <v>0</v>
      </c>
      <c r="BE590" s="123">
        <v>5</v>
      </c>
      <c r="BF590" s="123">
        <v>0</v>
      </c>
      <c r="BG590" s="123">
        <v>0</v>
      </c>
      <c r="BH590" s="123">
        <v>0</v>
      </c>
      <c r="BI590" s="49"/>
      <c r="BJ590" s="166"/>
      <c r="BK590" s="166"/>
      <c r="BL590" s="166"/>
      <c r="BM590" s="149">
        <v>0</v>
      </c>
    </row>
    <row r="591" spans="2:65" ht="18" hidden="1" customHeight="1" outlineLevel="3">
      <c r="B591" s="166" t="s">
        <v>893</v>
      </c>
      <c r="C591" s="166" t="s">
        <v>134</v>
      </c>
      <c r="D591" s="166" t="s">
        <v>631</v>
      </c>
      <c r="E591" s="167" t="s">
        <v>907</v>
      </c>
      <c r="F591" s="166" t="s">
        <v>908</v>
      </c>
      <c r="G591" s="49"/>
      <c r="H591" s="55">
        <v>735</v>
      </c>
      <c r="I591" s="55"/>
      <c r="J591" s="50">
        <v>735</v>
      </c>
      <c r="K591" s="49"/>
      <c r="L591" s="152"/>
      <c r="M591" s="55"/>
      <c r="N591" s="49">
        <v>735</v>
      </c>
      <c r="O591" s="50"/>
      <c r="P591" s="50">
        <v>735</v>
      </c>
      <c r="Q591" s="49"/>
      <c r="R591" s="152"/>
      <c r="S591" s="123">
        <v>0</v>
      </c>
      <c r="T591" s="123">
        <v>0</v>
      </c>
      <c r="U591" s="123">
        <v>0</v>
      </c>
      <c r="V591" s="123">
        <v>200</v>
      </c>
      <c r="W591" s="123">
        <v>0</v>
      </c>
      <c r="X591" s="123">
        <v>0</v>
      </c>
      <c r="Y591" s="123">
        <v>310</v>
      </c>
      <c r="Z591" s="123">
        <v>0</v>
      </c>
      <c r="AA591" s="123">
        <v>0</v>
      </c>
      <c r="AB591" s="123">
        <v>0</v>
      </c>
      <c r="AC591" s="123">
        <v>0</v>
      </c>
      <c r="AD591" s="123">
        <v>0</v>
      </c>
      <c r="AE591" s="123">
        <v>0</v>
      </c>
      <c r="AF591" s="123">
        <v>0</v>
      </c>
      <c r="AG591" s="123">
        <v>0</v>
      </c>
      <c r="AH591" s="123">
        <v>0</v>
      </c>
      <c r="AI591" s="123">
        <v>5</v>
      </c>
      <c r="AJ591" s="123">
        <v>5</v>
      </c>
      <c r="AK591" s="123">
        <v>0</v>
      </c>
      <c r="AL591" s="123">
        <v>0</v>
      </c>
      <c r="AM591" s="123">
        <v>190</v>
      </c>
      <c r="AN591" s="123">
        <v>0</v>
      </c>
      <c r="AO591" s="123">
        <v>0</v>
      </c>
      <c r="AP591" s="123">
        <v>0</v>
      </c>
      <c r="AQ591" s="123">
        <v>0</v>
      </c>
      <c r="AR591" s="123">
        <v>0</v>
      </c>
      <c r="AS591" s="123">
        <v>0</v>
      </c>
      <c r="AT591" s="123">
        <v>0</v>
      </c>
      <c r="AU591" s="123">
        <v>0</v>
      </c>
      <c r="AV591" s="123">
        <v>5</v>
      </c>
      <c r="AW591" s="123">
        <v>0</v>
      </c>
      <c r="AX591" s="123">
        <v>0</v>
      </c>
      <c r="AY591" s="123">
        <v>0</v>
      </c>
      <c r="AZ591" s="123">
        <v>5</v>
      </c>
      <c r="BA591" s="123">
        <v>5</v>
      </c>
      <c r="BB591" s="123">
        <v>0</v>
      </c>
      <c r="BC591" s="123">
        <v>0</v>
      </c>
      <c r="BD591" s="123">
        <v>0</v>
      </c>
      <c r="BE591" s="123">
        <v>10</v>
      </c>
      <c r="BF591" s="123">
        <v>0</v>
      </c>
      <c r="BG591" s="123">
        <v>0</v>
      </c>
      <c r="BH591" s="123">
        <v>0</v>
      </c>
      <c r="BI591" s="49"/>
      <c r="BJ591" s="166"/>
      <c r="BK591" s="166"/>
      <c r="BL591" s="166"/>
      <c r="BM591" s="149">
        <v>0</v>
      </c>
    </row>
    <row r="592" spans="2:65" ht="18" hidden="1" customHeight="1" outlineLevel="3">
      <c r="B592" s="166" t="s">
        <v>893</v>
      </c>
      <c r="C592" s="166" t="s">
        <v>1229</v>
      </c>
      <c r="D592" s="166" t="s">
        <v>1231</v>
      </c>
      <c r="E592" s="167" t="s">
        <v>1232</v>
      </c>
      <c r="F592" s="166" t="s">
        <v>909</v>
      </c>
      <c r="G592" s="49"/>
      <c r="H592" s="55">
        <v>148</v>
      </c>
      <c r="I592" s="55"/>
      <c r="J592" s="50">
        <v>148</v>
      </c>
      <c r="K592" s="49"/>
      <c r="L592" s="152"/>
      <c r="M592" s="55"/>
      <c r="N592" s="49">
        <v>148</v>
      </c>
      <c r="O592" s="50"/>
      <c r="P592" s="50">
        <v>148</v>
      </c>
      <c r="Q592" s="49"/>
      <c r="R592" s="152"/>
      <c r="S592" s="123">
        <v>31</v>
      </c>
      <c r="T592" s="123">
        <v>0</v>
      </c>
      <c r="U592" s="123">
        <v>0</v>
      </c>
      <c r="V592" s="123">
        <v>7</v>
      </c>
      <c r="W592" s="123">
        <v>0</v>
      </c>
      <c r="X592" s="123">
        <v>5</v>
      </c>
      <c r="Y592" s="123">
        <v>80</v>
      </c>
      <c r="Z592" s="123">
        <v>0</v>
      </c>
      <c r="AA592" s="123">
        <v>0</v>
      </c>
      <c r="AB592" s="123">
        <v>0</v>
      </c>
      <c r="AC592" s="123">
        <v>0</v>
      </c>
      <c r="AD592" s="123">
        <v>0</v>
      </c>
      <c r="AE592" s="123">
        <v>0</v>
      </c>
      <c r="AF592" s="123">
        <v>0</v>
      </c>
      <c r="AG592" s="123">
        <v>0</v>
      </c>
      <c r="AH592" s="123">
        <v>0</v>
      </c>
      <c r="AI592" s="123">
        <v>0</v>
      </c>
      <c r="AJ592" s="123">
        <v>10</v>
      </c>
      <c r="AK592" s="123">
        <v>0</v>
      </c>
      <c r="AL592" s="123">
        <v>0</v>
      </c>
      <c r="AM592" s="123">
        <v>5</v>
      </c>
      <c r="AN592" s="123">
        <v>0</v>
      </c>
      <c r="AO592" s="123">
        <v>0</v>
      </c>
      <c r="AP592" s="123">
        <v>0</v>
      </c>
      <c r="AQ592" s="123">
        <v>5</v>
      </c>
      <c r="AR592" s="123">
        <v>0</v>
      </c>
      <c r="AS592" s="123">
        <v>0</v>
      </c>
      <c r="AT592" s="123">
        <v>0</v>
      </c>
      <c r="AU592" s="123">
        <v>0</v>
      </c>
      <c r="AV592" s="123">
        <v>0</v>
      </c>
      <c r="AW592" s="123">
        <v>0</v>
      </c>
      <c r="AX592" s="123">
        <v>0</v>
      </c>
      <c r="AY592" s="123">
        <v>0</v>
      </c>
      <c r="AZ592" s="123">
        <v>0</v>
      </c>
      <c r="BA592" s="123">
        <v>0</v>
      </c>
      <c r="BB592" s="123">
        <v>0</v>
      </c>
      <c r="BC592" s="123">
        <v>0</v>
      </c>
      <c r="BD592" s="123">
        <v>0</v>
      </c>
      <c r="BE592" s="123">
        <v>5</v>
      </c>
      <c r="BF592" s="123">
        <v>0</v>
      </c>
      <c r="BG592" s="123">
        <v>0</v>
      </c>
      <c r="BH592" s="123">
        <v>0</v>
      </c>
      <c r="BI592" s="49"/>
      <c r="BJ592" s="166"/>
      <c r="BK592" s="166"/>
      <c r="BL592" s="166"/>
      <c r="BM592" s="149">
        <v>0</v>
      </c>
    </row>
    <row r="593" spans="2:65" ht="18" hidden="1" customHeight="1" outlineLevel="3">
      <c r="B593" s="166" t="s">
        <v>893</v>
      </c>
      <c r="C593" s="166" t="s">
        <v>139</v>
      </c>
      <c r="D593" s="166" t="s">
        <v>740</v>
      </c>
      <c r="E593" s="167" t="s">
        <v>746</v>
      </c>
      <c r="F593" s="166" t="s">
        <v>910</v>
      </c>
      <c r="G593" s="49"/>
      <c r="H593" s="55">
        <v>180</v>
      </c>
      <c r="I593" s="55"/>
      <c r="J593" s="50">
        <v>180</v>
      </c>
      <c r="K593" s="49"/>
      <c r="L593" s="152"/>
      <c r="M593" s="55"/>
      <c r="N593" s="49">
        <v>180</v>
      </c>
      <c r="O593" s="50"/>
      <c r="P593" s="50">
        <v>180</v>
      </c>
      <c r="Q593" s="49"/>
      <c r="R593" s="152"/>
      <c r="S593" s="123">
        <v>0</v>
      </c>
      <c r="T593" s="123">
        <v>0</v>
      </c>
      <c r="U593" s="123">
        <v>0</v>
      </c>
      <c r="V593" s="123">
        <v>100</v>
      </c>
      <c r="W593" s="123">
        <v>0</v>
      </c>
      <c r="X593" s="123">
        <v>0</v>
      </c>
      <c r="Y593" s="123">
        <v>5</v>
      </c>
      <c r="Z593" s="123">
        <v>0</v>
      </c>
      <c r="AA593" s="123">
        <v>0</v>
      </c>
      <c r="AB593" s="123">
        <v>0</v>
      </c>
      <c r="AC593" s="123">
        <v>5</v>
      </c>
      <c r="AD593" s="123">
        <v>0</v>
      </c>
      <c r="AE593" s="123">
        <v>0</v>
      </c>
      <c r="AF593" s="123">
        <v>0</v>
      </c>
      <c r="AG593" s="123">
        <v>0</v>
      </c>
      <c r="AH593" s="123">
        <v>0</v>
      </c>
      <c r="AI593" s="123">
        <v>5</v>
      </c>
      <c r="AJ593" s="123">
        <v>5</v>
      </c>
      <c r="AK593" s="123">
        <v>0</v>
      </c>
      <c r="AL593" s="123">
        <v>0</v>
      </c>
      <c r="AM593" s="123">
        <v>40</v>
      </c>
      <c r="AN593" s="123">
        <v>0</v>
      </c>
      <c r="AO593" s="123">
        <v>0</v>
      </c>
      <c r="AP593" s="123">
        <v>0</v>
      </c>
      <c r="AQ593" s="123">
        <v>0</v>
      </c>
      <c r="AR593" s="123">
        <v>0</v>
      </c>
      <c r="AS593" s="123">
        <v>0</v>
      </c>
      <c r="AT593" s="123">
        <v>0</v>
      </c>
      <c r="AU593" s="123">
        <v>0</v>
      </c>
      <c r="AV593" s="123">
        <v>5</v>
      </c>
      <c r="AW593" s="123">
        <v>0</v>
      </c>
      <c r="AX593" s="123">
        <v>0</v>
      </c>
      <c r="AY593" s="123">
        <v>0</v>
      </c>
      <c r="AZ593" s="123">
        <v>5</v>
      </c>
      <c r="BA593" s="123">
        <v>5</v>
      </c>
      <c r="BB593" s="123">
        <v>0</v>
      </c>
      <c r="BC593" s="123">
        <v>0</v>
      </c>
      <c r="BD593" s="123">
        <v>0</v>
      </c>
      <c r="BE593" s="123">
        <v>5</v>
      </c>
      <c r="BF593" s="123">
        <v>0</v>
      </c>
      <c r="BG593" s="123">
        <v>0</v>
      </c>
      <c r="BH593" s="123">
        <v>0</v>
      </c>
      <c r="BI593" s="49"/>
      <c r="BJ593" s="166"/>
      <c r="BK593" s="166"/>
      <c r="BL593" s="166"/>
      <c r="BM593" s="149">
        <v>0</v>
      </c>
    </row>
    <row r="594" spans="2:65" ht="18" hidden="1" customHeight="1" outlineLevel="3">
      <c r="B594" s="166" t="s">
        <v>893</v>
      </c>
      <c r="C594" s="166" t="s">
        <v>139</v>
      </c>
      <c r="D594" s="166" t="s">
        <v>911</v>
      </c>
      <c r="E594" s="167" t="s">
        <v>912</v>
      </c>
      <c r="F594" s="166"/>
      <c r="G594" s="49"/>
      <c r="H594" s="55">
        <v>205</v>
      </c>
      <c r="I594" s="55"/>
      <c r="J594" s="50">
        <v>205</v>
      </c>
      <c r="K594" s="49"/>
      <c r="L594" s="152"/>
      <c r="M594" s="55"/>
      <c r="N594" s="49">
        <v>205</v>
      </c>
      <c r="O594" s="50"/>
      <c r="P594" s="50">
        <v>205</v>
      </c>
      <c r="Q594" s="49"/>
      <c r="R594" s="152"/>
      <c r="S594" s="123">
        <v>5</v>
      </c>
      <c r="T594" s="123">
        <v>0</v>
      </c>
      <c r="U594" s="123">
        <v>0</v>
      </c>
      <c r="V594" s="123">
        <v>70</v>
      </c>
      <c r="W594" s="123">
        <v>0</v>
      </c>
      <c r="X594" s="123">
        <v>5</v>
      </c>
      <c r="Y594" s="123">
        <v>60</v>
      </c>
      <c r="Z594" s="123">
        <v>0</v>
      </c>
      <c r="AA594" s="123">
        <v>0</v>
      </c>
      <c r="AB594" s="123">
        <v>0</v>
      </c>
      <c r="AC594" s="123">
        <v>0</v>
      </c>
      <c r="AD594" s="123">
        <v>0</v>
      </c>
      <c r="AE594" s="123">
        <v>5</v>
      </c>
      <c r="AF594" s="123">
        <v>0</v>
      </c>
      <c r="AG594" s="123">
        <v>0</v>
      </c>
      <c r="AH594" s="123">
        <v>0</v>
      </c>
      <c r="AI594" s="123">
        <v>0</v>
      </c>
      <c r="AJ594" s="123">
        <v>5</v>
      </c>
      <c r="AK594" s="123">
        <v>0</v>
      </c>
      <c r="AL594" s="123">
        <v>0</v>
      </c>
      <c r="AM594" s="123">
        <v>50</v>
      </c>
      <c r="AN594" s="123">
        <v>0</v>
      </c>
      <c r="AO594" s="123">
        <v>0</v>
      </c>
      <c r="AP594" s="123">
        <v>0</v>
      </c>
      <c r="AQ594" s="123">
        <v>0</v>
      </c>
      <c r="AR594" s="123">
        <v>0</v>
      </c>
      <c r="AS594" s="123">
        <v>0</v>
      </c>
      <c r="AT594" s="123">
        <v>0</v>
      </c>
      <c r="AU594" s="123">
        <v>0</v>
      </c>
      <c r="AV594" s="123">
        <v>5</v>
      </c>
      <c r="AW594" s="123">
        <v>0</v>
      </c>
      <c r="AX594" s="123">
        <v>0</v>
      </c>
      <c r="AY594" s="123">
        <v>0</v>
      </c>
      <c r="AZ594" s="123">
        <v>0</v>
      </c>
      <c r="BA594" s="123">
        <v>0</v>
      </c>
      <c r="BB594" s="123">
        <v>0</v>
      </c>
      <c r="BC594" s="123">
        <v>0</v>
      </c>
      <c r="BD594" s="123">
        <v>0</v>
      </c>
      <c r="BE594" s="123">
        <v>0</v>
      </c>
      <c r="BF594" s="123">
        <v>0</v>
      </c>
      <c r="BG594" s="123">
        <v>0</v>
      </c>
      <c r="BH594" s="123">
        <v>0</v>
      </c>
      <c r="BI594" s="49"/>
      <c r="BJ594" s="166"/>
      <c r="BK594" s="166"/>
      <c r="BL594" s="166"/>
      <c r="BM594" s="149">
        <v>0</v>
      </c>
    </row>
    <row r="595" spans="2:65" ht="18" hidden="1" customHeight="1" outlineLevel="3">
      <c r="B595" s="166" t="s">
        <v>893</v>
      </c>
      <c r="C595" s="166" t="s">
        <v>1230</v>
      </c>
      <c r="D595" s="166" t="s">
        <v>1174</v>
      </c>
      <c r="E595" s="167" t="s">
        <v>1175</v>
      </c>
      <c r="F595" s="166" t="s">
        <v>913</v>
      </c>
      <c r="G595" s="49"/>
      <c r="H595" s="55">
        <v>108</v>
      </c>
      <c r="I595" s="55"/>
      <c r="J595" s="50">
        <v>108</v>
      </c>
      <c r="K595" s="49"/>
      <c r="L595" s="152"/>
      <c r="M595" s="55"/>
      <c r="N595" s="49">
        <v>108</v>
      </c>
      <c r="O595" s="50"/>
      <c r="P595" s="50">
        <v>108</v>
      </c>
      <c r="Q595" s="49"/>
      <c r="R595" s="152"/>
      <c r="S595" s="123">
        <v>0</v>
      </c>
      <c r="T595" s="123">
        <v>0</v>
      </c>
      <c r="U595" s="123">
        <v>0</v>
      </c>
      <c r="V595" s="123">
        <v>30</v>
      </c>
      <c r="W595" s="123">
        <v>0</v>
      </c>
      <c r="X595" s="123">
        <v>10</v>
      </c>
      <c r="Y595" s="123">
        <v>23</v>
      </c>
      <c r="Z595" s="123">
        <v>0</v>
      </c>
      <c r="AA595" s="123">
        <v>0</v>
      </c>
      <c r="AB595" s="123">
        <v>0</v>
      </c>
      <c r="AC595" s="123">
        <v>0</v>
      </c>
      <c r="AD595" s="123">
        <v>0</v>
      </c>
      <c r="AE595" s="123">
        <v>0</v>
      </c>
      <c r="AF595" s="123">
        <v>0</v>
      </c>
      <c r="AG595" s="123">
        <v>0</v>
      </c>
      <c r="AH595" s="123">
        <v>0</v>
      </c>
      <c r="AI595" s="123">
        <v>5</v>
      </c>
      <c r="AJ595" s="123">
        <v>5</v>
      </c>
      <c r="AK595" s="123">
        <v>0</v>
      </c>
      <c r="AL595" s="123">
        <v>0</v>
      </c>
      <c r="AM595" s="123">
        <v>20</v>
      </c>
      <c r="AN595" s="123">
        <v>0</v>
      </c>
      <c r="AO595" s="123">
        <v>0</v>
      </c>
      <c r="AP595" s="123">
        <v>0</v>
      </c>
      <c r="AQ595" s="123">
        <v>0</v>
      </c>
      <c r="AR595" s="123">
        <v>0</v>
      </c>
      <c r="AS595" s="123">
        <v>0</v>
      </c>
      <c r="AT595" s="123">
        <v>0</v>
      </c>
      <c r="AU595" s="123">
        <v>0</v>
      </c>
      <c r="AV595" s="123">
        <v>5</v>
      </c>
      <c r="AW595" s="123">
        <v>0</v>
      </c>
      <c r="AX595" s="123">
        <v>0</v>
      </c>
      <c r="AY595" s="123">
        <v>0</v>
      </c>
      <c r="AZ595" s="123">
        <v>5</v>
      </c>
      <c r="BA595" s="123">
        <v>5</v>
      </c>
      <c r="BB595" s="123">
        <v>0</v>
      </c>
      <c r="BC595" s="123">
        <v>0</v>
      </c>
      <c r="BD595" s="123">
        <v>0</v>
      </c>
      <c r="BE595" s="123">
        <v>0</v>
      </c>
      <c r="BF595" s="123">
        <v>0</v>
      </c>
      <c r="BG595" s="123">
        <v>0</v>
      </c>
      <c r="BH595" s="123">
        <v>0</v>
      </c>
      <c r="BI595" s="49"/>
      <c r="BJ595" s="166"/>
      <c r="BK595" s="166"/>
      <c r="BL595" s="166"/>
      <c r="BM595" s="149">
        <v>0</v>
      </c>
    </row>
    <row r="596" spans="2:65" ht="18" hidden="1" customHeight="1" outlineLevel="3">
      <c r="B596" s="166" t="s">
        <v>893</v>
      </c>
      <c r="C596" s="166" t="s">
        <v>1229</v>
      </c>
      <c r="D596" s="166" t="s">
        <v>765</v>
      </c>
      <c r="E596" s="167" t="s">
        <v>766</v>
      </c>
      <c r="F596" s="166" t="s">
        <v>914</v>
      </c>
      <c r="G596" s="49"/>
      <c r="H596" s="55">
        <v>240</v>
      </c>
      <c r="I596" s="55"/>
      <c r="J596" s="50">
        <v>240</v>
      </c>
      <c r="K596" s="49"/>
      <c r="L596" s="152"/>
      <c r="M596" s="55"/>
      <c r="N596" s="49">
        <v>240</v>
      </c>
      <c r="O596" s="50"/>
      <c r="P596" s="50">
        <v>240</v>
      </c>
      <c r="Q596" s="49"/>
      <c r="R596" s="152"/>
      <c r="S596" s="123">
        <v>5</v>
      </c>
      <c r="T596" s="123">
        <v>0</v>
      </c>
      <c r="U596" s="123">
        <v>0</v>
      </c>
      <c r="V596" s="123">
        <v>123</v>
      </c>
      <c r="W596" s="123">
        <v>0</v>
      </c>
      <c r="X596" s="123">
        <v>5</v>
      </c>
      <c r="Y596" s="123">
        <v>10</v>
      </c>
      <c r="Z596" s="123">
        <v>0</v>
      </c>
      <c r="AA596" s="123">
        <v>0</v>
      </c>
      <c r="AB596" s="123">
        <v>0</v>
      </c>
      <c r="AC596" s="123">
        <v>0</v>
      </c>
      <c r="AD596" s="123">
        <v>0</v>
      </c>
      <c r="AE596" s="123">
        <v>5</v>
      </c>
      <c r="AF596" s="123">
        <v>0</v>
      </c>
      <c r="AG596" s="123">
        <v>0</v>
      </c>
      <c r="AH596" s="123">
        <v>0</v>
      </c>
      <c r="AI596" s="123">
        <v>0</v>
      </c>
      <c r="AJ596" s="123">
        <v>5</v>
      </c>
      <c r="AK596" s="123">
        <v>0</v>
      </c>
      <c r="AL596" s="123">
        <v>0</v>
      </c>
      <c r="AM596" s="123">
        <v>72</v>
      </c>
      <c r="AN596" s="123">
        <v>0</v>
      </c>
      <c r="AO596" s="123">
        <v>0</v>
      </c>
      <c r="AP596" s="123">
        <v>5</v>
      </c>
      <c r="AQ596" s="123">
        <v>0</v>
      </c>
      <c r="AR596" s="123">
        <v>0</v>
      </c>
      <c r="AS596" s="123">
        <v>0</v>
      </c>
      <c r="AT596" s="123">
        <v>0</v>
      </c>
      <c r="AU596" s="123">
        <v>0</v>
      </c>
      <c r="AV596" s="123">
        <v>5</v>
      </c>
      <c r="AW596" s="123">
        <v>0</v>
      </c>
      <c r="AX596" s="123">
        <v>0</v>
      </c>
      <c r="AY596" s="123">
        <v>0</v>
      </c>
      <c r="AZ596" s="123">
        <v>0</v>
      </c>
      <c r="BA596" s="123">
        <v>0</v>
      </c>
      <c r="BB596" s="123">
        <v>0</v>
      </c>
      <c r="BC596" s="123">
        <v>0</v>
      </c>
      <c r="BD596" s="123">
        <v>0</v>
      </c>
      <c r="BE596" s="123">
        <v>5</v>
      </c>
      <c r="BF596" s="123">
        <v>0</v>
      </c>
      <c r="BG596" s="123">
        <v>0</v>
      </c>
      <c r="BH596" s="123">
        <v>0</v>
      </c>
      <c r="BI596" s="49"/>
      <c r="BJ596" s="166"/>
      <c r="BK596" s="166"/>
      <c r="BL596" s="166"/>
      <c r="BM596" s="149">
        <v>0</v>
      </c>
    </row>
    <row r="597" spans="2:65" ht="18" hidden="1" customHeight="1" outlineLevel="3">
      <c r="B597" s="166" t="s">
        <v>893</v>
      </c>
      <c r="C597" s="166" t="s">
        <v>630</v>
      </c>
      <c r="D597" s="166" t="s">
        <v>915</v>
      </c>
      <c r="E597" s="167" t="s">
        <v>916</v>
      </c>
      <c r="F597" s="166"/>
      <c r="G597" s="49"/>
      <c r="H597" s="55">
        <v>115</v>
      </c>
      <c r="I597" s="55"/>
      <c r="J597" s="50">
        <v>115</v>
      </c>
      <c r="K597" s="49"/>
      <c r="L597" s="152"/>
      <c r="M597" s="55"/>
      <c r="N597" s="49">
        <v>115</v>
      </c>
      <c r="O597" s="50"/>
      <c r="P597" s="50">
        <v>115</v>
      </c>
      <c r="Q597" s="49"/>
      <c r="R597" s="152"/>
      <c r="S597" s="123">
        <v>0</v>
      </c>
      <c r="T597" s="123">
        <v>0</v>
      </c>
      <c r="U597" s="123">
        <v>0</v>
      </c>
      <c r="V597" s="123">
        <v>50</v>
      </c>
      <c r="W597" s="123">
        <v>0</v>
      </c>
      <c r="X597" s="123">
        <v>10</v>
      </c>
      <c r="Y597" s="123">
        <v>5</v>
      </c>
      <c r="Z597" s="123">
        <v>0</v>
      </c>
      <c r="AA597" s="123">
        <v>0</v>
      </c>
      <c r="AB597" s="123">
        <v>0</v>
      </c>
      <c r="AC597" s="123">
        <v>0</v>
      </c>
      <c r="AD597" s="123">
        <v>0</v>
      </c>
      <c r="AE597" s="123">
        <v>0</v>
      </c>
      <c r="AF597" s="123">
        <v>0</v>
      </c>
      <c r="AG597" s="123">
        <v>0</v>
      </c>
      <c r="AH597" s="123">
        <v>0</v>
      </c>
      <c r="AI597" s="123">
        <v>5</v>
      </c>
      <c r="AJ597" s="123">
        <v>5</v>
      </c>
      <c r="AK597" s="123">
        <v>0</v>
      </c>
      <c r="AL597" s="123">
        <v>0</v>
      </c>
      <c r="AM597" s="123">
        <v>20</v>
      </c>
      <c r="AN597" s="123">
        <v>0</v>
      </c>
      <c r="AO597" s="123">
        <v>0</v>
      </c>
      <c r="AP597" s="123">
        <v>5</v>
      </c>
      <c r="AQ597" s="123">
        <v>0</v>
      </c>
      <c r="AR597" s="123">
        <v>0</v>
      </c>
      <c r="AS597" s="123">
        <v>0</v>
      </c>
      <c r="AT597" s="123">
        <v>0</v>
      </c>
      <c r="AU597" s="123">
        <v>0</v>
      </c>
      <c r="AV597" s="123">
        <v>5</v>
      </c>
      <c r="AW597" s="123">
        <v>0</v>
      </c>
      <c r="AX597" s="123">
        <v>0</v>
      </c>
      <c r="AY597" s="123">
        <v>0</v>
      </c>
      <c r="AZ597" s="123">
        <v>5</v>
      </c>
      <c r="BA597" s="123">
        <v>5</v>
      </c>
      <c r="BB597" s="123">
        <v>0</v>
      </c>
      <c r="BC597" s="123">
        <v>0</v>
      </c>
      <c r="BD597" s="123">
        <v>0</v>
      </c>
      <c r="BE597" s="123">
        <v>0</v>
      </c>
      <c r="BF597" s="123">
        <v>0</v>
      </c>
      <c r="BG597" s="123">
        <v>0</v>
      </c>
      <c r="BH597" s="123">
        <v>0</v>
      </c>
      <c r="BI597" s="49"/>
      <c r="BJ597" s="166"/>
      <c r="BK597" s="166"/>
      <c r="BL597" s="166"/>
      <c r="BM597" s="149">
        <v>0</v>
      </c>
    </row>
    <row r="598" spans="2:65" ht="18" hidden="1" customHeight="1" outlineLevel="3">
      <c r="B598" s="166" t="s">
        <v>893</v>
      </c>
      <c r="C598" s="166" t="s">
        <v>134</v>
      </c>
      <c r="D598" s="166" t="s">
        <v>1164</v>
      </c>
      <c r="E598" s="167" t="s">
        <v>1165</v>
      </c>
      <c r="F598" s="166"/>
      <c r="G598" s="49"/>
      <c r="H598" s="55">
        <v>120</v>
      </c>
      <c r="I598" s="55"/>
      <c r="J598" s="50">
        <v>120</v>
      </c>
      <c r="K598" s="49"/>
      <c r="L598" s="152"/>
      <c r="M598" s="55"/>
      <c r="N598" s="49">
        <v>120</v>
      </c>
      <c r="O598" s="50"/>
      <c r="P598" s="50">
        <v>120</v>
      </c>
      <c r="Q598" s="49"/>
      <c r="R598" s="152"/>
      <c r="S598" s="123">
        <v>0</v>
      </c>
      <c r="T598" s="123">
        <v>0</v>
      </c>
      <c r="U598" s="123">
        <v>0</v>
      </c>
      <c r="V598" s="123">
        <v>35</v>
      </c>
      <c r="W598" s="123">
        <v>0</v>
      </c>
      <c r="X598" s="123">
        <v>0</v>
      </c>
      <c r="Y598" s="123">
        <v>35</v>
      </c>
      <c r="Z598" s="123">
        <v>0</v>
      </c>
      <c r="AA598" s="123">
        <v>0</v>
      </c>
      <c r="AB598" s="123">
        <v>0</v>
      </c>
      <c r="AC598" s="123">
        <v>5</v>
      </c>
      <c r="AD598" s="123">
        <v>0</v>
      </c>
      <c r="AE598" s="123">
        <v>0</v>
      </c>
      <c r="AF598" s="123">
        <v>0</v>
      </c>
      <c r="AG598" s="123">
        <v>0</v>
      </c>
      <c r="AH598" s="123">
        <v>0</v>
      </c>
      <c r="AI598" s="123">
        <v>5</v>
      </c>
      <c r="AJ598" s="123">
        <v>5</v>
      </c>
      <c r="AK598" s="123">
        <v>0</v>
      </c>
      <c r="AL598" s="123">
        <v>0</v>
      </c>
      <c r="AM598" s="123">
        <v>20</v>
      </c>
      <c r="AN598" s="123">
        <v>0</v>
      </c>
      <c r="AO598" s="123">
        <v>0</v>
      </c>
      <c r="AP598" s="123">
        <v>0</v>
      </c>
      <c r="AQ598" s="123">
        <v>0</v>
      </c>
      <c r="AR598" s="123">
        <v>0</v>
      </c>
      <c r="AS598" s="123">
        <v>0</v>
      </c>
      <c r="AT598" s="123">
        <v>0</v>
      </c>
      <c r="AU598" s="123">
        <v>0</v>
      </c>
      <c r="AV598" s="123">
        <v>0</v>
      </c>
      <c r="AW598" s="123">
        <v>0</v>
      </c>
      <c r="AX598" s="123">
        <v>0</v>
      </c>
      <c r="AY598" s="123">
        <v>0</v>
      </c>
      <c r="AZ598" s="123">
        <v>5</v>
      </c>
      <c r="BA598" s="123">
        <v>5</v>
      </c>
      <c r="BB598" s="123">
        <v>0</v>
      </c>
      <c r="BC598" s="123">
        <v>0</v>
      </c>
      <c r="BD598" s="123">
        <v>0</v>
      </c>
      <c r="BE598" s="123">
        <v>5</v>
      </c>
      <c r="BF598" s="123">
        <v>0</v>
      </c>
      <c r="BG598" s="123">
        <v>0</v>
      </c>
      <c r="BH598" s="123">
        <v>0</v>
      </c>
      <c r="BI598" s="49"/>
      <c r="BJ598" s="166"/>
      <c r="BK598" s="166"/>
      <c r="BL598" s="166"/>
      <c r="BM598" s="149">
        <v>0</v>
      </c>
    </row>
    <row r="599" spans="2:65" ht="18" hidden="1" customHeight="1" outlineLevel="3">
      <c r="B599" s="166" t="s">
        <v>893</v>
      </c>
      <c r="C599" s="166" t="s">
        <v>1230</v>
      </c>
      <c r="D599" s="166" t="s">
        <v>1194</v>
      </c>
      <c r="E599" s="167" t="s">
        <v>1195</v>
      </c>
      <c r="F599" s="166"/>
      <c r="G599" s="49"/>
      <c r="H599" s="55">
        <v>110</v>
      </c>
      <c r="I599" s="55"/>
      <c r="J599" s="50">
        <v>110</v>
      </c>
      <c r="K599" s="49"/>
      <c r="L599" s="152"/>
      <c r="M599" s="55"/>
      <c r="N599" s="49">
        <v>110</v>
      </c>
      <c r="O599" s="50"/>
      <c r="P599" s="50">
        <v>110</v>
      </c>
      <c r="Q599" s="49"/>
      <c r="R599" s="152"/>
      <c r="S599" s="123">
        <v>0</v>
      </c>
      <c r="T599" s="123">
        <v>0</v>
      </c>
      <c r="U599" s="123">
        <v>0</v>
      </c>
      <c r="V599" s="123">
        <v>30</v>
      </c>
      <c r="W599" s="123">
        <v>0</v>
      </c>
      <c r="X599" s="123">
        <v>5</v>
      </c>
      <c r="Y599" s="123">
        <v>25</v>
      </c>
      <c r="Z599" s="123">
        <v>0</v>
      </c>
      <c r="AA599" s="123">
        <v>0</v>
      </c>
      <c r="AB599" s="123">
        <v>0</v>
      </c>
      <c r="AC599" s="123">
        <v>0</v>
      </c>
      <c r="AD599" s="123">
        <v>0</v>
      </c>
      <c r="AE599" s="123">
        <v>0</v>
      </c>
      <c r="AF599" s="123">
        <v>0</v>
      </c>
      <c r="AG599" s="123">
        <v>0</v>
      </c>
      <c r="AH599" s="123">
        <v>0</v>
      </c>
      <c r="AI599" s="123">
        <v>5</v>
      </c>
      <c r="AJ599" s="123">
        <v>10</v>
      </c>
      <c r="AK599" s="123">
        <v>0</v>
      </c>
      <c r="AL599" s="123">
        <v>0</v>
      </c>
      <c r="AM599" s="123">
        <v>20</v>
      </c>
      <c r="AN599" s="123">
        <v>0</v>
      </c>
      <c r="AO599" s="123">
        <v>0</v>
      </c>
      <c r="AP599" s="123">
        <v>0</v>
      </c>
      <c r="AQ599" s="123">
        <v>0</v>
      </c>
      <c r="AR599" s="123">
        <v>0</v>
      </c>
      <c r="AS599" s="123">
        <v>0</v>
      </c>
      <c r="AT599" s="123">
        <v>0</v>
      </c>
      <c r="AU599" s="123">
        <v>0</v>
      </c>
      <c r="AV599" s="123">
        <v>5</v>
      </c>
      <c r="AW599" s="123">
        <v>0</v>
      </c>
      <c r="AX599" s="123">
        <v>0</v>
      </c>
      <c r="AY599" s="123">
        <v>0</v>
      </c>
      <c r="AZ599" s="123">
        <v>5</v>
      </c>
      <c r="BA599" s="123">
        <v>5</v>
      </c>
      <c r="BB599" s="123">
        <v>0</v>
      </c>
      <c r="BC599" s="123">
        <v>0</v>
      </c>
      <c r="BD599" s="123">
        <v>0</v>
      </c>
      <c r="BE599" s="123">
        <v>0</v>
      </c>
      <c r="BF599" s="123">
        <v>0</v>
      </c>
      <c r="BG599" s="123">
        <v>0</v>
      </c>
      <c r="BH599" s="123">
        <v>0</v>
      </c>
      <c r="BI599" s="49"/>
      <c r="BJ599" s="166"/>
      <c r="BK599" s="166"/>
      <c r="BL599" s="166"/>
      <c r="BM599" s="149">
        <v>0</v>
      </c>
    </row>
    <row r="600" spans="2:65" ht="18" hidden="1" customHeight="1" outlineLevel="3">
      <c r="B600" s="166" t="s">
        <v>893</v>
      </c>
      <c r="C600" s="166" t="s">
        <v>1233</v>
      </c>
      <c r="D600" s="166" t="s">
        <v>1234</v>
      </c>
      <c r="E600" s="167" t="s">
        <v>1235</v>
      </c>
      <c r="F600" s="166"/>
      <c r="G600" s="49"/>
      <c r="H600" s="55">
        <v>115</v>
      </c>
      <c r="I600" s="55"/>
      <c r="J600" s="50">
        <v>115</v>
      </c>
      <c r="K600" s="49"/>
      <c r="L600" s="152"/>
      <c r="M600" s="55"/>
      <c r="N600" s="49">
        <v>115</v>
      </c>
      <c r="O600" s="50"/>
      <c r="P600" s="50">
        <v>115</v>
      </c>
      <c r="Q600" s="49"/>
      <c r="R600" s="152"/>
      <c r="S600" s="123">
        <v>0</v>
      </c>
      <c r="T600" s="123">
        <v>0</v>
      </c>
      <c r="U600" s="123">
        <v>0</v>
      </c>
      <c r="V600" s="123">
        <v>80</v>
      </c>
      <c r="W600" s="123">
        <v>0</v>
      </c>
      <c r="X600" s="123">
        <v>5</v>
      </c>
      <c r="Y600" s="123">
        <v>5</v>
      </c>
      <c r="Z600" s="123">
        <v>0</v>
      </c>
      <c r="AA600" s="123">
        <v>0</v>
      </c>
      <c r="AB600" s="123">
        <v>0</v>
      </c>
      <c r="AC600" s="123">
        <v>0</v>
      </c>
      <c r="AD600" s="123">
        <v>0</v>
      </c>
      <c r="AE600" s="123">
        <v>5</v>
      </c>
      <c r="AF600" s="123">
        <v>0</v>
      </c>
      <c r="AG600" s="123">
        <v>0</v>
      </c>
      <c r="AH600" s="123">
        <v>0</v>
      </c>
      <c r="AI600" s="123">
        <v>0</v>
      </c>
      <c r="AJ600" s="123">
        <v>5</v>
      </c>
      <c r="AK600" s="123">
        <v>0</v>
      </c>
      <c r="AL600" s="123">
        <v>0</v>
      </c>
      <c r="AM600" s="123">
        <v>0</v>
      </c>
      <c r="AN600" s="123">
        <v>0</v>
      </c>
      <c r="AO600" s="123">
        <v>0</v>
      </c>
      <c r="AP600" s="123">
        <v>0</v>
      </c>
      <c r="AQ600" s="123">
        <v>0</v>
      </c>
      <c r="AR600" s="123">
        <v>0</v>
      </c>
      <c r="AS600" s="123">
        <v>0</v>
      </c>
      <c r="AT600" s="123">
        <v>0</v>
      </c>
      <c r="AU600" s="123">
        <v>0</v>
      </c>
      <c r="AV600" s="123">
        <v>0</v>
      </c>
      <c r="AW600" s="123">
        <v>0</v>
      </c>
      <c r="AX600" s="123">
        <v>0</v>
      </c>
      <c r="AY600" s="123">
        <v>0</v>
      </c>
      <c r="AZ600" s="123">
        <v>5</v>
      </c>
      <c r="BA600" s="123">
        <v>5</v>
      </c>
      <c r="BB600" s="123">
        <v>0</v>
      </c>
      <c r="BC600" s="123">
        <v>0</v>
      </c>
      <c r="BD600" s="123">
        <v>0</v>
      </c>
      <c r="BE600" s="123">
        <v>5</v>
      </c>
      <c r="BF600" s="123">
        <v>0</v>
      </c>
      <c r="BG600" s="123">
        <v>0</v>
      </c>
      <c r="BH600" s="123">
        <v>0</v>
      </c>
      <c r="BI600" s="49"/>
      <c r="BJ600" s="166"/>
      <c r="BK600" s="166"/>
      <c r="BL600" s="166"/>
      <c r="BM600" s="149">
        <v>0</v>
      </c>
    </row>
    <row r="601" spans="2:65" ht="18" hidden="1" customHeight="1" outlineLevel="3">
      <c r="B601" s="166" t="s">
        <v>893</v>
      </c>
      <c r="C601" s="166" t="s">
        <v>1233</v>
      </c>
      <c r="D601" s="166" t="s">
        <v>1266</v>
      </c>
      <c r="E601" s="167" t="s">
        <v>1267</v>
      </c>
      <c r="F601" s="166"/>
      <c r="G601" s="49"/>
      <c r="H601" s="55">
        <v>120</v>
      </c>
      <c r="I601" s="55"/>
      <c r="J601" s="50">
        <v>120</v>
      </c>
      <c r="K601" s="49"/>
      <c r="L601" s="152"/>
      <c r="M601" s="55"/>
      <c r="N601" s="49">
        <v>120</v>
      </c>
      <c r="O601" s="50"/>
      <c r="P601" s="50">
        <v>120</v>
      </c>
      <c r="Q601" s="49"/>
      <c r="R601" s="152"/>
      <c r="S601" s="123">
        <v>0</v>
      </c>
      <c r="T601" s="123">
        <v>0</v>
      </c>
      <c r="U601" s="123">
        <v>0</v>
      </c>
      <c r="V601" s="123">
        <v>80</v>
      </c>
      <c r="W601" s="123">
        <v>0</v>
      </c>
      <c r="X601" s="123">
        <v>5</v>
      </c>
      <c r="Y601" s="123">
        <v>0</v>
      </c>
      <c r="Z601" s="123">
        <v>0</v>
      </c>
      <c r="AA601" s="123">
        <v>0</v>
      </c>
      <c r="AB601" s="123">
        <v>0</v>
      </c>
      <c r="AC601" s="123">
        <v>0</v>
      </c>
      <c r="AD601" s="123">
        <v>0</v>
      </c>
      <c r="AE601" s="123">
        <v>5</v>
      </c>
      <c r="AF601" s="123">
        <v>0</v>
      </c>
      <c r="AG601" s="123">
        <v>0</v>
      </c>
      <c r="AH601" s="123">
        <v>0</v>
      </c>
      <c r="AI601" s="123">
        <v>0</v>
      </c>
      <c r="AJ601" s="123">
        <v>5</v>
      </c>
      <c r="AK601" s="123">
        <v>0</v>
      </c>
      <c r="AL601" s="123">
        <v>0</v>
      </c>
      <c r="AM601" s="123">
        <v>10</v>
      </c>
      <c r="AN601" s="123">
        <v>0</v>
      </c>
      <c r="AO601" s="123">
        <v>0</v>
      </c>
      <c r="AP601" s="123">
        <v>0</v>
      </c>
      <c r="AQ601" s="123">
        <v>0</v>
      </c>
      <c r="AR601" s="123">
        <v>0</v>
      </c>
      <c r="AS601" s="123">
        <v>0</v>
      </c>
      <c r="AT601" s="123">
        <v>0</v>
      </c>
      <c r="AU601" s="123">
        <v>0</v>
      </c>
      <c r="AV601" s="123">
        <v>0</v>
      </c>
      <c r="AW601" s="123">
        <v>0</v>
      </c>
      <c r="AX601" s="123">
        <v>0</v>
      </c>
      <c r="AY601" s="123">
        <v>0</v>
      </c>
      <c r="AZ601" s="123">
        <v>5</v>
      </c>
      <c r="BA601" s="123">
        <v>5</v>
      </c>
      <c r="BB601" s="123">
        <v>0</v>
      </c>
      <c r="BC601" s="123">
        <v>0</v>
      </c>
      <c r="BD601" s="123">
        <v>0</v>
      </c>
      <c r="BE601" s="123">
        <v>5</v>
      </c>
      <c r="BF601" s="123">
        <v>0</v>
      </c>
      <c r="BG601" s="123">
        <v>0</v>
      </c>
      <c r="BH601" s="123">
        <v>0</v>
      </c>
      <c r="BI601" s="49"/>
      <c r="BJ601" s="166"/>
      <c r="BK601" s="166"/>
      <c r="BL601" s="166"/>
      <c r="BM601" s="149">
        <v>0</v>
      </c>
    </row>
    <row r="602" spans="2:65" ht="18" hidden="1" customHeight="1" outlineLevel="3">
      <c r="B602" s="166" t="s">
        <v>893</v>
      </c>
      <c r="C602" s="166" t="s">
        <v>1233</v>
      </c>
      <c r="D602" s="166" t="s">
        <v>1284</v>
      </c>
      <c r="E602" s="167" t="s">
        <v>1285</v>
      </c>
      <c r="F602" s="166"/>
      <c r="G602" s="49"/>
      <c r="H602" s="55">
        <v>107</v>
      </c>
      <c r="I602" s="55"/>
      <c r="J602" s="50">
        <v>107</v>
      </c>
      <c r="K602" s="49"/>
      <c r="L602" s="152"/>
      <c r="M602" s="55"/>
      <c r="N602" s="49">
        <v>107</v>
      </c>
      <c r="O602" s="50"/>
      <c r="P602" s="50">
        <v>107</v>
      </c>
      <c r="Q602" s="49"/>
      <c r="R602" s="152"/>
      <c r="S602" s="123">
        <v>0</v>
      </c>
      <c r="T602" s="123">
        <v>0</v>
      </c>
      <c r="U602" s="123">
        <v>0</v>
      </c>
      <c r="V602" s="123">
        <v>30</v>
      </c>
      <c r="W602" s="123">
        <v>0</v>
      </c>
      <c r="X602" s="123">
        <v>10</v>
      </c>
      <c r="Y602" s="123">
        <v>22</v>
      </c>
      <c r="Z602" s="123">
        <v>0</v>
      </c>
      <c r="AA602" s="123">
        <v>0</v>
      </c>
      <c r="AB602" s="123">
        <v>0</v>
      </c>
      <c r="AC602" s="123">
        <v>0</v>
      </c>
      <c r="AD602" s="123">
        <v>0</v>
      </c>
      <c r="AE602" s="123">
        <v>0</v>
      </c>
      <c r="AF602" s="123">
        <v>0</v>
      </c>
      <c r="AG602" s="123">
        <v>0</v>
      </c>
      <c r="AH602" s="123">
        <v>0</v>
      </c>
      <c r="AI602" s="123">
        <v>5</v>
      </c>
      <c r="AJ602" s="123">
        <v>5</v>
      </c>
      <c r="AK602" s="123">
        <v>0</v>
      </c>
      <c r="AL602" s="123">
        <v>0</v>
      </c>
      <c r="AM602" s="123">
        <v>20</v>
      </c>
      <c r="AN602" s="123">
        <v>0</v>
      </c>
      <c r="AO602" s="123">
        <v>0</v>
      </c>
      <c r="AP602" s="123">
        <v>0</v>
      </c>
      <c r="AQ602" s="123">
        <v>0</v>
      </c>
      <c r="AR602" s="123">
        <v>0</v>
      </c>
      <c r="AS602" s="123">
        <v>0</v>
      </c>
      <c r="AT602" s="123">
        <v>0</v>
      </c>
      <c r="AU602" s="123">
        <v>0</v>
      </c>
      <c r="AV602" s="123">
        <v>5</v>
      </c>
      <c r="AW602" s="123">
        <v>0</v>
      </c>
      <c r="AX602" s="123">
        <v>0</v>
      </c>
      <c r="AY602" s="123">
        <v>0</v>
      </c>
      <c r="AZ602" s="123">
        <v>5</v>
      </c>
      <c r="BA602" s="123">
        <v>5</v>
      </c>
      <c r="BB602" s="123">
        <v>0</v>
      </c>
      <c r="BC602" s="123">
        <v>0</v>
      </c>
      <c r="BD602" s="123">
        <v>0</v>
      </c>
      <c r="BE602" s="123">
        <v>0</v>
      </c>
      <c r="BF602" s="123">
        <v>0</v>
      </c>
      <c r="BG602" s="123">
        <v>0</v>
      </c>
      <c r="BH602" s="123">
        <v>0</v>
      </c>
      <c r="BI602" s="49"/>
      <c r="BJ602" s="166"/>
      <c r="BK602" s="166"/>
      <c r="BL602" s="166"/>
      <c r="BM602" s="149">
        <v>0</v>
      </c>
    </row>
    <row r="603" spans="2:65" ht="18" customHeight="1" outlineLevel="2" collapsed="1">
      <c r="B603" s="158" t="s">
        <v>893</v>
      </c>
      <c r="C603" s="158"/>
      <c r="D603" s="158"/>
      <c r="E603" s="159" t="s">
        <v>917</v>
      </c>
      <c r="F603" s="158"/>
      <c r="G603" s="160"/>
      <c r="H603" s="160">
        <v>4469</v>
      </c>
      <c r="I603" s="160"/>
      <c r="J603" s="160">
        <v>4469</v>
      </c>
      <c r="K603" s="168"/>
      <c r="L603" s="161"/>
      <c r="M603" s="160"/>
      <c r="N603" s="160">
        <v>4469</v>
      </c>
      <c r="O603" s="160"/>
      <c r="P603" s="160">
        <v>4469</v>
      </c>
      <c r="Q603" s="168"/>
      <c r="R603" s="161"/>
      <c r="S603" s="160">
        <v>52</v>
      </c>
      <c r="T603" s="160">
        <v>0</v>
      </c>
      <c r="U603" s="160">
        <v>0</v>
      </c>
      <c r="V603" s="160">
        <v>1864</v>
      </c>
      <c r="W603" s="160">
        <v>0</v>
      </c>
      <c r="X603" s="160">
        <v>138</v>
      </c>
      <c r="Y603" s="160">
        <v>1095</v>
      </c>
      <c r="Z603" s="160">
        <v>0</v>
      </c>
      <c r="AA603" s="160">
        <v>0</v>
      </c>
      <c r="AB603" s="160">
        <v>0</v>
      </c>
      <c r="AC603" s="160">
        <v>25</v>
      </c>
      <c r="AD603" s="160">
        <v>0</v>
      </c>
      <c r="AE603" s="160">
        <v>30</v>
      </c>
      <c r="AF603" s="160">
        <v>0</v>
      </c>
      <c r="AG603" s="160">
        <v>0</v>
      </c>
      <c r="AH603" s="160">
        <v>0</v>
      </c>
      <c r="AI603" s="160">
        <v>60</v>
      </c>
      <c r="AJ603" s="160">
        <v>125</v>
      </c>
      <c r="AK603" s="160">
        <v>0</v>
      </c>
      <c r="AL603" s="160">
        <v>0</v>
      </c>
      <c r="AM603" s="160">
        <v>731</v>
      </c>
      <c r="AN603" s="160">
        <v>0</v>
      </c>
      <c r="AO603" s="160">
        <v>0</v>
      </c>
      <c r="AP603" s="160">
        <v>25</v>
      </c>
      <c r="AQ603" s="160">
        <v>15</v>
      </c>
      <c r="AR603" s="160">
        <v>0</v>
      </c>
      <c r="AS603" s="160">
        <v>0</v>
      </c>
      <c r="AT603" s="160">
        <v>0</v>
      </c>
      <c r="AU603" s="160">
        <v>0</v>
      </c>
      <c r="AV603" s="160">
        <v>65</v>
      </c>
      <c r="AW603" s="160">
        <v>0</v>
      </c>
      <c r="AX603" s="160">
        <v>0</v>
      </c>
      <c r="AY603" s="160">
        <v>0</v>
      </c>
      <c r="AZ603" s="160">
        <v>83</v>
      </c>
      <c r="BA603" s="160">
        <v>88</v>
      </c>
      <c r="BB603" s="160">
        <v>0</v>
      </c>
      <c r="BC603" s="160">
        <v>0</v>
      </c>
      <c r="BD603" s="160">
        <v>0</v>
      </c>
      <c r="BE603" s="160">
        <v>73</v>
      </c>
      <c r="BF603" s="160">
        <v>0</v>
      </c>
      <c r="BG603" s="160">
        <v>0</v>
      </c>
      <c r="BH603" s="160">
        <v>0</v>
      </c>
      <c r="BI603" s="160"/>
      <c r="BJ603" s="161"/>
      <c r="BK603" s="160"/>
      <c r="BL603" s="161"/>
      <c r="BM603" s="149">
        <v>0</v>
      </c>
    </row>
    <row r="604" spans="2:65" ht="18" customHeight="1" outlineLevel="1">
      <c r="B604" s="153" t="s">
        <v>893</v>
      </c>
      <c r="C604" s="153"/>
      <c r="D604" s="153" t="s">
        <v>143</v>
      </c>
      <c r="E604" s="153"/>
      <c r="F604" s="153"/>
      <c r="G604" s="154"/>
      <c r="H604" s="154">
        <v>62252</v>
      </c>
      <c r="I604" s="154"/>
      <c r="J604" s="154">
        <v>62252</v>
      </c>
      <c r="K604" s="155"/>
      <c r="L604" s="156"/>
      <c r="M604" s="154"/>
      <c r="N604" s="154">
        <v>62252</v>
      </c>
      <c r="O604" s="154"/>
      <c r="P604" s="154">
        <v>62252</v>
      </c>
      <c r="Q604" s="155"/>
      <c r="R604" s="156"/>
      <c r="S604" s="154">
        <v>1819</v>
      </c>
      <c r="T604" s="189">
        <v>0</v>
      </c>
      <c r="U604" s="189">
        <v>0</v>
      </c>
      <c r="V604" s="189">
        <v>18218</v>
      </c>
      <c r="W604" s="189">
        <v>0</v>
      </c>
      <c r="X604" s="189">
        <v>2111</v>
      </c>
      <c r="Y604" s="189">
        <v>11589</v>
      </c>
      <c r="Z604" s="189">
        <v>0</v>
      </c>
      <c r="AA604" s="189">
        <v>0</v>
      </c>
      <c r="AB604" s="189">
        <v>0</v>
      </c>
      <c r="AC604" s="189">
        <v>562</v>
      </c>
      <c r="AD604" s="189">
        <v>315</v>
      </c>
      <c r="AE604" s="189">
        <v>439</v>
      </c>
      <c r="AF604" s="189">
        <v>1160</v>
      </c>
      <c r="AG604" s="189">
        <v>741</v>
      </c>
      <c r="AH604" s="189">
        <v>387</v>
      </c>
      <c r="AI604" s="189">
        <v>2408</v>
      </c>
      <c r="AJ604" s="189">
        <v>2564</v>
      </c>
      <c r="AK604" s="189">
        <v>0</v>
      </c>
      <c r="AL604" s="189">
        <v>0</v>
      </c>
      <c r="AM604" s="189">
        <v>11299</v>
      </c>
      <c r="AN604" s="189">
        <v>0</v>
      </c>
      <c r="AO604" s="189">
        <v>0</v>
      </c>
      <c r="AP604" s="189">
        <v>753</v>
      </c>
      <c r="AQ604" s="189">
        <v>2118</v>
      </c>
      <c r="AR604" s="189">
        <v>1067</v>
      </c>
      <c r="AS604" s="189">
        <v>0</v>
      </c>
      <c r="AT604" s="189">
        <v>0</v>
      </c>
      <c r="AU604" s="189">
        <v>0</v>
      </c>
      <c r="AV604" s="189">
        <v>1740</v>
      </c>
      <c r="AW604" s="189">
        <v>52</v>
      </c>
      <c r="AX604" s="189">
        <v>4</v>
      </c>
      <c r="AY604" s="189">
        <v>4</v>
      </c>
      <c r="AZ604" s="189">
        <v>841</v>
      </c>
      <c r="BA604" s="189">
        <v>770</v>
      </c>
      <c r="BB604" s="189">
        <v>0</v>
      </c>
      <c r="BC604" s="189">
        <v>0</v>
      </c>
      <c r="BD604" s="189">
        <v>0</v>
      </c>
      <c r="BE604" s="154">
        <v>1291</v>
      </c>
      <c r="BF604" s="154">
        <v>0</v>
      </c>
      <c r="BG604" s="154">
        <v>0</v>
      </c>
      <c r="BH604" s="154">
        <v>0</v>
      </c>
      <c r="BI604" s="189"/>
      <c r="BJ604" s="190"/>
      <c r="BK604" s="189"/>
      <c r="BL604" s="190"/>
      <c r="BM604" s="149">
        <v>0</v>
      </c>
    </row>
    <row r="605" spans="2:65" ht="18" hidden="1" customHeight="1" outlineLevel="3">
      <c r="B605" s="150" t="s">
        <v>744</v>
      </c>
      <c r="C605" s="150" t="s">
        <v>1139</v>
      </c>
      <c r="D605" s="151">
        <v>2114</v>
      </c>
      <c r="E605" s="151" t="s">
        <v>179</v>
      </c>
      <c r="F605" s="166"/>
      <c r="G605" s="49"/>
      <c r="H605" s="55">
        <v>14074.733999999846</v>
      </c>
      <c r="I605" s="55"/>
      <c r="J605" s="50">
        <v>14074.733999999846</v>
      </c>
      <c r="K605" s="124"/>
      <c r="L605" s="152"/>
      <c r="M605" s="55"/>
      <c r="N605" s="49">
        <v>14068.841999999846</v>
      </c>
      <c r="O605" s="50"/>
      <c r="P605" s="50">
        <v>14068.841999999846</v>
      </c>
      <c r="Q605" s="124"/>
      <c r="R605" s="152"/>
      <c r="S605" s="123">
        <v>28.881000000000093</v>
      </c>
      <c r="T605" s="123">
        <v>0</v>
      </c>
      <c r="U605" s="123">
        <v>0</v>
      </c>
      <c r="V605" s="123">
        <v>4686.5910000000786</v>
      </c>
      <c r="W605" s="123">
        <v>0</v>
      </c>
      <c r="X605" s="123">
        <v>140.25099999998943</v>
      </c>
      <c r="Y605" s="123">
        <v>5178.2279999998809</v>
      </c>
      <c r="Z605" s="123">
        <v>0</v>
      </c>
      <c r="AA605" s="123">
        <v>0</v>
      </c>
      <c r="AB605" s="123">
        <v>0</v>
      </c>
      <c r="AC605" s="123">
        <v>0</v>
      </c>
      <c r="AD605" s="123">
        <v>0.28900000000000015</v>
      </c>
      <c r="AE605" s="123">
        <v>79.180000000001456</v>
      </c>
      <c r="AF605" s="123">
        <v>21.695000000000025</v>
      </c>
      <c r="AG605" s="123">
        <v>0</v>
      </c>
      <c r="AH605" s="123">
        <v>0</v>
      </c>
      <c r="AI605" s="123">
        <v>243.78100000000123</v>
      </c>
      <c r="AJ605" s="123">
        <v>284.51299999999992</v>
      </c>
      <c r="AK605" s="123">
        <v>0</v>
      </c>
      <c r="AL605" s="123">
        <v>0</v>
      </c>
      <c r="AM605" s="123">
        <v>1053.5250000000251</v>
      </c>
      <c r="AN605" s="123">
        <v>0</v>
      </c>
      <c r="AO605" s="123">
        <v>0</v>
      </c>
      <c r="AP605" s="123">
        <v>308.157999999987</v>
      </c>
      <c r="AQ605" s="123">
        <v>1865.3389999998824</v>
      </c>
      <c r="AR605" s="123">
        <v>21.759999999999707</v>
      </c>
      <c r="AS605" s="123">
        <v>0</v>
      </c>
      <c r="AT605" s="123">
        <v>0</v>
      </c>
      <c r="AU605" s="123">
        <v>0</v>
      </c>
      <c r="AV605" s="123">
        <v>95.616000000000426</v>
      </c>
      <c r="AW605" s="123">
        <v>0</v>
      </c>
      <c r="AX605" s="123">
        <v>0</v>
      </c>
      <c r="AY605" s="123">
        <v>4.5069999999999979</v>
      </c>
      <c r="AZ605" s="123">
        <v>9.9999999999999805</v>
      </c>
      <c r="BA605" s="123">
        <v>10.19999999999998</v>
      </c>
      <c r="BB605" s="123">
        <v>0</v>
      </c>
      <c r="BC605" s="123">
        <v>0</v>
      </c>
      <c r="BD605" s="123">
        <v>0</v>
      </c>
      <c r="BE605" s="123">
        <v>36.328000000000358</v>
      </c>
      <c r="BF605" s="123">
        <v>3.6249999999999925</v>
      </c>
      <c r="BG605" s="123">
        <v>0</v>
      </c>
      <c r="BH605" s="123">
        <v>2.2670000000000017</v>
      </c>
      <c r="BI605" s="49"/>
      <c r="BJ605" s="152"/>
      <c r="BK605" s="49"/>
      <c r="BL605" s="152"/>
      <c r="BM605" s="149">
        <v>0</v>
      </c>
    </row>
    <row r="606" spans="2:65" ht="18" customHeight="1" outlineLevel="1" collapsed="1">
      <c r="B606" s="153" t="s">
        <v>744</v>
      </c>
      <c r="C606" s="153"/>
      <c r="D606" s="153" t="s">
        <v>178</v>
      </c>
      <c r="E606" s="153"/>
      <c r="F606" s="153"/>
      <c r="G606" s="154"/>
      <c r="H606" s="154">
        <v>14074.733999999846</v>
      </c>
      <c r="I606" s="154"/>
      <c r="J606" s="154">
        <v>14074.733999999846</v>
      </c>
      <c r="K606" s="155"/>
      <c r="L606" s="156"/>
      <c r="M606" s="154"/>
      <c r="N606" s="154">
        <v>14068.841999999846</v>
      </c>
      <c r="O606" s="154"/>
      <c r="P606" s="154">
        <v>14068.841999999846</v>
      </c>
      <c r="Q606" s="155"/>
      <c r="R606" s="156"/>
      <c r="S606" s="154">
        <v>28.881000000000093</v>
      </c>
      <c r="T606" s="154">
        <v>0</v>
      </c>
      <c r="U606" s="154">
        <v>0</v>
      </c>
      <c r="V606" s="154">
        <v>4686.5910000000786</v>
      </c>
      <c r="W606" s="154">
        <v>0</v>
      </c>
      <c r="X606" s="154">
        <v>140.25099999998943</v>
      </c>
      <c r="Y606" s="154">
        <v>5178.2279999998809</v>
      </c>
      <c r="Z606" s="154">
        <v>0</v>
      </c>
      <c r="AA606" s="154">
        <v>0</v>
      </c>
      <c r="AB606" s="154">
        <v>0</v>
      </c>
      <c r="AC606" s="154">
        <v>0</v>
      </c>
      <c r="AD606" s="154">
        <v>0.28900000000000015</v>
      </c>
      <c r="AE606" s="154">
        <v>79.180000000001456</v>
      </c>
      <c r="AF606" s="154">
        <v>21.695000000000025</v>
      </c>
      <c r="AG606" s="154">
        <v>0</v>
      </c>
      <c r="AH606" s="154">
        <v>0</v>
      </c>
      <c r="AI606" s="154">
        <v>243.78100000000123</v>
      </c>
      <c r="AJ606" s="154">
        <v>284.51299999999992</v>
      </c>
      <c r="AK606" s="154">
        <v>0</v>
      </c>
      <c r="AL606" s="154">
        <v>0</v>
      </c>
      <c r="AM606" s="154">
        <v>1053.5250000000251</v>
      </c>
      <c r="AN606" s="154">
        <v>0</v>
      </c>
      <c r="AO606" s="154">
        <v>0</v>
      </c>
      <c r="AP606" s="154">
        <v>308.157999999987</v>
      </c>
      <c r="AQ606" s="154">
        <v>1865.3389999998824</v>
      </c>
      <c r="AR606" s="154">
        <v>21.759999999999707</v>
      </c>
      <c r="AS606" s="154">
        <v>0</v>
      </c>
      <c r="AT606" s="154">
        <v>0</v>
      </c>
      <c r="AU606" s="154">
        <v>0</v>
      </c>
      <c r="AV606" s="154">
        <v>95.616000000000426</v>
      </c>
      <c r="AW606" s="154">
        <v>0</v>
      </c>
      <c r="AX606" s="154">
        <v>0</v>
      </c>
      <c r="AY606" s="154">
        <v>4.5069999999999979</v>
      </c>
      <c r="AZ606" s="154">
        <v>9.9999999999999805</v>
      </c>
      <c r="BA606" s="154">
        <v>10.19999999999998</v>
      </c>
      <c r="BB606" s="154">
        <v>0</v>
      </c>
      <c r="BC606" s="154">
        <v>0</v>
      </c>
      <c r="BD606" s="154">
        <v>0</v>
      </c>
      <c r="BE606" s="154">
        <v>36.328000000000358</v>
      </c>
      <c r="BF606" s="154">
        <v>3.6249999999999925</v>
      </c>
      <c r="BG606" s="154">
        <v>0</v>
      </c>
      <c r="BH606" s="154">
        <v>2.2670000000000017</v>
      </c>
      <c r="BI606" s="154"/>
      <c r="BJ606" s="156"/>
      <c r="BK606" s="154"/>
      <c r="BL606" s="156"/>
      <c r="BM606" s="149">
        <v>0</v>
      </c>
    </row>
    <row r="607" spans="2:65" ht="18" hidden="1" customHeight="1" outlineLevel="3">
      <c r="B607" s="150" t="s">
        <v>918</v>
      </c>
      <c r="C607" s="150" t="s">
        <v>144</v>
      </c>
      <c r="D607" s="150" t="s">
        <v>283</v>
      </c>
      <c r="E607" s="151" t="s">
        <v>300</v>
      </c>
      <c r="F607" s="150" t="s">
        <v>145</v>
      </c>
      <c r="G607" s="49"/>
      <c r="H607" s="55">
        <v>3029</v>
      </c>
      <c r="I607" s="55"/>
      <c r="J607" s="50">
        <v>3029</v>
      </c>
      <c r="K607" s="49"/>
      <c r="L607" s="152"/>
      <c r="M607" s="55"/>
      <c r="N607" s="49">
        <v>3029</v>
      </c>
      <c r="O607" s="50"/>
      <c r="P607" s="50">
        <v>3029</v>
      </c>
      <c r="Q607" s="49"/>
      <c r="R607" s="152"/>
      <c r="S607" s="123">
        <v>31</v>
      </c>
      <c r="T607" s="123">
        <v>0</v>
      </c>
      <c r="U607" s="123">
        <v>0</v>
      </c>
      <c r="V607" s="123">
        <v>1080</v>
      </c>
      <c r="W607" s="123">
        <v>0</v>
      </c>
      <c r="X607" s="123">
        <v>5</v>
      </c>
      <c r="Y607" s="123">
        <v>678</v>
      </c>
      <c r="Z607" s="123">
        <v>0</v>
      </c>
      <c r="AA607" s="123">
        <v>0</v>
      </c>
      <c r="AB607" s="123">
        <v>0</v>
      </c>
      <c r="AC607" s="123">
        <v>10</v>
      </c>
      <c r="AD607" s="123">
        <v>25</v>
      </c>
      <c r="AE607" s="123">
        <v>0</v>
      </c>
      <c r="AF607" s="123">
        <v>76</v>
      </c>
      <c r="AG607" s="123">
        <v>20</v>
      </c>
      <c r="AH607" s="123">
        <v>48</v>
      </c>
      <c r="AI607" s="123">
        <v>233</v>
      </c>
      <c r="AJ607" s="123">
        <v>254</v>
      </c>
      <c r="AK607" s="123">
        <v>0</v>
      </c>
      <c r="AL607" s="123">
        <v>0</v>
      </c>
      <c r="AM607" s="123">
        <v>130</v>
      </c>
      <c r="AN607" s="123">
        <v>0</v>
      </c>
      <c r="AO607" s="123">
        <v>0</v>
      </c>
      <c r="AP607" s="123">
        <v>50</v>
      </c>
      <c r="AQ607" s="123">
        <v>160</v>
      </c>
      <c r="AR607" s="123">
        <v>61</v>
      </c>
      <c r="AS607" s="123">
        <v>0</v>
      </c>
      <c r="AT607" s="123">
        <v>0</v>
      </c>
      <c r="AU607" s="123">
        <v>0</v>
      </c>
      <c r="AV607" s="123">
        <v>93</v>
      </c>
      <c r="AW607" s="123">
        <v>0</v>
      </c>
      <c r="AX607" s="123">
        <v>0</v>
      </c>
      <c r="AY607" s="123">
        <v>0</v>
      </c>
      <c r="AZ607" s="123">
        <v>30</v>
      </c>
      <c r="BA607" s="123">
        <v>5</v>
      </c>
      <c r="BB607" s="123">
        <v>0</v>
      </c>
      <c r="BC607" s="123">
        <v>0</v>
      </c>
      <c r="BD607" s="123">
        <v>0</v>
      </c>
      <c r="BE607" s="123">
        <v>40</v>
      </c>
      <c r="BF607" s="123">
        <v>0</v>
      </c>
      <c r="BG607" s="123">
        <v>0</v>
      </c>
      <c r="BH607" s="123">
        <v>0</v>
      </c>
      <c r="BI607" s="49"/>
      <c r="BJ607" s="152"/>
      <c r="BK607" s="49"/>
      <c r="BL607" s="152"/>
      <c r="BM607" s="149">
        <v>0</v>
      </c>
    </row>
    <row r="608" spans="2:65" ht="18" hidden="1" customHeight="1" outlineLevel="3">
      <c r="B608" s="166" t="s">
        <v>918</v>
      </c>
      <c r="C608" s="166" t="s">
        <v>195</v>
      </c>
      <c r="D608" s="166" t="s">
        <v>282</v>
      </c>
      <c r="E608" s="167" t="s">
        <v>188</v>
      </c>
      <c r="F608" s="166" t="s">
        <v>635</v>
      </c>
      <c r="G608" s="49"/>
      <c r="H608" s="55">
        <v>9616</v>
      </c>
      <c r="I608" s="55"/>
      <c r="J608" s="50">
        <v>9616</v>
      </c>
      <c r="K608" s="49"/>
      <c r="L608" s="152"/>
      <c r="M608" s="55"/>
      <c r="N608" s="49">
        <v>9616</v>
      </c>
      <c r="O608" s="50"/>
      <c r="P608" s="50">
        <v>9616</v>
      </c>
      <c r="Q608" s="49"/>
      <c r="R608" s="152"/>
      <c r="S608" s="123">
        <v>255</v>
      </c>
      <c r="T608" s="123">
        <v>0</v>
      </c>
      <c r="U608" s="123">
        <v>0</v>
      </c>
      <c r="V608" s="123">
        <v>2949</v>
      </c>
      <c r="W608" s="123">
        <v>0</v>
      </c>
      <c r="X608" s="123">
        <v>108</v>
      </c>
      <c r="Y608" s="123">
        <v>2484</v>
      </c>
      <c r="Z608" s="123">
        <v>0</v>
      </c>
      <c r="AA608" s="123">
        <v>0</v>
      </c>
      <c r="AB608" s="123">
        <v>0</v>
      </c>
      <c r="AC608" s="123">
        <v>13</v>
      </c>
      <c r="AD608" s="123">
        <v>170</v>
      </c>
      <c r="AE608" s="123">
        <v>0</v>
      </c>
      <c r="AF608" s="123">
        <v>187</v>
      </c>
      <c r="AG608" s="123">
        <v>59</v>
      </c>
      <c r="AH608" s="123">
        <v>350</v>
      </c>
      <c r="AI608" s="123">
        <v>664</v>
      </c>
      <c r="AJ608" s="123">
        <v>125</v>
      </c>
      <c r="AK608" s="123">
        <v>0</v>
      </c>
      <c r="AL608" s="123">
        <v>0</v>
      </c>
      <c r="AM608" s="123">
        <v>440</v>
      </c>
      <c r="AN608" s="123">
        <v>0</v>
      </c>
      <c r="AO608" s="123">
        <v>0</v>
      </c>
      <c r="AP608" s="123">
        <v>125</v>
      </c>
      <c r="AQ608" s="123">
        <v>861</v>
      </c>
      <c r="AR608" s="123">
        <v>152</v>
      </c>
      <c r="AS608" s="123">
        <v>0</v>
      </c>
      <c r="AT608" s="123">
        <v>0</v>
      </c>
      <c r="AU608" s="123">
        <v>0</v>
      </c>
      <c r="AV608" s="123">
        <v>304</v>
      </c>
      <c r="AW608" s="123">
        <v>0</v>
      </c>
      <c r="AX608" s="123">
        <v>0</v>
      </c>
      <c r="AY608" s="123">
        <v>0</v>
      </c>
      <c r="AZ608" s="123">
        <v>135</v>
      </c>
      <c r="BA608" s="123">
        <v>128</v>
      </c>
      <c r="BB608" s="123">
        <v>0</v>
      </c>
      <c r="BC608" s="123">
        <v>0</v>
      </c>
      <c r="BD608" s="123">
        <v>0</v>
      </c>
      <c r="BE608" s="123">
        <v>107</v>
      </c>
      <c r="BF608" s="123">
        <v>0</v>
      </c>
      <c r="BG608" s="123">
        <v>0</v>
      </c>
      <c r="BH608" s="123">
        <v>0</v>
      </c>
      <c r="BI608" s="49"/>
      <c r="BJ608" s="166"/>
      <c r="BK608" s="166"/>
      <c r="BL608" s="166"/>
      <c r="BM608" s="149">
        <v>0</v>
      </c>
    </row>
    <row r="609" spans="2:65" ht="18" hidden="1" customHeight="1" outlineLevel="3">
      <c r="B609" s="166" t="s">
        <v>918</v>
      </c>
      <c r="C609" s="166" t="s">
        <v>147</v>
      </c>
      <c r="D609" s="166" t="s">
        <v>281</v>
      </c>
      <c r="E609" s="167" t="s">
        <v>42</v>
      </c>
      <c r="F609" s="166" t="s">
        <v>148</v>
      </c>
      <c r="G609" s="49"/>
      <c r="H609" s="55">
        <v>5524</v>
      </c>
      <c r="I609" s="55"/>
      <c r="J609" s="50">
        <v>5524</v>
      </c>
      <c r="K609" s="49"/>
      <c r="L609" s="152"/>
      <c r="M609" s="55"/>
      <c r="N609" s="49">
        <v>5524</v>
      </c>
      <c r="O609" s="50"/>
      <c r="P609" s="50">
        <v>5524</v>
      </c>
      <c r="Q609" s="49"/>
      <c r="R609" s="152"/>
      <c r="S609" s="123">
        <v>70</v>
      </c>
      <c r="T609" s="123">
        <v>0</v>
      </c>
      <c r="U609" s="123">
        <v>0</v>
      </c>
      <c r="V609" s="123">
        <v>1691</v>
      </c>
      <c r="W609" s="123">
        <v>0</v>
      </c>
      <c r="X609" s="123">
        <v>55</v>
      </c>
      <c r="Y609" s="123">
        <v>1572</v>
      </c>
      <c r="Z609" s="123">
        <v>0</v>
      </c>
      <c r="AA609" s="123">
        <v>0</v>
      </c>
      <c r="AB609" s="123">
        <v>0</v>
      </c>
      <c r="AC609" s="123">
        <v>10</v>
      </c>
      <c r="AD609" s="123">
        <v>40</v>
      </c>
      <c r="AE609" s="123">
        <v>0</v>
      </c>
      <c r="AF609" s="123">
        <v>102</v>
      </c>
      <c r="AG609" s="123">
        <v>30</v>
      </c>
      <c r="AH609" s="123">
        <v>187</v>
      </c>
      <c r="AI609" s="123">
        <v>413</v>
      </c>
      <c r="AJ609" s="123">
        <v>182</v>
      </c>
      <c r="AK609" s="123">
        <v>0</v>
      </c>
      <c r="AL609" s="123">
        <v>0</v>
      </c>
      <c r="AM609" s="123">
        <v>265</v>
      </c>
      <c r="AN609" s="123">
        <v>0</v>
      </c>
      <c r="AO609" s="123">
        <v>0</v>
      </c>
      <c r="AP609" s="123">
        <v>70</v>
      </c>
      <c r="AQ609" s="123">
        <v>555</v>
      </c>
      <c r="AR609" s="123">
        <v>92</v>
      </c>
      <c r="AS609" s="123">
        <v>0</v>
      </c>
      <c r="AT609" s="123">
        <v>0</v>
      </c>
      <c r="AU609" s="123">
        <v>0</v>
      </c>
      <c r="AV609" s="123">
        <v>50</v>
      </c>
      <c r="AW609" s="123">
        <v>0</v>
      </c>
      <c r="AX609" s="123">
        <v>0</v>
      </c>
      <c r="AY609" s="123">
        <v>0</v>
      </c>
      <c r="AZ609" s="123">
        <v>35</v>
      </c>
      <c r="BA609" s="123">
        <v>45</v>
      </c>
      <c r="BB609" s="123">
        <v>0</v>
      </c>
      <c r="BC609" s="123">
        <v>0</v>
      </c>
      <c r="BD609" s="123">
        <v>0</v>
      </c>
      <c r="BE609" s="123">
        <v>60</v>
      </c>
      <c r="BF609" s="123">
        <v>0</v>
      </c>
      <c r="BG609" s="123">
        <v>0</v>
      </c>
      <c r="BH609" s="123">
        <v>0</v>
      </c>
      <c r="BI609" s="49"/>
      <c r="BJ609" s="166"/>
      <c r="BK609" s="166"/>
      <c r="BL609" s="166"/>
      <c r="BM609" s="149">
        <v>0</v>
      </c>
    </row>
    <row r="610" spans="2:65" ht="18" hidden="1" customHeight="1" outlineLevel="3">
      <c r="B610" s="166" t="s">
        <v>918</v>
      </c>
      <c r="C610" s="166" t="s">
        <v>1236</v>
      </c>
      <c r="D610" s="166" t="s">
        <v>280</v>
      </c>
      <c r="E610" s="167" t="s">
        <v>70</v>
      </c>
      <c r="F610" s="166" t="s">
        <v>919</v>
      </c>
      <c r="G610" s="49"/>
      <c r="H610" s="55">
        <v>3511</v>
      </c>
      <c r="I610" s="55"/>
      <c r="J610" s="50">
        <v>3511</v>
      </c>
      <c r="K610" s="49"/>
      <c r="L610" s="152"/>
      <c r="M610" s="55"/>
      <c r="N610" s="49">
        <v>3511</v>
      </c>
      <c r="O610" s="50"/>
      <c r="P610" s="50">
        <v>3511</v>
      </c>
      <c r="Q610" s="49"/>
      <c r="R610" s="152"/>
      <c r="S610" s="123">
        <v>0</v>
      </c>
      <c r="T610" s="123">
        <v>0</v>
      </c>
      <c r="U610" s="123">
        <v>0</v>
      </c>
      <c r="V610" s="123">
        <v>1105</v>
      </c>
      <c r="W610" s="123">
        <v>0</v>
      </c>
      <c r="X610" s="123">
        <v>25</v>
      </c>
      <c r="Y610" s="123">
        <v>1136</v>
      </c>
      <c r="Z610" s="123">
        <v>0</v>
      </c>
      <c r="AA610" s="123">
        <v>0</v>
      </c>
      <c r="AB610" s="123">
        <v>0</v>
      </c>
      <c r="AC610" s="123">
        <v>6</v>
      </c>
      <c r="AD610" s="123">
        <v>25</v>
      </c>
      <c r="AE610" s="123">
        <v>0</v>
      </c>
      <c r="AF610" s="123">
        <v>50</v>
      </c>
      <c r="AG610" s="123">
        <v>17</v>
      </c>
      <c r="AH610" s="123">
        <v>40</v>
      </c>
      <c r="AI610" s="123">
        <v>230</v>
      </c>
      <c r="AJ610" s="123">
        <v>98</v>
      </c>
      <c r="AK610" s="123">
        <v>0</v>
      </c>
      <c r="AL610" s="123">
        <v>0</v>
      </c>
      <c r="AM610" s="123">
        <v>193</v>
      </c>
      <c r="AN610" s="123">
        <v>0</v>
      </c>
      <c r="AO610" s="123">
        <v>0</v>
      </c>
      <c r="AP610" s="123">
        <v>40</v>
      </c>
      <c r="AQ610" s="123">
        <v>381</v>
      </c>
      <c r="AR610" s="123">
        <v>20</v>
      </c>
      <c r="AS610" s="123">
        <v>0</v>
      </c>
      <c r="AT610" s="123">
        <v>0</v>
      </c>
      <c r="AU610" s="123">
        <v>0</v>
      </c>
      <c r="AV610" s="123">
        <v>85</v>
      </c>
      <c r="AW610" s="123">
        <v>0</v>
      </c>
      <c r="AX610" s="123">
        <v>0</v>
      </c>
      <c r="AY610" s="123">
        <v>0</v>
      </c>
      <c r="AZ610" s="123">
        <v>15</v>
      </c>
      <c r="BA610" s="123">
        <v>15</v>
      </c>
      <c r="BB610" s="123">
        <v>0</v>
      </c>
      <c r="BC610" s="123">
        <v>0</v>
      </c>
      <c r="BD610" s="123">
        <v>0</v>
      </c>
      <c r="BE610" s="123">
        <v>30</v>
      </c>
      <c r="BF610" s="123">
        <v>0</v>
      </c>
      <c r="BG610" s="123">
        <v>0</v>
      </c>
      <c r="BH610" s="123">
        <v>0</v>
      </c>
      <c r="BI610" s="49"/>
      <c r="BJ610" s="166"/>
      <c r="BK610" s="166"/>
      <c r="BL610" s="166"/>
      <c r="BM610" s="149">
        <v>0</v>
      </c>
    </row>
    <row r="611" spans="2:65" ht="18" hidden="1" customHeight="1" outlineLevel="3">
      <c r="B611" s="166" t="s">
        <v>918</v>
      </c>
      <c r="C611" s="166" t="s">
        <v>1236</v>
      </c>
      <c r="D611" s="166" t="s">
        <v>324</v>
      </c>
      <c r="E611" s="167" t="s">
        <v>325</v>
      </c>
      <c r="F611" s="166" t="s">
        <v>920</v>
      </c>
      <c r="G611" s="49"/>
      <c r="H611" s="55">
        <v>1703</v>
      </c>
      <c r="I611" s="55"/>
      <c r="J611" s="50">
        <v>1703</v>
      </c>
      <c r="K611" s="49"/>
      <c r="L611" s="152"/>
      <c r="M611" s="55"/>
      <c r="N611" s="49">
        <v>1703</v>
      </c>
      <c r="O611" s="50"/>
      <c r="P611" s="50">
        <v>1703</v>
      </c>
      <c r="Q611" s="49"/>
      <c r="R611" s="152"/>
      <c r="S611" s="123">
        <v>15</v>
      </c>
      <c r="T611" s="123">
        <v>0</v>
      </c>
      <c r="U611" s="123">
        <v>0</v>
      </c>
      <c r="V611" s="123">
        <v>609</v>
      </c>
      <c r="W611" s="123">
        <v>0</v>
      </c>
      <c r="X611" s="123">
        <v>32</v>
      </c>
      <c r="Y611" s="123">
        <v>432</v>
      </c>
      <c r="Z611" s="123">
        <v>0</v>
      </c>
      <c r="AA611" s="123">
        <v>0</v>
      </c>
      <c r="AB611" s="123">
        <v>0</v>
      </c>
      <c r="AC611" s="123">
        <v>10</v>
      </c>
      <c r="AD611" s="123">
        <v>11</v>
      </c>
      <c r="AE611" s="123">
        <v>0</v>
      </c>
      <c r="AF611" s="123">
        <v>24</v>
      </c>
      <c r="AG611" s="123">
        <v>15</v>
      </c>
      <c r="AH611" s="123">
        <v>20</v>
      </c>
      <c r="AI611" s="123">
        <v>119</v>
      </c>
      <c r="AJ611" s="123">
        <v>35</v>
      </c>
      <c r="AK611" s="123">
        <v>0</v>
      </c>
      <c r="AL611" s="123">
        <v>0</v>
      </c>
      <c r="AM611" s="123">
        <v>153</v>
      </c>
      <c r="AN611" s="123">
        <v>0</v>
      </c>
      <c r="AO611" s="123">
        <v>0</v>
      </c>
      <c r="AP611" s="123">
        <v>28</v>
      </c>
      <c r="AQ611" s="123">
        <v>120</v>
      </c>
      <c r="AR611" s="123">
        <v>16</v>
      </c>
      <c r="AS611" s="123">
        <v>0</v>
      </c>
      <c r="AT611" s="123">
        <v>0</v>
      </c>
      <c r="AU611" s="123">
        <v>0</v>
      </c>
      <c r="AV611" s="123">
        <v>34</v>
      </c>
      <c r="AW611" s="123">
        <v>0</v>
      </c>
      <c r="AX611" s="123">
        <v>0</v>
      </c>
      <c r="AY611" s="123">
        <v>0</v>
      </c>
      <c r="AZ611" s="123">
        <v>4</v>
      </c>
      <c r="BA611" s="123">
        <v>8</v>
      </c>
      <c r="BB611" s="123">
        <v>0</v>
      </c>
      <c r="BC611" s="123">
        <v>0</v>
      </c>
      <c r="BD611" s="123">
        <v>0</v>
      </c>
      <c r="BE611" s="123">
        <v>18</v>
      </c>
      <c r="BF611" s="123">
        <v>0</v>
      </c>
      <c r="BG611" s="123">
        <v>0</v>
      </c>
      <c r="BH611" s="123">
        <v>0</v>
      </c>
      <c r="BI611" s="49"/>
      <c r="BJ611" s="166"/>
      <c r="BK611" s="166"/>
      <c r="BL611" s="166"/>
      <c r="BM611" s="149">
        <v>0</v>
      </c>
    </row>
    <row r="612" spans="2:65" ht="18" hidden="1" customHeight="1" outlineLevel="3">
      <c r="B612" s="166" t="s">
        <v>918</v>
      </c>
      <c r="C612" s="166" t="s">
        <v>144</v>
      </c>
      <c r="D612" s="166" t="s">
        <v>310</v>
      </c>
      <c r="E612" s="167" t="s">
        <v>313</v>
      </c>
      <c r="F612" s="166" t="s">
        <v>145</v>
      </c>
      <c r="G612" s="49"/>
      <c r="H612" s="55">
        <v>2639</v>
      </c>
      <c r="I612" s="55"/>
      <c r="J612" s="50">
        <v>2639</v>
      </c>
      <c r="K612" s="49"/>
      <c r="L612" s="152"/>
      <c r="M612" s="55"/>
      <c r="N612" s="49">
        <v>2639</v>
      </c>
      <c r="O612" s="50"/>
      <c r="P612" s="50">
        <v>2639</v>
      </c>
      <c r="Q612" s="49"/>
      <c r="R612" s="152"/>
      <c r="S612" s="123">
        <v>50</v>
      </c>
      <c r="T612" s="123">
        <v>0</v>
      </c>
      <c r="U612" s="123">
        <v>0</v>
      </c>
      <c r="V612" s="123">
        <v>904</v>
      </c>
      <c r="W612" s="123">
        <v>0</v>
      </c>
      <c r="X612" s="123">
        <v>5</v>
      </c>
      <c r="Y612" s="123">
        <v>748</v>
      </c>
      <c r="Z612" s="123">
        <v>0</v>
      </c>
      <c r="AA612" s="123">
        <v>0</v>
      </c>
      <c r="AB612" s="123">
        <v>0</v>
      </c>
      <c r="AC612" s="123">
        <v>6</v>
      </c>
      <c r="AD612" s="123">
        <v>27</v>
      </c>
      <c r="AE612" s="123">
        <v>0</v>
      </c>
      <c r="AF612" s="123">
        <v>44</v>
      </c>
      <c r="AG612" s="123">
        <v>17</v>
      </c>
      <c r="AH612" s="123">
        <v>38</v>
      </c>
      <c r="AI612" s="123">
        <v>199</v>
      </c>
      <c r="AJ612" s="123">
        <v>50</v>
      </c>
      <c r="AK612" s="123">
        <v>0</v>
      </c>
      <c r="AL612" s="123">
        <v>0</v>
      </c>
      <c r="AM612" s="123">
        <v>141</v>
      </c>
      <c r="AN612" s="123">
        <v>0</v>
      </c>
      <c r="AO612" s="123">
        <v>0</v>
      </c>
      <c r="AP612" s="123">
        <v>0</v>
      </c>
      <c r="AQ612" s="123">
        <v>272</v>
      </c>
      <c r="AR612" s="123">
        <v>44</v>
      </c>
      <c r="AS612" s="123">
        <v>0</v>
      </c>
      <c r="AT612" s="123">
        <v>0</v>
      </c>
      <c r="AU612" s="123">
        <v>0</v>
      </c>
      <c r="AV612" s="123">
        <v>30</v>
      </c>
      <c r="AW612" s="123">
        <v>0</v>
      </c>
      <c r="AX612" s="123">
        <v>0</v>
      </c>
      <c r="AY612" s="123">
        <v>0</v>
      </c>
      <c r="AZ612" s="123">
        <v>18</v>
      </c>
      <c r="BA612" s="123">
        <v>17</v>
      </c>
      <c r="BB612" s="123">
        <v>0</v>
      </c>
      <c r="BC612" s="123">
        <v>0</v>
      </c>
      <c r="BD612" s="123">
        <v>0</v>
      </c>
      <c r="BE612" s="123">
        <v>29</v>
      </c>
      <c r="BF612" s="123">
        <v>0</v>
      </c>
      <c r="BG612" s="123">
        <v>0</v>
      </c>
      <c r="BH612" s="123">
        <v>0</v>
      </c>
      <c r="BI612" s="49"/>
      <c r="BJ612" s="166"/>
      <c r="BK612" s="166"/>
      <c r="BL612" s="166"/>
      <c r="BM612" s="149">
        <v>0</v>
      </c>
    </row>
    <row r="613" spans="2:65" ht="18" hidden="1" customHeight="1" outlineLevel="3">
      <c r="B613" s="166" t="s">
        <v>918</v>
      </c>
      <c r="C613" s="166" t="s">
        <v>171</v>
      </c>
      <c r="D613" s="166" t="s">
        <v>308</v>
      </c>
      <c r="E613" s="167" t="s">
        <v>311</v>
      </c>
      <c r="F613" s="166" t="s">
        <v>318</v>
      </c>
      <c r="G613" s="49"/>
      <c r="H613" s="55">
        <v>3195</v>
      </c>
      <c r="I613" s="55"/>
      <c r="J613" s="50">
        <v>3195</v>
      </c>
      <c r="K613" s="49"/>
      <c r="L613" s="152"/>
      <c r="M613" s="55"/>
      <c r="N613" s="49">
        <v>3195</v>
      </c>
      <c r="O613" s="50"/>
      <c r="P613" s="50">
        <v>3195</v>
      </c>
      <c r="Q613" s="49"/>
      <c r="R613" s="152"/>
      <c r="S613" s="123">
        <v>125</v>
      </c>
      <c r="T613" s="123">
        <v>0</v>
      </c>
      <c r="U613" s="123">
        <v>0</v>
      </c>
      <c r="V613" s="123">
        <v>1000</v>
      </c>
      <c r="W613" s="123">
        <v>0</v>
      </c>
      <c r="X613" s="123">
        <v>0</v>
      </c>
      <c r="Y613" s="123">
        <v>807</v>
      </c>
      <c r="Z613" s="123">
        <v>0</v>
      </c>
      <c r="AA613" s="123">
        <v>0</v>
      </c>
      <c r="AB613" s="123">
        <v>0</v>
      </c>
      <c r="AC613" s="123">
        <v>6</v>
      </c>
      <c r="AD613" s="123">
        <v>28</v>
      </c>
      <c r="AE613" s="123">
        <v>0</v>
      </c>
      <c r="AF613" s="123">
        <v>61</v>
      </c>
      <c r="AG613" s="123">
        <v>17</v>
      </c>
      <c r="AH613" s="123">
        <v>39</v>
      </c>
      <c r="AI613" s="123">
        <v>223</v>
      </c>
      <c r="AJ613" s="123">
        <v>193</v>
      </c>
      <c r="AK613" s="123">
        <v>0</v>
      </c>
      <c r="AL613" s="123">
        <v>0</v>
      </c>
      <c r="AM613" s="123">
        <v>204</v>
      </c>
      <c r="AN613" s="123">
        <v>0</v>
      </c>
      <c r="AO613" s="123">
        <v>0</v>
      </c>
      <c r="AP613" s="123">
        <v>0</v>
      </c>
      <c r="AQ613" s="123">
        <v>261</v>
      </c>
      <c r="AR613" s="123">
        <v>54</v>
      </c>
      <c r="AS613" s="123">
        <v>0</v>
      </c>
      <c r="AT613" s="123">
        <v>0</v>
      </c>
      <c r="AU613" s="123">
        <v>0</v>
      </c>
      <c r="AV613" s="123">
        <v>105</v>
      </c>
      <c r="AW613" s="123">
        <v>0</v>
      </c>
      <c r="AX613" s="123">
        <v>0</v>
      </c>
      <c r="AY613" s="123">
        <v>0</v>
      </c>
      <c r="AZ613" s="123">
        <v>23</v>
      </c>
      <c r="BA613" s="123">
        <v>17</v>
      </c>
      <c r="BB613" s="123">
        <v>0</v>
      </c>
      <c r="BC613" s="123">
        <v>0</v>
      </c>
      <c r="BD613" s="123">
        <v>0</v>
      </c>
      <c r="BE613" s="123">
        <v>32</v>
      </c>
      <c r="BF613" s="123">
        <v>0</v>
      </c>
      <c r="BG613" s="123">
        <v>0</v>
      </c>
      <c r="BH613" s="123">
        <v>0</v>
      </c>
      <c r="BI613" s="49"/>
      <c r="BJ613" s="166"/>
      <c r="BK613" s="166"/>
      <c r="BL613" s="166"/>
      <c r="BM613" s="149">
        <v>0</v>
      </c>
    </row>
    <row r="614" spans="2:65" ht="18" hidden="1" customHeight="1" outlineLevel="3">
      <c r="B614" s="166" t="s">
        <v>918</v>
      </c>
      <c r="C614" s="166" t="s">
        <v>171</v>
      </c>
      <c r="D614" s="166" t="s">
        <v>309</v>
      </c>
      <c r="E614" s="167" t="s">
        <v>312</v>
      </c>
      <c r="F614" s="166" t="s">
        <v>921</v>
      </c>
      <c r="G614" s="49"/>
      <c r="H614" s="55">
        <v>3246</v>
      </c>
      <c r="I614" s="55"/>
      <c r="J614" s="50">
        <v>3246</v>
      </c>
      <c r="K614" s="49"/>
      <c r="L614" s="152"/>
      <c r="M614" s="55"/>
      <c r="N614" s="49">
        <v>3246</v>
      </c>
      <c r="O614" s="50"/>
      <c r="P614" s="50">
        <v>3246</v>
      </c>
      <c r="Q614" s="49"/>
      <c r="R614" s="152"/>
      <c r="S614" s="123">
        <v>160</v>
      </c>
      <c r="T614" s="123">
        <v>0</v>
      </c>
      <c r="U614" s="123">
        <v>0</v>
      </c>
      <c r="V614" s="123">
        <v>1014</v>
      </c>
      <c r="W614" s="123">
        <v>0</v>
      </c>
      <c r="X614" s="123">
        <v>0</v>
      </c>
      <c r="Y614" s="123">
        <v>807</v>
      </c>
      <c r="Z614" s="123">
        <v>0</v>
      </c>
      <c r="AA614" s="123">
        <v>0</v>
      </c>
      <c r="AB614" s="123">
        <v>0</v>
      </c>
      <c r="AC614" s="123">
        <v>6</v>
      </c>
      <c r="AD614" s="123">
        <v>30</v>
      </c>
      <c r="AE614" s="123">
        <v>0</v>
      </c>
      <c r="AF614" s="123">
        <v>61</v>
      </c>
      <c r="AG614" s="123">
        <v>17</v>
      </c>
      <c r="AH614" s="123">
        <v>39</v>
      </c>
      <c r="AI614" s="123">
        <v>222</v>
      </c>
      <c r="AJ614" s="123">
        <v>228</v>
      </c>
      <c r="AK614" s="123">
        <v>0</v>
      </c>
      <c r="AL614" s="123">
        <v>0</v>
      </c>
      <c r="AM614" s="123">
        <v>204</v>
      </c>
      <c r="AN614" s="123">
        <v>0</v>
      </c>
      <c r="AO614" s="123">
        <v>0</v>
      </c>
      <c r="AP614" s="123">
        <v>0</v>
      </c>
      <c r="AQ614" s="123">
        <v>260</v>
      </c>
      <c r="AR614" s="123">
        <v>54</v>
      </c>
      <c r="AS614" s="123">
        <v>0</v>
      </c>
      <c r="AT614" s="123">
        <v>0</v>
      </c>
      <c r="AU614" s="123">
        <v>0</v>
      </c>
      <c r="AV614" s="123">
        <v>75</v>
      </c>
      <c r="AW614" s="123">
        <v>0</v>
      </c>
      <c r="AX614" s="123">
        <v>0</v>
      </c>
      <c r="AY614" s="123">
        <v>0</v>
      </c>
      <c r="AZ614" s="123">
        <v>20</v>
      </c>
      <c r="BA614" s="123">
        <v>17</v>
      </c>
      <c r="BB614" s="123">
        <v>0</v>
      </c>
      <c r="BC614" s="123">
        <v>0</v>
      </c>
      <c r="BD614" s="123">
        <v>0</v>
      </c>
      <c r="BE614" s="123">
        <v>32</v>
      </c>
      <c r="BF614" s="123">
        <v>0</v>
      </c>
      <c r="BG614" s="123">
        <v>0</v>
      </c>
      <c r="BH614" s="123">
        <v>0</v>
      </c>
      <c r="BI614" s="49"/>
      <c r="BJ614" s="166"/>
      <c r="BK614" s="166"/>
      <c r="BL614" s="166"/>
      <c r="BM614" s="149">
        <v>0</v>
      </c>
    </row>
    <row r="615" spans="2:65" ht="18" customHeight="1" outlineLevel="2" collapsed="1">
      <c r="B615" s="158" t="s">
        <v>918</v>
      </c>
      <c r="C615" s="158"/>
      <c r="D615" s="158"/>
      <c r="E615" s="159" t="s">
        <v>922</v>
      </c>
      <c r="F615" s="158"/>
      <c r="G615" s="160"/>
      <c r="H615" s="160">
        <v>32463</v>
      </c>
      <c r="I615" s="160"/>
      <c r="J615" s="160">
        <v>32463</v>
      </c>
      <c r="K615" s="168"/>
      <c r="L615" s="161"/>
      <c r="M615" s="160"/>
      <c r="N615" s="160">
        <v>32463</v>
      </c>
      <c r="O615" s="160"/>
      <c r="P615" s="160">
        <v>32463</v>
      </c>
      <c r="Q615" s="168"/>
      <c r="R615" s="161"/>
      <c r="S615" s="160">
        <v>706</v>
      </c>
      <c r="T615" s="160">
        <v>0</v>
      </c>
      <c r="U615" s="160">
        <v>0</v>
      </c>
      <c r="V615" s="160">
        <v>10352</v>
      </c>
      <c r="W615" s="160">
        <v>0</v>
      </c>
      <c r="X615" s="160">
        <v>230</v>
      </c>
      <c r="Y615" s="160">
        <v>8664</v>
      </c>
      <c r="Z615" s="160">
        <v>0</v>
      </c>
      <c r="AA615" s="160">
        <v>0</v>
      </c>
      <c r="AB615" s="160">
        <v>0</v>
      </c>
      <c r="AC615" s="160">
        <v>67</v>
      </c>
      <c r="AD615" s="160">
        <v>356</v>
      </c>
      <c r="AE615" s="160">
        <v>0</v>
      </c>
      <c r="AF615" s="160">
        <v>605</v>
      </c>
      <c r="AG615" s="160">
        <v>192</v>
      </c>
      <c r="AH615" s="160">
        <v>761</v>
      </c>
      <c r="AI615" s="160">
        <v>2303</v>
      </c>
      <c r="AJ615" s="160">
        <v>1165</v>
      </c>
      <c r="AK615" s="160">
        <v>0</v>
      </c>
      <c r="AL615" s="160">
        <v>0</v>
      </c>
      <c r="AM615" s="160">
        <v>1730</v>
      </c>
      <c r="AN615" s="160">
        <v>0</v>
      </c>
      <c r="AO615" s="160">
        <v>0</v>
      </c>
      <c r="AP615" s="160">
        <v>313</v>
      </c>
      <c r="AQ615" s="160">
        <v>2870</v>
      </c>
      <c r="AR615" s="160">
        <v>493</v>
      </c>
      <c r="AS615" s="160">
        <v>0</v>
      </c>
      <c r="AT615" s="160">
        <v>0</v>
      </c>
      <c r="AU615" s="160">
        <v>0</v>
      </c>
      <c r="AV615" s="160">
        <v>776</v>
      </c>
      <c r="AW615" s="160">
        <v>0</v>
      </c>
      <c r="AX615" s="160">
        <v>0</v>
      </c>
      <c r="AY615" s="160">
        <v>0</v>
      </c>
      <c r="AZ615" s="160">
        <v>280</v>
      </c>
      <c r="BA615" s="160">
        <v>252</v>
      </c>
      <c r="BB615" s="160">
        <v>0</v>
      </c>
      <c r="BC615" s="160">
        <v>0</v>
      </c>
      <c r="BD615" s="160">
        <v>0</v>
      </c>
      <c r="BE615" s="160">
        <v>348</v>
      </c>
      <c r="BF615" s="160">
        <v>0</v>
      </c>
      <c r="BG615" s="160">
        <v>0</v>
      </c>
      <c r="BH615" s="160">
        <v>0</v>
      </c>
      <c r="BI615" s="160"/>
      <c r="BJ615" s="161"/>
      <c r="BK615" s="160"/>
      <c r="BL615" s="161"/>
      <c r="BM615" s="149">
        <v>0</v>
      </c>
    </row>
    <row r="616" spans="2:65" ht="18" hidden="1" customHeight="1" outlineLevel="3">
      <c r="B616" s="166" t="s">
        <v>918</v>
      </c>
      <c r="C616" s="166" t="s">
        <v>195</v>
      </c>
      <c r="D616" s="166" t="s">
        <v>367</v>
      </c>
      <c r="E616" s="167" t="s">
        <v>414</v>
      </c>
      <c r="F616" s="166" t="s">
        <v>923</v>
      </c>
      <c r="G616" s="49"/>
      <c r="H616" s="55">
        <v>140</v>
      </c>
      <c r="I616" s="55"/>
      <c r="J616" s="50">
        <v>140</v>
      </c>
      <c r="K616" s="49"/>
      <c r="L616" s="152"/>
      <c r="M616" s="55"/>
      <c r="N616" s="49">
        <v>140</v>
      </c>
      <c r="O616" s="50"/>
      <c r="P616" s="50">
        <v>140</v>
      </c>
      <c r="Q616" s="49"/>
      <c r="R616" s="152"/>
      <c r="S616" s="123">
        <v>0</v>
      </c>
      <c r="T616" s="123">
        <v>0</v>
      </c>
      <c r="U616" s="123">
        <v>0</v>
      </c>
      <c r="V616" s="123">
        <v>15</v>
      </c>
      <c r="W616" s="123">
        <v>0</v>
      </c>
      <c r="X616" s="123">
        <v>0</v>
      </c>
      <c r="Y616" s="123">
        <v>80</v>
      </c>
      <c r="Z616" s="123">
        <v>0</v>
      </c>
      <c r="AA616" s="123">
        <v>0</v>
      </c>
      <c r="AB616" s="123">
        <v>0</v>
      </c>
      <c r="AC616" s="123">
        <v>0</v>
      </c>
      <c r="AD616" s="123">
        <v>0</v>
      </c>
      <c r="AE616" s="123">
        <v>0</v>
      </c>
      <c r="AF616" s="123">
        <v>0</v>
      </c>
      <c r="AG616" s="123">
        <v>0</v>
      </c>
      <c r="AH616" s="123">
        <v>0</v>
      </c>
      <c r="AI616" s="123">
        <v>20</v>
      </c>
      <c r="AJ616" s="123">
        <v>3</v>
      </c>
      <c r="AK616" s="123">
        <v>0</v>
      </c>
      <c r="AL616" s="123">
        <v>0</v>
      </c>
      <c r="AM616" s="123">
        <v>10</v>
      </c>
      <c r="AN616" s="123">
        <v>0</v>
      </c>
      <c r="AO616" s="123">
        <v>0</v>
      </c>
      <c r="AP616" s="123">
        <v>3</v>
      </c>
      <c r="AQ616" s="123">
        <v>0</v>
      </c>
      <c r="AR616" s="123">
        <v>0</v>
      </c>
      <c r="AS616" s="123">
        <v>0</v>
      </c>
      <c r="AT616" s="123">
        <v>0</v>
      </c>
      <c r="AU616" s="123">
        <v>0</v>
      </c>
      <c r="AV616" s="123">
        <v>3</v>
      </c>
      <c r="AW616" s="123">
        <v>0</v>
      </c>
      <c r="AX616" s="123">
        <v>0</v>
      </c>
      <c r="AY616" s="123">
        <v>0</v>
      </c>
      <c r="AZ616" s="123">
        <v>3</v>
      </c>
      <c r="BA616" s="123">
        <v>3</v>
      </c>
      <c r="BB616" s="123">
        <v>0</v>
      </c>
      <c r="BC616" s="123">
        <v>0</v>
      </c>
      <c r="BD616" s="123">
        <v>0</v>
      </c>
      <c r="BE616" s="123">
        <v>0</v>
      </c>
      <c r="BF616" s="123">
        <v>0</v>
      </c>
      <c r="BG616" s="123">
        <v>0</v>
      </c>
      <c r="BH616" s="123">
        <v>0</v>
      </c>
      <c r="BI616" s="49"/>
      <c r="BJ616" s="166"/>
      <c r="BK616" s="166"/>
      <c r="BL616" s="166"/>
      <c r="BM616" s="149">
        <v>0</v>
      </c>
    </row>
    <row r="617" spans="2:65" ht="18" hidden="1" customHeight="1" outlineLevel="3">
      <c r="B617" s="166" t="s">
        <v>918</v>
      </c>
      <c r="C617" s="166" t="s">
        <v>1236</v>
      </c>
      <c r="D617" s="166" t="s">
        <v>370</v>
      </c>
      <c r="E617" s="167" t="s">
        <v>463</v>
      </c>
      <c r="F617" s="166" t="s">
        <v>924</v>
      </c>
      <c r="G617" s="49"/>
      <c r="H617" s="55">
        <v>235</v>
      </c>
      <c r="I617" s="55"/>
      <c r="J617" s="50">
        <v>235</v>
      </c>
      <c r="K617" s="49"/>
      <c r="L617" s="152"/>
      <c r="M617" s="55"/>
      <c r="N617" s="49">
        <v>235</v>
      </c>
      <c r="O617" s="50"/>
      <c r="P617" s="50">
        <v>235</v>
      </c>
      <c r="Q617" s="49"/>
      <c r="R617" s="152"/>
      <c r="S617" s="123">
        <v>0</v>
      </c>
      <c r="T617" s="123">
        <v>0</v>
      </c>
      <c r="U617" s="123">
        <v>0</v>
      </c>
      <c r="V617" s="123">
        <v>50</v>
      </c>
      <c r="W617" s="123">
        <v>0</v>
      </c>
      <c r="X617" s="123">
        <v>0</v>
      </c>
      <c r="Y617" s="123">
        <v>110</v>
      </c>
      <c r="Z617" s="123">
        <v>0</v>
      </c>
      <c r="AA617" s="123">
        <v>0</v>
      </c>
      <c r="AB617" s="123">
        <v>0</v>
      </c>
      <c r="AC617" s="123">
        <v>0</v>
      </c>
      <c r="AD617" s="123">
        <v>0</v>
      </c>
      <c r="AE617" s="123">
        <v>0</v>
      </c>
      <c r="AF617" s="123">
        <v>0</v>
      </c>
      <c r="AG617" s="123">
        <v>0</v>
      </c>
      <c r="AH617" s="123">
        <v>0</v>
      </c>
      <c r="AI617" s="123">
        <v>10</v>
      </c>
      <c r="AJ617" s="123">
        <v>3</v>
      </c>
      <c r="AK617" s="123">
        <v>0</v>
      </c>
      <c r="AL617" s="123">
        <v>0</v>
      </c>
      <c r="AM617" s="123">
        <v>50</v>
      </c>
      <c r="AN617" s="123">
        <v>0</v>
      </c>
      <c r="AO617" s="123">
        <v>0</v>
      </c>
      <c r="AP617" s="123">
        <v>3</v>
      </c>
      <c r="AQ617" s="123">
        <v>0</v>
      </c>
      <c r="AR617" s="123">
        <v>0</v>
      </c>
      <c r="AS617" s="123">
        <v>0</v>
      </c>
      <c r="AT617" s="123">
        <v>0</v>
      </c>
      <c r="AU617" s="123">
        <v>0</v>
      </c>
      <c r="AV617" s="123">
        <v>3</v>
      </c>
      <c r="AW617" s="123">
        <v>0</v>
      </c>
      <c r="AX617" s="123">
        <v>0</v>
      </c>
      <c r="AY617" s="123">
        <v>0</v>
      </c>
      <c r="AZ617" s="123">
        <v>3</v>
      </c>
      <c r="BA617" s="123">
        <v>3</v>
      </c>
      <c r="BB617" s="123">
        <v>0</v>
      </c>
      <c r="BC617" s="123">
        <v>0</v>
      </c>
      <c r="BD617" s="123">
        <v>0</v>
      </c>
      <c r="BE617" s="123">
        <v>0</v>
      </c>
      <c r="BF617" s="123">
        <v>0</v>
      </c>
      <c r="BG617" s="123">
        <v>0</v>
      </c>
      <c r="BH617" s="123">
        <v>0</v>
      </c>
      <c r="BI617" s="49"/>
      <c r="BJ617" s="166"/>
      <c r="BK617" s="166"/>
      <c r="BL617" s="166"/>
      <c r="BM617" s="149">
        <v>0</v>
      </c>
    </row>
    <row r="618" spans="2:65" ht="18" hidden="1" customHeight="1" outlineLevel="3">
      <c r="B618" s="166" t="s">
        <v>918</v>
      </c>
      <c r="C618" s="166" t="s">
        <v>1236</v>
      </c>
      <c r="D618" s="166" t="s">
        <v>371</v>
      </c>
      <c r="E618" s="167" t="s">
        <v>485</v>
      </c>
      <c r="F618" s="166" t="s">
        <v>925</v>
      </c>
      <c r="G618" s="49"/>
      <c r="H618" s="55">
        <v>121</v>
      </c>
      <c r="I618" s="55"/>
      <c r="J618" s="50">
        <v>121</v>
      </c>
      <c r="K618" s="49"/>
      <c r="L618" s="152"/>
      <c r="M618" s="55"/>
      <c r="N618" s="49">
        <v>121</v>
      </c>
      <c r="O618" s="50"/>
      <c r="P618" s="50">
        <v>121</v>
      </c>
      <c r="Q618" s="49"/>
      <c r="R618" s="152"/>
      <c r="S618" s="123">
        <v>0</v>
      </c>
      <c r="T618" s="123">
        <v>0</v>
      </c>
      <c r="U618" s="123">
        <v>0</v>
      </c>
      <c r="V618" s="123">
        <v>3</v>
      </c>
      <c r="W618" s="123">
        <v>0</v>
      </c>
      <c r="X618" s="123">
        <v>3</v>
      </c>
      <c r="Y618" s="123">
        <v>60</v>
      </c>
      <c r="Z618" s="123">
        <v>0</v>
      </c>
      <c r="AA618" s="123">
        <v>0</v>
      </c>
      <c r="AB618" s="123">
        <v>0</v>
      </c>
      <c r="AC618" s="123">
        <v>3</v>
      </c>
      <c r="AD618" s="123">
        <v>0</v>
      </c>
      <c r="AE618" s="123">
        <v>0</v>
      </c>
      <c r="AF618" s="123">
        <v>0</v>
      </c>
      <c r="AG618" s="123">
        <v>0</v>
      </c>
      <c r="AH618" s="123">
        <v>0</v>
      </c>
      <c r="AI618" s="123">
        <v>0</v>
      </c>
      <c r="AJ618" s="123">
        <v>3</v>
      </c>
      <c r="AK618" s="123">
        <v>0</v>
      </c>
      <c r="AL618" s="123">
        <v>0</v>
      </c>
      <c r="AM618" s="123">
        <v>3</v>
      </c>
      <c r="AN618" s="123">
        <v>0</v>
      </c>
      <c r="AO618" s="123">
        <v>0</v>
      </c>
      <c r="AP618" s="123">
        <v>3</v>
      </c>
      <c r="AQ618" s="123">
        <v>40</v>
      </c>
      <c r="AR618" s="123">
        <v>0</v>
      </c>
      <c r="AS618" s="123">
        <v>0</v>
      </c>
      <c r="AT618" s="123">
        <v>0</v>
      </c>
      <c r="AU618" s="123">
        <v>0</v>
      </c>
      <c r="AV618" s="123">
        <v>3</v>
      </c>
      <c r="AW618" s="123">
        <v>0</v>
      </c>
      <c r="AX618" s="123">
        <v>0</v>
      </c>
      <c r="AY618" s="123">
        <v>0</v>
      </c>
      <c r="AZ618" s="123">
        <v>0</v>
      </c>
      <c r="BA618" s="123">
        <v>0</v>
      </c>
      <c r="BB618" s="123">
        <v>0</v>
      </c>
      <c r="BC618" s="123">
        <v>0</v>
      </c>
      <c r="BD618" s="123">
        <v>0</v>
      </c>
      <c r="BE618" s="123">
        <v>0</v>
      </c>
      <c r="BF618" s="123">
        <v>0</v>
      </c>
      <c r="BG618" s="123">
        <v>0</v>
      </c>
      <c r="BH618" s="123">
        <v>0</v>
      </c>
      <c r="BI618" s="49"/>
      <c r="BJ618" s="166"/>
      <c r="BK618" s="166"/>
      <c r="BL618" s="166"/>
      <c r="BM618" s="149">
        <v>0</v>
      </c>
    </row>
    <row r="619" spans="2:65" ht="18" hidden="1" customHeight="1" outlineLevel="3">
      <c r="B619" s="166" t="s">
        <v>918</v>
      </c>
      <c r="C619" s="166" t="s">
        <v>171</v>
      </c>
      <c r="D619" s="166" t="s">
        <v>372</v>
      </c>
      <c r="E619" s="167" t="s">
        <v>486</v>
      </c>
      <c r="F619" s="166" t="s">
        <v>926</v>
      </c>
      <c r="G619" s="49"/>
      <c r="H619" s="55">
        <v>455</v>
      </c>
      <c r="I619" s="55"/>
      <c r="J619" s="50">
        <v>455</v>
      </c>
      <c r="K619" s="49"/>
      <c r="L619" s="152"/>
      <c r="M619" s="55"/>
      <c r="N619" s="49">
        <v>455</v>
      </c>
      <c r="O619" s="50"/>
      <c r="P619" s="50">
        <v>455</v>
      </c>
      <c r="Q619" s="49"/>
      <c r="R619" s="152"/>
      <c r="S619" s="123">
        <v>0</v>
      </c>
      <c r="T619" s="123">
        <v>0</v>
      </c>
      <c r="U619" s="123">
        <v>0</v>
      </c>
      <c r="V619" s="123">
        <v>170</v>
      </c>
      <c r="W619" s="123">
        <v>0</v>
      </c>
      <c r="X619" s="123">
        <v>0</v>
      </c>
      <c r="Y619" s="123">
        <v>150</v>
      </c>
      <c r="Z619" s="123">
        <v>0</v>
      </c>
      <c r="AA619" s="123">
        <v>0</v>
      </c>
      <c r="AB619" s="123">
        <v>0</v>
      </c>
      <c r="AC619" s="123">
        <v>0</v>
      </c>
      <c r="AD619" s="123">
        <v>0</v>
      </c>
      <c r="AE619" s="123">
        <v>0</v>
      </c>
      <c r="AF619" s="123">
        <v>0</v>
      </c>
      <c r="AG619" s="123">
        <v>0</v>
      </c>
      <c r="AH619" s="123">
        <v>0</v>
      </c>
      <c r="AI619" s="123">
        <v>50</v>
      </c>
      <c r="AJ619" s="123">
        <v>3</v>
      </c>
      <c r="AK619" s="123">
        <v>0</v>
      </c>
      <c r="AL619" s="123">
        <v>0</v>
      </c>
      <c r="AM619" s="123">
        <v>70</v>
      </c>
      <c r="AN619" s="123">
        <v>0</v>
      </c>
      <c r="AO619" s="123">
        <v>0</v>
      </c>
      <c r="AP619" s="123">
        <v>3</v>
      </c>
      <c r="AQ619" s="123">
        <v>0</v>
      </c>
      <c r="AR619" s="123">
        <v>0</v>
      </c>
      <c r="AS619" s="123">
        <v>0</v>
      </c>
      <c r="AT619" s="123">
        <v>0</v>
      </c>
      <c r="AU619" s="123">
        <v>0</v>
      </c>
      <c r="AV619" s="123">
        <v>3</v>
      </c>
      <c r="AW619" s="123">
        <v>0</v>
      </c>
      <c r="AX619" s="123">
        <v>0</v>
      </c>
      <c r="AY619" s="123">
        <v>0</v>
      </c>
      <c r="AZ619" s="123">
        <v>3</v>
      </c>
      <c r="BA619" s="123">
        <v>3</v>
      </c>
      <c r="BB619" s="123">
        <v>0</v>
      </c>
      <c r="BC619" s="123">
        <v>0</v>
      </c>
      <c r="BD619" s="123">
        <v>0</v>
      </c>
      <c r="BE619" s="123">
        <v>0</v>
      </c>
      <c r="BF619" s="123">
        <v>0</v>
      </c>
      <c r="BG619" s="123">
        <v>0</v>
      </c>
      <c r="BH619" s="123">
        <v>0</v>
      </c>
      <c r="BI619" s="49"/>
      <c r="BJ619" s="166"/>
      <c r="BK619" s="166"/>
      <c r="BL619" s="166"/>
      <c r="BM619" s="149">
        <v>0</v>
      </c>
    </row>
    <row r="620" spans="2:65" ht="18" hidden="1" customHeight="1" outlineLevel="3">
      <c r="B620" s="166" t="s">
        <v>918</v>
      </c>
      <c r="C620" s="166" t="s">
        <v>144</v>
      </c>
      <c r="D620" s="166" t="s">
        <v>1153</v>
      </c>
      <c r="E620" s="167" t="s">
        <v>1154</v>
      </c>
      <c r="F620" s="166" t="s">
        <v>927</v>
      </c>
      <c r="G620" s="49"/>
      <c r="H620" s="55">
        <v>168</v>
      </c>
      <c r="I620" s="55"/>
      <c r="J620" s="50">
        <v>168</v>
      </c>
      <c r="K620" s="49"/>
      <c r="L620" s="152"/>
      <c r="M620" s="55"/>
      <c r="N620" s="49">
        <v>168</v>
      </c>
      <c r="O620" s="50"/>
      <c r="P620" s="50">
        <v>168</v>
      </c>
      <c r="Q620" s="49"/>
      <c r="R620" s="152"/>
      <c r="S620" s="123">
        <v>0</v>
      </c>
      <c r="T620" s="123">
        <v>0</v>
      </c>
      <c r="U620" s="123">
        <v>0</v>
      </c>
      <c r="V620" s="123">
        <v>50</v>
      </c>
      <c r="W620" s="123">
        <v>0</v>
      </c>
      <c r="X620" s="123">
        <v>0</v>
      </c>
      <c r="Y620" s="123">
        <v>100</v>
      </c>
      <c r="Z620" s="123">
        <v>0</v>
      </c>
      <c r="AA620" s="123">
        <v>0</v>
      </c>
      <c r="AB620" s="123">
        <v>0</v>
      </c>
      <c r="AC620" s="123">
        <v>0</v>
      </c>
      <c r="AD620" s="123">
        <v>0</v>
      </c>
      <c r="AE620" s="123">
        <v>0</v>
      </c>
      <c r="AF620" s="123">
        <v>0</v>
      </c>
      <c r="AG620" s="123">
        <v>0</v>
      </c>
      <c r="AH620" s="123">
        <v>0</v>
      </c>
      <c r="AI620" s="123">
        <v>3</v>
      </c>
      <c r="AJ620" s="123">
        <v>3</v>
      </c>
      <c r="AK620" s="123">
        <v>0</v>
      </c>
      <c r="AL620" s="123">
        <v>0</v>
      </c>
      <c r="AM620" s="123">
        <v>3</v>
      </c>
      <c r="AN620" s="123">
        <v>0</v>
      </c>
      <c r="AO620" s="123">
        <v>0</v>
      </c>
      <c r="AP620" s="123">
        <v>3</v>
      </c>
      <c r="AQ620" s="123">
        <v>0</v>
      </c>
      <c r="AR620" s="123">
        <v>0</v>
      </c>
      <c r="AS620" s="123">
        <v>0</v>
      </c>
      <c r="AT620" s="123">
        <v>0</v>
      </c>
      <c r="AU620" s="123">
        <v>0</v>
      </c>
      <c r="AV620" s="123">
        <v>3</v>
      </c>
      <c r="AW620" s="123">
        <v>0</v>
      </c>
      <c r="AX620" s="123">
        <v>0</v>
      </c>
      <c r="AY620" s="123">
        <v>0</v>
      </c>
      <c r="AZ620" s="123">
        <v>0</v>
      </c>
      <c r="BA620" s="123">
        <v>0</v>
      </c>
      <c r="BB620" s="123">
        <v>0</v>
      </c>
      <c r="BC620" s="123">
        <v>0</v>
      </c>
      <c r="BD620" s="123">
        <v>0</v>
      </c>
      <c r="BE620" s="123">
        <v>3</v>
      </c>
      <c r="BF620" s="123">
        <v>0</v>
      </c>
      <c r="BG620" s="123">
        <v>0</v>
      </c>
      <c r="BH620" s="123">
        <v>0</v>
      </c>
      <c r="BI620" s="49"/>
      <c r="BJ620" s="166"/>
      <c r="BK620" s="166"/>
      <c r="BL620" s="166"/>
      <c r="BM620" s="149">
        <v>0</v>
      </c>
    </row>
    <row r="621" spans="2:65" ht="18" hidden="1" customHeight="1" outlineLevel="3">
      <c r="B621" s="166" t="s">
        <v>918</v>
      </c>
      <c r="C621" s="166" t="s">
        <v>1236</v>
      </c>
      <c r="D621" s="166" t="s">
        <v>1206</v>
      </c>
      <c r="E621" s="167" t="s">
        <v>1207</v>
      </c>
      <c r="F621" s="166" t="s">
        <v>925</v>
      </c>
      <c r="G621" s="49"/>
      <c r="H621" s="55">
        <v>215</v>
      </c>
      <c r="I621" s="55"/>
      <c r="J621" s="50">
        <v>215</v>
      </c>
      <c r="K621" s="49"/>
      <c r="L621" s="152"/>
      <c r="M621" s="55"/>
      <c r="N621" s="49">
        <v>215</v>
      </c>
      <c r="O621" s="50"/>
      <c r="P621" s="50">
        <v>215</v>
      </c>
      <c r="Q621" s="49"/>
      <c r="R621" s="152"/>
      <c r="S621" s="123">
        <v>0</v>
      </c>
      <c r="T621" s="123">
        <v>0</v>
      </c>
      <c r="U621" s="123">
        <v>0</v>
      </c>
      <c r="V621" s="123">
        <v>40</v>
      </c>
      <c r="W621" s="123">
        <v>0</v>
      </c>
      <c r="X621" s="123">
        <v>3</v>
      </c>
      <c r="Y621" s="123">
        <v>150</v>
      </c>
      <c r="Z621" s="123">
        <v>0</v>
      </c>
      <c r="AA621" s="123">
        <v>0</v>
      </c>
      <c r="AB621" s="123">
        <v>0</v>
      </c>
      <c r="AC621" s="123">
        <v>0</v>
      </c>
      <c r="AD621" s="123">
        <v>0</v>
      </c>
      <c r="AE621" s="123">
        <v>0</v>
      </c>
      <c r="AF621" s="123">
        <v>0</v>
      </c>
      <c r="AG621" s="123">
        <v>0</v>
      </c>
      <c r="AH621" s="123">
        <v>0</v>
      </c>
      <c r="AI621" s="123">
        <v>3</v>
      </c>
      <c r="AJ621" s="123">
        <v>3</v>
      </c>
      <c r="AK621" s="123">
        <v>0</v>
      </c>
      <c r="AL621" s="123">
        <v>0</v>
      </c>
      <c r="AM621" s="123">
        <v>10</v>
      </c>
      <c r="AN621" s="123">
        <v>0</v>
      </c>
      <c r="AO621" s="123">
        <v>0</v>
      </c>
      <c r="AP621" s="123">
        <v>3</v>
      </c>
      <c r="AQ621" s="123">
        <v>0</v>
      </c>
      <c r="AR621" s="123">
        <v>0</v>
      </c>
      <c r="AS621" s="123">
        <v>0</v>
      </c>
      <c r="AT621" s="123">
        <v>0</v>
      </c>
      <c r="AU621" s="123">
        <v>0</v>
      </c>
      <c r="AV621" s="123">
        <v>3</v>
      </c>
      <c r="AW621" s="123">
        <v>0</v>
      </c>
      <c r="AX621" s="123">
        <v>0</v>
      </c>
      <c r="AY621" s="123">
        <v>0</v>
      </c>
      <c r="AZ621" s="123">
        <v>0</v>
      </c>
      <c r="BA621" s="123">
        <v>0</v>
      </c>
      <c r="BB621" s="123">
        <v>0</v>
      </c>
      <c r="BC621" s="123">
        <v>0</v>
      </c>
      <c r="BD621" s="123">
        <v>0</v>
      </c>
      <c r="BE621" s="123">
        <v>0</v>
      </c>
      <c r="BF621" s="123">
        <v>0</v>
      </c>
      <c r="BG621" s="123">
        <v>0</v>
      </c>
      <c r="BH621" s="123">
        <v>0</v>
      </c>
      <c r="BI621" s="49"/>
      <c r="BJ621" s="166"/>
      <c r="BK621" s="166"/>
      <c r="BL621" s="166"/>
      <c r="BM621" s="149">
        <v>0</v>
      </c>
    </row>
    <row r="622" spans="2:65" ht="18" hidden="1" customHeight="1" outlineLevel="3">
      <c r="B622" s="166" t="s">
        <v>918</v>
      </c>
      <c r="C622" s="166" t="s">
        <v>144</v>
      </c>
      <c r="D622" s="166" t="s">
        <v>392</v>
      </c>
      <c r="E622" s="167" t="s">
        <v>393</v>
      </c>
      <c r="F622" s="166" t="s">
        <v>928</v>
      </c>
      <c r="G622" s="49"/>
      <c r="H622" s="55">
        <v>203</v>
      </c>
      <c r="I622" s="55"/>
      <c r="J622" s="50">
        <v>203</v>
      </c>
      <c r="K622" s="49"/>
      <c r="L622" s="152"/>
      <c r="M622" s="55"/>
      <c r="N622" s="49">
        <v>203</v>
      </c>
      <c r="O622" s="50"/>
      <c r="P622" s="50">
        <v>203</v>
      </c>
      <c r="Q622" s="49"/>
      <c r="R622" s="152"/>
      <c r="S622" s="123">
        <v>3</v>
      </c>
      <c r="T622" s="123">
        <v>0</v>
      </c>
      <c r="U622" s="123">
        <v>0</v>
      </c>
      <c r="V622" s="123">
        <v>55</v>
      </c>
      <c r="W622" s="123">
        <v>0</v>
      </c>
      <c r="X622" s="123">
        <v>0</v>
      </c>
      <c r="Y622" s="123">
        <v>50</v>
      </c>
      <c r="Z622" s="123">
        <v>0</v>
      </c>
      <c r="AA622" s="123">
        <v>0</v>
      </c>
      <c r="AB622" s="123">
        <v>0</v>
      </c>
      <c r="AC622" s="123">
        <v>3</v>
      </c>
      <c r="AD622" s="123">
        <v>0</v>
      </c>
      <c r="AE622" s="123">
        <v>0</v>
      </c>
      <c r="AF622" s="123">
        <v>0</v>
      </c>
      <c r="AG622" s="123">
        <v>0</v>
      </c>
      <c r="AH622" s="123">
        <v>0</v>
      </c>
      <c r="AI622" s="123">
        <v>0</v>
      </c>
      <c r="AJ622" s="123">
        <v>3</v>
      </c>
      <c r="AK622" s="123">
        <v>0</v>
      </c>
      <c r="AL622" s="123">
        <v>0</v>
      </c>
      <c r="AM622" s="123">
        <v>40</v>
      </c>
      <c r="AN622" s="123">
        <v>0</v>
      </c>
      <c r="AO622" s="123">
        <v>0</v>
      </c>
      <c r="AP622" s="123">
        <v>3</v>
      </c>
      <c r="AQ622" s="123">
        <v>43</v>
      </c>
      <c r="AR622" s="123">
        <v>0</v>
      </c>
      <c r="AS622" s="123">
        <v>0</v>
      </c>
      <c r="AT622" s="123">
        <v>0</v>
      </c>
      <c r="AU622" s="123">
        <v>0</v>
      </c>
      <c r="AV622" s="123">
        <v>3</v>
      </c>
      <c r="AW622" s="123">
        <v>0</v>
      </c>
      <c r="AX622" s="123">
        <v>0</v>
      </c>
      <c r="AY622" s="123">
        <v>0</v>
      </c>
      <c r="AZ622" s="123">
        <v>0</v>
      </c>
      <c r="BA622" s="123">
        <v>0</v>
      </c>
      <c r="BB622" s="123">
        <v>0</v>
      </c>
      <c r="BC622" s="123">
        <v>0</v>
      </c>
      <c r="BD622" s="123">
        <v>0</v>
      </c>
      <c r="BE622" s="123">
        <v>0</v>
      </c>
      <c r="BF622" s="123">
        <v>0</v>
      </c>
      <c r="BG622" s="123">
        <v>0</v>
      </c>
      <c r="BH622" s="123">
        <v>0</v>
      </c>
      <c r="BI622" s="49"/>
      <c r="BJ622" s="166"/>
      <c r="BK622" s="166"/>
      <c r="BL622" s="166"/>
      <c r="BM622" s="149">
        <v>0</v>
      </c>
    </row>
    <row r="623" spans="2:65" ht="18" hidden="1" customHeight="1" outlineLevel="3">
      <c r="B623" s="166" t="s">
        <v>918</v>
      </c>
      <c r="C623" s="166" t="s">
        <v>171</v>
      </c>
      <c r="D623" s="166" t="s">
        <v>536</v>
      </c>
      <c r="E623" s="167" t="s">
        <v>535</v>
      </c>
      <c r="F623" s="166" t="s">
        <v>929</v>
      </c>
      <c r="G623" s="49"/>
      <c r="H623" s="55">
        <v>318</v>
      </c>
      <c r="I623" s="55"/>
      <c r="J623" s="50">
        <v>318</v>
      </c>
      <c r="K623" s="49"/>
      <c r="L623" s="152"/>
      <c r="M623" s="55"/>
      <c r="N623" s="49">
        <v>318</v>
      </c>
      <c r="O623" s="50"/>
      <c r="P623" s="50">
        <v>318</v>
      </c>
      <c r="Q623" s="49"/>
      <c r="R623" s="152"/>
      <c r="S623" s="123">
        <v>3</v>
      </c>
      <c r="T623" s="123">
        <v>0</v>
      </c>
      <c r="U623" s="123">
        <v>0</v>
      </c>
      <c r="V623" s="123">
        <v>125</v>
      </c>
      <c r="W623" s="123">
        <v>0</v>
      </c>
      <c r="X623" s="123">
        <v>0</v>
      </c>
      <c r="Y623" s="123">
        <v>30</v>
      </c>
      <c r="Z623" s="123">
        <v>0</v>
      </c>
      <c r="AA623" s="123">
        <v>0</v>
      </c>
      <c r="AB623" s="123">
        <v>0</v>
      </c>
      <c r="AC623" s="123">
        <v>3</v>
      </c>
      <c r="AD623" s="123">
        <v>0</v>
      </c>
      <c r="AE623" s="123">
        <v>0</v>
      </c>
      <c r="AF623" s="123">
        <v>0</v>
      </c>
      <c r="AG623" s="123">
        <v>0</v>
      </c>
      <c r="AH623" s="123">
        <v>0</v>
      </c>
      <c r="AI623" s="123">
        <v>0</v>
      </c>
      <c r="AJ623" s="123">
        <v>3</v>
      </c>
      <c r="AK623" s="123">
        <v>0</v>
      </c>
      <c r="AL623" s="123">
        <v>0</v>
      </c>
      <c r="AM623" s="123">
        <v>145</v>
      </c>
      <c r="AN623" s="123">
        <v>0</v>
      </c>
      <c r="AO623" s="123">
        <v>0</v>
      </c>
      <c r="AP623" s="123">
        <v>3</v>
      </c>
      <c r="AQ623" s="123">
        <v>3</v>
      </c>
      <c r="AR623" s="123">
        <v>0</v>
      </c>
      <c r="AS623" s="123">
        <v>0</v>
      </c>
      <c r="AT623" s="123">
        <v>0</v>
      </c>
      <c r="AU623" s="123">
        <v>0</v>
      </c>
      <c r="AV623" s="123">
        <v>3</v>
      </c>
      <c r="AW623" s="123">
        <v>0</v>
      </c>
      <c r="AX623" s="123">
        <v>0</v>
      </c>
      <c r="AY623" s="123">
        <v>0</v>
      </c>
      <c r="AZ623" s="123">
        <v>0</v>
      </c>
      <c r="BA623" s="123">
        <v>0</v>
      </c>
      <c r="BB623" s="123">
        <v>0</v>
      </c>
      <c r="BC623" s="123">
        <v>0</v>
      </c>
      <c r="BD623" s="123">
        <v>0</v>
      </c>
      <c r="BE623" s="123">
        <v>0</v>
      </c>
      <c r="BF623" s="123">
        <v>0</v>
      </c>
      <c r="BG623" s="123">
        <v>0</v>
      </c>
      <c r="BH623" s="123">
        <v>0</v>
      </c>
      <c r="BI623" s="49"/>
      <c r="BJ623" s="166"/>
      <c r="BK623" s="166"/>
      <c r="BL623" s="166"/>
      <c r="BM623" s="149">
        <v>0</v>
      </c>
    </row>
    <row r="624" spans="2:65" ht="18" hidden="1" customHeight="1" outlineLevel="3">
      <c r="B624" s="166" t="s">
        <v>918</v>
      </c>
      <c r="C624" s="166" t="s">
        <v>195</v>
      </c>
      <c r="D624" s="166" t="s">
        <v>483</v>
      </c>
      <c r="E624" s="167" t="s">
        <v>488</v>
      </c>
      <c r="F624" s="166" t="s">
        <v>930</v>
      </c>
      <c r="G624" s="49"/>
      <c r="H624" s="55">
        <v>111</v>
      </c>
      <c r="I624" s="55"/>
      <c r="J624" s="50">
        <v>111</v>
      </c>
      <c r="K624" s="49"/>
      <c r="L624" s="152"/>
      <c r="M624" s="55"/>
      <c r="N624" s="49">
        <v>111</v>
      </c>
      <c r="O624" s="50"/>
      <c r="P624" s="50">
        <v>111</v>
      </c>
      <c r="Q624" s="49"/>
      <c r="R624" s="152"/>
      <c r="S624" s="123">
        <v>0</v>
      </c>
      <c r="T624" s="123">
        <v>0</v>
      </c>
      <c r="U624" s="123">
        <v>0</v>
      </c>
      <c r="V624" s="123">
        <v>40</v>
      </c>
      <c r="W624" s="123">
        <v>0</v>
      </c>
      <c r="X624" s="123">
        <v>0</v>
      </c>
      <c r="Y624" s="123">
        <v>10</v>
      </c>
      <c r="Z624" s="123">
        <v>0</v>
      </c>
      <c r="AA624" s="123">
        <v>0</v>
      </c>
      <c r="AB624" s="123">
        <v>0</v>
      </c>
      <c r="AC624" s="123">
        <v>3</v>
      </c>
      <c r="AD624" s="123">
        <v>0</v>
      </c>
      <c r="AE624" s="123">
        <v>0</v>
      </c>
      <c r="AF624" s="123">
        <v>0</v>
      </c>
      <c r="AG624" s="123">
        <v>3</v>
      </c>
      <c r="AH624" s="123">
        <v>0</v>
      </c>
      <c r="AI624" s="123">
        <v>0</v>
      </c>
      <c r="AJ624" s="123">
        <v>3</v>
      </c>
      <c r="AK624" s="123">
        <v>0</v>
      </c>
      <c r="AL624" s="123">
        <v>0</v>
      </c>
      <c r="AM624" s="123">
        <v>41</v>
      </c>
      <c r="AN624" s="123">
        <v>0</v>
      </c>
      <c r="AO624" s="123">
        <v>0</v>
      </c>
      <c r="AP624" s="123">
        <v>3</v>
      </c>
      <c r="AQ624" s="123">
        <v>5</v>
      </c>
      <c r="AR624" s="123">
        <v>0</v>
      </c>
      <c r="AS624" s="123">
        <v>0</v>
      </c>
      <c r="AT624" s="123">
        <v>0</v>
      </c>
      <c r="AU624" s="123">
        <v>0</v>
      </c>
      <c r="AV624" s="123">
        <v>3</v>
      </c>
      <c r="AW624" s="123">
        <v>0</v>
      </c>
      <c r="AX624" s="123">
        <v>0</v>
      </c>
      <c r="AY624" s="123">
        <v>0</v>
      </c>
      <c r="AZ624" s="123">
        <v>0</v>
      </c>
      <c r="BA624" s="123">
        <v>0</v>
      </c>
      <c r="BB624" s="123">
        <v>0</v>
      </c>
      <c r="BC624" s="123">
        <v>0</v>
      </c>
      <c r="BD624" s="123">
        <v>0</v>
      </c>
      <c r="BE624" s="123">
        <v>0</v>
      </c>
      <c r="BF624" s="123">
        <v>0</v>
      </c>
      <c r="BG624" s="123">
        <v>0</v>
      </c>
      <c r="BH624" s="123">
        <v>0</v>
      </c>
      <c r="BI624" s="49"/>
      <c r="BJ624" s="166"/>
      <c r="BK624" s="166"/>
      <c r="BL624" s="166"/>
      <c r="BM624" s="149">
        <v>0</v>
      </c>
    </row>
    <row r="625" spans="2:65" ht="18" hidden="1" customHeight="1" outlineLevel="3">
      <c r="B625" s="166" t="s">
        <v>918</v>
      </c>
      <c r="C625" s="166" t="s">
        <v>1236</v>
      </c>
      <c r="D625" s="166" t="s">
        <v>508</v>
      </c>
      <c r="E625" s="167" t="s">
        <v>509</v>
      </c>
      <c r="F625" s="166" t="s">
        <v>931</v>
      </c>
      <c r="G625" s="49"/>
      <c r="H625" s="55">
        <v>572</v>
      </c>
      <c r="I625" s="55"/>
      <c r="J625" s="50">
        <v>572</v>
      </c>
      <c r="K625" s="49"/>
      <c r="L625" s="152"/>
      <c r="M625" s="55"/>
      <c r="N625" s="49">
        <v>572</v>
      </c>
      <c r="O625" s="50"/>
      <c r="P625" s="50">
        <v>572</v>
      </c>
      <c r="Q625" s="49"/>
      <c r="R625" s="152"/>
      <c r="S625" s="123">
        <v>0</v>
      </c>
      <c r="T625" s="123">
        <v>0</v>
      </c>
      <c r="U625" s="123">
        <v>0</v>
      </c>
      <c r="V625" s="123">
        <v>65</v>
      </c>
      <c r="W625" s="123">
        <v>0</v>
      </c>
      <c r="X625" s="123">
        <v>3</v>
      </c>
      <c r="Y625" s="123">
        <v>250</v>
      </c>
      <c r="Z625" s="123">
        <v>0</v>
      </c>
      <c r="AA625" s="123">
        <v>0</v>
      </c>
      <c r="AB625" s="123">
        <v>0</v>
      </c>
      <c r="AC625" s="123">
        <v>3</v>
      </c>
      <c r="AD625" s="123">
        <v>0</v>
      </c>
      <c r="AE625" s="123">
        <v>0</v>
      </c>
      <c r="AF625" s="123">
        <v>0</v>
      </c>
      <c r="AG625" s="123">
        <v>0</v>
      </c>
      <c r="AH625" s="123">
        <v>0</v>
      </c>
      <c r="AI625" s="123">
        <v>30</v>
      </c>
      <c r="AJ625" s="123">
        <v>6</v>
      </c>
      <c r="AK625" s="123">
        <v>0</v>
      </c>
      <c r="AL625" s="123">
        <v>0</v>
      </c>
      <c r="AM625" s="123">
        <v>110</v>
      </c>
      <c r="AN625" s="123">
        <v>0</v>
      </c>
      <c r="AO625" s="123">
        <v>0</v>
      </c>
      <c r="AP625" s="123">
        <v>3</v>
      </c>
      <c r="AQ625" s="123">
        <v>90</v>
      </c>
      <c r="AR625" s="123">
        <v>0</v>
      </c>
      <c r="AS625" s="123">
        <v>0</v>
      </c>
      <c r="AT625" s="123">
        <v>0</v>
      </c>
      <c r="AU625" s="123">
        <v>0</v>
      </c>
      <c r="AV625" s="123">
        <v>6</v>
      </c>
      <c r="AW625" s="123">
        <v>0</v>
      </c>
      <c r="AX625" s="123">
        <v>0</v>
      </c>
      <c r="AY625" s="123">
        <v>0</v>
      </c>
      <c r="AZ625" s="123">
        <v>3</v>
      </c>
      <c r="BA625" s="123">
        <v>3</v>
      </c>
      <c r="BB625" s="123">
        <v>0</v>
      </c>
      <c r="BC625" s="123">
        <v>0</v>
      </c>
      <c r="BD625" s="123">
        <v>0</v>
      </c>
      <c r="BE625" s="123">
        <v>0</v>
      </c>
      <c r="BF625" s="123">
        <v>0</v>
      </c>
      <c r="BG625" s="123">
        <v>0</v>
      </c>
      <c r="BH625" s="123">
        <v>0</v>
      </c>
      <c r="BI625" s="49"/>
      <c r="BJ625" s="166"/>
      <c r="BK625" s="166"/>
      <c r="BL625" s="166"/>
      <c r="BM625" s="149">
        <v>0</v>
      </c>
    </row>
    <row r="626" spans="2:65" ht="18" hidden="1" customHeight="1" outlineLevel="3">
      <c r="B626" s="166" t="s">
        <v>918</v>
      </c>
      <c r="C626" s="166" t="s">
        <v>195</v>
      </c>
      <c r="D626" s="166" t="s">
        <v>636</v>
      </c>
      <c r="E626" s="167" t="s">
        <v>637</v>
      </c>
      <c r="F626" s="166" t="s">
        <v>932</v>
      </c>
      <c r="G626" s="49"/>
      <c r="H626" s="55">
        <v>111</v>
      </c>
      <c r="I626" s="55"/>
      <c r="J626" s="50">
        <v>111</v>
      </c>
      <c r="K626" s="49"/>
      <c r="L626" s="152"/>
      <c r="M626" s="55"/>
      <c r="N626" s="49">
        <v>111</v>
      </c>
      <c r="O626" s="50"/>
      <c r="P626" s="50">
        <v>111</v>
      </c>
      <c r="Q626" s="49"/>
      <c r="R626" s="152"/>
      <c r="S626" s="123">
        <v>0</v>
      </c>
      <c r="T626" s="123">
        <v>0</v>
      </c>
      <c r="U626" s="123">
        <v>0</v>
      </c>
      <c r="V626" s="123">
        <v>24</v>
      </c>
      <c r="W626" s="123">
        <v>0</v>
      </c>
      <c r="X626" s="123">
        <v>0</v>
      </c>
      <c r="Y626" s="123">
        <v>24</v>
      </c>
      <c r="Z626" s="123">
        <v>0</v>
      </c>
      <c r="AA626" s="123">
        <v>0</v>
      </c>
      <c r="AB626" s="123">
        <v>0</v>
      </c>
      <c r="AC626" s="123">
        <v>3</v>
      </c>
      <c r="AD626" s="123">
        <v>0</v>
      </c>
      <c r="AE626" s="123">
        <v>0</v>
      </c>
      <c r="AF626" s="123">
        <v>0</v>
      </c>
      <c r="AG626" s="123">
        <v>3</v>
      </c>
      <c r="AH626" s="123">
        <v>0</v>
      </c>
      <c r="AI626" s="123">
        <v>0</v>
      </c>
      <c r="AJ626" s="123">
        <v>3</v>
      </c>
      <c r="AK626" s="123">
        <v>0</v>
      </c>
      <c r="AL626" s="123">
        <v>0</v>
      </c>
      <c r="AM626" s="123">
        <v>24</v>
      </c>
      <c r="AN626" s="123">
        <v>0</v>
      </c>
      <c r="AO626" s="123">
        <v>0</v>
      </c>
      <c r="AP626" s="123">
        <v>3</v>
      </c>
      <c r="AQ626" s="123">
        <v>24</v>
      </c>
      <c r="AR626" s="123">
        <v>0</v>
      </c>
      <c r="AS626" s="123">
        <v>0</v>
      </c>
      <c r="AT626" s="123">
        <v>0</v>
      </c>
      <c r="AU626" s="123">
        <v>0</v>
      </c>
      <c r="AV626" s="123">
        <v>3</v>
      </c>
      <c r="AW626" s="123">
        <v>0</v>
      </c>
      <c r="AX626" s="123">
        <v>0</v>
      </c>
      <c r="AY626" s="123">
        <v>0</v>
      </c>
      <c r="AZ626" s="123">
        <v>0</v>
      </c>
      <c r="BA626" s="123">
        <v>0</v>
      </c>
      <c r="BB626" s="123">
        <v>0</v>
      </c>
      <c r="BC626" s="123">
        <v>0</v>
      </c>
      <c r="BD626" s="123">
        <v>0</v>
      </c>
      <c r="BE626" s="123">
        <v>0</v>
      </c>
      <c r="BF626" s="123">
        <v>0</v>
      </c>
      <c r="BG626" s="123">
        <v>0</v>
      </c>
      <c r="BH626" s="123">
        <v>0</v>
      </c>
      <c r="BI626" s="49"/>
      <c r="BJ626" s="166"/>
      <c r="BK626" s="166"/>
      <c r="BL626" s="166"/>
      <c r="BM626" s="149">
        <v>0</v>
      </c>
    </row>
    <row r="627" spans="2:65" ht="18" hidden="1" customHeight="1" outlineLevel="3">
      <c r="B627" s="166" t="s">
        <v>918</v>
      </c>
      <c r="C627" s="166" t="s">
        <v>147</v>
      </c>
      <c r="D627" s="166" t="s">
        <v>368</v>
      </c>
      <c r="E627" s="167" t="s">
        <v>381</v>
      </c>
      <c r="F627" s="166" t="s">
        <v>933</v>
      </c>
      <c r="G627" s="49"/>
      <c r="H627" s="55">
        <v>146</v>
      </c>
      <c r="I627" s="55"/>
      <c r="J627" s="50">
        <v>146</v>
      </c>
      <c r="K627" s="49"/>
      <c r="L627" s="152"/>
      <c r="M627" s="55"/>
      <c r="N627" s="49">
        <v>146</v>
      </c>
      <c r="O627" s="50"/>
      <c r="P627" s="50">
        <v>146</v>
      </c>
      <c r="Q627" s="49"/>
      <c r="R627" s="152"/>
      <c r="S627" s="123">
        <v>0</v>
      </c>
      <c r="T627" s="123">
        <v>0</v>
      </c>
      <c r="U627" s="123">
        <v>0</v>
      </c>
      <c r="V627" s="123">
        <v>25</v>
      </c>
      <c r="W627" s="123">
        <v>0</v>
      </c>
      <c r="X627" s="123">
        <v>3</v>
      </c>
      <c r="Y627" s="123">
        <v>100</v>
      </c>
      <c r="Z627" s="123">
        <v>0</v>
      </c>
      <c r="AA627" s="123">
        <v>0</v>
      </c>
      <c r="AB627" s="123">
        <v>0</v>
      </c>
      <c r="AC627" s="123">
        <v>0</v>
      </c>
      <c r="AD627" s="123">
        <v>0</v>
      </c>
      <c r="AE627" s="123">
        <v>0</v>
      </c>
      <c r="AF627" s="123">
        <v>0</v>
      </c>
      <c r="AG627" s="123">
        <v>0</v>
      </c>
      <c r="AH627" s="123">
        <v>0</v>
      </c>
      <c r="AI627" s="123">
        <v>3</v>
      </c>
      <c r="AJ627" s="123">
        <v>3</v>
      </c>
      <c r="AK627" s="123">
        <v>0</v>
      </c>
      <c r="AL627" s="123">
        <v>0</v>
      </c>
      <c r="AM627" s="123">
        <v>3</v>
      </c>
      <c r="AN627" s="123">
        <v>0</v>
      </c>
      <c r="AO627" s="123">
        <v>0</v>
      </c>
      <c r="AP627" s="123">
        <v>3</v>
      </c>
      <c r="AQ627" s="123">
        <v>0</v>
      </c>
      <c r="AR627" s="123">
        <v>0</v>
      </c>
      <c r="AS627" s="123">
        <v>0</v>
      </c>
      <c r="AT627" s="123">
        <v>0</v>
      </c>
      <c r="AU627" s="123">
        <v>0</v>
      </c>
      <c r="AV627" s="123">
        <v>3</v>
      </c>
      <c r="AW627" s="123">
        <v>0</v>
      </c>
      <c r="AX627" s="123">
        <v>0</v>
      </c>
      <c r="AY627" s="123">
        <v>0</v>
      </c>
      <c r="AZ627" s="123">
        <v>0</v>
      </c>
      <c r="BA627" s="123">
        <v>0</v>
      </c>
      <c r="BB627" s="123">
        <v>0</v>
      </c>
      <c r="BC627" s="123">
        <v>0</v>
      </c>
      <c r="BD627" s="123">
        <v>0</v>
      </c>
      <c r="BE627" s="123">
        <v>3</v>
      </c>
      <c r="BF627" s="123">
        <v>0</v>
      </c>
      <c r="BG627" s="123">
        <v>0</v>
      </c>
      <c r="BH627" s="123">
        <v>0</v>
      </c>
      <c r="BI627" s="49"/>
      <c r="BJ627" s="166"/>
      <c r="BK627" s="166"/>
      <c r="BL627" s="166"/>
      <c r="BM627" s="149">
        <v>0</v>
      </c>
    </row>
    <row r="628" spans="2:65" ht="18" hidden="1" customHeight="1" outlineLevel="3">
      <c r="B628" s="166" t="s">
        <v>918</v>
      </c>
      <c r="C628" s="166" t="s">
        <v>147</v>
      </c>
      <c r="D628" s="166" t="s">
        <v>330</v>
      </c>
      <c r="E628" s="167" t="s">
        <v>382</v>
      </c>
      <c r="F628" s="166" t="s">
        <v>934</v>
      </c>
      <c r="G628" s="49"/>
      <c r="H628" s="55">
        <v>146</v>
      </c>
      <c r="I628" s="55"/>
      <c r="J628" s="50">
        <v>146</v>
      </c>
      <c r="K628" s="49"/>
      <c r="L628" s="152"/>
      <c r="M628" s="55"/>
      <c r="N628" s="49">
        <v>146</v>
      </c>
      <c r="O628" s="50"/>
      <c r="P628" s="50">
        <v>146</v>
      </c>
      <c r="Q628" s="49"/>
      <c r="R628" s="152"/>
      <c r="S628" s="123">
        <v>0</v>
      </c>
      <c r="T628" s="123">
        <v>0</v>
      </c>
      <c r="U628" s="123">
        <v>0</v>
      </c>
      <c r="V628" s="123">
        <v>25</v>
      </c>
      <c r="W628" s="123">
        <v>0</v>
      </c>
      <c r="X628" s="123">
        <v>3</v>
      </c>
      <c r="Y628" s="123">
        <v>100</v>
      </c>
      <c r="Z628" s="123">
        <v>0</v>
      </c>
      <c r="AA628" s="123">
        <v>0</v>
      </c>
      <c r="AB628" s="123">
        <v>0</v>
      </c>
      <c r="AC628" s="123">
        <v>0</v>
      </c>
      <c r="AD628" s="123">
        <v>0</v>
      </c>
      <c r="AE628" s="123">
        <v>0</v>
      </c>
      <c r="AF628" s="123">
        <v>0</v>
      </c>
      <c r="AG628" s="123">
        <v>0</v>
      </c>
      <c r="AH628" s="123">
        <v>0</v>
      </c>
      <c r="AI628" s="123">
        <v>3</v>
      </c>
      <c r="AJ628" s="123">
        <v>3</v>
      </c>
      <c r="AK628" s="123">
        <v>0</v>
      </c>
      <c r="AL628" s="123">
        <v>0</v>
      </c>
      <c r="AM628" s="123">
        <v>3</v>
      </c>
      <c r="AN628" s="123">
        <v>0</v>
      </c>
      <c r="AO628" s="123">
        <v>0</v>
      </c>
      <c r="AP628" s="123">
        <v>3</v>
      </c>
      <c r="AQ628" s="123">
        <v>0</v>
      </c>
      <c r="AR628" s="123">
        <v>0</v>
      </c>
      <c r="AS628" s="123">
        <v>0</v>
      </c>
      <c r="AT628" s="123">
        <v>0</v>
      </c>
      <c r="AU628" s="123">
        <v>0</v>
      </c>
      <c r="AV628" s="123">
        <v>3</v>
      </c>
      <c r="AW628" s="123">
        <v>0</v>
      </c>
      <c r="AX628" s="123">
        <v>0</v>
      </c>
      <c r="AY628" s="123">
        <v>0</v>
      </c>
      <c r="AZ628" s="123">
        <v>0</v>
      </c>
      <c r="BA628" s="123">
        <v>0</v>
      </c>
      <c r="BB628" s="123">
        <v>0</v>
      </c>
      <c r="BC628" s="123">
        <v>0</v>
      </c>
      <c r="BD628" s="123">
        <v>0</v>
      </c>
      <c r="BE628" s="123">
        <v>3</v>
      </c>
      <c r="BF628" s="123">
        <v>0</v>
      </c>
      <c r="BG628" s="123">
        <v>0</v>
      </c>
      <c r="BH628" s="123">
        <v>0</v>
      </c>
      <c r="BI628" s="49"/>
      <c r="BJ628" s="166"/>
      <c r="BK628" s="166"/>
      <c r="BL628" s="166"/>
      <c r="BM628" s="149">
        <v>0</v>
      </c>
    </row>
    <row r="629" spans="2:65" ht="18" hidden="1" customHeight="1" outlineLevel="3">
      <c r="B629" s="166" t="s">
        <v>918</v>
      </c>
      <c r="C629" s="166" t="s">
        <v>1236</v>
      </c>
      <c r="D629" s="166" t="s">
        <v>369</v>
      </c>
      <c r="E629" s="167" t="s">
        <v>487</v>
      </c>
      <c r="F629" s="166" t="s">
        <v>935</v>
      </c>
      <c r="G629" s="49"/>
      <c r="H629" s="55">
        <v>235</v>
      </c>
      <c r="I629" s="55"/>
      <c r="J629" s="50">
        <v>235</v>
      </c>
      <c r="K629" s="49"/>
      <c r="L629" s="152"/>
      <c r="M629" s="55"/>
      <c r="N629" s="49">
        <v>235</v>
      </c>
      <c r="O629" s="50"/>
      <c r="P629" s="50">
        <v>235</v>
      </c>
      <c r="Q629" s="49"/>
      <c r="R629" s="152"/>
      <c r="S629" s="123">
        <v>0</v>
      </c>
      <c r="T629" s="123">
        <v>0</v>
      </c>
      <c r="U629" s="123">
        <v>0</v>
      </c>
      <c r="V629" s="123">
        <v>60</v>
      </c>
      <c r="W629" s="123">
        <v>0</v>
      </c>
      <c r="X629" s="123">
        <v>0</v>
      </c>
      <c r="Y629" s="123">
        <v>110</v>
      </c>
      <c r="Z629" s="123">
        <v>0</v>
      </c>
      <c r="AA629" s="123">
        <v>0</v>
      </c>
      <c r="AB629" s="123">
        <v>0</v>
      </c>
      <c r="AC629" s="123">
        <v>0</v>
      </c>
      <c r="AD629" s="123">
        <v>0</v>
      </c>
      <c r="AE629" s="123">
        <v>0</v>
      </c>
      <c r="AF629" s="123">
        <v>0</v>
      </c>
      <c r="AG629" s="123">
        <v>0</v>
      </c>
      <c r="AH629" s="123">
        <v>0</v>
      </c>
      <c r="AI629" s="123">
        <v>10</v>
      </c>
      <c r="AJ629" s="123">
        <v>3</v>
      </c>
      <c r="AK629" s="123">
        <v>0</v>
      </c>
      <c r="AL629" s="123">
        <v>0</v>
      </c>
      <c r="AM629" s="123">
        <v>40</v>
      </c>
      <c r="AN629" s="123">
        <v>0</v>
      </c>
      <c r="AO629" s="123">
        <v>0</v>
      </c>
      <c r="AP629" s="123">
        <v>3</v>
      </c>
      <c r="AQ629" s="123">
        <v>0</v>
      </c>
      <c r="AR629" s="123">
        <v>0</v>
      </c>
      <c r="AS629" s="123">
        <v>0</v>
      </c>
      <c r="AT629" s="123">
        <v>0</v>
      </c>
      <c r="AU629" s="123">
        <v>0</v>
      </c>
      <c r="AV629" s="123">
        <v>3</v>
      </c>
      <c r="AW629" s="123">
        <v>0</v>
      </c>
      <c r="AX629" s="123">
        <v>0</v>
      </c>
      <c r="AY629" s="123">
        <v>0</v>
      </c>
      <c r="AZ629" s="123">
        <v>3</v>
      </c>
      <c r="BA629" s="123">
        <v>3</v>
      </c>
      <c r="BB629" s="123">
        <v>0</v>
      </c>
      <c r="BC629" s="123">
        <v>0</v>
      </c>
      <c r="BD629" s="123">
        <v>0</v>
      </c>
      <c r="BE629" s="123">
        <v>0</v>
      </c>
      <c r="BF629" s="123">
        <v>0</v>
      </c>
      <c r="BG629" s="123">
        <v>0</v>
      </c>
      <c r="BH629" s="123">
        <v>0</v>
      </c>
      <c r="BI629" s="49"/>
      <c r="BJ629" s="166"/>
      <c r="BK629" s="166"/>
      <c r="BL629" s="166"/>
      <c r="BM629" s="149">
        <v>0</v>
      </c>
    </row>
    <row r="630" spans="2:65" ht="18" hidden="1" customHeight="1" outlineLevel="3">
      <c r="B630" s="166" t="s">
        <v>918</v>
      </c>
      <c r="C630" s="166" t="s">
        <v>144</v>
      </c>
      <c r="D630" s="166" t="s">
        <v>506</v>
      </c>
      <c r="E630" s="167" t="s">
        <v>515</v>
      </c>
      <c r="F630" s="166" t="s">
        <v>936</v>
      </c>
      <c r="G630" s="49"/>
      <c r="H630" s="55">
        <v>318</v>
      </c>
      <c r="I630" s="55"/>
      <c r="J630" s="50">
        <v>318</v>
      </c>
      <c r="K630" s="49"/>
      <c r="L630" s="152"/>
      <c r="M630" s="55"/>
      <c r="N630" s="49">
        <v>318</v>
      </c>
      <c r="O630" s="50"/>
      <c r="P630" s="50">
        <v>318</v>
      </c>
      <c r="Q630" s="49"/>
      <c r="R630" s="152"/>
      <c r="S630" s="123">
        <v>3</v>
      </c>
      <c r="T630" s="123">
        <v>0</v>
      </c>
      <c r="U630" s="123">
        <v>0</v>
      </c>
      <c r="V630" s="123">
        <v>125</v>
      </c>
      <c r="W630" s="123">
        <v>0</v>
      </c>
      <c r="X630" s="123">
        <v>0</v>
      </c>
      <c r="Y630" s="123">
        <v>30</v>
      </c>
      <c r="Z630" s="123">
        <v>0</v>
      </c>
      <c r="AA630" s="123">
        <v>0</v>
      </c>
      <c r="AB630" s="123">
        <v>0</v>
      </c>
      <c r="AC630" s="123">
        <v>3</v>
      </c>
      <c r="AD630" s="123">
        <v>0</v>
      </c>
      <c r="AE630" s="123">
        <v>0</v>
      </c>
      <c r="AF630" s="123">
        <v>0</v>
      </c>
      <c r="AG630" s="123">
        <v>0</v>
      </c>
      <c r="AH630" s="123">
        <v>0</v>
      </c>
      <c r="AI630" s="123">
        <v>0</v>
      </c>
      <c r="AJ630" s="123">
        <v>3</v>
      </c>
      <c r="AK630" s="123">
        <v>0</v>
      </c>
      <c r="AL630" s="123">
        <v>0</v>
      </c>
      <c r="AM630" s="123">
        <v>145</v>
      </c>
      <c r="AN630" s="123">
        <v>0</v>
      </c>
      <c r="AO630" s="123">
        <v>0</v>
      </c>
      <c r="AP630" s="123">
        <v>3</v>
      </c>
      <c r="AQ630" s="123">
        <v>3</v>
      </c>
      <c r="AR630" s="123">
        <v>0</v>
      </c>
      <c r="AS630" s="123">
        <v>0</v>
      </c>
      <c r="AT630" s="123">
        <v>0</v>
      </c>
      <c r="AU630" s="123">
        <v>0</v>
      </c>
      <c r="AV630" s="123">
        <v>3</v>
      </c>
      <c r="AW630" s="123">
        <v>0</v>
      </c>
      <c r="AX630" s="123">
        <v>0</v>
      </c>
      <c r="AY630" s="123">
        <v>0</v>
      </c>
      <c r="AZ630" s="123">
        <v>0</v>
      </c>
      <c r="BA630" s="123">
        <v>0</v>
      </c>
      <c r="BB630" s="123">
        <v>0</v>
      </c>
      <c r="BC630" s="123">
        <v>0</v>
      </c>
      <c r="BD630" s="123">
        <v>0</v>
      </c>
      <c r="BE630" s="123">
        <v>0</v>
      </c>
      <c r="BF630" s="123">
        <v>0</v>
      </c>
      <c r="BG630" s="123">
        <v>0</v>
      </c>
      <c r="BH630" s="123">
        <v>0</v>
      </c>
      <c r="BI630" s="49"/>
      <c r="BJ630" s="166"/>
      <c r="BK630" s="166"/>
      <c r="BL630" s="166"/>
      <c r="BM630" s="149">
        <v>0</v>
      </c>
    </row>
    <row r="631" spans="2:65" ht="18" hidden="1" customHeight="1" outlineLevel="3">
      <c r="B631" s="166" t="s">
        <v>918</v>
      </c>
      <c r="C631" s="166" t="s">
        <v>171</v>
      </c>
      <c r="D631" s="166" t="s">
        <v>507</v>
      </c>
      <c r="E631" s="167" t="s">
        <v>516</v>
      </c>
      <c r="F631" s="166" t="s">
        <v>937</v>
      </c>
      <c r="G631" s="49"/>
      <c r="H631" s="55">
        <v>145</v>
      </c>
      <c r="I631" s="55"/>
      <c r="J631" s="50">
        <v>145</v>
      </c>
      <c r="K631" s="49"/>
      <c r="L631" s="152"/>
      <c r="M631" s="55"/>
      <c r="N631" s="49">
        <v>145</v>
      </c>
      <c r="O631" s="50"/>
      <c r="P631" s="50">
        <v>145</v>
      </c>
      <c r="Q631" s="49"/>
      <c r="R631" s="152"/>
      <c r="S631" s="123">
        <v>3</v>
      </c>
      <c r="T631" s="123">
        <v>0</v>
      </c>
      <c r="U631" s="123">
        <v>0</v>
      </c>
      <c r="V631" s="123">
        <v>10</v>
      </c>
      <c r="W631" s="123">
        <v>0</v>
      </c>
      <c r="X631" s="123">
        <v>0</v>
      </c>
      <c r="Y631" s="123">
        <v>60</v>
      </c>
      <c r="Z631" s="123">
        <v>0</v>
      </c>
      <c r="AA631" s="123">
        <v>0</v>
      </c>
      <c r="AB631" s="123">
        <v>0</v>
      </c>
      <c r="AC631" s="123">
        <v>3</v>
      </c>
      <c r="AD631" s="123">
        <v>0</v>
      </c>
      <c r="AE631" s="123">
        <v>0</v>
      </c>
      <c r="AF631" s="123">
        <v>0</v>
      </c>
      <c r="AG631" s="123">
        <v>0</v>
      </c>
      <c r="AH631" s="123">
        <v>0</v>
      </c>
      <c r="AI631" s="123">
        <v>0</v>
      </c>
      <c r="AJ631" s="123">
        <v>3</v>
      </c>
      <c r="AK631" s="123">
        <v>0</v>
      </c>
      <c r="AL631" s="123">
        <v>0</v>
      </c>
      <c r="AM631" s="123">
        <v>20</v>
      </c>
      <c r="AN631" s="123">
        <v>0</v>
      </c>
      <c r="AO631" s="123">
        <v>0</v>
      </c>
      <c r="AP631" s="123">
        <v>3</v>
      </c>
      <c r="AQ631" s="123">
        <v>40</v>
      </c>
      <c r="AR631" s="123">
        <v>0</v>
      </c>
      <c r="AS631" s="123">
        <v>0</v>
      </c>
      <c r="AT631" s="123">
        <v>0</v>
      </c>
      <c r="AU631" s="123">
        <v>0</v>
      </c>
      <c r="AV631" s="123">
        <v>3</v>
      </c>
      <c r="AW631" s="123">
        <v>0</v>
      </c>
      <c r="AX631" s="123">
        <v>0</v>
      </c>
      <c r="AY631" s="123">
        <v>0</v>
      </c>
      <c r="AZ631" s="123">
        <v>0</v>
      </c>
      <c r="BA631" s="123">
        <v>0</v>
      </c>
      <c r="BB631" s="123">
        <v>0</v>
      </c>
      <c r="BC631" s="123">
        <v>0</v>
      </c>
      <c r="BD631" s="123">
        <v>0</v>
      </c>
      <c r="BE631" s="123">
        <v>0</v>
      </c>
      <c r="BF631" s="123">
        <v>0</v>
      </c>
      <c r="BG631" s="123">
        <v>0</v>
      </c>
      <c r="BH631" s="123">
        <v>0</v>
      </c>
      <c r="BI631" s="49"/>
      <c r="BJ631" s="166"/>
      <c r="BK631" s="166"/>
      <c r="BL631" s="166"/>
      <c r="BM631" s="149">
        <v>0</v>
      </c>
    </row>
    <row r="632" spans="2:65" ht="18" hidden="1" customHeight="1" outlineLevel="3">
      <c r="B632" s="166" t="s">
        <v>918</v>
      </c>
      <c r="C632" s="166" t="s">
        <v>1236</v>
      </c>
      <c r="D632" s="166" t="s">
        <v>537</v>
      </c>
      <c r="E632" s="167" t="s">
        <v>938</v>
      </c>
      <c r="F632" s="166" t="s">
        <v>920</v>
      </c>
      <c r="G632" s="49"/>
      <c r="H632" s="55">
        <v>281</v>
      </c>
      <c r="I632" s="55"/>
      <c r="J632" s="50">
        <v>281</v>
      </c>
      <c r="K632" s="49"/>
      <c r="L632" s="152"/>
      <c r="M632" s="55"/>
      <c r="N632" s="49">
        <v>281</v>
      </c>
      <c r="O632" s="50"/>
      <c r="P632" s="50">
        <v>281</v>
      </c>
      <c r="Q632" s="49"/>
      <c r="R632" s="152"/>
      <c r="S632" s="123">
        <v>0</v>
      </c>
      <c r="T632" s="123">
        <v>0</v>
      </c>
      <c r="U632" s="123">
        <v>0</v>
      </c>
      <c r="V632" s="123">
        <v>110</v>
      </c>
      <c r="W632" s="123">
        <v>0</v>
      </c>
      <c r="X632" s="123">
        <v>3</v>
      </c>
      <c r="Y632" s="123">
        <v>143</v>
      </c>
      <c r="Z632" s="123">
        <v>0</v>
      </c>
      <c r="AA632" s="123">
        <v>0</v>
      </c>
      <c r="AB632" s="123">
        <v>0</v>
      </c>
      <c r="AC632" s="123">
        <v>0</v>
      </c>
      <c r="AD632" s="123">
        <v>0</v>
      </c>
      <c r="AE632" s="123">
        <v>0</v>
      </c>
      <c r="AF632" s="123">
        <v>0</v>
      </c>
      <c r="AG632" s="123">
        <v>0</v>
      </c>
      <c r="AH632" s="123">
        <v>0</v>
      </c>
      <c r="AI632" s="123">
        <v>3</v>
      </c>
      <c r="AJ632" s="123">
        <v>3</v>
      </c>
      <c r="AK632" s="123">
        <v>0</v>
      </c>
      <c r="AL632" s="123">
        <v>0</v>
      </c>
      <c r="AM632" s="123">
        <v>10</v>
      </c>
      <c r="AN632" s="123">
        <v>0</v>
      </c>
      <c r="AO632" s="123">
        <v>0</v>
      </c>
      <c r="AP632" s="123">
        <v>3</v>
      </c>
      <c r="AQ632" s="123">
        <v>0</v>
      </c>
      <c r="AR632" s="123">
        <v>0</v>
      </c>
      <c r="AS632" s="123">
        <v>0</v>
      </c>
      <c r="AT632" s="123">
        <v>0</v>
      </c>
      <c r="AU632" s="123">
        <v>0</v>
      </c>
      <c r="AV632" s="123">
        <v>3</v>
      </c>
      <c r="AW632" s="123">
        <v>0</v>
      </c>
      <c r="AX632" s="123">
        <v>0</v>
      </c>
      <c r="AY632" s="123">
        <v>0</v>
      </c>
      <c r="AZ632" s="123">
        <v>0</v>
      </c>
      <c r="BA632" s="123">
        <v>0</v>
      </c>
      <c r="BB632" s="123">
        <v>0</v>
      </c>
      <c r="BC632" s="123">
        <v>0</v>
      </c>
      <c r="BD632" s="123">
        <v>0</v>
      </c>
      <c r="BE632" s="123">
        <v>3</v>
      </c>
      <c r="BF632" s="123">
        <v>0</v>
      </c>
      <c r="BG632" s="123">
        <v>0</v>
      </c>
      <c r="BH632" s="123">
        <v>0</v>
      </c>
      <c r="BI632" s="49"/>
      <c r="BJ632" s="166"/>
      <c r="BK632" s="166"/>
      <c r="BL632" s="166"/>
      <c r="BM632" s="149">
        <v>0</v>
      </c>
    </row>
    <row r="633" spans="2:65" ht="18" hidden="1" customHeight="1" outlineLevel="3">
      <c r="B633" s="166" t="s">
        <v>918</v>
      </c>
      <c r="C633" s="166" t="s">
        <v>171</v>
      </c>
      <c r="D633" s="166" t="s">
        <v>575</v>
      </c>
      <c r="E633" s="167" t="s">
        <v>582</v>
      </c>
      <c r="F633" s="166" t="s">
        <v>939</v>
      </c>
      <c r="G633" s="49"/>
      <c r="H633" s="55">
        <v>285</v>
      </c>
      <c r="I633" s="55"/>
      <c r="J633" s="50">
        <v>285</v>
      </c>
      <c r="K633" s="49"/>
      <c r="L633" s="152"/>
      <c r="M633" s="55"/>
      <c r="N633" s="49">
        <v>285</v>
      </c>
      <c r="O633" s="50"/>
      <c r="P633" s="50">
        <v>285</v>
      </c>
      <c r="Q633" s="49"/>
      <c r="R633" s="152"/>
      <c r="S633" s="123">
        <v>0</v>
      </c>
      <c r="T633" s="123">
        <v>0</v>
      </c>
      <c r="U633" s="123">
        <v>0</v>
      </c>
      <c r="V633" s="123">
        <v>119</v>
      </c>
      <c r="W633" s="123">
        <v>0</v>
      </c>
      <c r="X633" s="123">
        <v>0</v>
      </c>
      <c r="Y633" s="123">
        <v>100</v>
      </c>
      <c r="Z633" s="123">
        <v>0</v>
      </c>
      <c r="AA633" s="123">
        <v>0</v>
      </c>
      <c r="AB633" s="123">
        <v>0</v>
      </c>
      <c r="AC633" s="123">
        <v>0</v>
      </c>
      <c r="AD633" s="123">
        <v>0</v>
      </c>
      <c r="AE633" s="123">
        <v>0</v>
      </c>
      <c r="AF633" s="123">
        <v>0</v>
      </c>
      <c r="AG633" s="123">
        <v>0</v>
      </c>
      <c r="AH633" s="123">
        <v>0</v>
      </c>
      <c r="AI633" s="123">
        <v>20</v>
      </c>
      <c r="AJ633" s="123">
        <v>3</v>
      </c>
      <c r="AK633" s="123">
        <v>0</v>
      </c>
      <c r="AL633" s="123">
        <v>0</v>
      </c>
      <c r="AM633" s="123">
        <v>31</v>
      </c>
      <c r="AN633" s="123">
        <v>0</v>
      </c>
      <c r="AO633" s="123">
        <v>0</v>
      </c>
      <c r="AP633" s="123">
        <v>3</v>
      </c>
      <c r="AQ633" s="123">
        <v>0</v>
      </c>
      <c r="AR633" s="123">
        <v>0</v>
      </c>
      <c r="AS633" s="123">
        <v>0</v>
      </c>
      <c r="AT633" s="123">
        <v>0</v>
      </c>
      <c r="AU633" s="123">
        <v>0</v>
      </c>
      <c r="AV633" s="123">
        <v>3</v>
      </c>
      <c r="AW633" s="123">
        <v>0</v>
      </c>
      <c r="AX633" s="123">
        <v>0</v>
      </c>
      <c r="AY633" s="123">
        <v>0</v>
      </c>
      <c r="AZ633" s="123">
        <v>3</v>
      </c>
      <c r="BA633" s="123">
        <v>3</v>
      </c>
      <c r="BB633" s="123">
        <v>0</v>
      </c>
      <c r="BC633" s="123">
        <v>0</v>
      </c>
      <c r="BD633" s="123">
        <v>0</v>
      </c>
      <c r="BE633" s="123">
        <v>0</v>
      </c>
      <c r="BF633" s="123">
        <v>0</v>
      </c>
      <c r="BG633" s="123">
        <v>0</v>
      </c>
      <c r="BH633" s="123">
        <v>0</v>
      </c>
      <c r="BI633" s="49"/>
      <c r="BJ633" s="166"/>
      <c r="BK633" s="166"/>
      <c r="BL633" s="166"/>
      <c r="BM633" s="149">
        <v>0</v>
      </c>
    </row>
    <row r="634" spans="2:65" ht="18" hidden="1" customHeight="1" outlineLevel="3">
      <c r="B634" s="166" t="s">
        <v>918</v>
      </c>
      <c r="C634" s="166" t="s">
        <v>195</v>
      </c>
      <c r="D634" s="166" t="s">
        <v>542</v>
      </c>
      <c r="E634" s="167" t="s">
        <v>551</v>
      </c>
      <c r="F634" s="166" t="s">
        <v>940</v>
      </c>
      <c r="G634" s="49"/>
      <c r="H634" s="55">
        <v>111</v>
      </c>
      <c r="I634" s="55"/>
      <c r="J634" s="50">
        <v>111</v>
      </c>
      <c r="K634" s="49"/>
      <c r="L634" s="152"/>
      <c r="M634" s="55"/>
      <c r="N634" s="49">
        <v>111</v>
      </c>
      <c r="O634" s="50"/>
      <c r="P634" s="50">
        <v>111</v>
      </c>
      <c r="Q634" s="49"/>
      <c r="R634" s="152"/>
      <c r="S634" s="123">
        <v>0</v>
      </c>
      <c r="T634" s="123">
        <v>0</v>
      </c>
      <c r="U634" s="123">
        <v>0</v>
      </c>
      <c r="V634" s="123">
        <v>30</v>
      </c>
      <c r="W634" s="123">
        <v>0</v>
      </c>
      <c r="X634" s="123">
        <v>3</v>
      </c>
      <c r="Y634" s="123">
        <v>46</v>
      </c>
      <c r="Z634" s="123">
        <v>0</v>
      </c>
      <c r="AA634" s="123">
        <v>0</v>
      </c>
      <c r="AB634" s="123">
        <v>0</v>
      </c>
      <c r="AC634" s="123">
        <v>0</v>
      </c>
      <c r="AD634" s="123">
        <v>0</v>
      </c>
      <c r="AE634" s="123">
        <v>0</v>
      </c>
      <c r="AF634" s="123">
        <v>0</v>
      </c>
      <c r="AG634" s="123">
        <v>0</v>
      </c>
      <c r="AH634" s="123">
        <v>0</v>
      </c>
      <c r="AI634" s="123">
        <v>3</v>
      </c>
      <c r="AJ634" s="123">
        <v>3</v>
      </c>
      <c r="AK634" s="123">
        <v>0</v>
      </c>
      <c r="AL634" s="123">
        <v>0</v>
      </c>
      <c r="AM634" s="123">
        <v>20</v>
      </c>
      <c r="AN634" s="123">
        <v>0</v>
      </c>
      <c r="AO634" s="123">
        <v>0</v>
      </c>
      <c r="AP634" s="123">
        <v>3</v>
      </c>
      <c r="AQ634" s="123">
        <v>0</v>
      </c>
      <c r="AR634" s="123">
        <v>0</v>
      </c>
      <c r="AS634" s="123">
        <v>0</v>
      </c>
      <c r="AT634" s="123">
        <v>0</v>
      </c>
      <c r="AU634" s="123">
        <v>0</v>
      </c>
      <c r="AV634" s="123">
        <v>3</v>
      </c>
      <c r="AW634" s="123">
        <v>0</v>
      </c>
      <c r="AX634" s="123">
        <v>0</v>
      </c>
      <c r="AY634" s="123">
        <v>0</v>
      </c>
      <c r="AZ634" s="123">
        <v>0</v>
      </c>
      <c r="BA634" s="123">
        <v>0</v>
      </c>
      <c r="BB634" s="123">
        <v>0</v>
      </c>
      <c r="BC634" s="123">
        <v>0</v>
      </c>
      <c r="BD634" s="123">
        <v>0</v>
      </c>
      <c r="BE634" s="123">
        <v>0</v>
      </c>
      <c r="BF634" s="123">
        <v>0</v>
      </c>
      <c r="BG634" s="123">
        <v>0</v>
      </c>
      <c r="BH634" s="123">
        <v>0</v>
      </c>
      <c r="BI634" s="49"/>
      <c r="BJ634" s="166"/>
      <c r="BK634" s="166"/>
      <c r="BL634" s="166"/>
      <c r="BM634" s="149">
        <v>0</v>
      </c>
    </row>
    <row r="635" spans="2:65" ht="18" hidden="1" customHeight="1" outlineLevel="3">
      <c r="B635" s="166" t="s">
        <v>918</v>
      </c>
      <c r="C635" s="166" t="s">
        <v>171</v>
      </c>
      <c r="D635" s="166" t="s">
        <v>577</v>
      </c>
      <c r="E635" s="167" t="s">
        <v>583</v>
      </c>
      <c r="F635" s="166" t="s">
        <v>941</v>
      </c>
      <c r="G635" s="49"/>
      <c r="H635" s="55">
        <v>145</v>
      </c>
      <c r="I635" s="55"/>
      <c r="J635" s="50">
        <v>145</v>
      </c>
      <c r="K635" s="49"/>
      <c r="L635" s="152"/>
      <c r="M635" s="55"/>
      <c r="N635" s="49">
        <v>145</v>
      </c>
      <c r="O635" s="50"/>
      <c r="P635" s="50">
        <v>145</v>
      </c>
      <c r="Q635" s="49"/>
      <c r="R635" s="152"/>
      <c r="S635" s="123">
        <v>3</v>
      </c>
      <c r="T635" s="123">
        <v>0</v>
      </c>
      <c r="U635" s="123">
        <v>0</v>
      </c>
      <c r="V635" s="123">
        <v>10</v>
      </c>
      <c r="W635" s="123">
        <v>0</v>
      </c>
      <c r="X635" s="123">
        <v>0</v>
      </c>
      <c r="Y635" s="123">
        <v>60</v>
      </c>
      <c r="Z635" s="123">
        <v>0</v>
      </c>
      <c r="AA635" s="123">
        <v>0</v>
      </c>
      <c r="AB635" s="123">
        <v>0</v>
      </c>
      <c r="AC635" s="123">
        <v>3</v>
      </c>
      <c r="AD635" s="123">
        <v>0</v>
      </c>
      <c r="AE635" s="123">
        <v>0</v>
      </c>
      <c r="AF635" s="123">
        <v>0</v>
      </c>
      <c r="AG635" s="123">
        <v>0</v>
      </c>
      <c r="AH635" s="123">
        <v>0</v>
      </c>
      <c r="AI635" s="123">
        <v>0</v>
      </c>
      <c r="AJ635" s="123">
        <v>3</v>
      </c>
      <c r="AK635" s="123">
        <v>0</v>
      </c>
      <c r="AL635" s="123">
        <v>0</v>
      </c>
      <c r="AM635" s="123">
        <v>20</v>
      </c>
      <c r="AN635" s="123">
        <v>0</v>
      </c>
      <c r="AO635" s="123">
        <v>0</v>
      </c>
      <c r="AP635" s="123">
        <v>3</v>
      </c>
      <c r="AQ635" s="123">
        <v>40</v>
      </c>
      <c r="AR635" s="123">
        <v>0</v>
      </c>
      <c r="AS635" s="123">
        <v>0</v>
      </c>
      <c r="AT635" s="123">
        <v>0</v>
      </c>
      <c r="AU635" s="123">
        <v>0</v>
      </c>
      <c r="AV635" s="123">
        <v>3</v>
      </c>
      <c r="AW635" s="123">
        <v>0</v>
      </c>
      <c r="AX635" s="123">
        <v>0</v>
      </c>
      <c r="AY635" s="123">
        <v>0</v>
      </c>
      <c r="AZ635" s="123">
        <v>0</v>
      </c>
      <c r="BA635" s="123">
        <v>0</v>
      </c>
      <c r="BB635" s="123">
        <v>0</v>
      </c>
      <c r="BC635" s="123">
        <v>0</v>
      </c>
      <c r="BD635" s="123">
        <v>0</v>
      </c>
      <c r="BE635" s="123">
        <v>0</v>
      </c>
      <c r="BF635" s="123">
        <v>0</v>
      </c>
      <c r="BG635" s="123">
        <v>0</v>
      </c>
      <c r="BH635" s="123">
        <v>0</v>
      </c>
      <c r="BI635" s="49"/>
      <c r="BJ635" s="166"/>
      <c r="BK635" s="166"/>
      <c r="BL635" s="166"/>
      <c r="BM635" s="149">
        <v>0</v>
      </c>
    </row>
    <row r="636" spans="2:65" ht="18" hidden="1" customHeight="1" outlineLevel="3">
      <c r="B636" s="166" t="s">
        <v>918</v>
      </c>
      <c r="C636" s="166" t="s">
        <v>171</v>
      </c>
      <c r="D636" s="166" t="s">
        <v>576</v>
      </c>
      <c r="E636" s="167" t="s">
        <v>684</v>
      </c>
      <c r="F636" s="166" t="s">
        <v>942</v>
      </c>
      <c r="G636" s="49"/>
      <c r="H636" s="55">
        <v>145</v>
      </c>
      <c r="I636" s="55"/>
      <c r="J636" s="50">
        <v>145</v>
      </c>
      <c r="K636" s="49"/>
      <c r="L636" s="152"/>
      <c r="M636" s="55"/>
      <c r="N636" s="49">
        <v>145</v>
      </c>
      <c r="O636" s="50"/>
      <c r="P636" s="50">
        <v>145</v>
      </c>
      <c r="Q636" s="49"/>
      <c r="R636" s="152"/>
      <c r="S636" s="123">
        <v>3</v>
      </c>
      <c r="T636" s="123">
        <v>0</v>
      </c>
      <c r="U636" s="123">
        <v>0</v>
      </c>
      <c r="V636" s="123">
        <v>10</v>
      </c>
      <c r="W636" s="123">
        <v>0</v>
      </c>
      <c r="X636" s="123">
        <v>0</v>
      </c>
      <c r="Y636" s="123">
        <v>60</v>
      </c>
      <c r="Z636" s="123">
        <v>0</v>
      </c>
      <c r="AA636" s="123">
        <v>0</v>
      </c>
      <c r="AB636" s="123">
        <v>0</v>
      </c>
      <c r="AC636" s="123">
        <v>3</v>
      </c>
      <c r="AD636" s="123">
        <v>0</v>
      </c>
      <c r="AE636" s="123">
        <v>0</v>
      </c>
      <c r="AF636" s="123">
        <v>0</v>
      </c>
      <c r="AG636" s="123">
        <v>0</v>
      </c>
      <c r="AH636" s="123">
        <v>0</v>
      </c>
      <c r="AI636" s="123">
        <v>0</v>
      </c>
      <c r="AJ636" s="123">
        <v>3</v>
      </c>
      <c r="AK636" s="123">
        <v>0</v>
      </c>
      <c r="AL636" s="123">
        <v>0</v>
      </c>
      <c r="AM636" s="123">
        <v>20</v>
      </c>
      <c r="AN636" s="123">
        <v>0</v>
      </c>
      <c r="AO636" s="123">
        <v>0</v>
      </c>
      <c r="AP636" s="123">
        <v>3</v>
      </c>
      <c r="AQ636" s="123">
        <v>40</v>
      </c>
      <c r="AR636" s="123">
        <v>0</v>
      </c>
      <c r="AS636" s="123">
        <v>0</v>
      </c>
      <c r="AT636" s="123">
        <v>0</v>
      </c>
      <c r="AU636" s="123">
        <v>0</v>
      </c>
      <c r="AV636" s="123">
        <v>3</v>
      </c>
      <c r="AW636" s="123">
        <v>0</v>
      </c>
      <c r="AX636" s="123">
        <v>0</v>
      </c>
      <c r="AY636" s="123">
        <v>0</v>
      </c>
      <c r="AZ636" s="123">
        <v>0</v>
      </c>
      <c r="BA636" s="123">
        <v>0</v>
      </c>
      <c r="BB636" s="123">
        <v>0</v>
      </c>
      <c r="BC636" s="123">
        <v>0</v>
      </c>
      <c r="BD636" s="123">
        <v>0</v>
      </c>
      <c r="BE636" s="123">
        <v>0</v>
      </c>
      <c r="BF636" s="123">
        <v>0</v>
      </c>
      <c r="BG636" s="123">
        <v>0</v>
      </c>
      <c r="BH636" s="123">
        <v>0</v>
      </c>
      <c r="BI636" s="49"/>
      <c r="BJ636" s="166"/>
      <c r="BK636" s="166"/>
      <c r="BL636" s="166"/>
      <c r="BM636" s="149">
        <v>0</v>
      </c>
    </row>
    <row r="637" spans="2:65" ht="18" hidden="1" customHeight="1" outlineLevel="3">
      <c r="B637" s="166" t="s">
        <v>918</v>
      </c>
      <c r="C637" s="166" t="s">
        <v>195</v>
      </c>
      <c r="D637" s="166" t="s">
        <v>639</v>
      </c>
      <c r="E637" s="167" t="s">
        <v>658</v>
      </c>
      <c r="F637" s="166" t="s">
        <v>940</v>
      </c>
      <c r="G637" s="49"/>
      <c r="H637" s="55">
        <v>171</v>
      </c>
      <c r="I637" s="55"/>
      <c r="J637" s="50">
        <v>171</v>
      </c>
      <c r="K637" s="49"/>
      <c r="L637" s="152"/>
      <c r="M637" s="55"/>
      <c r="N637" s="49">
        <v>171</v>
      </c>
      <c r="O637" s="50"/>
      <c r="P637" s="50">
        <v>171</v>
      </c>
      <c r="Q637" s="49"/>
      <c r="R637" s="152"/>
      <c r="S637" s="123">
        <v>0</v>
      </c>
      <c r="T637" s="123">
        <v>0</v>
      </c>
      <c r="U637" s="123">
        <v>0</v>
      </c>
      <c r="V637" s="123">
        <v>120</v>
      </c>
      <c r="W637" s="123">
        <v>0</v>
      </c>
      <c r="X637" s="123">
        <v>0</v>
      </c>
      <c r="Y637" s="123">
        <v>3</v>
      </c>
      <c r="Z637" s="123">
        <v>0</v>
      </c>
      <c r="AA637" s="123">
        <v>0</v>
      </c>
      <c r="AB637" s="123">
        <v>0</v>
      </c>
      <c r="AC637" s="123">
        <v>0</v>
      </c>
      <c r="AD637" s="123">
        <v>0</v>
      </c>
      <c r="AE637" s="123">
        <v>0</v>
      </c>
      <c r="AF637" s="123">
        <v>0</v>
      </c>
      <c r="AG637" s="123">
        <v>0</v>
      </c>
      <c r="AH637" s="123">
        <v>0</v>
      </c>
      <c r="AI637" s="123">
        <v>3</v>
      </c>
      <c r="AJ637" s="123">
        <v>3</v>
      </c>
      <c r="AK637" s="123">
        <v>0</v>
      </c>
      <c r="AL637" s="123">
        <v>0</v>
      </c>
      <c r="AM637" s="123">
        <v>30</v>
      </c>
      <c r="AN637" s="123">
        <v>0</v>
      </c>
      <c r="AO637" s="123">
        <v>0</v>
      </c>
      <c r="AP637" s="123">
        <v>3</v>
      </c>
      <c r="AQ637" s="123">
        <v>0</v>
      </c>
      <c r="AR637" s="123">
        <v>0</v>
      </c>
      <c r="AS637" s="123">
        <v>0</v>
      </c>
      <c r="AT637" s="123">
        <v>0</v>
      </c>
      <c r="AU637" s="123">
        <v>0</v>
      </c>
      <c r="AV637" s="123">
        <v>3</v>
      </c>
      <c r="AW637" s="123">
        <v>0</v>
      </c>
      <c r="AX637" s="123">
        <v>0</v>
      </c>
      <c r="AY637" s="123">
        <v>0</v>
      </c>
      <c r="AZ637" s="123">
        <v>3</v>
      </c>
      <c r="BA637" s="123">
        <v>3</v>
      </c>
      <c r="BB637" s="123">
        <v>0</v>
      </c>
      <c r="BC637" s="123">
        <v>0</v>
      </c>
      <c r="BD637" s="123">
        <v>0</v>
      </c>
      <c r="BE637" s="123">
        <v>0</v>
      </c>
      <c r="BF637" s="123">
        <v>0</v>
      </c>
      <c r="BG637" s="123">
        <v>0</v>
      </c>
      <c r="BH637" s="123">
        <v>0</v>
      </c>
      <c r="BI637" s="49"/>
      <c r="BJ637" s="166"/>
      <c r="BK637" s="166"/>
      <c r="BL637" s="166"/>
      <c r="BM637" s="149">
        <v>0</v>
      </c>
    </row>
    <row r="638" spans="2:65" ht="18" hidden="1" customHeight="1" outlineLevel="3">
      <c r="B638" s="166" t="s">
        <v>918</v>
      </c>
      <c r="C638" s="166" t="s">
        <v>1236</v>
      </c>
      <c r="D638" s="166" t="s">
        <v>638</v>
      </c>
      <c r="E638" s="167" t="s">
        <v>659</v>
      </c>
      <c r="F638" s="166" t="s">
        <v>943</v>
      </c>
      <c r="G638" s="49"/>
      <c r="H638" s="55">
        <v>227</v>
      </c>
      <c r="I638" s="55"/>
      <c r="J638" s="50">
        <v>227</v>
      </c>
      <c r="K638" s="49"/>
      <c r="L638" s="152"/>
      <c r="M638" s="55"/>
      <c r="N638" s="49">
        <v>227</v>
      </c>
      <c r="O638" s="50"/>
      <c r="P638" s="50">
        <v>227</v>
      </c>
      <c r="Q638" s="49"/>
      <c r="R638" s="152"/>
      <c r="S638" s="123">
        <v>0</v>
      </c>
      <c r="T638" s="123">
        <v>0</v>
      </c>
      <c r="U638" s="123">
        <v>0</v>
      </c>
      <c r="V638" s="123">
        <v>20</v>
      </c>
      <c r="W638" s="123">
        <v>0</v>
      </c>
      <c r="X638" s="123">
        <v>0</v>
      </c>
      <c r="Y638" s="123">
        <v>165</v>
      </c>
      <c r="Z638" s="123">
        <v>0</v>
      </c>
      <c r="AA638" s="123">
        <v>0</v>
      </c>
      <c r="AB638" s="123">
        <v>0</v>
      </c>
      <c r="AC638" s="123">
        <v>0</v>
      </c>
      <c r="AD638" s="123">
        <v>0</v>
      </c>
      <c r="AE638" s="123">
        <v>0</v>
      </c>
      <c r="AF638" s="123">
        <v>0</v>
      </c>
      <c r="AG638" s="123">
        <v>0</v>
      </c>
      <c r="AH638" s="123">
        <v>0</v>
      </c>
      <c r="AI638" s="123">
        <v>10</v>
      </c>
      <c r="AJ638" s="123">
        <v>3</v>
      </c>
      <c r="AK638" s="123">
        <v>0</v>
      </c>
      <c r="AL638" s="123">
        <v>0</v>
      </c>
      <c r="AM638" s="123">
        <v>20</v>
      </c>
      <c r="AN638" s="123">
        <v>0</v>
      </c>
      <c r="AO638" s="123">
        <v>0</v>
      </c>
      <c r="AP638" s="123">
        <v>3</v>
      </c>
      <c r="AQ638" s="123">
        <v>0</v>
      </c>
      <c r="AR638" s="123">
        <v>0</v>
      </c>
      <c r="AS638" s="123">
        <v>0</v>
      </c>
      <c r="AT638" s="123">
        <v>0</v>
      </c>
      <c r="AU638" s="123">
        <v>0</v>
      </c>
      <c r="AV638" s="123">
        <v>3</v>
      </c>
      <c r="AW638" s="123">
        <v>0</v>
      </c>
      <c r="AX638" s="123">
        <v>0</v>
      </c>
      <c r="AY638" s="123">
        <v>0</v>
      </c>
      <c r="AZ638" s="123">
        <v>0</v>
      </c>
      <c r="BA638" s="123">
        <v>0</v>
      </c>
      <c r="BB638" s="123">
        <v>0</v>
      </c>
      <c r="BC638" s="123">
        <v>0</v>
      </c>
      <c r="BD638" s="123">
        <v>0</v>
      </c>
      <c r="BE638" s="123">
        <v>3</v>
      </c>
      <c r="BF638" s="123">
        <v>0</v>
      </c>
      <c r="BG638" s="123">
        <v>0</v>
      </c>
      <c r="BH638" s="123">
        <v>0</v>
      </c>
      <c r="BI638" s="49"/>
      <c r="BJ638" s="166"/>
      <c r="BK638" s="166"/>
      <c r="BL638" s="166"/>
      <c r="BM638" s="149">
        <v>0</v>
      </c>
    </row>
    <row r="639" spans="2:65" ht="18" hidden="1" customHeight="1" outlineLevel="3">
      <c r="B639" s="166" t="s">
        <v>918</v>
      </c>
      <c r="C639" s="166" t="s">
        <v>195</v>
      </c>
      <c r="D639" s="166" t="s">
        <v>640</v>
      </c>
      <c r="E639" s="167" t="s">
        <v>660</v>
      </c>
      <c r="F639" s="166" t="s">
        <v>944</v>
      </c>
      <c r="G639" s="49"/>
      <c r="H639" s="55">
        <v>115</v>
      </c>
      <c r="I639" s="55"/>
      <c r="J639" s="50">
        <v>115</v>
      </c>
      <c r="K639" s="49"/>
      <c r="L639" s="152"/>
      <c r="M639" s="55"/>
      <c r="N639" s="49">
        <v>115</v>
      </c>
      <c r="O639" s="50"/>
      <c r="P639" s="50">
        <v>115</v>
      </c>
      <c r="Q639" s="49"/>
      <c r="R639" s="152"/>
      <c r="S639" s="123">
        <v>3</v>
      </c>
      <c r="T639" s="123">
        <v>0</v>
      </c>
      <c r="U639" s="123">
        <v>0</v>
      </c>
      <c r="V639" s="123">
        <v>50</v>
      </c>
      <c r="W639" s="123">
        <v>0</v>
      </c>
      <c r="X639" s="123">
        <v>0</v>
      </c>
      <c r="Y639" s="123">
        <v>10</v>
      </c>
      <c r="Z639" s="123">
        <v>0</v>
      </c>
      <c r="AA639" s="123">
        <v>0</v>
      </c>
      <c r="AB639" s="123">
        <v>0</v>
      </c>
      <c r="AC639" s="123">
        <v>3</v>
      </c>
      <c r="AD639" s="123">
        <v>0</v>
      </c>
      <c r="AE639" s="123">
        <v>0</v>
      </c>
      <c r="AF639" s="123">
        <v>0</v>
      </c>
      <c r="AG639" s="123">
        <v>0</v>
      </c>
      <c r="AH639" s="123">
        <v>0</v>
      </c>
      <c r="AI639" s="123">
        <v>0</v>
      </c>
      <c r="AJ639" s="123">
        <v>3</v>
      </c>
      <c r="AK639" s="123">
        <v>0</v>
      </c>
      <c r="AL639" s="123">
        <v>0</v>
      </c>
      <c r="AM639" s="123">
        <v>30</v>
      </c>
      <c r="AN639" s="123">
        <v>0</v>
      </c>
      <c r="AO639" s="123">
        <v>0</v>
      </c>
      <c r="AP639" s="123">
        <v>3</v>
      </c>
      <c r="AQ639" s="123">
        <v>10</v>
      </c>
      <c r="AR639" s="123">
        <v>0</v>
      </c>
      <c r="AS639" s="123">
        <v>0</v>
      </c>
      <c r="AT639" s="123">
        <v>0</v>
      </c>
      <c r="AU639" s="123">
        <v>0</v>
      </c>
      <c r="AV639" s="123">
        <v>3</v>
      </c>
      <c r="AW639" s="123">
        <v>0</v>
      </c>
      <c r="AX639" s="123">
        <v>0</v>
      </c>
      <c r="AY639" s="123">
        <v>0</v>
      </c>
      <c r="AZ639" s="123">
        <v>0</v>
      </c>
      <c r="BA639" s="123">
        <v>0</v>
      </c>
      <c r="BB639" s="123">
        <v>0</v>
      </c>
      <c r="BC639" s="123">
        <v>0</v>
      </c>
      <c r="BD639" s="123">
        <v>0</v>
      </c>
      <c r="BE639" s="123">
        <v>0</v>
      </c>
      <c r="BF639" s="123">
        <v>0</v>
      </c>
      <c r="BG639" s="123">
        <v>0</v>
      </c>
      <c r="BH639" s="123">
        <v>0</v>
      </c>
      <c r="BI639" s="49"/>
      <c r="BJ639" s="166"/>
      <c r="BK639" s="166"/>
      <c r="BL639" s="166"/>
      <c r="BM639" s="149">
        <v>0</v>
      </c>
    </row>
    <row r="640" spans="2:65" ht="18" hidden="1" customHeight="1" outlineLevel="3">
      <c r="B640" s="166" t="s">
        <v>918</v>
      </c>
      <c r="C640" s="166" t="s">
        <v>195</v>
      </c>
      <c r="D640" s="166" t="s">
        <v>678</v>
      </c>
      <c r="E640" s="167" t="s">
        <v>679</v>
      </c>
      <c r="F640" s="166" t="s">
        <v>945</v>
      </c>
      <c r="G640" s="49"/>
      <c r="H640" s="55">
        <v>141</v>
      </c>
      <c r="I640" s="55"/>
      <c r="J640" s="50">
        <v>141</v>
      </c>
      <c r="K640" s="49"/>
      <c r="L640" s="152"/>
      <c r="M640" s="55"/>
      <c r="N640" s="49">
        <v>141</v>
      </c>
      <c r="O640" s="50"/>
      <c r="P640" s="50">
        <v>141</v>
      </c>
      <c r="Q640" s="49"/>
      <c r="R640" s="152"/>
      <c r="S640" s="123">
        <v>0</v>
      </c>
      <c r="T640" s="123">
        <v>0</v>
      </c>
      <c r="U640" s="123">
        <v>0</v>
      </c>
      <c r="V640" s="123">
        <v>20</v>
      </c>
      <c r="W640" s="123">
        <v>0</v>
      </c>
      <c r="X640" s="123">
        <v>3</v>
      </c>
      <c r="Y640" s="123">
        <v>100</v>
      </c>
      <c r="Z640" s="123">
        <v>0</v>
      </c>
      <c r="AA640" s="123">
        <v>0</v>
      </c>
      <c r="AB640" s="123">
        <v>0</v>
      </c>
      <c r="AC640" s="123">
        <v>0</v>
      </c>
      <c r="AD640" s="123">
        <v>0</v>
      </c>
      <c r="AE640" s="123">
        <v>0</v>
      </c>
      <c r="AF640" s="123">
        <v>0</v>
      </c>
      <c r="AG640" s="123">
        <v>0</v>
      </c>
      <c r="AH640" s="123">
        <v>0</v>
      </c>
      <c r="AI640" s="123">
        <v>3</v>
      </c>
      <c r="AJ640" s="123">
        <v>3</v>
      </c>
      <c r="AK640" s="123">
        <v>0</v>
      </c>
      <c r="AL640" s="123">
        <v>0</v>
      </c>
      <c r="AM640" s="123">
        <v>3</v>
      </c>
      <c r="AN640" s="123">
        <v>0</v>
      </c>
      <c r="AO640" s="123">
        <v>0</v>
      </c>
      <c r="AP640" s="123">
        <v>3</v>
      </c>
      <c r="AQ640" s="123">
        <v>0</v>
      </c>
      <c r="AR640" s="123">
        <v>0</v>
      </c>
      <c r="AS640" s="123">
        <v>0</v>
      </c>
      <c r="AT640" s="123">
        <v>0</v>
      </c>
      <c r="AU640" s="123">
        <v>0</v>
      </c>
      <c r="AV640" s="123">
        <v>3</v>
      </c>
      <c r="AW640" s="123">
        <v>0</v>
      </c>
      <c r="AX640" s="123">
        <v>0</v>
      </c>
      <c r="AY640" s="123">
        <v>0</v>
      </c>
      <c r="AZ640" s="123">
        <v>0</v>
      </c>
      <c r="BA640" s="123">
        <v>0</v>
      </c>
      <c r="BB640" s="123">
        <v>0</v>
      </c>
      <c r="BC640" s="123">
        <v>0</v>
      </c>
      <c r="BD640" s="123">
        <v>0</v>
      </c>
      <c r="BE640" s="123">
        <v>3</v>
      </c>
      <c r="BF640" s="123">
        <v>0</v>
      </c>
      <c r="BG640" s="123">
        <v>0</v>
      </c>
      <c r="BH640" s="123">
        <v>0</v>
      </c>
      <c r="BI640" s="49"/>
      <c r="BJ640" s="166"/>
      <c r="BK640" s="166"/>
      <c r="BL640" s="166"/>
      <c r="BM640" s="149">
        <v>0</v>
      </c>
    </row>
    <row r="641" spans="2:65" ht="18" hidden="1" customHeight="1" outlineLevel="3">
      <c r="B641" s="166" t="s">
        <v>918</v>
      </c>
      <c r="C641" s="166" t="s">
        <v>1236</v>
      </c>
      <c r="D641" s="166" t="s">
        <v>741</v>
      </c>
      <c r="E641" s="167" t="s">
        <v>747</v>
      </c>
      <c r="F641" s="166" t="s">
        <v>946</v>
      </c>
      <c r="G641" s="49"/>
      <c r="H641" s="55">
        <v>228</v>
      </c>
      <c r="I641" s="55"/>
      <c r="J641" s="50">
        <v>228</v>
      </c>
      <c r="K641" s="49"/>
      <c r="L641" s="152"/>
      <c r="M641" s="55"/>
      <c r="N641" s="49">
        <v>228</v>
      </c>
      <c r="O641" s="50"/>
      <c r="P641" s="50">
        <v>228</v>
      </c>
      <c r="Q641" s="49"/>
      <c r="R641" s="152"/>
      <c r="S641" s="123">
        <v>0</v>
      </c>
      <c r="T641" s="123">
        <v>0</v>
      </c>
      <c r="U641" s="123">
        <v>0</v>
      </c>
      <c r="V641" s="123">
        <v>100</v>
      </c>
      <c r="W641" s="123">
        <v>0</v>
      </c>
      <c r="X641" s="123">
        <v>0</v>
      </c>
      <c r="Y641" s="123">
        <v>100</v>
      </c>
      <c r="Z641" s="123">
        <v>0</v>
      </c>
      <c r="AA641" s="123">
        <v>0</v>
      </c>
      <c r="AB641" s="123">
        <v>0</v>
      </c>
      <c r="AC641" s="123">
        <v>0</v>
      </c>
      <c r="AD641" s="123">
        <v>0</v>
      </c>
      <c r="AE641" s="123">
        <v>0</v>
      </c>
      <c r="AF641" s="123">
        <v>0</v>
      </c>
      <c r="AG641" s="123">
        <v>0</v>
      </c>
      <c r="AH641" s="123">
        <v>0</v>
      </c>
      <c r="AI641" s="123">
        <v>3</v>
      </c>
      <c r="AJ641" s="123">
        <v>3</v>
      </c>
      <c r="AK641" s="123">
        <v>0</v>
      </c>
      <c r="AL641" s="123">
        <v>0</v>
      </c>
      <c r="AM641" s="123">
        <v>10</v>
      </c>
      <c r="AN641" s="123">
        <v>0</v>
      </c>
      <c r="AO641" s="123">
        <v>0</v>
      </c>
      <c r="AP641" s="123">
        <v>3</v>
      </c>
      <c r="AQ641" s="123">
        <v>0</v>
      </c>
      <c r="AR641" s="123">
        <v>0</v>
      </c>
      <c r="AS641" s="123">
        <v>0</v>
      </c>
      <c r="AT641" s="123">
        <v>0</v>
      </c>
      <c r="AU641" s="123">
        <v>0</v>
      </c>
      <c r="AV641" s="123">
        <v>3</v>
      </c>
      <c r="AW641" s="123">
        <v>0</v>
      </c>
      <c r="AX641" s="123">
        <v>0</v>
      </c>
      <c r="AY641" s="123">
        <v>0</v>
      </c>
      <c r="AZ641" s="123">
        <v>3</v>
      </c>
      <c r="BA641" s="123">
        <v>3</v>
      </c>
      <c r="BB641" s="123">
        <v>0</v>
      </c>
      <c r="BC641" s="123">
        <v>0</v>
      </c>
      <c r="BD641" s="123">
        <v>0</v>
      </c>
      <c r="BE641" s="123">
        <v>0</v>
      </c>
      <c r="BF641" s="123">
        <v>0</v>
      </c>
      <c r="BG641" s="123">
        <v>0</v>
      </c>
      <c r="BH641" s="123">
        <v>0</v>
      </c>
      <c r="BI641" s="49"/>
      <c r="BJ641" s="166"/>
      <c r="BK641" s="166"/>
      <c r="BL641" s="166"/>
      <c r="BM641" s="149">
        <v>0</v>
      </c>
    </row>
    <row r="642" spans="2:65" ht="18" hidden="1" customHeight="1" outlineLevel="3">
      <c r="B642" s="166" t="s">
        <v>918</v>
      </c>
      <c r="C642" s="166" t="s">
        <v>147</v>
      </c>
      <c r="D642" s="166" t="s">
        <v>742</v>
      </c>
      <c r="E642" s="167" t="s">
        <v>748</v>
      </c>
      <c r="F642" s="166" t="s">
        <v>947</v>
      </c>
      <c r="G642" s="49"/>
      <c r="H642" s="55">
        <v>145</v>
      </c>
      <c r="I642" s="55"/>
      <c r="J642" s="50">
        <v>145</v>
      </c>
      <c r="K642" s="49"/>
      <c r="L642" s="152"/>
      <c r="M642" s="55"/>
      <c r="N642" s="49">
        <v>145</v>
      </c>
      <c r="O642" s="50"/>
      <c r="P642" s="50">
        <v>145</v>
      </c>
      <c r="Q642" s="49"/>
      <c r="R642" s="152"/>
      <c r="S642" s="123">
        <v>3</v>
      </c>
      <c r="T642" s="123">
        <v>0</v>
      </c>
      <c r="U642" s="123">
        <v>0</v>
      </c>
      <c r="V642" s="123">
        <v>10</v>
      </c>
      <c r="W642" s="123">
        <v>0</v>
      </c>
      <c r="X642" s="123">
        <v>0</v>
      </c>
      <c r="Y642" s="123">
        <v>60</v>
      </c>
      <c r="Z642" s="123">
        <v>0</v>
      </c>
      <c r="AA642" s="123">
        <v>0</v>
      </c>
      <c r="AB642" s="123">
        <v>0</v>
      </c>
      <c r="AC642" s="123">
        <v>3</v>
      </c>
      <c r="AD642" s="123">
        <v>0</v>
      </c>
      <c r="AE642" s="123">
        <v>0</v>
      </c>
      <c r="AF642" s="123">
        <v>0</v>
      </c>
      <c r="AG642" s="123">
        <v>0</v>
      </c>
      <c r="AH642" s="123">
        <v>0</v>
      </c>
      <c r="AI642" s="123">
        <v>0</v>
      </c>
      <c r="AJ642" s="123">
        <v>3</v>
      </c>
      <c r="AK642" s="123">
        <v>0</v>
      </c>
      <c r="AL642" s="123">
        <v>0</v>
      </c>
      <c r="AM642" s="123">
        <v>20</v>
      </c>
      <c r="AN642" s="123">
        <v>0</v>
      </c>
      <c r="AO642" s="123">
        <v>0</v>
      </c>
      <c r="AP642" s="123">
        <v>3</v>
      </c>
      <c r="AQ642" s="123">
        <v>40</v>
      </c>
      <c r="AR642" s="123">
        <v>0</v>
      </c>
      <c r="AS642" s="123">
        <v>0</v>
      </c>
      <c r="AT642" s="123">
        <v>0</v>
      </c>
      <c r="AU642" s="123">
        <v>0</v>
      </c>
      <c r="AV642" s="123">
        <v>3</v>
      </c>
      <c r="AW642" s="123">
        <v>0</v>
      </c>
      <c r="AX642" s="123">
        <v>0</v>
      </c>
      <c r="AY642" s="123">
        <v>0</v>
      </c>
      <c r="AZ642" s="123">
        <v>0</v>
      </c>
      <c r="BA642" s="123">
        <v>0</v>
      </c>
      <c r="BB642" s="123">
        <v>0</v>
      </c>
      <c r="BC642" s="123">
        <v>0</v>
      </c>
      <c r="BD642" s="123">
        <v>0</v>
      </c>
      <c r="BE642" s="123">
        <v>0</v>
      </c>
      <c r="BF642" s="123">
        <v>0</v>
      </c>
      <c r="BG642" s="123">
        <v>0</v>
      </c>
      <c r="BH642" s="123">
        <v>0</v>
      </c>
      <c r="BI642" s="49"/>
      <c r="BJ642" s="166"/>
      <c r="BK642" s="166"/>
      <c r="BL642" s="166"/>
      <c r="BM642" s="149">
        <v>0</v>
      </c>
    </row>
    <row r="643" spans="2:65" ht="18" hidden="1" customHeight="1" outlineLevel="3">
      <c r="B643" s="166" t="s">
        <v>918</v>
      </c>
      <c r="C643" s="166" t="s">
        <v>144</v>
      </c>
      <c r="D643" s="166" t="s">
        <v>743</v>
      </c>
      <c r="E643" s="167" t="s">
        <v>749</v>
      </c>
      <c r="F643" s="166" t="s">
        <v>948</v>
      </c>
      <c r="G643" s="49"/>
      <c r="H643" s="55">
        <v>145</v>
      </c>
      <c r="I643" s="55"/>
      <c r="J643" s="50">
        <v>145</v>
      </c>
      <c r="K643" s="49"/>
      <c r="L643" s="152"/>
      <c r="M643" s="55"/>
      <c r="N643" s="49">
        <v>145</v>
      </c>
      <c r="O643" s="50"/>
      <c r="P643" s="50">
        <v>145</v>
      </c>
      <c r="Q643" s="49"/>
      <c r="R643" s="152"/>
      <c r="S643" s="123">
        <v>3</v>
      </c>
      <c r="T643" s="123">
        <v>0</v>
      </c>
      <c r="U643" s="123">
        <v>0</v>
      </c>
      <c r="V643" s="123">
        <v>10</v>
      </c>
      <c r="W643" s="123">
        <v>0</v>
      </c>
      <c r="X643" s="123">
        <v>0</v>
      </c>
      <c r="Y643" s="123">
        <v>60</v>
      </c>
      <c r="Z643" s="123">
        <v>0</v>
      </c>
      <c r="AA643" s="123">
        <v>0</v>
      </c>
      <c r="AB643" s="123">
        <v>0</v>
      </c>
      <c r="AC643" s="123">
        <v>3</v>
      </c>
      <c r="AD643" s="123">
        <v>0</v>
      </c>
      <c r="AE643" s="123">
        <v>0</v>
      </c>
      <c r="AF643" s="123">
        <v>0</v>
      </c>
      <c r="AG643" s="123">
        <v>0</v>
      </c>
      <c r="AH643" s="123">
        <v>0</v>
      </c>
      <c r="AI643" s="123">
        <v>0</v>
      </c>
      <c r="AJ643" s="123">
        <v>3</v>
      </c>
      <c r="AK643" s="123">
        <v>0</v>
      </c>
      <c r="AL643" s="123">
        <v>0</v>
      </c>
      <c r="AM643" s="123">
        <v>20</v>
      </c>
      <c r="AN643" s="123">
        <v>0</v>
      </c>
      <c r="AO643" s="123">
        <v>0</v>
      </c>
      <c r="AP643" s="123">
        <v>3</v>
      </c>
      <c r="AQ643" s="123">
        <v>40</v>
      </c>
      <c r="AR643" s="123">
        <v>0</v>
      </c>
      <c r="AS643" s="123">
        <v>0</v>
      </c>
      <c r="AT643" s="123">
        <v>0</v>
      </c>
      <c r="AU643" s="123">
        <v>0</v>
      </c>
      <c r="AV643" s="123">
        <v>3</v>
      </c>
      <c r="AW643" s="123">
        <v>0</v>
      </c>
      <c r="AX643" s="123">
        <v>0</v>
      </c>
      <c r="AY643" s="123">
        <v>0</v>
      </c>
      <c r="AZ643" s="123">
        <v>0</v>
      </c>
      <c r="BA643" s="123">
        <v>0</v>
      </c>
      <c r="BB643" s="123">
        <v>0</v>
      </c>
      <c r="BC643" s="123">
        <v>0</v>
      </c>
      <c r="BD643" s="123">
        <v>0</v>
      </c>
      <c r="BE643" s="123">
        <v>0</v>
      </c>
      <c r="BF643" s="123">
        <v>0</v>
      </c>
      <c r="BG643" s="123">
        <v>0</v>
      </c>
      <c r="BH643" s="123">
        <v>0</v>
      </c>
      <c r="BI643" s="49"/>
      <c r="BJ643" s="166"/>
      <c r="BK643" s="166"/>
      <c r="BL643" s="166"/>
      <c r="BM643" s="149">
        <v>0</v>
      </c>
    </row>
    <row r="644" spans="2:65" ht="18" hidden="1" customHeight="1" outlineLevel="3">
      <c r="B644" s="166" t="s">
        <v>918</v>
      </c>
      <c r="C644" s="166" t="s">
        <v>1236</v>
      </c>
      <c r="D644" s="166" t="s">
        <v>767</v>
      </c>
      <c r="E644" s="167" t="s">
        <v>768</v>
      </c>
      <c r="F644" s="166" t="s">
        <v>949</v>
      </c>
      <c r="G644" s="49"/>
      <c r="H644" s="55">
        <v>203</v>
      </c>
      <c r="I644" s="55"/>
      <c r="J644" s="50">
        <v>203</v>
      </c>
      <c r="K644" s="49"/>
      <c r="L644" s="152"/>
      <c r="M644" s="55"/>
      <c r="N644" s="49">
        <v>203</v>
      </c>
      <c r="O644" s="50"/>
      <c r="P644" s="50">
        <v>203</v>
      </c>
      <c r="Q644" s="49"/>
      <c r="R644" s="152"/>
      <c r="S644" s="123">
        <v>0</v>
      </c>
      <c r="T644" s="123">
        <v>0</v>
      </c>
      <c r="U644" s="123">
        <v>0</v>
      </c>
      <c r="V644" s="123">
        <v>75</v>
      </c>
      <c r="W644" s="123">
        <v>0</v>
      </c>
      <c r="X644" s="123">
        <v>0</v>
      </c>
      <c r="Y644" s="123">
        <v>100</v>
      </c>
      <c r="Z644" s="123">
        <v>0</v>
      </c>
      <c r="AA644" s="123">
        <v>0</v>
      </c>
      <c r="AB644" s="123">
        <v>0</v>
      </c>
      <c r="AC644" s="123">
        <v>0</v>
      </c>
      <c r="AD644" s="123">
        <v>0</v>
      </c>
      <c r="AE644" s="123">
        <v>0</v>
      </c>
      <c r="AF644" s="123">
        <v>0</v>
      </c>
      <c r="AG644" s="123">
        <v>0</v>
      </c>
      <c r="AH644" s="123">
        <v>0</v>
      </c>
      <c r="AI644" s="123">
        <v>3</v>
      </c>
      <c r="AJ644" s="123">
        <v>3</v>
      </c>
      <c r="AK644" s="123">
        <v>0</v>
      </c>
      <c r="AL644" s="123">
        <v>0</v>
      </c>
      <c r="AM644" s="123">
        <v>10</v>
      </c>
      <c r="AN644" s="123">
        <v>0</v>
      </c>
      <c r="AO644" s="123">
        <v>0</v>
      </c>
      <c r="AP644" s="123">
        <v>3</v>
      </c>
      <c r="AQ644" s="123">
        <v>0</v>
      </c>
      <c r="AR644" s="123">
        <v>0</v>
      </c>
      <c r="AS644" s="123">
        <v>0</v>
      </c>
      <c r="AT644" s="123">
        <v>0</v>
      </c>
      <c r="AU644" s="123">
        <v>0</v>
      </c>
      <c r="AV644" s="123">
        <v>3</v>
      </c>
      <c r="AW644" s="123">
        <v>0</v>
      </c>
      <c r="AX644" s="123">
        <v>0</v>
      </c>
      <c r="AY644" s="123">
        <v>0</v>
      </c>
      <c r="AZ644" s="123">
        <v>3</v>
      </c>
      <c r="BA644" s="123">
        <v>3</v>
      </c>
      <c r="BB644" s="123">
        <v>0</v>
      </c>
      <c r="BC644" s="123">
        <v>0</v>
      </c>
      <c r="BD644" s="123">
        <v>0</v>
      </c>
      <c r="BE644" s="123">
        <v>0</v>
      </c>
      <c r="BF644" s="123">
        <v>0</v>
      </c>
      <c r="BG644" s="123">
        <v>0</v>
      </c>
      <c r="BH644" s="123">
        <v>0</v>
      </c>
      <c r="BI644" s="49"/>
      <c r="BJ644" s="166"/>
      <c r="BK644" s="166"/>
      <c r="BL644" s="166"/>
      <c r="BM644" s="149">
        <v>0</v>
      </c>
    </row>
    <row r="645" spans="2:65" ht="18" hidden="1" customHeight="1" outlineLevel="3">
      <c r="B645" s="166" t="s">
        <v>918</v>
      </c>
      <c r="C645" s="166" t="s">
        <v>195</v>
      </c>
      <c r="D645" s="166" t="s">
        <v>770</v>
      </c>
      <c r="E645" s="167" t="s">
        <v>776</v>
      </c>
      <c r="F645" s="166"/>
      <c r="G645" s="49"/>
      <c r="H645" s="55">
        <v>111</v>
      </c>
      <c r="I645" s="55"/>
      <c r="J645" s="50">
        <v>111</v>
      </c>
      <c r="K645" s="49"/>
      <c r="L645" s="152"/>
      <c r="M645" s="55"/>
      <c r="N645" s="49">
        <v>111</v>
      </c>
      <c r="O645" s="50"/>
      <c r="P645" s="50">
        <v>111</v>
      </c>
      <c r="Q645" s="49"/>
      <c r="R645" s="152"/>
      <c r="S645" s="123">
        <v>0</v>
      </c>
      <c r="T645" s="123">
        <v>0</v>
      </c>
      <c r="U645" s="123">
        <v>0</v>
      </c>
      <c r="V645" s="123">
        <v>36</v>
      </c>
      <c r="W645" s="123">
        <v>0</v>
      </c>
      <c r="X645" s="123">
        <v>0</v>
      </c>
      <c r="Y645" s="123">
        <v>10</v>
      </c>
      <c r="Z645" s="123">
        <v>0</v>
      </c>
      <c r="AA645" s="123">
        <v>0</v>
      </c>
      <c r="AB645" s="123">
        <v>0</v>
      </c>
      <c r="AC645" s="123">
        <v>3</v>
      </c>
      <c r="AD645" s="123">
        <v>0</v>
      </c>
      <c r="AE645" s="123">
        <v>0</v>
      </c>
      <c r="AF645" s="123">
        <v>0</v>
      </c>
      <c r="AG645" s="123">
        <v>3</v>
      </c>
      <c r="AH645" s="123">
        <v>0</v>
      </c>
      <c r="AI645" s="123">
        <v>0</v>
      </c>
      <c r="AJ645" s="123">
        <v>3</v>
      </c>
      <c r="AK645" s="123">
        <v>0</v>
      </c>
      <c r="AL645" s="123">
        <v>0</v>
      </c>
      <c r="AM645" s="123">
        <v>40</v>
      </c>
      <c r="AN645" s="123">
        <v>0</v>
      </c>
      <c r="AO645" s="123">
        <v>0</v>
      </c>
      <c r="AP645" s="123">
        <v>3</v>
      </c>
      <c r="AQ645" s="123">
        <v>10</v>
      </c>
      <c r="AR645" s="123">
        <v>0</v>
      </c>
      <c r="AS645" s="123">
        <v>0</v>
      </c>
      <c r="AT645" s="123">
        <v>0</v>
      </c>
      <c r="AU645" s="123">
        <v>0</v>
      </c>
      <c r="AV645" s="123">
        <v>3</v>
      </c>
      <c r="AW645" s="123">
        <v>0</v>
      </c>
      <c r="AX645" s="123">
        <v>0</v>
      </c>
      <c r="AY645" s="123">
        <v>0</v>
      </c>
      <c r="AZ645" s="123">
        <v>0</v>
      </c>
      <c r="BA645" s="123">
        <v>0</v>
      </c>
      <c r="BB645" s="123">
        <v>0</v>
      </c>
      <c r="BC645" s="123">
        <v>0</v>
      </c>
      <c r="BD645" s="123">
        <v>0</v>
      </c>
      <c r="BE645" s="123">
        <v>0</v>
      </c>
      <c r="BF645" s="123">
        <v>0</v>
      </c>
      <c r="BG645" s="123">
        <v>0</v>
      </c>
      <c r="BH645" s="123">
        <v>0</v>
      </c>
      <c r="BI645" s="49"/>
      <c r="BJ645" s="166"/>
      <c r="BK645" s="166"/>
      <c r="BL645" s="166"/>
      <c r="BM645" s="149">
        <v>0</v>
      </c>
    </row>
    <row r="646" spans="2:65" ht="18" hidden="1" customHeight="1" outlineLevel="3">
      <c r="B646" s="166" t="s">
        <v>918</v>
      </c>
      <c r="C646" s="166" t="s">
        <v>171</v>
      </c>
      <c r="D646" s="166" t="s">
        <v>769</v>
      </c>
      <c r="E646" s="167" t="s">
        <v>697</v>
      </c>
      <c r="F646" s="166" t="s">
        <v>950</v>
      </c>
      <c r="G646" s="49"/>
      <c r="H646" s="55">
        <v>284</v>
      </c>
      <c r="I646" s="55"/>
      <c r="J646" s="50">
        <v>284</v>
      </c>
      <c r="K646" s="49"/>
      <c r="L646" s="152"/>
      <c r="M646" s="55"/>
      <c r="N646" s="49">
        <v>284</v>
      </c>
      <c r="O646" s="50"/>
      <c r="P646" s="50">
        <v>284</v>
      </c>
      <c r="Q646" s="49"/>
      <c r="R646" s="152"/>
      <c r="S646" s="123">
        <v>0</v>
      </c>
      <c r="T646" s="123">
        <v>0</v>
      </c>
      <c r="U646" s="123">
        <v>0</v>
      </c>
      <c r="V646" s="123">
        <v>123</v>
      </c>
      <c r="W646" s="123">
        <v>0</v>
      </c>
      <c r="X646" s="123">
        <v>3</v>
      </c>
      <c r="Y646" s="123">
        <v>130</v>
      </c>
      <c r="Z646" s="123">
        <v>0</v>
      </c>
      <c r="AA646" s="123">
        <v>0</v>
      </c>
      <c r="AB646" s="123">
        <v>0</v>
      </c>
      <c r="AC646" s="123">
        <v>0</v>
      </c>
      <c r="AD646" s="123">
        <v>0</v>
      </c>
      <c r="AE646" s="123">
        <v>0</v>
      </c>
      <c r="AF646" s="123">
        <v>0</v>
      </c>
      <c r="AG646" s="123">
        <v>0</v>
      </c>
      <c r="AH646" s="123">
        <v>0</v>
      </c>
      <c r="AI646" s="123">
        <v>3</v>
      </c>
      <c r="AJ646" s="123">
        <v>10</v>
      </c>
      <c r="AK646" s="123">
        <v>0</v>
      </c>
      <c r="AL646" s="123">
        <v>0</v>
      </c>
      <c r="AM646" s="123">
        <v>6</v>
      </c>
      <c r="AN646" s="123">
        <v>0</v>
      </c>
      <c r="AO646" s="123">
        <v>0</v>
      </c>
      <c r="AP646" s="123">
        <v>3</v>
      </c>
      <c r="AQ646" s="123">
        <v>0</v>
      </c>
      <c r="AR646" s="123">
        <v>0</v>
      </c>
      <c r="AS646" s="123">
        <v>0</v>
      </c>
      <c r="AT646" s="123">
        <v>0</v>
      </c>
      <c r="AU646" s="123">
        <v>0</v>
      </c>
      <c r="AV646" s="123">
        <v>3</v>
      </c>
      <c r="AW646" s="123">
        <v>0</v>
      </c>
      <c r="AX646" s="123">
        <v>0</v>
      </c>
      <c r="AY646" s="123">
        <v>0</v>
      </c>
      <c r="AZ646" s="123">
        <v>0</v>
      </c>
      <c r="BA646" s="123">
        <v>0</v>
      </c>
      <c r="BB646" s="123">
        <v>0</v>
      </c>
      <c r="BC646" s="123">
        <v>0</v>
      </c>
      <c r="BD646" s="123">
        <v>0</v>
      </c>
      <c r="BE646" s="123">
        <v>3</v>
      </c>
      <c r="BF646" s="123">
        <v>0</v>
      </c>
      <c r="BG646" s="123">
        <v>0</v>
      </c>
      <c r="BH646" s="123">
        <v>0</v>
      </c>
      <c r="BI646" s="49"/>
      <c r="BJ646" s="166"/>
      <c r="BK646" s="166"/>
      <c r="BL646" s="166"/>
      <c r="BM646" s="149">
        <v>0</v>
      </c>
    </row>
    <row r="647" spans="2:65" ht="18" hidden="1" customHeight="1" outlineLevel="3">
      <c r="B647" s="166" t="s">
        <v>918</v>
      </c>
      <c r="C647" s="166" t="s">
        <v>144</v>
      </c>
      <c r="D647" s="166" t="s">
        <v>771</v>
      </c>
      <c r="E647" s="167" t="s">
        <v>775</v>
      </c>
      <c r="F647" s="166"/>
      <c r="G647" s="49"/>
      <c r="H647" s="55">
        <v>145</v>
      </c>
      <c r="I647" s="55"/>
      <c r="J647" s="50">
        <v>145</v>
      </c>
      <c r="K647" s="49"/>
      <c r="L647" s="152"/>
      <c r="M647" s="55"/>
      <c r="N647" s="49">
        <v>145</v>
      </c>
      <c r="O647" s="50"/>
      <c r="P647" s="50">
        <v>145</v>
      </c>
      <c r="Q647" s="49"/>
      <c r="R647" s="152"/>
      <c r="S647" s="123">
        <v>0</v>
      </c>
      <c r="T647" s="123">
        <v>0</v>
      </c>
      <c r="U647" s="123">
        <v>0</v>
      </c>
      <c r="V647" s="123">
        <v>20</v>
      </c>
      <c r="W647" s="123">
        <v>0</v>
      </c>
      <c r="X647" s="123">
        <v>0</v>
      </c>
      <c r="Y647" s="123">
        <v>90</v>
      </c>
      <c r="Z647" s="123">
        <v>0</v>
      </c>
      <c r="AA647" s="123">
        <v>0</v>
      </c>
      <c r="AB647" s="123">
        <v>0</v>
      </c>
      <c r="AC647" s="123">
        <v>0</v>
      </c>
      <c r="AD647" s="123">
        <v>0</v>
      </c>
      <c r="AE647" s="123">
        <v>0</v>
      </c>
      <c r="AF647" s="123">
        <v>0</v>
      </c>
      <c r="AG647" s="123">
        <v>0</v>
      </c>
      <c r="AH647" s="123">
        <v>0</v>
      </c>
      <c r="AI647" s="123">
        <v>10</v>
      </c>
      <c r="AJ647" s="123">
        <v>3</v>
      </c>
      <c r="AK647" s="123">
        <v>0</v>
      </c>
      <c r="AL647" s="123">
        <v>0</v>
      </c>
      <c r="AM647" s="123">
        <v>10</v>
      </c>
      <c r="AN647" s="123">
        <v>0</v>
      </c>
      <c r="AO647" s="123">
        <v>0</v>
      </c>
      <c r="AP647" s="123">
        <v>3</v>
      </c>
      <c r="AQ647" s="123">
        <v>0</v>
      </c>
      <c r="AR647" s="123">
        <v>0</v>
      </c>
      <c r="AS647" s="123">
        <v>0</v>
      </c>
      <c r="AT647" s="123">
        <v>0</v>
      </c>
      <c r="AU647" s="123">
        <v>0</v>
      </c>
      <c r="AV647" s="123">
        <v>3</v>
      </c>
      <c r="AW647" s="123">
        <v>0</v>
      </c>
      <c r="AX647" s="123">
        <v>0</v>
      </c>
      <c r="AY647" s="123">
        <v>0</v>
      </c>
      <c r="AZ647" s="123">
        <v>3</v>
      </c>
      <c r="BA647" s="123">
        <v>3</v>
      </c>
      <c r="BB647" s="123">
        <v>0</v>
      </c>
      <c r="BC647" s="123">
        <v>0</v>
      </c>
      <c r="BD647" s="123">
        <v>0</v>
      </c>
      <c r="BE647" s="123">
        <v>0</v>
      </c>
      <c r="BF647" s="123">
        <v>0</v>
      </c>
      <c r="BG647" s="123">
        <v>0</v>
      </c>
      <c r="BH647" s="123">
        <v>0</v>
      </c>
      <c r="BI647" s="49"/>
      <c r="BJ647" s="166"/>
      <c r="BK647" s="166"/>
      <c r="BL647" s="166"/>
      <c r="BM647" s="149">
        <v>0</v>
      </c>
    </row>
    <row r="648" spans="2:65" ht="18" hidden="1" customHeight="1" outlineLevel="3">
      <c r="B648" s="166" t="s">
        <v>918</v>
      </c>
      <c r="C648" s="166" t="s">
        <v>144</v>
      </c>
      <c r="D648" s="166" t="s">
        <v>1093</v>
      </c>
      <c r="E648" s="167" t="s">
        <v>1094</v>
      </c>
      <c r="F648" s="166"/>
      <c r="G648" s="49"/>
      <c r="H648" s="55">
        <v>288</v>
      </c>
      <c r="I648" s="55"/>
      <c r="J648" s="50">
        <v>288</v>
      </c>
      <c r="K648" s="49"/>
      <c r="L648" s="152"/>
      <c r="M648" s="55"/>
      <c r="N648" s="49">
        <v>288</v>
      </c>
      <c r="O648" s="50"/>
      <c r="P648" s="50">
        <v>288</v>
      </c>
      <c r="Q648" s="49"/>
      <c r="R648" s="152"/>
      <c r="S648" s="123">
        <v>3</v>
      </c>
      <c r="T648" s="123">
        <v>0</v>
      </c>
      <c r="U648" s="123">
        <v>0</v>
      </c>
      <c r="V648" s="123">
        <v>110</v>
      </c>
      <c r="W648" s="123">
        <v>0</v>
      </c>
      <c r="X648" s="123">
        <v>0</v>
      </c>
      <c r="Y648" s="123">
        <v>30</v>
      </c>
      <c r="Z648" s="123">
        <v>0</v>
      </c>
      <c r="AA648" s="123">
        <v>0</v>
      </c>
      <c r="AB648" s="123">
        <v>0</v>
      </c>
      <c r="AC648" s="123">
        <v>3</v>
      </c>
      <c r="AD648" s="123">
        <v>0</v>
      </c>
      <c r="AE648" s="123">
        <v>0</v>
      </c>
      <c r="AF648" s="123">
        <v>0</v>
      </c>
      <c r="AG648" s="123">
        <v>0</v>
      </c>
      <c r="AH648" s="123">
        <v>0</v>
      </c>
      <c r="AI648" s="123">
        <v>0</v>
      </c>
      <c r="AJ648" s="123">
        <v>3</v>
      </c>
      <c r="AK648" s="123">
        <v>0</v>
      </c>
      <c r="AL648" s="123">
        <v>0</v>
      </c>
      <c r="AM648" s="123">
        <v>130</v>
      </c>
      <c r="AN648" s="123">
        <v>0</v>
      </c>
      <c r="AO648" s="123">
        <v>0</v>
      </c>
      <c r="AP648" s="123">
        <v>3</v>
      </c>
      <c r="AQ648" s="123">
        <v>3</v>
      </c>
      <c r="AR648" s="123">
        <v>0</v>
      </c>
      <c r="AS648" s="123">
        <v>0</v>
      </c>
      <c r="AT648" s="123">
        <v>0</v>
      </c>
      <c r="AU648" s="123">
        <v>0</v>
      </c>
      <c r="AV648" s="123">
        <v>3</v>
      </c>
      <c r="AW648" s="123">
        <v>0</v>
      </c>
      <c r="AX648" s="123">
        <v>0</v>
      </c>
      <c r="AY648" s="123">
        <v>0</v>
      </c>
      <c r="AZ648" s="123">
        <v>0</v>
      </c>
      <c r="BA648" s="123">
        <v>0</v>
      </c>
      <c r="BB648" s="123">
        <v>0</v>
      </c>
      <c r="BC648" s="123">
        <v>0</v>
      </c>
      <c r="BD648" s="123">
        <v>0</v>
      </c>
      <c r="BE648" s="123">
        <v>0</v>
      </c>
      <c r="BF648" s="123">
        <v>0</v>
      </c>
      <c r="BG648" s="123">
        <v>0</v>
      </c>
      <c r="BH648" s="123">
        <v>0</v>
      </c>
      <c r="BI648" s="49"/>
      <c r="BJ648" s="166"/>
      <c r="BK648" s="166"/>
      <c r="BL648" s="166"/>
      <c r="BM648" s="149">
        <v>0</v>
      </c>
    </row>
    <row r="649" spans="2:65" ht="18" hidden="1" customHeight="1" outlineLevel="3">
      <c r="B649" s="166" t="s">
        <v>918</v>
      </c>
      <c r="C649" s="166" t="s">
        <v>195</v>
      </c>
      <c r="D649" s="166" t="s">
        <v>1095</v>
      </c>
      <c r="E649" s="167" t="s">
        <v>1096</v>
      </c>
      <c r="F649" s="166"/>
      <c r="G649" s="49"/>
      <c r="H649" s="55">
        <v>167</v>
      </c>
      <c r="I649" s="55"/>
      <c r="J649" s="50">
        <v>167</v>
      </c>
      <c r="K649" s="49"/>
      <c r="L649" s="152"/>
      <c r="M649" s="55"/>
      <c r="N649" s="49">
        <v>167</v>
      </c>
      <c r="O649" s="50"/>
      <c r="P649" s="50">
        <v>167</v>
      </c>
      <c r="Q649" s="49"/>
      <c r="R649" s="152"/>
      <c r="S649" s="123">
        <v>0</v>
      </c>
      <c r="T649" s="123">
        <v>0</v>
      </c>
      <c r="U649" s="123">
        <v>0</v>
      </c>
      <c r="V649" s="123">
        <v>136</v>
      </c>
      <c r="W649" s="123">
        <v>0</v>
      </c>
      <c r="X649" s="123">
        <v>3</v>
      </c>
      <c r="Y649" s="123">
        <v>3</v>
      </c>
      <c r="Z649" s="123">
        <v>0</v>
      </c>
      <c r="AA649" s="123">
        <v>0</v>
      </c>
      <c r="AB649" s="123">
        <v>0</v>
      </c>
      <c r="AC649" s="123">
        <v>0</v>
      </c>
      <c r="AD649" s="123">
        <v>0</v>
      </c>
      <c r="AE649" s="123">
        <v>0</v>
      </c>
      <c r="AF649" s="123">
        <v>0</v>
      </c>
      <c r="AG649" s="123">
        <v>0</v>
      </c>
      <c r="AH649" s="123">
        <v>0</v>
      </c>
      <c r="AI649" s="123">
        <v>3</v>
      </c>
      <c r="AJ649" s="123">
        <v>3</v>
      </c>
      <c r="AK649" s="123">
        <v>0</v>
      </c>
      <c r="AL649" s="123">
        <v>0</v>
      </c>
      <c r="AM649" s="123">
        <v>10</v>
      </c>
      <c r="AN649" s="123">
        <v>0</v>
      </c>
      <c r="AO649" s="123">
        <v>0</v>
      </c>
      <c r="AP649" s="123">
        <v>3</v>
      </c>
      <c r="AQ649" s="123">
        <v>0</v>
      </c>
      <c r="AR649" s="123">
        <v>0</v>
      </c>
      <c r="AS649" s="123">
        <v>0</v>
      </c>
      <c r="AT649" s="123">
        <v>0</v>
      </c>
      <c r="AU649" s="123">
        <v>0</v>
      </c>
      <c r="AV649" s="123">
        <v>3</v>
      </c>
      <c r="AW649" s="123">
        <v>0</v>
      </c>
      <c r="AX649" s="123">
        <v>0</v>
      </c>
      <c r="AY649" s="123">
        <v>0</v>
      </c>
      <c r="AZ649" s="123">
        <v>0</v>
      </c>
      <c r="BA649" s="123">
        <v>0</v>
      </c>
      <c r="BB649" s="123">
        <v>0</v>
      </c>
      <c r="BC649" s="123">
        <v>0</v>
      </c>
      <c r="BD649" s="123">
        <v>0</v>
      </c>
      <c r="BE649" s="123">
        <v>3</v>
      </c>
      <c r="BF649" s="123">
        <v>0</v>
      </c>
      <c r="BG649" s="123">
        <v>0</v>
      </c>
      <c r="BH649" s="123">
        <v>0</v>
      </c>
      <c r="BI649" s="49"/>
      <c r="BJ649" s="166"/>
      <c r="BK649" s="166"/>
      <c r="BL649" s="166"/>
      <c r="BM649" s="149">
        <v>0</v>
      </c>
    </row>
    <row r="650" spans="2:65" ht="18" hidden="1" customHeight="1" outlineLevel="3">
      <c r="B650" s="166" t="s">
        <v>918</v>
      </c>
      <c r="C650" s="166" t="s">
        <v>195</v>
      </c>
      <c r="D650" s="166" t="s">
        <v>1116</v>
      </c>
      <c r="E650" s="167" t="s">
        <v>1117</v>
      </c>
      <c r="F650" s="166"/>
      <c r="G650" s="49"/>
      <c r="H650" s="55">
        <v>141</v>
      </c>
      <c r="I650" s="55"/>
      <c r="J650" s="50">
        <v>141</v>
      </c>
      <c r="K650" s="49"/>
      <c r="L650" s="152"/>
      <c r="M650" s="55"/>
      <c r="N650" s="49">
        <v>141</v>
      </c>
      <c r="O650" s="50"/>
      <c r="P650" s="50">
        <v>141</v>
      </c>
      <c r="Q650" s="49"/>
      <c r="R650" s="152"/>
      <c r="S650" s="123">
        <v>0</v>
      </c>
      <c r="T650" s="123">
        <v>0</v>
      </c>
      <c r="U650" s="123">
        <v>0</v>
      </c>
      <c r="V650" s="123">
        <v>110</v>
      </c>
      <c r="W650" s="123">
        <v>0</v>
      </c>
      <c r="X650" s="123">
        <v>3</v>
      </c>
      <c r="Y650" s="123">
        <v>3</v>
      </c>
      <c r="Z650" s="123">
        <v>0</v>
      </c>
      <c r="AA650" s="123">
        <v>0</v>
      </c>
      <c r="AB650" s="123">
        <v>0</v>
      </c>
      <c r="AC650" s="123">
        <v>0</v>
      </c>
      <c r="AD650" s="123">
        <v>0</v>
      </c>
      <c r="AE650" s="123">
        <v>0</v>
      </c>
      <c r="AF650" s="123">
        <v>0</v>
      </c>
      <c r="AG650" s="123">
        <v>0</v>
      </c>
      <c r="AH650" s="123">
        <v>0</v>
      </c>
      <c r="AI650" s="123">
        <v>3</v>
      </c>
      <c r="AJ650" s="123">
        <v>3</v>
      </c>
      <c r="AK650" s="123">
        <v>0</v>
      </c>
      <c r="AL650" s="123">
        <v>0</v>
      </c>
      <c r="AM650" s="123">
        <v>10</v>
      </c>
      <c r="AN650" s="123">
        <v>0</v>
      </c>
      <c r="AO650" s="123">
        <v>0</v>
      </c>
      <c r="AP650" s="123">
        <v>3</v>
      </c>
      <c r="AQ650" s="123">
        <v>0</v>
      </c>
      <c r="AR650" s="123">
        <v>0</v>
      </c>
      <c r="AS650" s="123">
        <v>0</v>
      </c>
      <c r="AT650" s="123">
        <v>0</v>
      </c>
      <c r="AU650" s="123">
        <v>0</v>
      </c>
      <c r="AV650" s="123">
        <v>3</v>
      </c>
      <c r="AW650" s="123">
        <v>0</v>
      </c>
      <c r="AX650" s="123">
        <v>0</v>
      </c>
      <c r="AY650" s="123">
        <v>0</v>
      </c>
      <c r="AZ650" s="123">
        <v>0</v>
      </c>
      <c r="BA650" s="123">
        <v>0</v>
      </c>
      <c r="BB650" s="123">
        <v>0</v>
      </c>
      <c r="BC650" s="123">
        <v>0</v>
      </c>
      <c r="BD650" s="123">
        <v>0</v>
      </c>
      <c r="BE650" s="123">
        <v>3</v>
      </c>
      <c r="BF650" s="123">
        <v>0</v>
      </c>
      <c r="BG650" s="123">
        <v>0</v>
      </c>
      <c r="BH650" s="123">
        <v>0</v>
      </c>
      <c r="BI650" s="49"/>
      <c r="BJ650" s="166"/>
      <c r="BK650" s="166"/>
      <c r="BL650" s="166"/>
      <c r="BM650" s="149">
        <v>0</v>
      </c>
    </row>
    <row r="651" spans="2:65" ht="18" hidden="1" customHeight="1" outlineLevel="3">
      <c r="B651" s="166" t="s">
        <v>918</v>
      </c>
      <c r="C651" s="166" t="s">
        <v>1237</v>
      </c>
      <c r="D651" s="166" t="s">
        <v>1255</v>
      </c>
      <c r="E651" s="167" t="s">
        <v>1256</v>
      </c>
      <c r="F651" s="166"/>
      <c r="G651" s="49"/>
      <c r="H651" s="55">
        <v>115</v>
      </c>
      <c r="I651" s="55"/>
      <c r="J651" s="50">
        <v>115</v>
      </c>
      <c r="K651" s="49"/>
      <c r="L651" s="152"/>
      <c r="M651" s="55"/>
      <c r="N651" s="49">
        <v>115</v>
      </c>
      <c r="O651" s="50"/>
      <c r="P651" s="50">
        <v>115</v>
      </c>
      <c r="Q651" s="49"/>
      <c r="R651" s="152"/>
      <c r="S651" s="123">
        <v>3</v>
      </c>
      <c r="T651" s="123">
        <v>0</v>
      </c>
      <c r="U651" s="123">
        <v>0</v>
      </c>
      <c r="V651" s="123">
        <v>25</v>
      </c>
      <c r="W651" s="123">
        <v>0</v>
      </c>
      <c r="X651" s="123">
        <v>0</v>
      </c>
      <c r="Y651" s="123">
        <v>25</v>
      </c>
      <c r="Z651" s="123">
        <v>0</v>
      </c>
      <c r="AA651" s="123">
        <v>0</v>
      </c>
      <c r="AB651" s="123">
        <v>0</v>
      </c>
      <c r="AC651" s="123">
        <v>3</v>
      </c>
      <c r="AD651" s="123">
        <v>0</v>
      </c>
      <c r="AE651" s="123">
        <v>0</v>
      </c>
      <c r="AF651" s="123">
        <v>0</v>
      </c>
      <c r="AG651" s="123">
        <v>0</v>
      </c>
      <c r="AH651" s="123">
        <v>0</v>
      </c>
      <c r="AI651" s="123">
        <v>0</v>
      </c>
      <c r="AJ651" s="123">
        <v>3</v>
      </c>
      <c r="AK651" s="123">
        <v>0</v>
      </c>
      <c r="AL651" s="123">
        <v>0</v>
      </c>
      <c r="AM651" s="123">
        <v>25</v>
      </c>
      <c r="AN651" s="123">
        <v>0</v>
      </c>
      <c r="AO651" s="123">
        <v>0</v>
      </c>
      <c r="AP651" s="123">
        <v>3</v>
      </c>
      <c r="AQ651" s="123">
        <v>25</v>
      </c>
      <c r="AR651" s="123">
        <v>0</v>
      </c>
      <c r="AS651" s="123">
        <v>0</v>
      </c>
      <c r="AT651" s="123">
        <v>0</v>
      </c>
      <c r="AU651" s="123">
        <v>0</v>
      </c>
      <c r="AV651" s="123">
        <v>3</v>
      </c>
      <c r="AW651" s="123">
        <v>0</v>
      </c>
      <c r="AX651" s="123">
        <v>0</v>
      </c>
      <c r="AY651" s="123">
        <v>0</v>
      </c>
      <c r="AZ651" s="123">
        <v>0</v>
      </c>
      <c r="BA651" s="123">
        <v>0</v>
      </c>
      <c r="BB651" s="123">
        <v>0</v>
      </c>
      <c r="BC651" s="123">
        <v>0</v>
      </c>
      <c r="BD651" s="123">
        <v>0</v>
      </c>
      <c r="BE651" s="123">
        <v>0</v>
      </c>
      <c r="BF651" s="123">
        <v>0</v>
      </c>
      <c r="BG651" s="123">
        <v>0</v>
      </c>
      <c r="BH651" s="123">
        <v>0</v>
      </c>
      <c r="BI651" s="49"/>
      <c r="BJ651" s="166"/>
      <c r="BK651" s="166"/>
      <c r="BL651" s="166"/>
      <c r="BM651" s="149">
        <v>0</v>
      </c>
    </row>
    <row r="652" spans="2:65" ht="18" hidden="1" customHeight="1" outlineLevel="3">
      <c r="B652" s="166" t="s">
        <v>918</v>
      </c>
      <c r="C652" s="166" t="s">
        <v>1237</v>
      </c>
      <c r="D652" s="166" t="s">
        <v>1293</v>
      </c>
      <c r="E652" s="167" t="s">
        <v>1294</v>
      </c>
      <c r="F652" s="166"/>
      <c r="G652" s="49"/>
      <c r="H652" s="55">
        <v>115</v>
      </c>
      <c r="I652" s="55"/>
      <c r="J652" s="50">
        <v>115</v>
      </c>
      <c r="K652" s="49"/>
      <c r="L652" s="152"/>
      <c r="M652" s="55"/>
      <c r="N652" s="49">
        <v>115</v>
      </c>
      <c r="O652" s="50"/>
      <c r="P652" s="50">
        <v>115</v>
      </c>
      <c r="Q652" s="49"/>
      <c r="R652" s="152"/>
      <c r="S652" s="123">
        <v>0</v>
      </c>
      <c r="T652" s="123">
        <v>0</v>
      </c>
      <c r="U652" s="123">
        <v>0</v>
      </c>
      <c r="V652" s="123">
        <v>10</v>
      </c>
      <c r="W652" s="123">
        <v>0</v>
      </c>
      <c r="X652" s="123">
        <v>0</v>
      </c>
      <c r="Y652" s="123">
        <v>50</v>
      </c>
      <c r="Z652" s="123">
        <v>0</v>
      </c>
      <c r="AA652" s="123">
        <v>0</v>
      </c>
      <c r="AB652" s="123">
        <v>0</v>
      </c>
      <c r="AC652" s="123">
        <v>3</v>
      </c>
      <c r="AD652" s="123">
        <v>0</v>
      </c>
      <c r="AE652" s="123">
        <v>0</v>
      </c>
      <c r="AF652" s="123">
        <v>0</v>
      </c>
      <c r="AG652" s="123">
        <v>3</v>
      </c>
      <c r="AH652" s="123">
        <v>0</v>
      </c>
      <c r="AI652" s="123">
        <v>0</v>
      </c>
      <c r="AJ652" s="123">
        <v>3</v>
      </c>
      <c r="AK652" s="123">
        <v>0</v>
      </c>
      <c r="AL652" s="123">
        <v>0</v>
      </c>
      <c r="AM652" s="123">
        <v>10</v>
      </c>
      <c r="AN652" s="123">
        <v>0</v>
      </c>
      <c r="AO652" s="123">
        <v>0</v>
      </c>
      <c r="AP652" s="123">
        <v>3</v>
      </c>
      <c r="AQ652" s="123">
        <v>30</v>
      </c>
      <c r="AR652" s="123">
        <v>0</v>
      </c>
      <c r="AS652" s="123">
        <v>0</v>
      </c>
      <c r="AT652" s="123">
        <v>0</v>
      </c>
      <c r="AU652" s="123">
        <v>0</v>
      </c>
      <c r="AV652" s="123">
        <v>3</v>
      </c>
      <c r="AW652" s="123">
        <v>0</v>
      </c>
      <c r="AX652" s="123">
        <v>0</v>
      </c>
      <c r="AY652" s="123">
        <v>0</v>
      </c>
      <c r="AZ652" s="123">
        <v>0</v>
      </c>
      <c r="BA652" s="123">
        <v>0</v>
      </c>
      <c r="BB652" s="123">
        <v>0</v>
      </c>
      <c r="BC652" s="123">
        <v>0</v>
      </c>
      <c r="BD652" s="123">
        <v>0</v>
      </c>
      <c r="BE652" s="123">
        <v>0</v>
      </c>
      <c r="BF652" s="123">
        <v>0</v>
      </c>
      <c r="BG652" s="123">
        <v>0</v>
      </c>
      <c r="BH652" s="123">
        <v>0</v>
      </c>
      <c r="BI652" s="49"/>
      <c r="BJ652" s="166"/>
      <c r="BK652" s="166"/>
      <c r="BL652" s="166"/>
      <c r="BM652" s="149">
        <v>0</v>
      </c>
    </row>
    <row r="653" spans="2:65" ht="18" customHeight="1" outlineLevel="2" collapsed="1">
      <c r="B653" s="158" t="s">
        <v>918</v>
      </c>
      <c r="C653" s="158"/>
      <c r="D653" s="158"/>
      <c r="E653" s="159" t="s">
        <v>951</v>
      </c>
      <c r="F653" s="158"/>
      <c r="G653" s="160"/>
      <c r="H653" s="160">
        <v>7347</v>
      </c>
      <c r="I653" s="160"/>
      <c r="J653" s="160">
        <v>7347</v>
      </c>
      <c r="K653" s="168"/>
      <c r="L653" s="161"/>
      <c r="M653" s="160"/>
      <c r="N653" s="160">
        <v>7347</v>
      </c>
      <c r="O653" s="160"/>
      <c r="P653" s="160">
        <v>7347</v>
      </c>
      <c r="Q653" s="168"/>
      <c r="R653" s="161"/>
      <c r="S653" s="160">
        <v>33</v>
      </c>
      <c r="T653" s="160">
        <v>0</v>
      </c>
      <c r="U653" s="160">
        <v>0</v>
      </c>
      <c r="V653" s="160">
        <v>2136</v>
      </c>
      <c r="W653" s="160">
        <v>0</v>
      </c>
      <c r="X653" s="160">
        <v>33</v>
      </c>
      <c r="Y653" s="160">
        <v>2762</v>
      </c>
      <c r="Z653" s="160">
        <v>0</v>
      </c>
      <c r="AA653" s="160">
        <v>0</v>
      </c>
      <c r="AB653" s="160">
        <v>0</v>
      </c>
      <c r="AC653" s="160">
        <v>51</v>
      </c>
      <c r="AD653" s="160">
        <v>0</v>
      </c>
      <c r="AE653" s="160">
        <v>0</v>
      </c>
      <c r="AF653" s="160">
        <v>0</v>
      </c>
      <c r="AG653" s="160">
        <v>12</v>
      </c>
      <c r="AH653" s="160">
        <v>0</v>
      </c>
      <c r="AI653" s="160">
        <v>199</v>
      </c>
      <c r="AJ653" s="160">
        <v>121</v>
      </c>
      <c r="AK653" s="160">
        <v>0</v>
      </c>
      <c r="AL653" s="160">
        <v>0</v>
      </c>
      <c r="AM653" s="160">
        <v>1202</v>
      </c>
      <c r="AN653" s="160">
        <v>0</v>
      </c>
      <c r="AO653" s="160">
        <v>0</v>
      </c>
      <c r="AP653" s="160">
        <v>111</v>
      </c>
      <c r="AQ653" s="160">
        <v>486</v>
      </c>
      <c r="AR653" s="160">
        <v>0</v>
      </c>
      <c r="AS653" s="160">
        <v>0</v>
      </c>
      <c r="AT653" s="160">
        <v>0</v>
      </c>
      <c r="AU653" s="160">
        <v>0</v>
      </c>
      <c r="AV653" s="160">
        <v>114</v>
      </c>
      <c r="AW653" s="160">
        <v>0</v>
      </c>
      <c r="AX653" s="160">
        <v>0</v>
      </c>
      <c r="AY653" s="160">
        <v>0</v>
      </c>
      <c r="AZ653" s="160">
        <v>30</v>
      </c>
      <c r="BA653" s="160">
        <v>30</v>
      </c>
      <c r="BB653" s="160">
        <v>0</v>
      </c>
      <c r="BC653" s="160">
        <v>0</v>
      </c>
      <c r="BD653" s="160">
        <v>0</v>
      </c>
      <c r="BE653" s="160">
        <v>27</v>
      </c>
      <c r="BF653" s="160">
        <v>0</v>
      </c>
      <c r="BG653" s="160">
        <v>0</v>
      </c>
      <c r="BH653" s="160">
        <v>0</v>
      </c>
      <c r="BI653" s="160"/>
      <c r="BJ653" s="161"/>
      <c r="BK653" s="160"/>
      <c r="BL653" s="161"/>
      <c r="BM653" s="149">
        <v>0</v>
      </c>
    </row>
    <row r="654" spans="2:65" ht="18" customHeight="1" outlineLevel="1">
      <c r="B654" s="153" t="s">
        <v>918</v>
      </c>
      <c r="C654" s="153"/>
      <c r="D654" s="153" t="s">
        <v>201</v>
      </c>
      <c r="E654" s="153"/>
      <c r="F654" s="153"/>
      <c r="G654" s="154">
        <v>0</v>
      </c>
      <c r="H654" s="154">
        <v>39810</v>
      </c>
      <c r="I654" s="154"/>
      <c r="J654" s="154">
        <v>39810</v>
      </c>
      <c r="K654" s="154"/>
      <c r="L654" s="156"/>
      <c r="M654" s="154"/>
      <c r="N654" s="154">
        <v>39810</v>
      </c>
      <c r="O654" s="154"/>
      <c r="P654" s="154">
        <v>39810</v>
      </c>
      <c r="Q654" s="154"/>
      <c r="R654" s="156"/>
      <c r="S654" s="154">
        <v>739</v>
      </c>
      <c r="T654" s="154">
        <v>0</v>
      </c>
      <c r="U654" s="154">
        <v>0</v>
      </c>
      <c r="V654" s="154">
        <v>12488</v>
      </c>
      <c r="W654" s="154">
        <v>0</v>
      </c>
      <c r="X654" s="154">
        <v>263</v>
      </c>
      <c r="Y654" s="154">
        <v>11426</v>
      </c>
      <c r="Z654" s="154">
        <v>0</v>
      </c>
      <c r="AA654" s="154">
        <v>0</v>
      </c>
      <c r="AB654" s="154">
        <v>0</v>
      </c>
      <c r="AC654" s="154">
        <v>118</v>
      </c>
      <c r="AD654" s="154">
        <v>356</v>
      </c>
      <c r="AE654" s="154">
        <v>0</v>
      </c>
      <c r="AF654" s="154">
        <v>605</v>
      </c>
      <c r="AG654" s="154">
        <v>204</v>
      </c>
      <c r="AH654" s="154">
        <v>761</v>
      </c>
      <c r="AI654" s="154">
        <v>2502</v>
      </c>
      <c r="AJ654" s="154">
        <v>1286</v>
      </c>
      <c r="AK654" s="154">
        <v>0</v>
      </c>
      <c r="AL654" s="154">
        <v>0</v>
      </c>
      <c r="AM654" s="154">
        <v>2932</v>
      </c>
      <c r="AN654" s="154">
        <v>0</v>
      </c>
      <c r="AO654" s="154">
        <v>0</v>
      </c>
      <c r="AP654" s="154">
        <v>424</v>
      </c>
      <c r="AQ654" s="154">
        <v>3356</v>
      </c>
      <c r="AR654" s="154">
        <v>493</v>
      </c>
      <c r="AS654" s="154">
        <v>0</v>
      </c>
      <c r="AT654" s="154">
        <v>0</v>
      </c>
      <c r="AU654" s="154">
        <v>0</v>
      </c>
      <c r="AV654" s="154">
        <v>890</v>
      </c>
      <c r="AW654" s="154">
        <v>0</v>
      </c>
      <c r="AX654" s="154">
        <v>0</v>
      </c>
      <c r="AY654" s="154">
        <v>0</v>
      </c>
      <c r="AZ654" s="154">
        <v>310</v>
      </c>
      <c r="BA654" s="154">
        <v>282</v>
      </c>
      <c r="BB654" s="154">
        <v>0</v>
      </c>
      <c r="BC654" s="154">
        <v>0</v>
      </c>
      <c r="BD654" s="154">
        <v>0</v>
      </c>
      <c r="BE654" s="154">
        <v>375</v>
      </c>
      <c r="BF654" s="154">
        <v>0</v>
      </c>
      <c r="BG654" s="154">
        <v>0</v>
      </c>
      <c r="BH654" s="154">
        <v>0</v>
      </c>
      <c r="BI654" s="189"/>
      <c r="BJ654" s="190"/>
      <c r="BK654" s="189"/>
      <c r="BL654" s="190"/>
      <c r="BM654" s="149">
        <v>0</v>
      </c>
    </row>
    <row r="655" spans="2:65" ht="18" customHeight="1">
      <c r="B655" s="162" t="s">
        <v>152</v>
      </c>
      <c r="C655" s="162"/>
      <c r="D655" s="162" t="s">
        <v>952</v>
      </c>
      <c r="E655" s="162"/>
      <c r="F655" s="162"/>
      <c r="G655" s="163"/>
      <c r="H655" s="163">
        <v>162484.73399999985</v>
      </c>
      <c r="I655" s="163"/>
      <c r="J655" s="163">
        <v>162484.73399999985</v>
      </c>
      <c r="K655" s="163"/>
      <c r="L655" s="164"/>
      <c r="M655" s="163"/>
      <c r="N655" s="163">
        <v>162478.84199999986</v>
      </c>
      <c r="O655" s="163"/>
      <c r="P655" s="163">
        <v>162478.84199999995</v>
      </c>
      <c r="Q655" s="163"/>
      <c r="R655" s="164"/>
      <c r="S655" s="163">
        <v>4370.8810000000003</v>
      </c>
      <c r="T655" s="163">
        <v>0</v>
      </c>
      <c r="U655" s="163">
        <v>0</v>
      </c>
      <c r="V655" s="163">
        <v>49694.59100000008</v>
      </c>
      <c r="W655" s="163">
        <v>0</v>
      </c>
      <c r="X655" s="163">
        <v>3488.2509999999893</v>
      </c>
      <c r="Y655" s="163">
        <v>36819.227999999879</v>
      </c>
      <c r="Z655" s="163">
        <v>0</v>
      </c>
      <c r="AA655" s="163">
        <v>0</v>
      </c>
      <c r="AB655" s="163">
        <v>0</v>
      </c>
      <c r="AC655" s="163">
        <v>1164</v>
      </c>
      <c r="AD655" s="163">
        <v>691.28899999999999</v>
      </c>
      <c r="AE655" s="163">
        <v>823.18000000000143</v>
      </c>
      <c r="AF655" s="163">
        <v>2636.6950000000002</v>
      </c>
      <c r="AG655" s="163">
        <v>1606</v>
      </c>
      <c r="AH655" s="163">
        <v>1545</v>
      </c>
      <c r="AI655" s="163">
        <v>6136.7810000000009</v>
      </c>
      <c r="AJ655" s="163">
        <v>6590.5129999999999</v>
      </c>
      <c r="AK655" s="163">
        <v>0</v>
      </c>
      <c r="AL655" s="163">
        <v>0</v>
      </c>
      <c r="AM655" s="163">
        <v>23669.525000000023</v>
      </c>
      <c r="AN655" s="163">
        <v>0</v>
      </c>
      <c r="AO655" s="163">
        <v>0</v>
      </c>
      <c r="AP655" s="163">
        <v>2338.1579999999872</v>
      </c>
      <c r="AQ655" s="163">
        <v>8820.3389999998817</v>
      </c>
      <c r="AR655" s="163">
        <v>2003.7599999999998</v>
      </c>
      <c r="AS655" s="163">
        <v>0</v>
      </c>
      <c r="AT655" s="163">
        <v>0</v>
      </c>
      <c r="AU655" s="163">
        <v>0</v>
      </c>
      <c r="AV655" s="163">
        <v>3982.6160000000004</v>
      </c>
      <c r="AW655" s="163">
        <v>87</v>
      </c>
      <c r="AX655" s="163">
        <v>7</v>
      </c>
      <c r="AY655" s="163">
        <v>11.506999999999998</v>
      </c>
      <c r="AZ655" s="163">
        <v>1628</v>
      </c>
      <c r="BA655" s="163">
        <v>1512.2</v>
      </c>
      <c r="BB655" s="163">
        <v>0</v>
      </c>
      <c r="BC655" s="163">
        <v>0</v>
      </c>
      <c r="BD655" s="163">
        <v>0</v>
      </c>
      <c r="BE655" s="163">
        <v>2852.3280000000004</v>
      </c>
      <c r="BF655" s="163">
        <v>3.6249999999999925</v>
      </c>
      <c r="BG655" s="163">
        <v>0</v>
      </c>
      <c r="BH655" s="163">
        <v>2.2670000000000017</v>
      </c>
      <c r="BI655" s="163"/>
      <c r="BJ655" s="162"/>
      <c r="BK655" s="182"/>
      <c r="BL655" s="162"/>
      <c r="BM655" s="149">
        <v>8.7311491370201111E-11</v>
      </c>
    </row>
    <row r="656" spans="2:65" ht="18" hidden="1" customHeight="1" outlineLevel="3">
      <c r="B656" s="150" t="s">
        <v>744</v>
      </c>
      <c r="C656" s="150" t="s">
        <v>347</v>
      </c>
      <c r="D656" s="151">
        <v>2113</v>
      </c>
      <c r="E656" s="151" t="s">
        <v>177</v>
      </c>
      <c r="F656" s="166"/>
      <c r="G656" s="49"/>
      <c r="H656" s="55">
        <v>16941.631999999543</v>
      </c>
      <c r="I656" s="55"/>
      <c r="J656" s="50">
        <v>16941.631999999543</v>
      </c>
      <c r="K656" s="124"/>
      <c r="L656" s="152"/>
      <c r="M656" s="55"/>
      <c r="N656" s="49">
        <v>16908.878999999542</v>
      </c>
      <c r="O656" s="50"/>
      <c r="P656" s="50">
        <v>16908.878999999546</v>
      </c>
      <c r="Q656" s="124"/>
      <c r="R656" s="152"/>
      <c r="S656" s="123">
        <v>243.94500000000195</v>
      </c>
      <c r="T656" s="123">
        <v>0</v>
      </c>
      <c r="U656" s="123">
        <v>0</v>
      </c>
      <c r="V656" s="123">
        <v>6118.1219999992918</v>
      </c>
      <c r="W656" s="123">
        <v>0</v>
      </c>
      <c r="X656" s="123">
        <v>104.05999999999557</v>
      </c>
      <c r="Y656" s="123">
        <v>6010.9230000003399</v>
      </c>
      <c r="Z656" s="123">
        <v>0</v>
      </c>
      <c r="AA656" s="123">
        <v>0</v>
      </c>
      <c r="AB656" s="123">
        <v>0</v>
      </c>
      <c r="AC656" s="123">
        <v>33</v>
      </c>
      <c r="AD656" s="123">
        <v>9.6390000000000136</v>
      </c>
      <c r="AE656" s="123">
        <v>78.770000000001247</v>
      </c>
      <c r="AF656" s="123">
        <v>239.61300000000196</v>
      </c>
      <c r="AG656" s="123">
        <v>63.949999999999783</v>
      </c>
      <c r="AH656" s="123">
        <v>0</v>
      </c>
      <c r="AI656" s="123">
        <v>196.6819999999986</v>
      </c>
      <c r="AJ656" s="123">
        <v>807.35400000000482</v>
      </c>
      <c r="AK656" s="123">
        <v>0</v>
      </c>
      <c r="AL656" s="123">
        <v>0</v>
      </c>
      <c r="AM656" s="123">
        <v>685.56099999999981</v>
      </c>
      <c r="AN656" s="123">
        <v>0</v>
      </c>
      <c r="AO656" s="123">
        <v>0</v>
      </c>
      <c r="AP656" s="123">
        <v>126.14099999999223</v>
      </c>
      <c r="AQ656" s="123">
        <v>1593.1329999999252</v>
      </c>
      <c r="AR656" s="123">
        <v>34.144999999999527</v>
      </c>
      <c r="AS656" s="123">
        <v>0</v>
      </c>
      <c r="AT656" s="123">
        <v>0</v>
      </c>
      <c r="AU656" s="123">
        <v>0</v>
      </c>
      <c r="AV656" s="123">
        <v>314.7839999999984</v>
      </c>
      <c r="AW656" s="123">
        <v>39.916999999999021</v>
      </c>
      <c r="AX656" s="123">
        <v>1.7360000000000013</v>
      </c>
      <c r="AY656" s="123">
        <v>17.297999999999998</v>
      </c>
      <c r="AZ656" s="123">
        <v>33.90000000000019</v>
      </c>
      <c r="BA656" s="123">
        <v>17.999999999999986</v>
      </c>
      <c r="BB656" s="123">
        <v>0</v>
      </c>
      <c r="BC656" s="123">
        <v>0</v>
      </c>
      <c r="BD656" s="123">
        <v>0</v>
      </c>
      <c r="BE656" s="123">
        <v>138.20599999999911</v>
      </c>
      <c r="BF656" s="123">
        <v>16.975000000000161</v>
      </c>
      <c r="BG656" s="123">
        <v>0</v>
      </c>
      <c r="BH656" s="123">
        <v>15.778000000000072</v>
      </c>
      <c r="BI656" s="49"/>
      <c r="BJ656" s="152"/>
      <c r="BK656" s="49"/>
      <c r="BL656" s="152"/>
      <c r="BM656" s="149">
        <v>0</v>
      </c>
    </row>
    <row r="657" spans="2:65" ht="18" customHeight="1" outlineLevel="1" collapsed="1">
      <c r="B657" s="153" t="s">
        <v>744</v>
      </c>
      <c r="C657" s="153"/>
      <c r="D657" s="153" t="s">
        <v>176</v>
      </c>
      <c r="E657" s="153"/>
      <c r="F657" s="153"/>
      <c r="G657" s="154"/>
      <c r="H657" s="154">
        <v>16941.631999999543</v>
      </c>
      <c r="I657" s="154"/>
      <c r="J657" s="154">
        <v>16941.631999999543</v>
      </c>
      <c r="K657" s="155"/>
      <c r="L657" s="156"/>
      <c r="M657" s="154"/>
      <c r="N657" s="154">
        <v>16908.878999999542</v>
      </c>
      <c r="O657" s="154"/>
      <c r="P657" s="154">
        <v>16908.878999999546</v>
      </c>
      <c r="Q657" s="155"/>
      <c r="R657" s="156"/>
      <c r="S657" s="154">
        <v>243.94500000000195</v>
      </c>
      <c r="T657" s="154">
        <v>0</v>
      </c>
      <c r="U657" s="154">
        <v>0</v>
      </c>
      <c r="V657" s="154">
        <v>6118.1219999992918</v>
      </c>
      <c r="W657" s="154">
        <v>0</v>
      </c>
      <c r="X657" s="154">
        <v>104.05999999999557</v>
      </c>
      <c r="Y657" s="154">
        <v>6010.9230000003399</v>
      </c>
      <c r="Z657" s="154">
        <v>0</v>
      </c>
      <c r="AA657" s="154">
        <v>0</v>
      </c>
      <c r="AB657" s="154">
        <v>0</v>
      </c>
      <c r="AC657" s="154">
        <v>33</v>
      </c>
      <c r="AD657" s="154">
        <v>9.6390000000000136</v>
      </c>
      <c r="AE657" s="154">
        <v>78.770000000001247</v>
      </c>
      <c r="AF657" s="154">
        <v>239.61300000000196</v>
      </c>
      <c r="AG657" s="154">
        <v>63.949999999999783</v>
      </c>
      <c r="AH657" s="154">
        <v>0</v>
      </c>
      <c r="AI657" s="154">
        <v>196.6819999999986</v>
      </c>
      <c r="AJ657" s="154">
        <v>807.35400000000482</v>
      </c>
      <c r="AK657" s="154">
        <v>0</v>
      </c>
      <c r="AL657" s="154">
        <v>0</v>
      </c>
      <c r="AM657" s="154">
        <v>685.56099999999981</v>
      </c>
      <c r="AN657" s="154">
        <v>0</v>
      </c>
      <c r="AO657" s="154">
        <v>0</v>
      </c>
      <c r="AP657" s="154">
        <v>126.14099999999223</v>
      </c>
      <c r="AQ657" s="154">
        <v>1593.1329999999252</v>
      </c>
      <c r="AR657" s="154">
        <v>34.144999999999527</v>
      </c>
      <c r="AS657" s="154">
        <v>0</v>
      </c>
      <c r="AT657" s="154">
        <v>0</v>
      </c>
      <c r="AU657" s="154">
        <v>0</v>
      </c>
      <c r="AV657" s="154">
        <v>314.7839999999984</v>
      </c>
      <c r="AW657" s="154">
        <v>39.916999999999021</v>
      </c>
      <c r="AX657" s="154">
        <v>1.7360000000000013</v>
      </c>
      <c r="AY657" s="154">
        <v>17.297999999999998</v>
      </c>
      <c r="AZ657" s="154">
        <v>33.90000000000019</v>
      </c>
      <c r="BA657" s="154">
        <v>17.999999999999986</v>
      </c>
      <c r="BB657" s="154">
        <v>0</v>
      </c>
      <c r="BC657" s="154">
        <v>0</v>
      </c>
      <c r="BD657" s="154">
        <v>0</v>
      </c>
      <c r="BE657" s="154">
        <v>138.20599999999911</v>
      </c>
      <c r="BF657" s="154">
        <v>16.975000000000161</v>
      </c>
      <c r="BG657" s="154">
        <v>0</v>
      </c>
      <c r="BH657" s="154">
        <v>15.778000000000072</v>
      </c>
      <c r="BI657" s="154"/>
      <c r="BJ657" s="156"/>
      <c r="BK657" s="154"/>
      <c r="BL657" s="156"/>
      <c r="BM657" s="149">
        <v>0</v>
      </c>
    </row>
    <row r="658" spans="2:65" ht="18" hidden="1" customHeight="1" outlineLevel="3">
      <c r="B658" s="150" t="s">
        <v>953</v>
      </c>
      <c r="C658" s="150" t="s">
        <v>1238</v>
      </c>
      <c r="D658" s="150" t="s">
        <v>246</v>
      </c>
      <c r="E658" s="151" t="s">
        <v>194</v>
      </c>
      <c r="F658" s="150" t="s">
        <v>954</v>
      </c>
      <c r="G658" s="49"/>
      <c r="H658" s="55">
        <v>4814</v>
      </c>
      <c r="I658" s="55"/>
      <c r="J658" s="50">
        <v>4814</v>
      </c>
      <c r="K658" s="49"/>
      <c r="L658" s="152"/>
      <c r="M658" s="55"/>
      <c r="N658" s="49">
        <v>4814</v>
      </c>
      <c r="O658" s="50"/>
      <c r="P658" s="50">
        <v>4814</v>
      </c>
      <c r="Q658" s="49"/>
      <c r="R658" s="152"/>
      <c r="S658" s="123">
        <v>99</v>
      </c>
      <c r="T658" s="123">
        <v>0</v>
      </c>
      <c r="U658" s="123">
        <v>0</v>
      </c>
      <c r="V658" s="123">
        <v>1700</v>
      </c>
      <c r="W658" s="123">
        <v>0</v>
      </c>
      <c r="X658" s="123">
        <v>51</v>
      </c>
      <c r="Y658" s="123">
        <v>985</v>
      </c>
      <c r="Z658" s="123">
        <v>0</v>
      </c>
      <c r="AA658" s="123">
        <v>0</v>
      </c>
      <c r="AB658" s="123">
        <v>0</v>
      </c>
      <c r="AC658" s="123">
        <v>0</v>
      </c>
      <c r="AD658" s="123">
        <v>40</v>
      </c>
      <c r="AE658" s="123">
        <v>0</v>
      </c>
      <c r="AF658" s="123">
        <v>95</v>
      </c>
      <c r="AG658" s="123">
        <v>8</v>
      </c>
      <c r="AH658" s="123">
        <v>93</v>
      </c>
      <c r="AI658" s="123">
        <v>248</v>
      </c>
      <c r="AJ658" s="123">
        <v>165</v>
      </c>
      <c r="AK658" s="123">
        <v>0</v>
      </c>
      <c r="AL658" s="123">
        <v>0</v>
      </c>
      <c r="AM658" s="123">
        <v>276</v>
      </c>
      <c r="AN658" s="123">
        <v>0</v>
      </c>
      <c r="AO658" s="123">
        <v>0</v>
      </c>
      <c r="AP658" s="123">
        <v>298</v>
      </c>
      <c r="AQ658" s="123">
        <v>330</v>
      </c>
      <c r="AR658" s="123">
        <v>149</v>
      </c>
      <c r="AS658" s="123">
        <v>0</v>
      </c>
      <c r="AT658" s="123">
        <v>0</v>
      </c>
      <c r="AU658" s="123">
        <v>0</v>
      </c>
      <c r="AV658" s="123">
        <v>184</v>
      </c>
      <c r="AW658" s="123">
        <v>0</v>
      </c>
      <c r="AX658" s="123">
        <v>0</v>
      </c>
      <c r="AY658" s="123">
        <v>0</v>
      </c>
      <c r="AZ658" s="123">
        <v>38</v>
      </c>
      <c r="BA658" s="123">
        <v>40</v>
      </c>
      <c r="BB658" s="123">
        <v>0</v>
      </c>
      <c r="BC658" s="123">
        <v>0</v>
      </c>
      <c r="BD658" s="123">
        <v>0</v>
      </c>
      <c r="BE658" s="123">
        <v>15</v>
      </c>
      <c r="BF658" s="123">
        <v>0</v>
      </c>
      <c r="BG658" s="123">
        <v>0</v>
      </c>
      <c r="BH658" s="123">
        <v>0</v>
      </c>
      <c r="BI658" s="49"/>
      <c r="BJ658" s="152"/>
      <c r="BK658" s="49"/>
      <c r="BL658" s="152"/>
      <c r="BM658" s="149">
        <v>0</v>
      </c>
    </row>
    <row r="659" spans="2:65" ht="18" hidden="1" customHeight="1" outlineLevel="3">
      <c r="B659" s="166" t="s">
        <v>953</v>
      </c>
      <c r="C659" s="166" t="s">
        <v>126</v>
      </c>
      <c r="D659" s="166" t="s">
        <v>561</v>
      </c>
      <c r="E659" s="167" t="s">
        <v>562</v>
      </c>
      <c r="F659" s="166" t="s">
        <v>955</v>
      </c>
      <c r="G659" s="49"/>
      <c r="H659" s="55">
        <v>6141</v>
      </c>
      <c r="I659" s="55"/>
      <c r="J659" s="50">
        <v>6141</v>
      </c>
      <c r="K659" s="49"/>
      <c r="L659" s="152"/>
      <c r="M659" s="55"/>
      <c r="N659" s="49">
        <v>6120</v>
      </c>
      <c r="O659" s="50"/>
      <c r="P659" s="50">
        <v>6120</v>
      </c>
      <c r="Q659" s="49"/>
      <c r="R659" s="152"/>
      <c r="S659" s="123">
        <v>184</v>
      </c>
      <c r="T659" s="123">
        <v>0</v>
      </c>
      <c r="U659" s="123">
        <v>0</v>
      </c>
      <c r="V659" s="123">
        <v>1428</v>
      </c>
      <c r="W659" s="123">
        <v>0</v>
      </c>
      <c r="X659" s="123">
        <v>88</v>
      </c>
      <c r="Y659" s="123">
        <v>1629</v>
      </c>
      <c r="Z659" s="123">
        <v>0</v>
      </c>
      <c r="AA659" s="123">
        <v>0</v>
      </c>
      <c r="AB659" s="123">
        <v>0</v>
      </c>
      <c r="AC659" s="123">
        <v>15</v>
      </c>
      <c r="AD659" s="123">
        <v>30</v>
      </c>
      <c r="AE659" s="123">
        <v>0</v>
      </c>
      <c r="AF659" s="123">
        <v>154</v>
      </c>
      <c r="AG659" s="123">
        <v>24</v>
      </c>
      <c r="AH659" s="123">
        <v>104</v>
      </c>
      <c r="AI659" s="123">
        <v>309</v>
      </c>
      <c r="AJ659" s="123">
        <v>670</v>
      </c>
      <c r="AK659" s="123">
        <v>0</v>
      </c>
      <c r="AL659" s="123">
        <v>0</v>
      </c>
      <c r="AM659" s="123">
        <v>358</v>
      </c>
      <c r="AN659" s="123">
        <v>0</v>
      </c>
      <c r="AO659" s="123">
        <v>0</v>
      </c>
      <c r="AP659" s="123">
        <v>278</v>
      </c>
      <c r="AQ659" s="123">
        <v>455</v>
      </c>
      <c r="AR659" s="123">
        <v>71</v>
      </c>
      <c r="AS659" s="123">
        <v>0</v>
      </c>
      <c r="AT659" s="123">
        <v>0</v>
      </c>
      <c r="AU659" s="123">
        <v>0</v>
      </c>
      <c r="AV659" s="123">
        <v>145</v>
      </c>
      <c r="AW659" s="123">
        <v>0</v>
      </c>
      <c r="AX659" s="123">
        <v>0</v>
      </c>
      <c r="AY659" s="123">
        <v>0</v>
      </c>
      <c r="AZ659" s="123">
        <v>38</v>
      </c>
      <c r="BA659" s="123">
        <v>58</v>
      </c>
      <c r="BB659" s="123">
        <v>0</v>
      </c>
      <c r="BC659" s="123">
        <v>0</v>
      </c>
      <c r="BD659" s="123">
        <v>0</v>
      </c>
      <c r="BE659" s="123">
        <v>82</v>
      </c>
      <c r="BF659" s="123">
        <v>0</v>
      </c>
      <c r="BG659" s="123">
        <v>0</v>
      </c>
      <c r="BH659" s="123">
        <v>21</v>
      </c>
      <c r="BI659" s="49"/>
      <c r="BJ659" s="166"/>
      <c r="BK659" s="166"/>
      <c r="BL659" s="166"/>
      <c r="BM659" s="149">
        <v>0</v>
      </c>
    </row>
    <row r="660" spans="2:65" ht="18" hidden="1" customHeight="1" outlineLevel="3">
      <c r="B660" s="166" t="s">
        <v>953</v>
      </c>
      <c r="C660" s="166" t="s">
        <v>1238</v>
      </c>
      <c r="D660" s="166" t="s">
        <v>247</v>
      </c>
      <c r="E660" s="167" t="s">
        <v>58</v>
      </c>
      <c r="F660" s="166" t="s">
        <v>956</v>
      </c>
      <c r="G660" s="49"/>
      <c r="H660" s="55">
        <v>2413</v>
      </c>
      <c r="I660" s="55"/>
      <c r="J660" s="50">
        <v>2413</v>
      </c>
      <c r="K660" s="49"/>
      <c r="L660" s="152"/>
      <c r="M660" s="55"/>
      <c r="N660" s="49">
        <v>2413</v>
      </c>
      <c r="O660" s="50"/>
      <c r="P660" s="50">
        <v>2413</v>
      </c>
      <c r="Q660" s="49"/>
      <c r="R660" s="152"/>
      <c r="S660" s="123">
        <v>20</v>
      </c>
      <c r="T660" s="123">
        <v>0</v>
      </c>
      <c r="U660" s="123">
        <v>0</v>
      </c>
      <c r="V660" s="123">
        <v>606</v>
      </c>
      <c r="W660" s="123">
        <v>0</v>
      </c>
      <c r="X660" s="123">
        <v>10</v>
      </c>
      <c r="Y660" s="123">
        <v>754</v>
      </c>
      <c r="Z660" s="123">
        <v>0</v>
      </c>
      <c r="AA660" s="123">
        <v>0</v>
      </c>
      <c r="AB660" s="123">
        <v>0</v>
      </c>
      <c r="AC660" s="123">
        <v>18</v>
      </c>
      <c r="AD660" s="123">
        <v>30</v>
      </c>
      <c r="AE660" s="123">
        <v>0</v>
      </c>
      <c r="AF660" s="123">
        <v>50</v>
      </c>
      <c r="AG660" s="123">
        <v>34</v>
      </c>
      <c r="AH660" s="123">
        <v>18</v>
      </c>
      <c r="AI660" s="123">
        <v>82</v>
      </c>
      <c r="AJ660" s="123">
        <v>37</v>
      </c>
      <c r="AK660" s="123">
        <v>0</v>
      </c>
      <c r="AL660" s="123">
        <v>0</v>
      </c>
      <c r="AM660" s="123">
        <v>363</v>
      </c>
      <c r="AN660" s="123">
        <v>0</v>
      </c>
      <c r="AO660" s="123">
        <v>0</v>
      </c>
      <c r="AP660" s="123">
        <v>125</v>
      </c>
      <c r="AQ660" s="123">
        <v>150</v>
      </c>
      <c r="AR660" s="123">
        <v>45</v>
      </c>
      <c r="AS660" s="123">
        <v>0</v>
      </c>
      <c r="AT660" s="123">
        <v>0</v>
      </c>
      <c r="AU660" s="123">
        <v>0</v>
      </c>
      <c r="AV660" s="123">
        <v>54</v>
      </c>
      <c r="AW660" s="123">
        <v>0</v>
      </c>
      <c r="AX660" s="123">
        <v>0</v>
      </c>
      <c r="AY660" s="123">
        <v>0</v>
      </c>
      <c r="AZ660" s="123">
        <v>1</v>
      </c>
      <c r="BA660" s="123">
        <v>5</v>
      </c>
      <c r="BB660" s="123">
        <v>0</v>
      </c>
      <c r="BC660" s="123">
        <v>0</v>
      </c>
      <c r="BD660" s="123">
        <v>0</v>
      </c>
      <c r="BE660" s="123">
        <v>11</v>
      </c>
      <c r="BF660" s="123">
        <v>0</v>
      </c>
      <c r="BG660" s="123">
        <v>0</v>
      </c>
      <c r="BH660" s="123">
        <v>0</v>
      </c>
      <c r="BI660" s="49"/>
      <c r="BJ660" s="166"/>
      <c r="BK660" s="166"/>
      <c r="BL660" s="166"/>
      <c r="BM660" s="149">
        <v>0</v>
      </c>
    </row>
    <row r="661" spans="2:65" ht="18" hidden="1" customHeight="1" outlineLevel="3">
      <c r="B661" s="166" t="s">
        <v>953</v>
      </c>
      <c r="C661" s="166" t="s">
        <v>124</v>
      </c>
      <c r="D661" s="166" t="s">
        <v>248</v>
      </c>
      <c r="E661" s="167" t="s">
        <v>57</v>
      </c>
      <c r="F661" s="166" t="s">
        <v>957</v>
      </c>
      <c r="G661" s="49"/>
      <c r="H661" s="55">
        <v>6132</v>
      </c>
      <c r="I661" s="55"/>
      <c r="J661" s="50">
        <v>6132</v>
      </c>
      <c r="K661" s="49"/>
      <c r="L661" s="152"/>
      <c r="M661" s="55"/>
      <c r="N661" s="49">
        <v>6132</v>
      </c>
      <c r="O661" s="50"/>
      <c r="P661" s="50">
        <v>6132</v>
      </c>
      <c r="Q661" s="49"/>
      <c r="R661" s="152"/>
      <c r="S661" s="123">
        <v>201</v>
      </c>
      <c r="T661" s="123">
        <v>0</v>
      </c>
      <c r="U661" s="123">
        <v>0</v>
      </c>
      <c r="V661" s="123">
        <v>1511</v>
      </c>
      <c r="W661" s="123">
        <v>0</v>
      </c>
      <c r="X661" s="123">
        <v>60</v>
      </c>
      <c r="Y661" s="123">
        <v>1680</v>
      </c>
      <c r="Z661" s="123">
        <v>0</v>
      </c>
      <c r="AA661" s="123">
        <v>0</v>
      </c>
      <c r="AB661" s="123">
        <v>0</v>
      </c>
      <c r="AC661" s="123">
        <v>15</v>
      </c>
      <c r="AD661" s="123">
        <v>30</v>
      </c>
      <c r="AE661" s="123">
        <v>0</v>
      </c>
      <c r="AF661" s="123">
        <v>120</v>
      </c>
      <c r="AG661" s="123">
        <v>43</v>
      </c>
      <c r="AH661" s="123">
        <v>74</v>
      </c>
      <c r="AI661" s="123">
        <v>252</v>
      </c>
      <c r="AJ661" s="123">
        <v>273</v>
      </c>
      <c r="AK661" s="123">
        <v>0</v>
      </c>
      <c r="AL661" s="123">
        <v>0</v>
      </c>
      <c r="AM661" s="123">
        <v>461</v>
      </c>
      <c r="AN661" s="123">
        <v>0</v>
      </c>
      <c r="AO661" s="123">
        <v>0</v>
      </c>
      <c r="AP661" s="123">
        <v>302</v>
      </c>
      <c r="AQ661" s="123">
        <v>609</v>
      </c>
      <c r="AR661" s="123">
        <v>80</v>
      </c>
      <c r="AS661" s="123">
        <v>0</v>
      </c>
      <c r="AT661" s="123">
        <v>0</v>
      </c>
      <c r="AU661" s="123">
        <v>0</v>
      </c>
      <c r="AV661" s="123">
        <v>297</v>
      </c>
      <c r="AW661" s="123">
        <v>0</v>
      </c>
      <c r="AX661" s="123">
        <v>0</v>
      </c>
      <c r="AY661" s="123">
        <v>0</v>
      </c>
      <c r="AZ661" s="123">
        <v>42</v>
      </c>
      <c r="BA661" s="123">
        <v>50</v>
      </c>
      <c r="BB661" s="123">
        <v>0</v>
      </c>
      <c r="BC661" s="123">
        <v>0</v>
      </c>
      <c r="BD661" s="123">
        <v>0</v>
      </c>
      <c r="BE661" s="123">
        <v>32</v>
      </c>
      <c r="BF661" s="123">
        <v>0</v>
      </c>
      <c r="BG661" s="123">
        <v>0</v>
      </c>
      <c r="BH661" s="123">
        <v>0</v>
      </c>
      <c r="BI661" s="49"/>
      <c r="BJ661" s="166"/>
      <c r="BK661" s="166"/>
      <c r="BL661" s="166"/>
      <c r="BM661" s="149">
        <v>0</v>
      </c>
    </row>
    <row r="662" spans="2:65" ht="18" hidden="1" customHeight="1" outlineLevel="3">
      <c r="B662" s="166" t="s">
        <v>953</v>
      </c>
      <c r="C662" s="166" t="s">
        <v>125</v>
      </c>
      <c r="D662" s="166" t="s">
        <v>314</v>
      </c>
      <c r="E662" s="167" t="s">
        <v>315</v>
      </c>
      <c r="F662" s="166" t="s">
        <v>958</v>
      </c>
      <c r="G662" s="49"/>
      <c r="H662" s="55">
        <v>8435</v>
      </c>
      <c r="I662" s="55"/>
      <c r="J662" s="50">
        <v>8435</v>
      </c>
      <c r="K662" s="49"/>
      <c r="L662" s="152"/>
      <c r="M662" s="55"/>
      <c r="N662" s="49">
        <v>8435</v>
      </c>
      <c r="O662" s="50"/>
      <c r="P662" s="50">
        <v>8435</v>
      </c>
      <c r="Q662" s="49"/>
      <c r="R662" s="152"/>
      <c r="S662" s="123">
        <v>481</v>
      </c>
      <c r="T662" s="123">
        <v>0</v>
      </c>
      <c r="U662" s="123">
        <v>0</v>
      </c>
      <c r="V662" s="123">
        <v>2134</v>
      </c>
      <c r="W662" s="123">
        <v>0</v>
      </c>
      <c r="X662" s="123">
        <v>65</v>
      </c>
      <c r="Y662" s="123">
        <v>2160</v>
      </c>
      <c r="Z662" s="123">
        <v>0</v>
      </c>
      <c r="AA662" s="123">
        <v>0</v>
      </c>
      <c r="AB662" s="123">
        <v>0</v>
      </c>
      <c r="AC662" s="123">
        <v>20</v>
      </c>
      <c r="AD662" s="123">
        <v>50</v>
      </c>
      <c r="AE662" s="123">
        <v>0</v>
      </c>
      <c r="AF662" s="123">
        <v>254</v>
      </c>
      <c r="AG662" s="123">
        <v>43</v>
      </c>
      <c r="AH662" s="123">
        <v>92</v>
      </c>
      <c r="AI662" s="123">
        <v>329</v>
      </c>
      <c r="AJ662" s="123">
        <v>411</v>
      </c>
      <c r="AK662" s="123">
        <v>0</v>
      </c>
      <c r="AL662" s="123">
        <v>0</v>
      </c>
      <c r="AM662" s="123">
        <v>588</v>
      </c>
      <c r="AN662" s="123">
        <v>0</v>
      </c>
      <c r="AO662" s="123">
        <v>0</v>
      </c>
      <c r="AP662" s="123">
        <v>340</v>
      </c>
      <c r="AQ662" s="123">
        <v>725</v>
      </c>
      <c r="AR662" s="123">
        <v>100</v>
      </c>
      <c r="AS662" s="123">
        <v>0</v>
      </c>
      <c r="AT662" s="123">
        <v>0</v>
      </c>
      <c r="AU662" s="123">
        <v>0</v>
      </c>
      <c r="AV662" s="123">
        <v>451</v>
      </c>
      <c r="AW662" s="123">
        <v>0</v>
      </c>
      <c r="AX662" s="123">
        <v>0</v>
      </c>
      <c r="AY662" s="123">
        <v>0</v>
      </c>
      <c r="AZ662" s="123">
        <v>65</v>
      </c>
      <c r="BA662" s="123">
        <v>58</v>
      </c>
      <c r="BB662" s="123">
        <v>0</v>
      </c>
      <c r="BC662" s="123">
        <v>0</v>
      </c>
      <c r="BD662" s="123">
        <v>0</v>
      </c>
      <c r="BE662" s="123">
        <v>69</v>
      </c>
      <c r="BF662" s="123">
        <v>0</v>
      </c>
      <c r="BG662" s="123">
        <v>0</v>
      </c>
      <c r="BH662" s="123">
        <v>0</v>
      </c>
      <c r="BI662" s="49"/>
      <c r="BJ662" s="166"/>
      <c r="BK662" s="166"/>
      <c r="BL662" s="166"/>
      <c r="BM662" s="149">
        <v>0</v>
      </c>
    </row>
    <row r="663" spans="2:65" ht="18" hidden="1" customHeight="1" outlineLevel="3">
      <c r="B663" s="166" t="s">
        <v>953</v>
      </c>
      <c r="C663" s="166" t="s">
        <v>124</v>
      </c>
      <c r="D663" s="166" t="s">
        <v>245</v>
      </c>
      <c r="E663" s="167" t="s">
        <v>73</v>
      </c>
      <c r="F663" s="166" t="s">
        <v>959</v>
      </c>
      <c r="G663" s="49"/>
      <c r="H663" s="55">
        <v>2473</v>
      </c>
      <c r="I663" s="55"/>
      <c r="J663" s="50">
        <v>2473</v>
      </c>
      <c r="K663" s="49"/>
      <c r="L663" s="152"/>
      <c r="M663" s="55"/>
      <c r="N663" s="49">
        <v>2473</v>
      </c>
      <c r="O663" s="50"/>
      <c r="P663" s="50">
        <v>2473</v>
      </c>
      <c r="Q663" s="49"/>
      <c r="R663" s="152"/>
      <c r="S663" s="123">
        <v>195</v>
      </c>
      <c r="T663" s="123">
        <v>0</v>
      </c>
      <c r="U663" s="123">
        <v>0</v>
      </c>
      <c r="V663" s="123">
        <v>685</v>
      </c>
      <c r="W663" s="123">
        <v>0</v>
      </c>
      <c r="X663" s="123">
        <v>66</v>
      </c>
      <c r="Y663" s="123">
        <v>485</v>
      </c>
      <c r="Z663" s="123">
        <v>0</v>
      </c>
      <c r="AA663" s="123">
        <v>0</v>
      </c>
      <c r="AB663" s="123">
        <v>0</v>
      </c>
      <c r="AC663" s="123">
        <v>8</v>
      </c>
      <c r="AD663" s="123">
        <v>0</v>
      </c>
      <c r="AE663" s="123">
        <v>0</v>
      </c>
      <c r="AF663" s="123">
        <v>48</v>
      </c>
      <c r="AG663" s="123">
        <v>12</v>
      </c>
      <c r="AH663" s="123">
        <v>43</v>
      </c>
      <c r="AI663" s="123">
        <v>95</v>
      </c>
      <c r="AJ663" s="123">
        <v>153</v>
      </c>
      <c r="AK663" s="123">
        <v>0</v>
      </c>
      <c r="AL663" s="123">
        <v>0</v>
      </c>
      <c r="AM663" s="123">
        <v>196</v>
      </c>
      <c r="AN663" s="123">
        <v>0</v>
      </c>
      <c r="AO663" s="123">
        <v>0</v>
      </c>
      <c r="AP663" s="123">
        <v>133</v>
      </c>
      <c r="AQ663" s="123">
        <v>148</v>
      </c>
      <c r="AR663" s="123">
        <v>45</v>
      </c>
      <c r="AS663" s="123">
        <v>0</v>
      </c>
      <c r="AT663" s="123">
        <v>0</v>
      </c>
      <c r="AU663" s="123">
        <v>0</v>
      </c>
      <c r="AV663" s="123">
        <v>129</v>
      </c>
      <c r="AW663" s="123">
        <v>0</v>
      </c>
      <c r="AX663" s="123">
        <v>0</v>
      </c>
      <c r="AY663" s="123">
        <v>0</v>
      </c>
      <c r="AZ663" s="123">
        <v>0</v>
      </c>
      <c r="BA663" s="123">
        <v>0</v>
      </c>
      <c r="BB663" s="123">
        <v>0</v>
      </c>
      <c r="BC663" s="123">
        <v>0</v>
      </c>
      <c r="BD663" s="123">
        <v>0</v>
      </c>
      <c r="BE663" s="123">
        <v>32</v>
      </c>
      <c r="BF663" s="123">
        <v>0</v>
      </c>
      <c r="BG663" s="123">
        <v>0</v>
      </c>
      <c r="BH663" s="123">
        <v>0</v>
      </c>
      <c r="BI663" s="49"/>
      <c r="BJ663" s="166"/>
      <c r="BK663" s="166"/>
      <c r="BL663" s="166"/>
      <c r="BM663" s="149">
        <v>0</v>
      </c>
    </row>
    <row r="664" spans="2:65" ht="18" hidden="1" customHeight="1" outlineLevel="3">
      <c r="B664" s="166" t="s">
        <v>953</v>
      </c>
      <c r="C664" s="166" t="s">
        <v>721</v>
      </c>
      <c r="D664" s="166" t="s">
        <v>251</v>
      </c>
      <c r="E664" s="167" t="s">
        <v>77</v>
      </c>
      <c r="F664" s="166" t="s">
        <v>960</v>
      </c>
      <c r="G664" s="49"/>
      <c r="H664" s="55">
        <v>9105</v>
      </c>
      <c r="I664" s="55"/>
      <c r="J664" s="50">
        <v>9105</v>
      </c>
      <c r="K664" s="49"/>
      <c r="L664" s="152"/>
      <c r="M664" s="55"/>
      <c r="N664" s="49">
        <v>9105</v>
      </c>
      <c r="O664" s="50"/>
      <c r="P664" s="50">
        <v>9105</v>
      </c>
      <c r="Q664" s="49"/>
      <c r="R664" s="152"/>
      <c r="S664" s="123">
        <v>564</v>
      </c>
      <c r="T664" s="123">
        <v>0</v>
      </c>
      <c r="U664" s="123">
        <v>0</v>
      </c>
      <c r="V664" s="123">
        <v>2399</v>
      </c>
      <c r="W664" s="123">
        <v>0</v>
      </c>
      <c r="X664" s="123">
        <v>15</v>
      </c>
      <c r="Y664" s="123">
        <v>2320</v>
      </c>
      <c r="Z664" s="123">
        <v>0</v>
      </c>
      <c r="AA664" s="123">
        <v>0</v>
      </c>
      <c r="AB664" s="123">
        <v>0</v>
      </c>
      <c r="AC664" s="123">
        <v>21</v>
      </c>
      <c r="AD664" s="123">
        <v>76</v>
      </c>
      <c r="AE664" s="123">
        <v>0</v>
      </c>
      <c r="AF664" s="123">
        <v>288</v>
      </c>
      <c r="AG664" s="123">
        <v>51</v>
      </c>
      <c r="AH664" s="123">
        <v>151</v>
      </c>
      <c r="AI664" s="123">
        <v>631</v>
      </c>
      <c r="AJ664" s="123">
        <v>569</v>
      </c>
      <c r="AK664" s="123">
        <v>0</v>
      </c>
      <c r="AL664" s="123">
        <v>0</v>
      </c>
      <c r="AM664" s="123">
        <v>615</v>
      </c>
      <c r="AN664" s="123">
        <v>0</v>
      </c>
      <c r="AO664" s="123">
        <v>0</v>
      </c>
      <c r="AP664" s="123">
        <v>20</v>
      </c>
      <c r="AQ664" s="123">
        <v>747</v>
      </c>
      <c r="AR664" s="123">
        <v>165</v>
      </c>
      <c r="AS664" s="123">
        <v>0</v>
      </c>
      <c r="AT664" s="123">
        <v>0</v>
      </c>
      <c r="AU664" s="123">
        <v>0</v>
      </c>
      <c r="AV664" s="123">
        <v>285</v>
      </c>
      <c r="AW664" s="123">
        <v>0</v>
      </c>
      <c r="AX664" s="123">
        <v>0</v>
      </c>
      <c r="AY664" s="123">
        <v>0</v>
      </c>
      <c r="AZ664" s="123">
        <v>35</v>
      </c>
      <c r="BA664" s="123">
        <v>30</v>
      </c>
      <c r="BB664" s="123">
        <v>0</v>
      </c>
      <c r="BC664" s="123">
        <v>0</v>
      </c>
      <c r="BD664" s="123">
        <v>0</v>
      </c>
      <c r="BE664" s="123">
        <v>123</v>
      </c>
      <c r="BF664" s="123">
        <v>0</v>
      </c>
      <c r="BG664" s="123">
        <v>0</v>
      </c>
      <c r="BH664" s="123">
        <v>0</v>
      </c>
      <c r="BI664" s="49"/>
      <c r="BJ664" s="166"/>
      <c r="BK664" s="166"/>
      <c r="BL664" s="166"/>
      <c r="BM664" s="149">
        <v>0</v>
      </c>
    </row>
    <row r="665" spans="2:65" ht="18" hidden="1" customHeight="1" outlineLevel="3">
      <c r="B665" s="166" t="s">
        <v>953</v>
      </c>
      <c r="C665" s="166" t="s">
        <v>1239</v>
      </c>
      <c r="D665" s="166" t="s">
        <v>250</v>
      </c>
      <c r="E665" s="167" t="s">
        <v>69</v>
      </c>
      <c r="F665" s="166" t="s">
        <v>127</v>
      </c>
      <c r="G665" s="49"/>
      <c r="H665" s="55">
        <v>1128</v>
      </c>
      <c r="I665" s="55"/>
      <c r="J665" s="50">
        <v>1128</v>
      </c>
      <c r="K665" s="49"/>
      <c r="L665" s="152"/>
      <c r="M665" s="55"/>
      <c r="N665" s="49">
        <v>1128</v>
      </c>
      <c r="O665" s="50"/>
      <c r="P665" s="50">
        <v>1128</v>
      </c>
      <c r="Q665" s="49"/>
      <c r="R665" s="152"/>
      <c r="S665" s="123">
        <v>0</v>
      </c>
      <c r="T665" s="123">
        <v>0</v>
      </c>
      <c r="U665" s="123">
        <v>0</v>
      </c>
      <c r="V665" s="123">
        <v>365</v>
      </c>
      <c r="W665" s="123">
        <v>0</v>
      </c>
      <c r="X665" s="123">
        <v>0</v>
      </c>
      <c r="Y665" s="123">
        <v>325</v>
      </c>
      <c r="Z665" s="123">
        <v>0</v>
      </c>
      <c r="AA665" s="123">
        <v>0</v>
      </c>
      <c r="AB665" s="123">
        <v>0</v>
      </c>
      <c r="AC665" s="123">
        <v>0</v>
      </c>
      <c r="AD665" s="123">
        <v>0</v>
      </c>
      <c r="AE665" s="123">
        <v>0</v>
      </c>
      <c r="AF665" s="123">
        <v>96</v>
      </c>
      <c r="AG665" s="123">
        <v>0</v>
      </c>
      <c r="AH665" s="123">
        <v>0</v>
      </c>
      <c r="AI665" s="123">
        <v>90</v>
      </c>
      <c r="AJ665" s="123">
        <v>50</v>
      </c>
      <c r="AK665" s="123">
        <v>0</v>
      </c>
      <c r="AL665" s="123">
        <v>0</v>
      </c>
      <c r="AM665" s="123">
        <v>20</v>
      </c>
      <c r="AN665" s="123">
        <v>0</v>
      </c>
      <c r="AO665" s="123">
        <v>0</v>
      </c>
      <c r="AP665" s="123">
        <v>37</v>
      </c>
      <c r="AQ665" s="123">
        <v>0</v>
      </c>
      <c r="AR665" s="123">
        <v>40</v>
      </c>
      <c r="AS665" s="123">
        <v>0</v>
      </c>
      <c r="AT665" s="123">
        <v>0</v>
      </c>
      <c r="AU665" s="123">
        <v>0</v>
      </c>
      <c r="AV665" s="123">
        <v>50</v>
      </c>
      <c r="AW665" s="123">
        <v>0</v>
      </c>
      <c r="AX665" s="123">
        <v>0</v>
      </c>
      <c r="AY665" s="123">
        <v>0</v>
      </c>
      <c r="AZ665" s="123">
        <v>21</v>
      </c>
      <c r="BA665" s="123">
        <v>7</v>
      </c>
      <c r="BB665" s="123">
        <v>0</v>
      </c>
      <c r="BC665" s="123">
        <v>0</v>
      </c>
      <c r="BD665" s="123">
        <v>0</v>
      </c>
      <c r="BE665" s="123">
        <v>27</v>
      </c>
      <c r="BF665" s="123">
        <v>0</v>
      </c>
      <c r="BG665" s="123">
        <v>0</v>
      </c>
      <c r="BH665" s="123">
        <v>0</v>
      </c>
      <c r="BI665" s="49"/>
      <c r="BJ665" s="166"/>
      <c r="BK665" s="166"/>
      <c r="BL665" s="166"/>
      <c r="BM665" s="149">
        <v>0</v>
      </c>
    </row>
    <row r="666" spans="2:65" ht="18" hidden="1" customHeight="1" outlineLevel="3">
      <c r="B666" s="166" t="s">
        <v>953</v>
      </c>
      <c r="C666" s="166" t="s">
        <v>1239</v>
      </c>
      <c r="D666" s="166" t="s">
        <v>327</v>
      </c>
      <c r="E666" s="167" t="s">
        <v>328</v>
      </c>
      <c r="F666" s="166"/>
      <c r="G666" s="49"/>
      <c r="H666" s="55">
        <v>0</v>
      </c>
      <c r="I666" s="55"/>
      <c r="J666" s="50">
        <v>0</v>
      </c>
      <c r="K666" s="49"/>
      <c r="L666" s="152"/>
      <c r="M666" s="55"/>
      <c r="N666" s="49">
        <v>0</v>
      </c>
      <c r="O666" s="50"/>
      <c r="P666" s="50">
        <v>0</v>
      </c>
      <c r="Q666" s="49"/>
      <c r="R666" s="152"/>
      <c r="S666" s="123">
        <v>0</v>
      </c>
      <c r="T666" s="123">
        <v>0</v>
      </c>
      <c r="U666" s="123">
        <v>0</v>
      </c>
      <c r="V666" s="123">
        <v>0</v>
      </c>
      <c r="W666" s="123">
        <v>0</v>
      </c>
      <c r="X666" s="123">
        <v>0</v>
      </c>
      <c r="Y666" s="123">
        <v>0</v>
      </c>
      <c r="Z666" s="123">
        <v>0</v>
      </c>
      <c r="AA666" s="123">
        <v>0</v>
      </c>
      <c r="AB666" s="123">
        <v>0</v>
      </c>
      <c r="AC666" s="123">
        <v>0</v>
      </c>
      <c r="AD666" s="123">
        <v>0</v>
      </c>
      <c r="AE666" s="123">
        <v>0</v>
      </c>
      <c r="AF666" s="123">
        <v>0</v>
      </c>
      <c r="AG666" s="123">
        <v>0</v>
      </c>
      <c r="AH666" s="123">
        <v>0</v>
      </c>
      <c r="AI666" s="123">
        <v>0</v>
      </c>
      <c r="AJ666" s="123">
        <v>0</v>
      </c>
      <c r="AK666" s="123">
        <v>0</v>
      </c>
      <c r="AL666" s="123">
        <v>0</v>
      </c>
      <c r="AM666" s="123">
        <v>0</v>
      </c>
      <c r="AN666" s="123">
        <v>0</v>
      </c>
      <c r="AO666" s="123">
        <v>0</v>
      </c>
      <c r="AP666" s="123">
        <v>0</v>
      </c>
      <c r="AQ666" s="123">
        <v>0</v>
      </c>
      <c r="AR666" s="123">
        <v>0</v>
      </c>
      <c r="AS666" s="123">
        <v>0</v>
      </c>
      <c r="AT666" s="123">
        <v>0</v>
      </c>
      <c r="AU666" s="123">
        <v>0</v>
      </c>
      <c r="AV666" s="123">
        <v>0</v>
      </c>
      <c r="AW666" s="123">
        <v>0</v>
      </c>
      <c r="AX666" s="123">
        <v>0</v>
      </c>
      <c r="AY666" s="123">
        <v>0</v>
      </c>
      <c r="AZ666" s="123">
        <v>0</v>
      </c>
      <c r="BA666" s="123">
        <v>0</v>
      </c>
      <c r="BB666" s="123">
        <v>0</v>
      </c>
      <c r="BC666" s="123">
        <v>0</v>
      </c>
      <c r="BD666" s="123">
        <v>0</v>
      </c>
      <c r="BE666" s="123">
        <v>0</v>
      </c>
      <c r="BF666" s="123">
        <v>0</v>
      </c>
      <c r="BG666" s="123">
        <v>0</v>
      </c>
      <c r="BH666" s="123">
        <v>0</v>
      </c>
      <c r="BI666" s="49"/>
      <c r="BJ666" s="166"/>
      <c r="BK666" s="166"/>
      <c r="BL666" s="166"/>
      <c r="BM666" s="149">
        <v>0</v>
      </c>
    </row>
    <row r="667" spans="2:65" ht="18" hidden="1" customHeight="1" outlineLevel="3">
      <c r="B667" s="166" t="s">
        <v>953</v>
      </c>
      <c r="C667" s="166" t="s">
        <v>1239</v>
      </c>
      <c r="D667" s="166" t="s">
        <v>1155</v>
      </c>
      <c r="E667" s="167" t="s">
        <v>1156</v>
      </c>
      <c r="F667" s="166"/>
      <c r="G667" s="49"/>
      <c r="H667" s="55">
        <v>1036</v>
      </c>
      <c r="I667" s="55"/>
      <c r="J667" s="50">
        <v>1036</v>
      </c>
      <c r="K667" s="49"/>
      <c r="L667" s="152"/>
      <c r="M667" s="55"/>
      <c r="N667" s="49">
        <v>1036</v>
      </c>
      <c r="O667" s="50"/>
      <c r="P667" s="50">
        <v>1036</v>
      </c>
      <c r="Q667" s="49"/>
      <c r="R667" s="152"/>
      <c r="S667" s="123">
        <v>0</v>
      </c>
      <c r="T667" s="123">
        <v>0</v>
      </c>
      <c r="U667" s="123">
        <v>0</v>
      </c>
      <c r="V667" s="123">
        <v>365</v>
      </c>
      <c r="W667" s="123">
        <v>0</v>
      </c>
      <c r="X667" s="123">
        <v>0</v>
      </c>
      <c r="Y667" s="123">
        <v>325</v>
      </c>
      <c r="Z667" s="123">
        <v>0</v>
      </c>
      <c r="AA667" s="123">
        <v>0</v>
      </c>
      <c r="AB667" s="123">
        <v>0</v>
      </c>
      <c r="AC667" s="123">
        <v>0</v>
      </c>
      <c r="AD667" s="123">
        <v>0</v>
      </c>
      <c r="AE667" s="123">
        <v>0</v>
      </c>
      <c r="AF667" s="123">
        <v>50</v>
      </c>
      <c r="AG667" s="123">
        <v>0</v>
      </c>
      <c r="AH667" s="123">
        <v>0</v>
      </c>
      <c r="AI667" s="123">
        <v>90</v>
      </c>
      <c r="AJ667" s="123">
        <v>25</v>
      </c>
      <c r="AK667" s="123">
        <v>0</v>
      </c>
      <c r="AL667" s="123">
        <v>0</v>
      </c>
      <c r="AM667" s="123">
        <v>20</v>
      </c>
      <c r="AN667" s="123">
        <v>0</v>
      </c>
      <c r="AO667" s="123">
        <v>0</v>
      </c>
      <c r="AP667" s="123">
        <v>37</v>
      </c>
      <c r="AQ667" s="123">
        <v>0</v>
      </c>
      <c r="AR667" s="123">
        <v>40</v>
      </c>
      <c r="AS667" s="123">
        <v>0</v>
      </c>
      <c r="AT667" s="123">
        <v>0</v>
      </c>
      <c r="AU667" s="123">
        <v>0</v>
      </c>
      <c r="AV667" s="123">
        <v>50</v>
      </c>
      <c r="AW667" s="123">
        <v>0</v>
      </c>
      <c r="AX667" s="123">
        <v>0</v>
      </c>
      <c r="AY667" s="123">
        <v>0</v>
      </c>
      <c r="AZ667" s="123">
        <v>0</v>
      </c>
      <c r="BA667" s="123">
        <v>7</v>
      </c>
      <c r="BB667" s="123">
        <v>0</v>
      </c>
      <c r="BC667" s="123">
        <v>0</v>
      </c>
      <c r="BD667" s="123">
        <v>0</v>
      </c>
      <c r="BE667" s="123">
        <v>27</v>
      </c>
      <c r="BF667" s="123">
        <v>0</v>
      </c>
      <c r="BG667" s="123">
        <v>0</v>
      </c>
      <c r="BH667" s="123">
        <v>0</v>
      </c>
      <c r="BI667" s="49"/>
      <c r="BJ667" s="166"/>
      <c r="BK667" s="166"/>
      <c r="BL667" s="166"/>
      <c r="BM667" s="149">
        <v>0</v>
      </c>
    </row>
    <row r="668" spans="2:65" ht="18" hidden="1" customHeight="1" outlineLevel="3">
      <c r="B668" s="166" t="s">
        <v>953</v>
      </c>
      <c r="C668" s="166" t="s">
        <v>126</v>
      </c>
      <c r="D668" s="166" t="s">
        <v>1166</v>
      </c>
      <c r="E668" s="167" t="s">
        <v>1167</v>
      </c>
      <c r="F668" s="166"/>
      <c r="G668" s="49"/>
      <c r="H668" s="55">
        <v>2671</v>
      </c>
      <c r="I668" s="55"/>
      <c r="J668" s="50">
        <v>2671</v>
      </c>
      <c r="K668" s="49"/>
      <c r="L668" s="152"/>
      <c r="M668" s="55"/>
      <c r="N668" s="49">
        <v>2671</v>
      </c>
      <c r="O668" s="50"/>
      <c r="P668" s="50">
        <v>2671</v>
      </c>
      <c r="Q668" s="49"/>
      <c r="R668" s="152"/>
      <c r="S668" s="123">
        <v>91</v>
      </c>
      <c r="T668" s="123">
        <v>0</v>
      </c>
      <c r="U668" s="123">
        <v>0</v>
      </c>
      <c r="V668" s="123">
        <v>725</v>
      </c>
      <c r="W668" s="123">
        <v>0</v>
      </c>
      <c r="X668" s="123">
        <v>20</v>
      </c>
      <c r="Y668" s="123">
        <v>604</v>
      </c>
      <c r="Z668" s="123">
        <v>0</v>
      </c>
      <c r="AA668" s="123">
        <v>0</v>
      </c>
      <c r="AB668" s="123">
        <v>0</v>
      </c>
      <c r="AC668" s="123">
        <v>15</v>
      </c>
      <c r="AD668" s="123">
        <v>25</v>
      </c>
      <c r="AE668" s="123">
        <v>0</v>
      </c>
      <c r="AF668" s="123">
        <v>60</v>
      </c>
      <c r="AG668" s="123">
        <v>2</v>
      </c>
      <c r="AH668" s="123">
        <v>120</v>
      </c>
      <c r="AI668" s="123">
        <v>176</v>
      </c>
      <c r="AJ668" s="123">
        <v>133</v>
      </c>
      <c r="AK668" s="123">
        <v>0</v>
      </c>
      <c r="AL668" s="123">
        <v>0</v>
      </c>
      <c r="AM668" s="123">
        <v>242</v>
      </c>
      <c r="AN668" s="123">
        <v>0</v>
      </c>
      <c r="AO668" s="123">
        <v>0</v>
      </c>
      <c r="AP668" s="123">
        <v>40</v>
      </c>
      <c r="AQ668" s="123">
        <v>255</v>
      </c>
      <c r="AR668" s="123">
        <v>38</v>
      </c>
      <c r="AS668" s="123">
        <v>0</v>
      </c>
      <c r="AT668" s="123">
        <v>0</v>
      </c>
      <c r="AU668" s="123">
        <v>0</v>
      </c>
      <c r="AV668" s="123">
        <v>74</v>
      </c>
      <c r="AW668" s="123">
        <v>0</v>
      </c>
      <c r="AX668" s="123">
        <v>0</v>
      </c>
      <c r="AY668" s="123">
        <v>0</v>
      </c>
      <c r="AZ668" s="123">
        <v>14</v>
      </c>
      <c r="BA668" s="123">
        <v>15</v>
      </c>
      <c r="BB668" s="123">
        <v>0</v>
      </c>
      <c r="BC668" s="123">
        <v>0</v>
      </c>
      <c r="BD668" s="123">
        <v>0</v>
      </c>
      <c r="BE668" s="123">
        <v>22</v>
      </c>
      <c r="BF668" s="123">
        <v>0</v>
      </c>
      <c r="BG668" s="123">
        <v>0</v>
      </c>
      <c r="BH668" s="123">
        <v>0</v>
      </c>
      <c r="BI668" s="49"/>
      <c r="BJ668" s="166"/>
      <c r="BK668" s="166"/>
      <c r="BL668" s="166"/>
      <c r="BM668" s="149">
        <v>0</v>
      </c>
    </row>
    <row r="669" spans="2:65" ht="18" hidden="1" customHeight="1" outlineLevel="3">
      <c r="B669" s="166" t="s">
        <v>953</v>
      </c>
      <c r="C669" s="166" t="s">
        <v>126</v>
      </c>
      <c r="D669" s="166" t="s">
        <v>252</v>
      </c>
      <c r="E669" s="167" t="s">
        <v>210</v>
      </c>
      <c r="F669" s="166"/>
      <c r="G669" s="49"/>
      <c r="H669" s="55">
        <v>0</v>
      </c>
      <c r="I669" s="55"/>
      <c r="J669" s="50">
        <v>0</v>
      </c>
      <c r="K669" s="49"/>
      <c r="L669" s="152"/>
      <c r="M669" s="55"/>
      <c r="N669" s="49">
        <v>0</v>
      </c>
      <c r="O669" s="50"/>
      <c r="P669" s="50">
        <v>0</v>
      </c>
      <c r="Q669" s="49"/>
      <c r="R669" s="152"/>
      <c r="S669" s="123">
        <v>0</v>
      </c>
      <c r="T669" s="123">
        <v>0</v>
      </c>
      <c r="U669" s="123">
        <v>0</v>
      </c>
      <c r="V669" s="123">
        <v>0</v>
      </c>
      <c r="W669" s="123">
        <v>0</v>
      </c>
      <c r="X669" s="123">
        <v>0</v>
      </c>
      <c r="Y669" s="123">
        <v>0</v>
      </c>
      <c r="Z669" s="123">
        <v>0</v>
      </c>
      <c r="AA669" s="123">
        <v>0</v>
      </c>
      <c r="AB669" s="123">
        <v>0</v>
      </c>
      <c r="AC669" s="123">
        <v>0</v>
      </c>
      <c r="AD669" s="123">
        <v>0</v>
      </c>
      <c r="AE669" s="123">
        <v>0</v>
      </c>
      <c r="AF669" s="123">
        <v>0</v>
      </c>
      <c r="AG669" s="123">
        <v>0</v>
      </c>
      <c r="AH669" s="123">
        <v>0</v>
      </c>
      <c r="AI669" s="123">
        <v>0</v>
      </c>
      <c r="AJ669" s="123">
        <v>0</v>
      </c>
      <c r="AK669" s="123">
        <v>0</v>
      </c>
      <c r="AL669" s="123">
        <v>0</v>
      </c>
      <c r="AM669" s="123">
        <v>0</v>
      </c>
      <c r="AN669" s="123">
        <v>0</v>
      </c>
      <c r="AO669" s="123">
        <v>0</v>
      </c>
      <c r="AP669" s="123">
        <v>0</v>
      </c>
      <c r="AQ669" s="123">
        <v>0</v>
      </c>
      <c r="AR669" s="123">
        <v>0</v>
      </c>
      <c r="AS669" s="123">
        <v>0</v>
      </c>
      <c r="AT669" s="123">
        <v>0</v>
      </c>
      <c r="AU669" s="123">
        <v>0</v>
      </c>
      <c r="AV669" s="123">
        <v>0</v>
      </c>
      <c r="AW669" s="123">
        <v>0</v>
      </c>
      <c r="AX669" s="123">
        <v>0</v>
      </c>
      <c r="AY669" s="123">
        <v>0</v>
      </c>
      <c r="AZ669" s="123">
        <v>0</v>
      </c>
      <c r="BA669" s="123">
        <v>0</v>
      </c>
      <c r="BB669" s="123">
        <v>0</v>
      </c>
      <c r="BC669" s="123">
        <v>0</v>
      </c>
      <c r="BD669" s="123">
        <v>0</v>
      </c>
      <c r="BE669" s="123">
        <v>0</v>
      </c>
      <c r="BF669" s="123">
        <v>0</v>
      </c>
      <c r="BG669" s="123">
        <v>0</v>
      </c>
      <c r="BH669" s="123">
        <v>0</v>
      </c>
      <c r="BI669" s="49"/>
      <c r="BJ669" s="166"/>
      <c r="BK669" s="166"/>
      <c r="BL669" s="166"/>
      <c r="BM669" s="149">
        <v>0</v>
      </c>
    </row>
    <row r="670" spans="2:65" ht="18" customHeight="1" outlineLevel="2" collapsed="1">
      <c r="B670" s="158" t="s">
        <v>953</v>
      </c>
      <c r="C670" s="158"/>
      <c r="D670" s="158"/>
      <c r="E670" s="159" t="s">
        <v>961</v>
      </c>
      <c r="F670" s="158"/>
      <c r="G670" s="160"/>
      <c r="H670" s="160">
        <v>44348</v>
      </c>
      <c r="I670" s="160"/>
      <c r="J670" s="160">
        <v>44348</v>
      </c>
      <c r="K670" s="168"/>
      <c r="L670" s="161"/>
      <c r="M670" s="160"/>
      <c r="N670" s="160">
        <v>44327</v>
      </c>
      <c r="O670" s="160"/>
      <c r="P670" s="160">
        <v>44327</v>
      </c>
      <c r="Q670" s="168"/>
      <c r="R670" s="161"/>
      <c r="S670" s="160">
        <v>1835</v>
      </c>
      <c r="T670" s="160">
        <v>0</v>
      </c>
      <c r="U670" s="160">
        <v>0</v>
      </c>
      <c r="V670" s="160">
        <v>11918</v>
      </c>
      <c r="W670" s="160">
        <v>0</v>
      </c>
      <c r="X670" s="160">
        <v>375</v>
      </c>
      <c r="Y670" s="160">
        <v>11267</v>
      </c>
      <c r="Z670" s="160">
        <v>0</v>
      </c>
      <c r="AA670" s="160">
        <v>0</v>
      </c>
      <c r="AB670" s="160">
        <v>0</v>
      </c>
      <c r="AC670" s="160">
        <v>112</v>
      </c>
      <c r="AD670" s="160">
        <v>281</v>
      </c>
      <c r="AE670" s="160">
        <v>0</v>
      </c>
      <c r="AF670" s="160">
        <v>1215</v>
      </c>
      <c r="AG670" s="160">
        <v>217</v>
      </c>
      <c r="AH670" s="160">
        <v>695</v>
      </c>
      <c r="AI670" s="160">
        <v>2302</v>
      </c>
      <c r="AJ670" s="160">
        <v>2486</v>
      </c>
      <c r="AK670" s="160">
        <v>0</v>
      </c>
      <c r="AL670" s="160">
        <v>0</v>
      </c>
      <c r="AM670" s="160">
        <v>3139</v>
      </c>
      <c r="AN670" s="160">
        <v>0</v>
      </c>
      <c r="AO670" s="160">
        <v>0</v>
      </c>
      <c r="AP670" s="160">
        <v>1610</v>
      </c>
      <c r="AQ670" s="160">
        <v>3419</v>
      </c>
      <c r="AR670" s="160">
        <v>773</v>
      </c>
      <c r="AS670" s="160">
        <v>0</v>
      </c>
      <c r="AT670" s="160">
        <v>0</v>
      </c>
      <c r="AU670" s="160">
        <v>0</v>
      </c>
      <c r="AV670" s="160">
        <v>1719</v>
      </c>
      <c r="AW670" s="160">
        <v>0</v>
      </c>
      <c r="AX670" s="160">
        <v>0</v>
      </c>
      <c r="AY670" s="160">
        <v>0</v>
      </c>
      <c r="AZ670" s="160">
        <v>254</v>
      </c>
      <c r="BA670" s="160">
        <v>270</v>
      </c>
      <c r="BB670" s="160">
        <v>0</v>
      </c>
      <c r="BC670" s="160">
        <v>0</v>
      </c>
      <c r="BD670" s="160">
        <v>0</v>
      </c>
      <c r="BE670" s="160">
        <v>440</v>
      </c>
      <c r="BF670" s="160">
        <v>0</v>
      </c>
      <c r="BG670" s="160">
        <v>0</v>
      </c>
      <c r="BH670" s="160">
        <v>21</v>
      </c>
      <c r="BI670" s="160"/>
      <c r="BJ670" s="161"/>
      <c r="BK670" s="160"/>
      <c r="BL670" s="161"/>
      <c r="BM670" s="149">
        <v>0</v>
      </c>
    </row>
    <row r="671" spans="2:65" ht="18" hidden="1" customHeight="1" outlineLevel="3">
      <c r="B671" s="166" t="s">
        <v>953</v>
      </c>
      <c r="C671" s="166" t="s">
        <v>1238</v>
      </c>
      <c r="D671" s="166" t="s">
        <v>563</v>
      </c>
      <c r="E671" s="167" t="s">
        <v>584</v>
      </c>
      <c r="F671" s="166" t="s">
        <v>962</v>
      </c>
      <c r="G671" s="49"/>
      <c r="H671" s="55">
        <v>0</v>
      </c>
      <c r="I671" s="55"/>
      <c r="J671" s="50">
        <v>0</v>
      </c>
      <c r="K671" s="49"/>
      <c r="L671" s="152"/>
      <c r="M671" s="55"/>
      <c r="N671" s="49">
        <v>0</v>
      </c>
      <c r="O671" s="50"/>
      <c r="P671" s="50">
        <v>0</v>
      </c>
      <c r="Q671" s="49"/>
      <c r="R671" s="152"/>
      <c r="S671" s="123">
        <v>0</v>
      </c>
      <c r="T671" s="123">
        <v>0</v>
      </c>
      <c r="U671" s="123">
        <v>0</v>
      </c>
      <c r="V671" s="123">
        <v>0</v>
      </c>
      <c r="W671" s="123">
        <v>0</v>
      </c>
      <c r="X671" s="123">
        <v>0</v>
      </c>
      <c r="Y671" s="123">
        <v>0</v>
      </c>
      <c r="Z671" s="123">
        <v>0</v>
      </c>
      <c r="AA671" s="123">
        <v>0</v>
      </c>
      <c r="AB671" s="123">
        <v>0</v>
      </c>
      <c r="AC671" s="123">
        <v>0</v>
      </c>
      <c r="AD671" s="123">
        <v>0</v>
      </c>
      <c r="AE671" s="123">
        <v>0</v>
      </c>
      <c r="AF671" s="123">
        <v>0</v>
      </c>
      <c r="AG671" s="123">
        <v>0</v>
      </c>
      <c r="AH671" s="123">
        <v>0</v>
      </c>
      <c r="AI671" s="123">
        <v>0</v>
      </c>
      <c r="AJ671" s="123">
        <v>0</v>
      </c>
      <c r="AK671" s="123">
        <v>0</v>
      </c>
      <c r="AL671" s="123">
        <v>0</v>
      </c>
      <c r="AM671" s="123">
        <v>0</v>
      </c>
      <c r="AN671" s="123">
        <v>0</v>
      </c>
      <c r="AO671" s="123">
        <v>0</v>
      </c>
      <c r="AP671" s="123">
        <v>0</v>
      </c>
      <c r="AQ671" s="123">
        <v>0</v>
      </c>
      <c r="AR671" s="123">
        <v>0</v>
      </c>
      <c r="AS671" s="123">
        <v>0</v>
      </c>
      <c r="AT671" s="123">
        <v>0</v>
      </c>
      <c r="AU671" s="123">
        <v>0</v>
      </c>
      <c r="AV671" s="123">
        <v>0</v>
      </c>
      <c r="AW671" s="123">
        <v>0</v>
      </c>
      <c r="AX671" s="123">
        <v>0</v>
      </c>
      <c r="AY671" s="123">
        <v>0</v>
      </c>
      <c r="AZ671" s="123">
        <v>0</v>
      </c>
      <c r="BA671" s="123">
        <v>0</v>
      </c>
      <c r="BB671" s="123">
        <v>0</v>
      </c>
      <c r="BC671" s="123">
        <v>0</v>
      </c>
      <c r="BD671" s="123">
        <v>0</v>
      </c>
      <c r="BE671" s="123">
        <v>0</v>
      </c>
      <c r="BF671" s="123">
        <v>0</v>
      </c>
      <c r="BG671" s="123">
        <v>0</v>
      </c>
      <c r="BH671" s="123">
        <v>0</v>
      </c>
      <c r="BI671" s="49"/>
      <c r="BJ671" s="166"/>
      <c r="BK671" s="166"/>
      <c r="BL671" s="166"/>
      <c r="BM671" s="149">
        <v>0</v>
      </c>
    </row>
    <row r="672" spans="2:65" ht="18" hidden="1" customHeight="1" outlineLevel="3">
      <c r="B672" s="166" t="s">
        <v>953</v>
      </c>
      <c r="C672" s="166" t="s">
        <v>1239</v>
      </c>
      <c r="D672" s="166" t="s">
        <v>613</v>
      </c>
      <c r="E672" s="167" t="s">
        <v>963</v>
      </c>
      <c r="F672" s="166" t="s">
        <v>964</v>
      </c>
      <c r="G672" s="49"/>
      <c r="H672" s="55">
        <v>0</v>
      </c>
      <c r="I672" s="55"/>
      <c r="J672" s="50">
        <v>0</v>
      </c>
      <c r="K672" s="49"/>
      <c r="L672" s="152"/>
      <c r="M672" s="55"/>
      <c r="N672" s="49">
        <v>0</v>
      </c>
      <c r="O672" s="50"/>
      <c r="P672" s="50">
        <v>0</v>
      </c>
      <c r="Q672" s="49"/>
      <c r="R672" s="152"/>
      <c r="S672" s="123">
        <v>0</v>
      </c>
      <c r="T672" s="123">
        <v>0</v>
      </c>
      <c r="U672" s="123">
        <v>0</v>
      </c>
      <c r="V672" s="123">
        <v>0</v>
      </c>
      <c r="W672" s="123">
        <v>0</v>
      </c>
      <c r="X672" s="123">
        <v>0</v>
      </c>
      <c r="Y672" s="123">
        <v>0</v>
      </c>
      <c r="Z672" s="123">
        <v>0</v>
      </c>
      <c r="AA672" s="123">
        <v>0</v>
      </c>
      <c r="AB672" s="123">
        <v>0</v>
      </c>
      <c r="AC672" s="123">
        <v>0</v>
      </c>
      <c r="AD672" s="123">
        <v>0</v>
      </c>
      <c r="AE672" s="123">
        <v>0</v>
      </c>
      <c r="AF672" s="123">
        <v>0</v>
      </c>
      <c r="AG672" s="123">
        <v>0</v>
      </c>
      <c r="AH672" s="123">
        <v>0</v>
      </c>
      <c r="AI672" s="123">
        <v>0</v>
      </c>
      <c r="AJ672" s="123">
        <v>0</v>
      </c>
      <c r="AK672" s="123">
        <v>0</v>
      </c>
      <c r="AL672" s="123">
        <v>0</v>
      </c>
      <c r="AM672" s="123">
        <v>0</v>
      </c>
      <c r="AN672" s="123">
        <v>0</v>
      </c>
      <c r="AO672" s="123">
        <v>0</v>
      </c>
      <c r="AP672" s="123">
        <v>0</v>
      </c>
      <c r="AQ672" s="123">
        <v>0</v>
      </c>
      <c r="AR672" s="123">
        <v>0</v>
      </c>
      <c r="AS672" s="123">
        <v>0</v>
      </c>
      <c r="AT672" s="123">
        <v>0</v>
      </c>
      <c r="AU672" s="123">
        <v>0</v>
      </c>
      <c r="AV672" s="123">
        <v>0</v>
      </c>
      <c r="AW672" s="123">
        <v>0</v>
      </c>
      <c r="AX672" s="123">
        <v>0</v>
      </c>
      <c r="AY672" s="123">
        <v>0</v>
      </c>
      <c r="AZ672" s="123">
        <v>0</v>
      </c>
      <c r="BA672" s="123">
        <v>0</v>
      </c>
      <c r="BB672" s="123">
        <v>0</v>
      </c>
      <c r="BC672" s="123">
        <v>0</v>
      </c>
      <c r="BD672" s="123">
        <v>0</v>
      </c>
      <c r="BE672" s="123">
        <v>0</v>
      </c>
      <c r="BF672" s="123">
        <v>0</v>
      </c>
      <c r="BG672" s="123">
        <v>0</v>
      </c>
      <c r="BH672" s="123">
        <v>0</v>
      </c>
      <c r="BI672" s="49"/>
      <c r="BJ672" s="166"/>
      <c r="BK672" s="166"/>
      <c r="BL672" s="166"/>
      <c r="BM672" s="149">
        <v>0</v>
      </c>
    </row>
    <row r="673" spans="2:65" ht="18" hidden="1" customHeight="1" outlineLevel="3">
      <c r="B673" s="166" t="s">
        <v>953</v>
      </c>
      <c r="C673" s="166" t="s">
        <v>304</v>
      </c>
      <c r="D673" s="166" t="s">
        <v>729</v>
      </c>
      <c r="E673" s="167" t="s">
        <v>730</v>
      </c>
      <c r="F673" s="166" t="s">
        <v>965</v>
      </c>
      <c r="G673" s="49"/>
      <c r="H673" s="55">
        <v>241</v>
      </c>
      <c r="I673" s="55"/>
      <c r="J673" s="50">
        <v>241</v>
      </c>
      <c r="K673" s="49"/>
      <c r="L673" s="152"/>
      <c r="M673" s="55"/>
      <c r="N673" s="49">
        <v>241</v>
      </c>
      <c r="O673" s="50"/>
      <c r="P673" s="50">
        <v>241</v>
      </c>
      <c r="Q673" s="49"/>
      <c r="R673" s="152"/>
      <c r="S673" s="123">
        <v>0</v>
      </c>
      <c r="T673" s="123">
        <v>0</v>
      </c>
      <c r="U673" s="123">
        <v>0</v>
      </c>
      <c r="V673" s="123">
        <v>100</v>
      </c>
      <c r="W673" s="123">
        <v>0</v>
      </c>
      <c r="X673" s="123">
        <v>6</v>
      </c>
      <c r="Y673" s="123">
        <v>100</v>
      </c>
      <c r="Z673" s="123">
        <v>0</v>
      </c>
      <c r="AA673" s="123">
        <v>0</v>
      </c>
      <c r="AB673" s="123">
        <v>0</v>
      </c>
      <c r="AC673" s="123">
        <v>0</v>
      </c>
      <c r="AD673" s="123">
        <v>0</v>
      </c>
      <c r="AE673" s="123">
        <v>5</v>
      </c>
      <c r="AF673" s="123">
        <v>0</v>
      </c>
      <c r="AG673" s="123">
        <v>0</v>
      </c>
      <c r="AH673" s="123">
        <v>0</v>
      </c>
      <c r="AI673" s="123">
        <v>5</v>
      </c>
      <c r="AJ673" s="123">
        <v>5</v>
      </c>
      <c r="AK673" s="123">
        <v>0</v>
      </c>
      <c r="AL673" s="123">
        <v>0</v>
      </c>
      <c r="AM673" s="123">
        <v>10</v>
      </c>
      <c r="AN673" s="123">
        <v>0</v>
      </c>
      <c r="AO673" s="123">
        <v>0</v>
      </c>
      <c r="AP673" s="123">
        <v>5</v>
      </c>
      <c r="AQ673" s="123">
        <v>0</v>
      </c>
      <c r="AR673" s="123">
        <v>0</v>
      </c>
      <c r="AS673" s="123">
        <v>0</v>
      </c>
      <c r="AT673" s="123">
        <v>0</v>
      </c>
      <c r="AU673" s="123">
        <v>0</v>
      </c>
      <c r="AV673" s="123">
        <v>5</v>
      </c>
      <c r="AW673" s="123">
        <v>0</v>
      </c>
      <c r="AX673" s="123">
        <v>0</v>
      </c>
      <c r="AY673" s="123">
        <v>0</v>
      </c>
      <c r="AZ673" s="123">
        <v>0</v>
      </c>
      <c r="BA673" s="123">
        <v>0</v>
      </c>
      <c r="BB673" s="123">
        <v>0</v>
      </c>
      <c r="BC673" s="123">
        <v>0</v>
      </c>
      <c r="BD673" s="123">
        <v>0</v>
      </c>
      <c r="BE673" s="123">
        <v>0</v>
      </c>
      <c r="BF673" s="123">
        <v>0</v>
      </c>
      <c r="BG673" s="123">
        <v>0</v>
      </c>
      <c r="BH673" s="123">
        <v>0</v>
      </c>
      <c r="BI673" s="49"/>
      <c r="BJ673" s="166"/>
      <c r="BK673" s="166"/>
      <c r="BL673" s="166"/>
      <c r="BM673" s="149">
        <v>0</v>
      </c>
    </row>
    <row r="674" spans="2:65" ht="18" hidden="1" customHeight="1" outlineLevel="3">
      <c r="B674" s="166" t="s">
        <v>953</v>
      </c>
      <c r="C674" s="166" t="s">
        <v>304</v>
      </c>
      <c r="D674" s="166" t="s">
        <v>731</v>
      </c>
      <c r="E674" s="167" t="s">
        <v>732</v>
      </c>
      <c r="F674" s="166" t="s">
        <v>966</v>
      </c>
      <c r="G674" s="49"/>
      <c r="H674" s="55">
        <v>241</v>
      </c>
      <c r="I674" s="55"/>
      <c r="J674" s="50">
        <v>241</v>
      </c>
      <c r="K674" s="49"/>
      <c r="L674" s="152"/>
      <c r="M674" s="55"/>
      <c r="N674" s="49">
        <v>241</v>
      </c>
      <c r="O674" s="50"/>
      <c r="P674" s="50">
        <v>241</v>
      </c>
      <c r="Q674" s="49"/>
      <c r="R674" s="152"/>
      <c r="S674" s="123">
        <v>0</v>
      </c>
      <c r="T674" s="123">
        <v>0</v>
      </c>
      <c r="U674" s="123">
        <v>0</v>
      </c>
      <c r="V674" s="123">
        <v>100</v>
      </c>
      <c r="W674" s="123">
        <v>0</v>
      </c>
      <c r="X674" s="123">
        <v>6</v>
      </c>
      <c r="Y674" s="123">
        <v>100</v>
      </c>
      <c r="Z674" s="123">
        <v>0</v>
      </c>
      <c r="AA674" s="123">
        <v>0</v>
      </c>
      <c r="AB674" s="123">
        <v>0</v>
      </c>
      <c r="AC674" s="123">
        <v>0</v>
      </c>
      <c r="AD674" s="123">
        <v>0</v>
      </c>
      <c r="AE674" s="123">
        <v>5</v>
      </c>
      <c r="AF674" s="123">
        <v>0</v>
      </c>
      <c r="AG674" s="123">
        <v>0</v>
      </c>
      <c r="AH674" s="123">
        <v>0</v>
      </c>
      <c r="AI674" s="123">
        <v>5</v>
      </c>
      <c r="AJ674" s="123">
        <v>5</v>
      </c>
      <c r="AK674" s="123">
        <v>0</v>
      </c>
      <c r="AL674" s="123">
        <v>0</v>
      </c>
      <c r="AM674" s="123">
        <v>10</v>
      </c>
      <c r="AN674" s="123">
        <v>0</v>
      </c>
      <c r="AO674" s="123">
        <v>0</v>
      </c>
      <c r="AP674" s="123">
        <v>5</v>
      </c>
      <c r="AQ674" s="123">
        <v>0</v>
      </c>
      <c r="AR674" s="123">
        <v>0</v>
      </c>
      <c r="AS674" s="123">
        <v>0</v>
      </c>
      <c r="AT674" s="123">
        <v>0</v>
      </c>
      <c r="AU674" s="123">
        <v>0</v>
      </c>
      <c r="AV674" s="123">
        <v>5</v>
      </c>
      <c r="AW674" s="123">
        <v>0</v>
      </c>
      <c r="AX674" s="123">
        <v>0</v>
      </c>
      <c r="AY674" s="123">
        <v>0</v>
      </c>
      <c r="AZ674" s="123">
        <v>0</v>
      </c>
      <c r="BA674" s="123">
        <v>0</v>
      </c>
      <c r="BB674" s="123">
        <v>0</v>
      </c>
      <c r="BC674" s="123">
        <v>0</v>
      </c>
      <c r="BD674" s="123">
        <v>0</v>
      </c>
      <c r="BE674" s="123">
        <v>0</v>
      </c>
      <c r="BF674" s="123">
        <v>0</v>
      </c>
      <c r="BG674" s="123">
        <v>0</v>
      </c>
      <c r="BH674" s="123">
        <v>0</v>
      </c>
      <c r="BI674" s="49"/>
      <c r="BJ674" s="166"/>
      <c r="BK674" s="166"/>
      <c r="BL674" s="166"/>
      <c r="BM674" s="149">
        <v>0</v>
      </c>
    </row>
    <row r="675" spans="2:65" ht="18" hidden="1" customHeight="1" outlineLevel="3">
      <c r="B675" s="166" t="s">
        <v>953</v>
      </c>
      <c r="C675" s="166" t="s">
        <v>721</v>
      </c>
      <c r="D675" s="166" t="s">
        <v>733</v>
      </c>
      <c r="E675" s="167" t="s">
        <v>734</v>
      </c>
      <c r="F675" s="166" t="s">
        <v>967</v>
      </c>
      <c r="G675" s="49"/>
      <c r="H675" s="55">
        <v>228</v>
      </c>
      <c r="I675" s="55"/>
      <c r="J675" s="50">
        <v>228</v>
      </c>
      <c r="K675" s="49"/>
      <c r="L675" s="152"/>
      <c r="M675" s="55"/>
      <c r="N675" s="49">
        <v>228</v>
      </c>
      <c r="O675" s="50"/>
      <c r="P675" s="50">
        <v>228</v>
      </c>
      <c r="Q675" s="49"/>
      <c r="R675" s="152"/>
      <c r="S675" s="123">
        <v>0</v>
      </c>
      <c r="T675" s="123">
        <v>0</v>
      </c>
      <c r="U675" s="123">
        <v>0</v>
      </c>
      <c r="V675" s="123">
        <v>100</v>
      </c>
      <c r="W675" s="123">
        <v>0</v>
      </c>
      <c r="X675" s="123">
        <v>5</v>
      </c>
      <c r="Y675" s="123">
        <v>93</v>
      </c>
      <c r="Z675" s="123">
        <v>0</v>
      </c>
      <c r="AA675" s="123">
        <v>0</v>
      </c>
      <c r="AB675" s="123">
        <v>0</v>
      </c>
      <c r="AC675" s="123">
        <v>0</v>
      </c>
      <c r="AD675" s="123">
        <v>0</v>
      </c>
      <c r="AE675" s="123">
        <v>0</v>
      </c>
      <c r="AF675" s="123">
        <v>0</v>
      </c>
      <c r="AG675" s="123">
        <v>0</v>
      </c>
      <c r="AH675" s="123">
        <v>0</v>
      </c>
      <c r="AI675" s="123">
        <v>0</v>
      </c>
      <c r="AJ675" s="123">
        <v>5</v>
      </c>
      <c r="AK675" s="123">
        <v>0</v>
      </c>
      <c r="AL675" s="123">
        <v>0</v>
      </c>
      <c r="AM675" s="123">
        <v>10</v>
      </c>
      <c r="AN675" s="123">
        <v>0</v>
      </c>
      <c r="AO675" s="123">
        <v>0</v>
      </c>
      <c r="AP675" s="123">
        <v>5</v>
      </c>
      <c r="AQ675" s="123">
        <v>0</v>
      </c>
      <c r="AR675" s="123">
        <v>0</v>
      </c>
      <c r="AS675" s="123">
        <v>0</v>
      </c>
      <c r="AT675" s="123">
        <v>0</v>
      </c>
      <c r="AU675" s="123">
        <v>0</v>
      </c>
      <c r="AV675" s="123">
        <v>5</v>
      </c>
      <c r="AW675" s="123">
        <v>0</v>
      </c>
      <c r="AX675" s="123">
        <v>0</v>
      </c>
      <c r="AY675" s="123">
        <v>0</v>
      </c>
      <c r="AZ675" s="123">
        <v>0</v>
      </c>
      <c r="BA675" s="123">
        <v>0</v>
      </c>
      <c r="BB675" s="123">
        <v>0</v>
      </c>
      <c r="BC675" s="123">
        <v>0</v>
      </c>
      <c r="BD675" s="123">
        <v>0</v>
      </c>
      <c r="BE675" s="123">
        <v>5</v>
      </c>
      <c r="BF675" s="123">
        <v>0</v>
      </c>
      <c r="BG675" s="123">
        <v>0</v>
      </c>
      <c r="BH675" s="123">
        <v>0</v>
      </c>
      <c r="BI675" s="49"/>
      <c r="BJ675" s="166"/>
      <c r="BK675" s="166"/>
      <c r="BL675" s="166"/>
      <c r="BM675" s="149">
        <v>0</v>
      </c>
    </row>
    <row r="676" spans="2:65" ht="18" hidden="1" customHeight="1" outlineLevel="3">
      <c r="B676" s="166" t="s">
        <v>953</v>
      </c>
      <c r="C676" s="166" t="s">
        <v>124</v>
      </c>
      <c r="D676" s="166" t="s">
        <v>735</v>
      </c>
      <c r="E676" s="167" t="s">
        <v>736</v>
      </c>
      <c r="F676" s="166" t="s">
        <v>968</v>
      </c>
      <c r="G676" s="49"/>
      <c r="H676" s="55">
        <v>247</v>
      </c>
      <c r="I676" s="55"/>
      <c r="J676" s="50">
        <v>247</v>
      </c>
      <c r="K676" s="49"/>
      <c r="L676" s="152"/>
      <c r="M676" s="55"/>
      <c r="N676" s="49">
        <v>247</v>
      </c>
      <c r="O676" s="50"/>
      <c r="P676" s="50">
        <v>247</v>
      </c>
      <c r="Q676" s="49"/>
      <c r="R676" s="152"/>
      <c r="S676" s="123">
        <v>5</v>
      </c>
      <c r="T676" s="123">
        <v>0</v>
      </c>
      <c r="U676" s="123">
        <v>0</v>
      </c>
      <c r="V676" s="123">
        <v>20</v>
      </c>
      <c r="W676" s="123">
        <v>0</v>
      </c>
      <c r="X676" s="123">
        <v>5</v>
      </c>
      <c r="Y676" s="123">
        <v>87</v>
      </c>
      <c r="Z676" s="123">
        <v>0</v>
      </c>
      <c r="AA676" s="123">
        <v>0</v>
      </c>
      <c r="AB676" s="123">
        <v>0</v>
      </c>
      <c r="AC676" s="123">
        <v>0</v>
      </c>
      <c r="AD676" s="123">
        <v>0</v>
      </c>
      <c r="AE676" s="123">
        <v>0</v>
      </c>
      <c r="AF676" s="123">
        <v>0</v>
      </c>
      <c r="AG676" s="123">
        <v>0</v>
      </c>
      <c r="AH676" s="123">
        <v>0</v>
      </c>
      <c r="AI676" s="123">
        <v>10</v>
      </c>
      <c r="AJ676" s="123">
        <v>50</v>
      </c>
      <c r="AK676" s="123">
        <v>0</v>
      </c>
      <c r="AL676" s="123">
        <v>0</v>
      </c>
      <c r="AM676" s="123">
        <v>20</v>
      </c>
      <c r="AN676" s="123">
        <v>0</v>
      </c>
      <c r="AO676" s="123">
        <v>0</v>
      </c>
      <c r="AP676" s="123">
        <v>5</v>
      </c>
      <c r="AQ676" s="123">
        <v>30</v>
      </c>
      <c r="AR676" s="123">
        <v>0</v>
      </c>
      <c r="AS676" s="123">
        <v>0</v>
      </c>
      <c r="AT676" s="123">
        <v>0</v>
      </c>
      <c r="AU676" s="123">
        <v>0</v>
      </c>
      <c r="AV676" s="123">
        <v>15</v>
      </c>
      <c r="AW676" s="123">
        <v>0</v>
      </c>
      <c r="AX676" s="123">
        <v>0</v>
      </c>
      <c r="AY676" s="123">
        <v>0</v>
      </c>
      <c r="AZ676" s="123">
        <v>0</v>
      </c>
      <c r="BA676" s="123">
        <v>0</v>
      </c>
      <c r="BB676" s="123">
        <v>0</v>
      </c>
      <c r="BC676" s="123">
        <v>0</v>
      </c>
      <c r="BD676" s="123">
        <v>0</v>
      </c>
      <c r="BE676" s="123">
        <v>0</v>
      </c>
      <c r="BF676" s="123">
        <v>0</v>
      </c>
      <c r="BG676" s="123">
        <v>0</v>
      </c>
      <c r="BH676" s="123">
        <v>0</v>
      </c>
      <c r="BI676" s="49"/>
      <c r="BJ676" s="166"/>
      <c r="BK676" s="166"/>
      <c r="BL676" s="166"/>
      <c r="BM676" s="149">
        <v>0</v>
      </c>
    </row>
    <row r="677" spans="2:65" ht="18" hidden="1" customHeight="1" outlineLevel="3">
      <c r="B677" s="166" t="s">
        <v>953</v>
      </c>
      <c r="C677" s="166" t="s">
        <v>721</v>
      </c>
      <c r="D677" s="166" t="s">
        <v>728</v>
      </c>
      <c r="E677" s="167" t="s">
        <v>750</v>
      </c>
      <c r="F677" s="166" t="s">
        <v>969</v>
      </c>
      <c r="G677" s="49"/>
      <c r="H677" s="55">
        <v>228</v>
      </c>
      <c r="I677" s="55"/>
      <c r="J677" s="50">
        <v>228</v>
      </c>
      <c r="K677" s="49"/>
      <c r="L677" s="152"/>
      <c r="M677" s="55"/>
      <c r="N677" s="49">
        <v>228</v>
      </c>
      <c r="O677" s="50"/>
      <c r="P677" s="50">
        <v>228</v>
      </c>
      <c r="Q677" s="49"/>
      <c r="R677" s="152"/>
      <c r="S677" s="123">
        <v>0</v>
      </c>
      <c r="T677" s="123">
        <v>0</v>
      </c>
      <c r="U677" s="123">
        <v>0</v>
      </c>
      <c r="V677" s="123">
        <v>100</v>
      </c>
      <c r="W677" s="123">
        <v>0</v>
      </c>
      <c r="X677" s="123">
        <v>5</v>
      </c>
      <c r="Y677" s="123">
        <v>93</v>
      </c>
      <c r="Z677" s="123">
        <v>0</v>
      </c>
      <c r="AA677" s="123">
        <v>0</v>
      </c>
      <c r="AB677" s="123">
        <v>0</v>
      </c>
      <c r="AC677" s="123">
        <v>0</v>
      </c>
      <c r="AD677" s="123">
        <v>0</v>
      </c>
      <c r="AE677" s="123">
        <v>0</v>
      </c>
      <c r="AF677" s="123">
        <v>0</v>
      </c>
      <c r="AG677" s="123">
        <v>0</v>
      </c>
      <c r="AH677" s="123">
        <v>0</v>
      </c>
      <c r="AI677" s="123">
        <v>0</v>
      </c>
      <c r="AJ677" s="123">
        <v>5</v>
      </c>
      <c r="AK677" s="123">
        <v>0</v>
      </c>
      <c r="AL677" s="123">
        <v>0</v>
      </c>
      <c r="AM677" s="123">
        <v>10</v>
      </c>
      <c r="AN677" s="123">
        <v>0</v>
      </c>
      <c r="AO677" s="123">
        <v>0</v>
      </c>
      <c r="AP677" s="123">
        <v>5</v>
      </c>
      <c r="AQ677" s="123">
        <v>0</v>
      </c>
      <c r="AR677" s="123">
        <v>0</v>
      </c>
      <c r="AS677" s="123">
        <v>0</v>
      </c>
      <c r="AT677" s="123">
        <v>0</v>
      </c>
      <c r="AU677" s="123">
        <v>0</v>
      </c>
      <c r="AV677" s="123">
        <v>5</v>
      </c>
      <c r="AW677" s="123">
        <v>0</v>
      </c>
      <c r="AX677" s="123">
        <v>0</v>
      </c>
      <c r="AY677" s="123">
        <v>0</v>
      </c>
      <c r="AZ677" s="123">
        <v>0</v>
      </c>
      <c r="BA677" s="123">
        <v>0</v>
      </c>
      <c r="BB677" s="123">
        <v>0</v>
      </c>
      <c r="BC677" s="123">
        <v>0</v>
      </c>
      <c r="BD677" s="123">
        <v>0</v>
      </c>
      <c r="BE677" s="123">
        <v>5</v>
      </c>
      <c r="BF677" s="123">
        <v>0</v>
      </c>
      <c r="BG677" s="123">
        <v>0</v>
      </c>
      <c r="BH677" s="123">
        <v>0</v>
      </c>
      <c r="BI677" s="49"/>
      <c r="BJ677" s="166"/>
      <c r="BK677" s="166"/>
      <c r="BL677" s="166"/>
      <c r="BM677" s="149">
        <v>0</v>
      </c>
    </row>
    <row r="678" spans="2:65" ht="18" hidden="1" customHeight="1" outlineLevel="3">
      <c r="B678" s="166" t="s">
        <v>953</v>
      </c>
      <c r="C678" s="166" t="s">
        <v>721</v>
      </c>
      <c r="D678" s="166" t="s">
        <v>1183</v>
      </c>
      <c r="E678" s="167" t="s">
        <v>1184</v>
      </c>
      <c r="F678" s="166"/>
      <c r="G678" s="49"/>
      <c r="H678" s="55">
        <v>228</v>
      </c>
      <c r="I678" s="55"/>
      <c r="J678" s="50">
        <v>228</v>
      </c>
      <c r="K678" s="49"/>
      <c r="L678" s="152"/>
      <c r="M678" s="55"/>
      <c r="N678" s="49">
        <v>228</v>
      </c>
      <c r="O678" s="50"/>
      <c r="P678" s="50">
        <v>228</v>
      </c>
      <c r="Q678" s="49"/>
      <c r="R678" s="152"/>
      <c r="S678" s="123">
        <v>0</v>
      </c>
      <c r="T678" s="123">
        <v>0</v>
      </c>
      <c r="U678" s="123">
        <v>0</v>
      </c>
      <c r="V678" s="123">
        <v>100</v>
      </c>
      <c r="W678" s="123">
        <v>0</v>
      </c>
      <c r="X678" s="123">
        <v>5</v>
      </c>
      <c r="Y678" s="123">
        <v>93</v>
      </c>
      <c r="Z678" s="123">
        <v>0</v>
      </c>
      <c r="AA678" s="123">
        <v>0</v>
      </c>
      <c r="AB678" s="123">
        <v>0</v>
      </c>
      <c r="AC678" s="123">
        <v>0</v>
      </c>
      <c r="AD678" s="123">
        <v>0</v>
      </c>
      <c r="AE678" s="123">
        <v>0</v>
      </c>
      <c r="AF678" s="123">
        <v>0</v>
      </c>
      <c r="AG678" s="123">
        <v>0</v>
      </c>
      <c r="AH678" s="123">
        <v>0</v>
      </c>
      <c r="AI678" s="123">
        <v>0</v>
      </c>
      <c r="AJ678" s="123">
        <v>5</v>
      </c>
      <c r="AK678" s="123">
        <v>0</v>
      </c>
      <c r="AL678" s="123">
        <v>0</v>
      </c>
      <c r="AM678" s="123">
        <v>10</v>
      </c>
      <c r="AN678" s="123">
        <v>0</v>
      </c>
      <c r="AO678" s="123">
        <v>0</v>
      </c>
      <c r="AP678" s="123">
        <v>5</v>
      </c>
      <c r="AQ678" s="123">
        <v>0</v>
      </c>
      <c r="AR678" s="123">
        <v>0</v>
      </c>
      <c r="AS678" s="123">
        <v>0</v>
      </c>
      <c r="AT678" s="123">
        <v>0</v>
      </c>
      <c r="AU678" s="123">
        <v>0</v>
      </c>
      <c r="AV678" s="123">
        <v>5</v>
      </c>
      <c r="AW678" s="123">
        <v>0</v>
      </c>
      <c r="AX678" s="123">
        <v>0</v>
      </c>
      <c r="AY678" s="123">
        <v>0</v>
      </c>
      <c r="AZ678" s="123">
        <v>0</v>
      </c>
      <c r="BA678" s="123">
        <v>0</v>
      </c>
      <c r="BB678" s="123">
        <v>0</v>
      </c>
      <c r="BC678" s="123">
        <v>0</v>
      </c>
      <c r="BD678" s="123">
        <v>0</v>
      </c>
      <c r="BE678" s="123">
        <v>5</v>
      </c>
      <c r="BF678" s="123">
        <v>0</v>
      </c>
      <c r="BG678" s="123">
        <v>0</v>
      </c>
      <c r="BH678" s="123">
        <v>0</v>
      </c>
      <c r="BI678" s="49"/>
      <c r="BJ678" s="166"/>
      <c r="BK678" s="166"/>
      <c r="BL678" s="166"/>
      <c r="BM678" s="149">
        <v>0</v>
      </c>
    </row>
    <row r="679" spans="2:65" ht="18" hidden="1" customHeight="1" outlineLevel="3">
      <c r="B679" s="166" t="s">
        <v>953</v>
      </c>
      <c r="C679" s="166" t="s">
        <v>1238</v>
      </c>
      <c r="D679" s="166" t="s">
        <v>1097</v>
      </c>
      <c r="E679" s="167" t="s">
        <v>1098</v>
      </c>
      <c r="F679" s="166"/>
      <c r="G679" s="49"/>
      <c r="H679" s="55">
        <v>0</v>
      </c>
      <c r="I679" s="55"/>
      <c r="J679" s="50">
        <v>0</v>
      </c>
      <c r="K679" s="49"/>
      <c r="L679" s="152"/>
      <c r="M679" s="55"/>
      <c r="N679" s="49">
        <v>0</v>
      </c>
      <c r="O679" s="50"/>
      <c r="P679" s="50">
        <v>0</v>
      </c>
      <c r="Q679" s="49"/>
      <c r="R679" s="152"/>
      <c r="S679" s="123">
        <v>0</v>
      </c>
      <c r="T679" s="123">
        <v>0</v>
      </c>
      <c r="U679" s="123">
        <v>0</v>
      </c>
      <c r="V679" s="123">
        <v>0</v>
      </c>
      <c r="W679" s="123">
        <v>0</v>
      </c>
      <c r="X679" s="123">
        <v>0</v>
      </c>
      <c r="Y679" s="123">
        <v>0</v>
      </c>
      <c r="Z679" s="123">
        <v>0</v>
      </c>
      <c r="AA679" s="123">
        <v>0</v>
      </c>
      <c r="AB679" s="123">
        <v>0</v>
      </c>
      <c r="AC679" s="123">
        <v>0</v>
      </c>
      <c r="AD679" s="123">
        <v>0</v>
      </c>
      <c r="AE679" s="123">
        <v>0</v>
      </c>
      <c r="AF679" s="123">
        <v>0</v>
      </c>
      <c r="AG679" s="123">
        <v>0</v>
      </c>
      <c r="AH679" s="123">
        <v>0</v>
      </c>
      <c r="AI679" s="123">
        <v>0</v>
      </c>
      <c r="AJ679" s="123">
        <v>0</v>
      </c>
      <c r="AK679" s="123">
        <v>0</v>
      </c>
      <c r="AL679" s="123">
        <v>0</v>
      </c>
      <c r="AM679" s="123">
        <v>0</v>
      </c>
      <c r="AN679" s="123">
        <v>0</v>
      </c>
      <c r="AO679" s="123">
        <v>0</v>
      </c>
      <c r="AP679" s="123">
        <v>0</v>
      </c>
      <c r="AQ679" s="123">
        <v>0</v>
      </c>
      <c r="AR679" s="123">
        <v>0</v>
      </c>
      <c r="AS679" s="123">
        <v>0</v>
      </c>
      <c r="AT679" s="123">
        <v>0</v>
      </c>
      <c r="AU679" s="123">
        <v>0</v>
      </c>
      <c r="AV679" s="123">
        <v>0</v>
      </c>
      <c r="AW679" s="123">
        <v>0</v>
      </c>
      <c r="AX679" s="123">
        <v>0</v>
      </c>
      <c r="AY679" s="123">
        <v>0</v>
      </c>
      <c r="AZ679" s="123">
        <v>0</v>
      </c>
      <c r="BA679" s="123">
        <v>0</v>
      </c>
      <c r="BB679" s="123">
        <v>0</v>
      </c>
      <c r="BC679" s="123">
        <v>0</v>
      </c>
      <c r="BD679" s="123">
        <v>0</v>
      </c>
      <c r="BE679" s="123">
        <v>0</v>
      </c>
      <c r="BF679" s="123">
        <v>0</v>
      </c>
      <c r="BG679" s="123">
        <v>0</v>
      </c>
      <c r="BH679" s="123">
        <v>0</v>
      </c>
      <c r="BI679" s="49"/>
      <c r="BJ679" s="166"/>
      <c r="BK679" s="166"/>
      <c r="BL679" s="166"/>
      <c r="BM679" s="149">
        <v>0</v>
      </c>
    </row>
    <row r="680" spans="2:65" ht="18" hidden="1" customHeight="1" outlineLevel="3">
      <c r="B680" s="166" t="s">
        <v>953</v>
      </c>
      <c r="C680" s="166" t="s">
        <v>1239</v>
      </c>
      <c r="D680" s="166" t="s">
        <v>1185</v>
      </c>
      <c r="E680" s="167" t="s">
        <v>1186</v>
      </c>
      <c r="F680" s="166"/>
      <c r="G680" s="49"/>
      <c r="H680" s="55">
        <v>236</v>
      </c>
      <c r="I680" s="55"/>
      <c r="J680" s="50">
        <v>236</v>
      </c>
      <c r="K680" s="49"/>
      <c r="L680" s="152"/>
      <c r="M680" s="55"/>
      <c r="N680" s="49">
        <v>236</v>
      </c>
      <c r="O680" s="50"/>
      <c r="P680" s="50">
        <v>236</v>
      </c>
      <c r="Q680" s="49"/>
      <c r="R680" s="152"/>
      <c r="S680" s="123">
        <v>0</v>
      </c>
      <c r="T680" s="123">
        <v>0</v>
      </c>
      <c r="U680" s="123">
        <v>0</v>
      </c>
      <c r="V680" s="123">
        <v>100</v>
      </c>
      <c r="W680" s="123">
        <v>0</v>
      </c>
      <c r="X680" s="123">
        <v>6</v>
      </c>
      <c r="Y680" s="123">
        <v>100</v>
      </c>
      <c r="Z680" s="123">
        <v>0</v>
      </c>
      <c r="AA680" s="123">
        <v>0</v>
      </c>
      <c r="AB680" s="123">
        <v>0</v>
      </c>
      <c r="AC680" s="123">
        <v>0</v>
      </c>
      <c r="AD680" s="123">
        <v>0</v>
      </c>
      <c r="AE680" s="123">
        <v>0</v>
      </c>
      <c r="AF680" s="123">
        <v>0</v>
      </c>
      <c r="AG680" s="123">
        <v>0</v>
      </c>
      <c r="AH680" s="123">
        <v>0</v>
      </c>
      <c r="AI680" s="123">
        <v>5</v>
      </c>
      <c r="AJ680" s="123">
        <v>5</v>
      </c>
      <c r="AK680" s="123">
        <v>0</v>
      </c>
      <c r="AL680" s="123">
        <v>0</v>
      </c>
      <c r="AM680" s="123">
        <v>10</v>
      </c>
      <c r="AN680" s="123">
        <v>0</v>
      </c>
      <c r="AO680" s="123">
        <v>0</v>
      </c>
      <c r="AP680" s="123">
        <v>5</v>
      </c>
      <c r="AQ680" s="123">
        <v>0</v>
      </c>
      <c r="AR680" s="123">
        <v>0</v>
      </c>
      <c r="AS680" s="123">
        <v>0</v>
      </c>
      <c r="AT680" s="123">
        <v>0</v>
      </c>
      <c r="AU680" s="123">
        <v>0</v>
      </c>
      <c r="AV680" s="123">
        <v>5</v>
      </c>
      <c r="AW680" s="123">
        <v>0</v>
      </c>
      <c r="AX680" s="123">
        <v>0</v>
      </c>
      <c r="AY680" s="123">
        <v>0</v>
      </c>
      <c r="AZ680" s="123">
        <v>0</v>
      </c>
      <c r="BA680" s="123">
        <v>0</v>
      </c>
      <c r="BB680" s="123">
        <v>0</v>
      </c>
      <c r="BC680" s="123">
        <v>0</v>
      </c>
      <c r="BD680" s="123">
        <v>0</v>
      </c>
      <c r="BE680" s="123">
        <v>0</v>
      </c>
      <c r="BF680" s="123">
        <v>0</v>
      </c>
      <c r="BG680" s="123">
        <v>0</v>
      </c>
      <c r="BH680" s="123">
        <v>0</v>
      </c>
      <c r="BI680" s="49"/>
      <c r="BJ680" s="166"/>
      <c r="BK680" s="166"/>
      <c r="BL680" s="166"/>
      <c r="BM680" s="149">
        <v>0</v>
      </c>
    </row>
    <row r="681" spans="2:65" ht="18" customHeight="1" outlineLevel="2" collapsed="1">
      <c r="B681" s="158" t="s">
        <v>953</v>
      </c>
      <c r="C681" s="158"/>
      <c r="D681" s="158"/>
      <c r="E681" s="159" t="s">
        <v>970</v>
      </c>
      <c r="F681" s="158"/>
      <c r="G681" s="160"/>
      <c r="H681" s="160">
        <v>1649</v>
      </c>
      <c r="I681" s="160"/>
      <c r="J681" s="160">
        <v>1649</v>
      </c>
      <c r="K681" s="168"/>
      <c r="L681" s="161"/>
      <c r="M681" s="160"/>
      <c r="N681" s="160">
        <v>1649</v>
      </c>
      <c r="O681" s="160"/>
      <c r="P681" s="160">
        <v>1649</v>
      </c>
      <c r="Q681" s="168"/>
      <c r="R681" s="161"/>
      <c r="S681" s="160">
        <v>5</v>
      </c>
      <c r="T681" s="160">
        <v>0</v>
      </c>
      <c r="U681" s="160">
        <v>0</v>
      </c>
      <c r="V681" s="160">
        <v>620</v>
      </c>
      <c r="W681" s="160">
        <v>0</v>
      </c>
      <c r="X681" s="160">
        <v>38</v>
      </c>
      <c r="Y681" s="160">
        <v>666</v>
      </c>
      <c r="Z681" s="160">
        <v>0</v>
      </c>
      <c r="AA681" s="160">
        <v>0</v>
      </c>
      <c r="AB681" s="160">
        <v>0</v>
      </c>
      <c r="AC681" s="160">
        <v>0</v>
      </c>
      <c r="AD681" s="160">
        <v>0</v>
      </c>
      <c r="AE681" s="160">
        <v>10</v>
      </c>
      <c r="AF681" s="160">
        <v>0</v>
      </c>
      <c r="AG681" s="160">
        <v>0</v>
      </c>
      <c r="AH681" s="160">
        <v>0</v>
      </c>
      <c r="AI681" s="160">
        <v>25</v>
      </c>
      <c r="AJ681" s="160">
        <v>80</v>
      </c>
      <c r="AK681" s="160">
        <v>0</v>
      </c>
      <c r="AL681" s="160">
        <v>0</v>
      </c>
      <c r="AM681" s="160">
        <v>80</v>
      </c>
      <c r="AN681" s="160">
        <v>0</v>
      </c>
      <c r="AO681" s="160">
        <v>0</v>
      </c>
      <c r="AP681" s="160">
        <v>35</v>
      </c>
      <c r="AQ681" s="160">
        <v>30</v>
      </c>
      <c r="AR681" s="160">
        <v>0</v>
      </c>
      <c r="AS681" s="160">
        <v>0</v>
      </c>
      <c r="AT681" s="160">
        <v>0</v>
      </c>
      <c r="AU681" s="160">
        <v>0</v>
      </c>
      <c r="AV681" s="160">
        <v>45</v>
      </c>
      <c r="AW681" s="160">
        <v>0</v>
      </c>
      <c r="AX681" s="160">
        <v>0</v>
      </c>
      <c r="AY681" s="160">
        <v>0</v>
      </c>
      <c r="AZ681" s="160">
        <v>0</v>
      </c>
      <c r="BA681" s="160">
        <v>0</v>
      </c>
      <c r="BB681" s="160">
        <v>0</v>
      </c>
      <c r="BC681" s="160">
        <v>0</v>
      </c>
      <c r="BD681" s="160">
        <v>0</v>
      </c>
      <c r="BE681" s="160">
        <v>15</v>
      </c>
      <c r="BF681" s="160">
        <v>0</v>
      </c>
      <c r="BG681" s="160">
        <v>0</v>
      </c>
      <c r="BH681" s="160">
        <v>0</v>
      </c>
      <c r="BI681" s="160"/>
      <c r="BJ681" s="161"/>
      <c r="BK681" s="160"/>
      <c r="BL681" s="161"/>
      <c r="BM681" s="149">
        <v>0</v>
      </c>
    </row>
    <row r="682" spans="2:65" ht="18" customHeight="1" outlineLevel="1">
      <c r="B682" s="153" t="s">
        <v>953</v>
      </c>
      <c r="C682" s="153"/>
      <c r="D682" s="153" t="s">
        <v>971</v>
      </c>
      <c r="E682" s="153"/>
      <c r="F682" s="153"/>
      <c r="G682" s="154">
        <v>0</v>
      </c>
      <c r="H682" s="154">
        <v>45997</v>
      </c>
      <c r="I682" s="154"/>
      <c r="J682" s="154">
        <v>45997</v>
      </c>
      <c r="K682" s="154"/>
      <c r="L682" s="156"/>
      <c r="M682" s="154"/>
      <c r="N682" s="154">
        <v>45976</v>
      </c>
      <c r="O682" s="154"/>
      <c r="P682" s="154">
        <v>45976</v>
      </c>
      <c r="Q682" s="154"/>
      <c r="R682" s="156"/>
      <c r="S682" s="154">
        <v>1840</v>
      </c>
      <c r="T682" s="154">
        <v>0</v>
      </c>
      <c r="U682" s="154">
        <v>0</v>
      </c>
      <c r="V682" s="154">
        <v>12538</v>
      </c>
      <c r="W682" s="154">
        <v>0</v>
      </c>
      <c r="X682" s="154">
        <v>413</v>
      </c>
      <c r="Y682" s="154">
        <v>11933</v>
      </c>
      <c r="Z682" s="154">
        <v>0</v>
      </c>
      <c r="AA682" s="154">
        <v>0</v>
      </c>
      <c r="AB682" s="154">
        <v>0</v>
      </c>
      <c r="AC682" s="154">
        <v>112</v>
      </c>
      <c r="AD682" s="154">
        <v>281</v>
      </c>
      <c r="AE682" s="154">
        <v>10</v>
      </c>
      <c r="AF682" s="154">
        <v>1215</v>
      </c>
      <c r="AG682" s="154">
        <v>217</v>
      </c>
      <c r="AH682" s="154">
        <v>695</v>
      </c>
      <c r="AI682" s="154">
        <v>2327</v>
      </c>
      <c r="AJ682" s="154">
        <v>2566</v>
      </c>
      <c r="AK682" s="154">
        <v>0</v>
      </c>
      <c r="AL682" s="154">
        <v>0</v>
      </c>
      <c r="AM682" s="154">
        <v>3219</v>
      </c>
      <c r="AN682" s="154">
        <v>0</v>
      </c>
      <c r="AO682" s="154">
        <v>0</v>
      </c>
      <c r="AP682" s="154">
        <v>1645</v>
      </c>
      <c r="AQ682" s="154">
        <v>3449</v>
      </c>
      <c r="AR682" s="154">
        <v>773</v>
      </c>
      <c r="AS682" s="154">
        <v>0</v>
      </c>
      <c r="AT682" s="154">
        <v>0</v>
      </c>
      <c r="AU682" s="154">
        <v>0</v>
      </c>
      <c r="AV682" s="154">
        <v>1764</v>
      </c>
      <c r="AW682" s="154">
        <v>0</v>
      </c>
      <c r="AX682" s="154">
        <v>0</v>
      </c>
      <c r="AY682" s="154">
        <v>0</v>
      </c>
      <c r="AZ682" s="154">
        <v>254</v>
      </c>
      <c r="BA682" s="154">
        <v>270</v>
      </c>
      <c r="BB682" s="154">
        <v>0</v>
      </c>
      <c r="BC682" s="154">
        <v>0</v>
      </c>
      <c r="BD682" s="154">
        <v>0</v>
      </c>
      <c r="BE682" s="154">
        <v>455</v>
      </c>
      <c r="BF682" s="154">
        <v>0</v>
      </c>
      <c r="BG682" s="154">
        <v>0</v>
      </c>
      <c r="BH682" s="154">
        <v>21</v>
      </c>
      <c r="BI682" s="189"/>
      <c r="BJ682" s="190"/>
      <c r="BK682" s="189"/>
      <c r="BL682" s="190"/>
      <c r="BM682" s="149">
        <v>0</v>
      </c>
    </row>
    <row r="683" spans="2:65" ht="18" hidden="1" customHeight="1" outlineLevel="3">
      <c r="B683" s="150" t="s">
        <v>972</v>
      </c>
      <c r="C683" s="150" t="s">
        <v>329</v>
      </c>
      <c r="D683" s="150" t="s">
        <v>253</v>
      </c>
      <c r="E683" s="151" t="s">
        <v>214</v>
      </c>
      <c r="F683" s="150" t="s">
        <v>128</v>
      </c>
      <c r="G683" s="49"/>
      <c r="H683" s="55">
        <v>8135</v>
      </c>
      <c r="I683" s="55"/>
      <c r="J683" s="50">
        <v>8135</v>
      </c>
      <c r="K683" s="49"/>
      <c r="L683" s="152"/>
      <c r="M683" s="55"/>
      <c r="N683" s="49">
        <v>8135</v>
      </c>
      <c r="O683" s="50"/>
      <c r="P683" s="50">
        <v>8135</v>
      </c>
      <c r="Q683" s="49"/>
      <c r="R683" s="152"/>
      <c r="S683" s="123">
        <v>350</v>
      </c>
      <c r="T683" s="123">
        <v>0</v>
      </c>
      <c r="U683" s="123">
        <v>0</v>
      </c>
      <c r="V683" s="123">
        <v>1744</v>
      </c>
      <c r="W683" s="123">
        <v>0</v>
      </c>
      <c r="X683" s="123">
        <v>30</v>
      </c>
      <c r="Y683" s="123">
        <v>1965</v>
      </c>
      <c r="Z683" s="123">
        <v>0</v>
      </c>
      <c r="AA683" s="123">
        <v>0</v>
      </c>
      <c r="AB683" s="123">
        <v>0</v>
      </c>
      <c r="AC683" s="123">
        <v>33</v>
      </c>
      <c r="AD683" s="123">
        <v>81</v>
      </c>
      <c r="AE683" s="123">
        <v>0</v>
      </c>
      <c r="AF683" s="123">
        <v>125</v>
      </c>
      <c r="AG683" s="123">
        <v>51</v>
      </c>
      <c r="AH683" s="123">
        <v>150</v>
      </c>
      <c r="AI683" s="123">
        <v>230</v>
      </c>
      <c r="AJ683" s="123">
        <v>1290</v>
      </c>
      <c r="AK683" s="123">
        <v>0</v>
      </c>
      <c r="AL683" s="123">
        <v>0</v>
      </c>
      <c r="AM683" s="123">
        <v>693</v>
      </c>
      <c r="AN683" s="123">
        <v>0</v>
      </c>
      <c r="AO683" s="123">
        <v>0</v>
      </c>
      <c r="AP683" s="123">
        <v>561</v>
      </c>
      <c r="AQ683" s="123">
        <v>300</v>
      </c>
      <c r="AR683" s="123">
        <v>195</v>
      </c>
      <c r="AS683" s="123">
        <v>0</v>
      </c>
      <c r="AT683" s="123">
        <v>0</v>
      </c>
      <c r="AU683" s="123">
        <v>0</v>
      </c>
      <c r="AV683" s="123">
        <v>201</v>
      </c>
      <c r="AW683" s="123">
        <v>0</v>
      </c>
      <c r="AX683" s="123">
        <v>0</v>
      </c>
      <c r="AY683" s="123">
        <v>0</v>
      </c>
      <c r="AZ683" s="123">
        <v>26</v>
      </c>
      <c r="BA683" s="123">
        <v>24</v>
      </c>
      <c r="BB683" s="123">
        <v>0</v>
      </c>
      <c r="BC683" s="123">
        <v>0</v>
      </c>
      <c r="BD683" s="123">
        <v>0</v>
      </c>
      <c r="BE683" s="123">
        <v>86</v>
      </c>
      <c r="BF683" s="123">
        <v>0</v>
      </c>
      <c r="BG683" s="123">
        <v>0</v>
      </c>
      <c r="BH683" s="123">
        <v>0</v>
      </c>
      <c r="BI683" s="49"/>
      <c r="BJ683" s="152"/>
      <c r="BK683" s="49"/>
      <c r="BL683" s="152"/>
      <c r="BM683" s="149">
        <v>0</v>
      </c>
    </row>
    <row r="684" spans="2:65" ht="18" hidden="1" customHeight="1" outlineLevel="3">
      <c r="B684" s="166" t="s">
        <v>972</v>
      </c>
      <c r="C684" s="166" t="s">
        <v>305</v>
      </c>
      <c r="D684" s="166" t="s">
        <v>254</v>
      </c>
      <c r="E684" s="167" t="s">
        <v>64</v>
      </c>
      <c r="F684" s="166" t="s">
        <v>973</v>
      </c>
      <c r="G684" s="49"/>
      <c r="H684" s="55">
        <v>5281</v>
      </c>
      <c r="I684" s="55"/>
      <c r="J684" s="50">
        <v>5281</v>
      </c>
      <c r="K684" s="49"/>
      <c r="L684" s="152"/>
      <c r="M684" s="55"/>
      <c r="N684" s="49">
        <v>5281</v>
      </c>
      <c r="O684" s="50"/>
      <c r="P684" s="50">
        <v>5281</v>
      </c>
      <c r="Q684" s="49"/>
      <c r="R684" s="152"/>
      <c r="S684" s="123">
        <v>40</v>
      </c>
      <c r="T684" s="123">
        <v>0</v>
      </c>
      <c r="U684" s="123">
        <v>0</v>
      </c>
      <c r="V684" s="123">
        <v>1216</v>
      </c>
      <c r="W684" s="123">
        <v>0</v>
      </c>
      <c r="X684" s="123">
        <v>30</v>
      </c>
      <c r="Y684" s="123">
        <v>2240</v>
      </c>
      <c r="Z684" s="123">
        <v>0</v>
      </c>
      <c r="AA684" s="123">
        <v>0</v>
      </c>
      <c r="AB684" s="123">
        <v>0</v>
      </c>
      <c r="AC684" s="123">
        <v>0</v>
      </c>
      <c r="AD684" s="123">
        <v>30</v>
      </c>
      <c r="AE684" s="123">
        <v>0</v>
      </c>
      <c r="AF684" s="123">
        <v>80</v>
      </c>
      <c r="AG684" s="123">
        <v>40</v>
      </c>
      <c r="AH684" s="123">
        <v>200</v>
      </c>
      <c r="AI684" s="123">
        <v>210</v>
      </c>
      <c r="AJ684" s="123">
        <v>40</v>
      </c>
      <c r="AK684" s="123">
        <v>0</v>
      </c>
      <c r="AL684" s="123">
        <v>0</v>
      </c>
      <c r="AM684" s="123">
        <v>231</v>
      </c>
      <c r="AN684" s="123">
        <v>0</v>
      </c>
      <c r="AO684" s="123">
        <v>0</v>
      </c>
      <c r="AP684" s="123">
        <v>10</v>
      </c>
      <c r="AQ684" s="123">
        <v>760</v>
      </c>
      <c r="AR684" s="123">
        <v>80</v>
      </c>
      <c r="AS684" s="123">
        <v>0</v>
      </c>
      <c r="AT684" s="123">
        <v>0</v>
      </c>
      <c r="AU684" s="123">
        <v>0</v>
      </c>
      <c r="AV684" s="123">
        <v>20</v>
      </c>
      <c r="AW684" s="123">
        <v>0</v>
      </c>
      <c r="AX684" s="123">
        <v>0</v>
      </c>
      <c r="AY684" s="123">
        <v>0</v>
      </c>
      <c r="AZ684" s="123">
        <v>22</v>
      </c>
      <c r="BA684" s="123">
        <v>0</v>
      </c>
      <c r="BB684" s="123">
        <v>0</v>
      </c>
      <c r="BC684" s="123">
        <v>0</v>
      </c>
      <c r="BD684" s="123">
        <v>0</v>
      </c>
      <c r="BE684" s="123">
        <v>32</v>
      </c>
      <c r="BF684" s="123">
        <v>0</v>
      </c>
      <c r="BG684" s="123">
        <v>0</v>
      </c>
      <c r="BH684" s="123">
        <v>0</v>
      </c>
      <c r="BI684" s="49"/>
      <c r="BJ684" s="166"/>
      <c r="BK684" s="166"/>
      <c r="BL684" s="166"/>
      <c r="BM684" s="149">
        <v>0</v>
      </c>
    </row>
    <row r="685" spans="2:65" ht="18" hidden="1" customHeight="1" outlineLevel="3">
      <c r="B685" s="166" t="s">
        <v>972</v>
      </c>
      <c r="C685" s="166" t="s">
        <v>305</v>
      </c>
      <c r="D685" s="166" t="s">
        <v>1286</v>
      </c>
      <c r="E685" s="167" t="s">
        <v>186</v>
      </c>
      <c r="F685" s="166" t="s">
        <v>129</v>
      </c>
      <c r="G685" s="49"/>
      <c r="H685" s="55">
        <v>5310</v>
      </c>
      <c r="I685" s="55"/>
      <c r="J685" s="50">
        <v>5310</v>
      </c>
      <c r="K685" s="49"/>
      <c r="L685" s="152"/>
      <c r="M685" s="55"/>
      <c r="N685" s="49">
        <v>5310</v>
      </c>
      <c r="O685" s="50"/>
      <c r="P685" s="50">
        <v>5310</v>
      </c>
      <c r="Q685" s="49"/>
      <c r="R685" s="152"/>
      <c r="S685" s="123">
        <v>70</v>
      </c>
      <c r="T685" s="123">
        <v>0</v>
      </c>
      <c r="U685" s="123">
        <v>0</v>
      </c>
      <c r="V685" s="123">
        <v>1900</v>
      </c>
      <c r="W685" s="123">
        <v>0</v>
      </c>
      <c r="X685" s="123">
        <v>140</v>
      </c>
      <c r="Y685" s="123">
        <v>765</v>
      </c>
      <c r="Z685" s="123">
        <v>0</v>
      </c>
      <c r="AA685" s="123">
        <v>0</v>
      </c>
      <c r="AB685" s="123">
        <v>0</v>
      </c>
      <c r="AC685" s="123">
        <v>0</v>
      </c>
      <c r="AD685" s="123">
        <v>20</v>
      </c>
      <c r="AE685" s="123">
        <v>0</v>
      </c>
      <c r="AF685" s="123">
        <v>226</v>
      </c>
      <c r="AG685" s="123">
        <v>0</v>
      </c>
      <c r="AH685" s="123">
        <v>107</v>
      </c>
      <c r="AI685" s="123">
        <v>685</v>
      </c>
      <c r="AJ685" s="123">
        <v>230</v>
      </c>
      <c r="AK685" s="123">
        <v>0</v>
      </c>
      <c r="AL685" s="123">
        <v>0</v>
      </c>
      <c r="AM685" s="123">
        <v>30</v>
      </c>
      <c r="AN685" s="123">
        <v>0</v>
      </c>
      <c r="AO685" s="123">
        <v>0</v>
      </c>
      <c r="AP685" s="123">
        <v>260</v>
      </c>
      <c r="AQ685" s="123">
        <v>590</v>
      </c>
      <c r="AR685" s="123">
        <v>142</v>
      </c>
      <c r="AS685" s="123">
        <v>0</v>
      </c>
      <c r="AT685" s="123">
        <v>0</v>
      </c>
      <c r="AU685" s="123">
        <v>0</v>
      </c>
      <c r="AV685" s="123">
        <v>93</v>
      </c>
      <c r="AW685" s="123">
        <v>0</v>
      </c>
      <c r="AX685" s="123">
        <v>0</v>
      </c>
      <c r="AY685" s="123">
        <v>0</v>
      </c>
      <c r="AZ685" s="123">
        <v>17</v>
      </c>
      <c r="BA685" s="123">
        <v>25</v>
      </c>
      <c r="BB685" s="123">
        <v>0</v>
      </c>
      <c r="BC685" s="123">
        <v>0</v>
      </c>
      <c r="BD685" s="123">
        <v>0</v>
      </c>
      <c r="BE685" s="123">
        <v>10</v>
      </c>
      <c r="BF685" s="123">
        <v>0</v>
      </c>
      <c r="BG685" s="123">
        <v>0</v>
      </c>
      <c r="BH685" s="123">
        <v>0</v>
      </c>
      <c r="BI685" s="49"/>
      <c r="BJ685" s="166"/>
      <c r="BK685" s="166"/>
      <c r="BL685" s="166"/>
      <c r="BM685" s="149">
        <v>0</v>
      </c>
    </row>
    <row r="686" spans="2:65" ht="18" hidden="1" customHeight="1" outlineLevel="3">
      <c r="B686" s="166" t="s">
        <v>972</v>
      </c>
      <c r="C686" s="166" t="s">
        <v>305</v>
      </c>
      <c r="D686" s="166" t="s">
        <v>255</v>
      </c>
      <c r="E686" s="167" t="s">
        <v>186</v>
      </c>
      <c r="F686" s="166" t="s">
        <v>129</v>
      </c>
      <c r="G686" s="49"/>
      <c r="H686" s="55">
        <v>0</v>
      </c>
      <c r="I686" s="55"/>
      <c r="J686" s="50">
        <v>0</v>
      </c>
      <c r="K686" s="49"/>
      <c r="L686" s="152"/>
      <c r="M686" s="55"/>
      <c r="N686" s="49">
        <v>0</v>
      </c>
      <c r="O686" s="50"/>
      <c r="P686" s="50">
        <v>0</v>
      </c>
      <c r="Q686" s="49"/>
      <c r="R686" s="152"/>
      <c r="S686" s="123">
        <v>0</v>
      </c>
      <c r="T686" s="123">
        <v>0</v>
      </c>
      <c r="U686" s="123">
        <v>0</v>
      </c>
      <c r="V686" s="123">
        <v>0</v>
      </c>
      <c r="W686" s="123">
        <v>0</v>
      </c>
      <c r="X686" s="123">
        <v>0</v>
      </c>
      <c r="Y686" s="123">
        <v>0</v>
      </c>
      <c r="Z686" s="123">
        <v>0</v>
      </c>
      <c r="AA686" s="123">
        <v>0</v>
      </c>
      <c r="AB686" s="123">
        <v>0</v>
      </c>
      <c r="AC686" s="123">
        <v>0</v>
      </c>
      <c r="AD686" s="123">
        <v>0</v>
      </c>
      <c r="AE686" s="123">
        <v>0</v>
      </c>
      <c r="AF686" s="123">
        <v>0</v>
      </c>
      <c r="AG686" s="123">
        <v>0</v>
      </c>
      <c r="AH686" s="123">
        <v>0</v>
      </c>
      <c r="AI686" s="123">
        <v>0</v>
      </c>
      <c r="AJ686" s="123">
        <v>0</v>
      </c>
      <c r="AK686" s="123">
        <v>0</v>
      </c>
      <c r="AL686" s="123">
        <v>0</v>
      </c>
      <c r="AM686" s="123">
        <v>0</v>
      </c>
      <c r="AN686" s="123">
        <v>0</v>
      </c>
      <c r="AO686" s="123">
        <v>0</v>
      </c>
      <c r="AP686" s="123">
        <v>0</v>
      </c>
      <c r="AQ686" s="123">
        <v>0</v>
      </c>
      <c r="AR686" s="123">
        <v>0</v>
      </c>
      <c r="AS686" s="123">
        <v>0</v>
      </c>
      <c r="AT686" s="123">
        <v>0</v>
      </c>
      <c r="AU686" s="123">
        <v>0</v>
      </c>
      <c r="AV686" s="123">
        <v>0</v>
      </c>
      <c r="AW686" s="123">
        <v>0</v>
      </c>
      <c r="AX686" s="123">
        <v>0</v>
      </c>
      <c r="AY686" s="123">
        <v>0</v>
      </c>
      <c r="AZ686" s="123">
        <v>0</v>
      </c>
      <c r="BA686" s="123">
        <v>0</v>
      </c>
      <c r="BB686" s="123">
        <v>0</v>
      </c>
      <c r="BC686" s="123">
        <v>0</v>
      </c>
      <c r="BD686" s="123">
        <v>0</v>
      </c>
      <c r="BE686" s="123">
        <v>0</v>
      </c>
      <c r="BF686" s="123">
        <v>0</v>
      </c>
      <c r="BG686" s="123">
        <v>0</v>
      </c>
      <c r="BH686" s="123">
        <v>0</v>
      </c>
      <c r="BI686" s="49"/>
      <c r="BJ686" s="166"/>
      <c r="BK686" s="166"/>
      <c r="BL686" s="166"/>
      <c r="BM686" s="149">
        <v>0</v>
      </c>
    </row>
    <row r="687" spans="2:65" ht="18" hidden="1" customHeight="1" outlineLevel="3">
      <c r="B687" s="166" t="s">
        <v>972</v>
      </c>
      <c r="C687" s="166" t="s">
        <v>213</v>
      </c>
      <c r="D687" s="166" t="s">
        <v>256</v>
      </c>
      <c r="E687" s="167" t="s">
        <v>75</v>
      </c>
      <c r="F687" s="166" t="s">
        <v>974</v>
      </c>
      <c r="G687" s="49"/>
      <c r="H687" s="55">
        <v>2073</v>
      </c>
      <c r="I687" s="55"/>
      <c r="J687" s="50">
        <v>2073</v>
      </c>
      <c r="K687" s="49"/>
      <c r="L687" s="152"/>
      <c r="M687" s="55"/>
      <c r="N687" s="49">
        <v>2073</v>
      </c>
      <c r="O687" s="50"/>
      <c r="P687" s="50">
        <v>2073</v>
      </c>
      <c r="Q687" s="49"/>
      <c r="R687" s="152"/>
      <c r="S687" s="123">
        <v>47</v>
      </c>
      <c r="T687" s="123">
        <v>0</v>
      </c>
      <c r="U687" s="123">
        <v>0</v>
      </c>
      <c r="V687" s="123">
        <v>800</v>
      </c>
      <c r="W687" s="123">
        <v>0</v>
      </c>
      <c r="X687" s="123">
        <v>0</v>
      </c>
      <c r="Y687" s="123">
        <v>400</v>
      </c>
      <c r="Z687" s="123">
        <v>0</v>
      </c>
      <c r="AA687" s="123">
        <v>0</v>
      </c>
      <c r="AB687" s="123">
        <v>0</v>
      </c>
      <c r="AC687" s="123">
        <v>20</v>
      </c>
      <c r="AD687" s="123">
        <v>11</v>
      </c>
      <c r="AE687" s="123">
        <v>0</v>
      </c>
      <c r="AF687" s="123">
        <v>50</v>
      </c>
      <c r="AG687" s="123">
        <v>5</v>
      </c>
      <c r="AH687" s="123">
        <v>0</v>
      </c>
      <c r="AI687" s="123">
        <v>60</v>
      </c>
      <c r="AJ687" s="123">
        <v>170</v>
      </c>
      <c r="AK687" s="123">
        <v>0</v>
      </c>
      <c r="AL687" s="123">
        <v>0</v>
      </c>
      <c r="AM687" s="123">
        <v>120</v>
      </c>
      <c r="AN687" s="123">
        <v>0</v>
      </c>
      <c r="AO687" s="123">
        <v>0</v>
      </c>
      <c r="AP687" s="123">
        <v>80</v>
      </c>
      <c r="AQ687" s="123">
        <v>165</v>
      </c>
      <c r="AR687" s="123">
        <v>90</v>
      </c>
      <c r="AS687" s="123">
        <v>0</v>
      </c>
      <c r="AT687" s="123">
        <v>0</v>
      </c>
      <c r="AU687" s="123">
        <v>0</v>
      </c>
      <c r="AV687" s="123">
        <v>20</v>
      </c>
      <c r="AW687" s="123">
        <v>0</v>
      </c>
      <c r="AX687" s="123">
        <v>0</v>
      </c>
      <c r="AY687" s="123">
        <v>0</v>
      </c>
      <c r="AZ687" s="123">
        <v>10</v>
      </c>
      <c r="BA687" s="123">
        <v>0</v>
      </c>
      <c r="BB687" s="123">
        <v>0</v>
      </c>
      <c r="BC687" s="123">
        <v>0</v>
      </c>
      <c r="BD687" s="123">
        <v>0</v>
      </c>
      <c r="BE687" s="123">
        <v>25</v>
      </c>
      <c r="BF687" s="123">
        <v>0</v>
      </c>
      <c r="BG687" s="123">
        <v>0</v>
      </c>
      <c r="BH687" s="123">
        <v>0</v>
      </c>
      <c r="BI687" s="49"/>
      <c r="BJ687" s="166"/>
      <c r="BK687" s="166"/>
      <c r="BL687" s="166"/>
      <c r="BM687" s="149">
        <v>0</v>
      </c>
    </row>
    <row r="688" spans="2:65" ht="18" hidden="1" customHeight="1" outlineLevel="3">
      <c r="B688" s="166" t="s">
        <v>972</v>
      </c>
      <c r="C688" s="166" t="s">
        <v>213</v>
      </c>
      <c r="D688" s="166" t="s">
        <v>257</v>
      </c>
      <c r="E688" s="167" t="s">
        <v>975</v>
      </c>
      <c r="F688" s="166" t="s">
        <v>976</v>
      </c>
      <c r="G688" s="49"/>
      <c r="H688" s="55">
        <v>1950</v>
      </c>
      <c r="I688" s="55"/>
      <c r="J688" s="50">
        <v>1950</v>
      </c>
      <c r="K688" s="49"/>
      <c r="L688" s="152"/>
      <c r="M688" s="55"/>
      <c r="N688" s="49">
        <v>1950</v>
      </c>
      <c r="O688" s="50"/>
      <c r="P688" s="50">
        <v>1950</v>
      </c>
      <c r="Q688" s="49"/>
      <c r="R688" s="152"/>
      <c r="S688" s="123">
        <v>50</v>
      </c>
      <c r="T688" s="123">
        <v>0</v>
      </c>
      <c r="U688" s="123">
        <v>0</v>
      </c>
      <c r="V688" s="123">
        <v>180</v>
      </c>
      <c r="W688" s="123">
        <v>0</v>
      </c>
      <c r="X688" s="123">
        <v>60</v>
      </c>
      <c r="Y688" s="123">
        <v>835</v>
      </c>
      <c r="Z688" s="123">
        <v>0</v>
      </c>
      <c r="AA688" s="123">
        <v>0</v>
      </c>
      <c r="AB688" s="123">
        <v>0</v>
      </c>
      <c r="AC688" s="123">
        <v>10</v>
      </c>
      <c r="AD688" s="123">
        <v>20</v>
      </c>
      <c r="AE688" s="123">
        <v>0</v>
      </c>
      <c r="AF688" s="123">
        <v>65</v>
      </c>
      <c r="AG688" s="123">
        <v>15</v>
      </c>
      <c r="AH688" s="123">
        <v>150</v>
      </c>
      <c r="AI688" s="123">
        <v>100</v>
      </c>
      <c r="AJ688" s="123">
        <v>50</v>
      </c>
      <c r="AK688" s="123">
        <v>0</v>
      </c>
      <c r="AL688" s="123">
        <v>0</v>
      </c>
      <c r="AM688" s="123">
        <v>161</v>
      </c>
      <c r="AN688" s="123">
        <v>0</v>
      </c>
      <c r="AO688" s="123">
        <v>0</v>
      </c>
      <c r="AP688" s="123">
        <v>25</v>
      </c>
      <c r="AQ688" s="123">
        <v>80</v>
      </c>
      <c r="AR688" s="123">
        <v>75</v>
      </c>
      <c r="AS688" s="123">
        <v>0</v>
      </c>
      <c r="AT688" s="123">
        <v>0</v>
      </c>
      <c r="AU688" s="123">
        <v>0</v>
      </c>
      <c r="AV688" s="123">
        <v>29</v>
      </c>
      <c r="AW688" s="123">
        <v>0</v>
      </c>
      <c r="AX688" s="123">
        <v>0</v>
      </c>
      <c r="AY688" s="123">
        <v>0</v>
      </c>
      <c r="AZ688" s="123">
        <v>10</v>
      </c>
      <c r="BA688" s="123">
        <v>10</v>
      </c>
      <c r="BB688" s="123">
        <v>0</v>
      </c>
      <c r="BC688" s="123">
        <v>0</v>
      </c>
      <c r="BD688" s="123">
        <v>0</v>
      </c>
      <c r="BE688" s="123">
        <v>25</v>
      </c>
      <c r="BF688" s="123">
        <v>0</v>
      </c>
      <c r="BG688" s="123">
        <v>0</v>
      </c>
      <c r="BH688" s="123">
        <v>0</v>
      </c>
      <c r="BI688" s="49"/>
      <c r="BJ688" s="166"/>
      <c r="BK688" s="166"/>
      <c r="BL688" s="166"/>
      <c r="BM688" s="149">
        <v>0</v>
      </c>
    </row>
    <row r="689" spans="2:65" ht="18" hidden="1" customHeight="1" outlineLevel="3">
      <c r="B689" s="166" t="s">
        <v>972</v>
      </c>
      <c r="C689" s="166" t="s">
        <v>130</v>
      </c>
      <c r="D689" s="166" t="s">
        <v>258</v>
      </c>
      <c r="E689" s="167" t="s">
        <v>977</v>
      </c>
      <c r="F689" s="166" t="s">
        <v>978</v>
      </c>
      <c r="G689" s="49"/>
      <c r="H689" s="55">
        <v>3744</v>
      </c>
      <c r="I689" s="55"/>
      <c r="J689" s="50">
        <v>3744</v>
      </c>
      <c r="K689" s="49"/>
      <c r="L689" s="152"/>
      <c r="M689" s="55"/>
      <c r="N689" s="49">
        <v>3744</v>
      </c>
      <c r="O689" s="50"/>
      <c r="P689" s="50">
        <v>3744</v>
      </c>
      <c r="Q689" s="49"/>
      <c r="R689" s="152"/>
      <c r="S689" s="123">
        <v>300</v>
      </c>
      <c r="T689" s="123">
        <v>0</v>
      </c>
      <c r="U689" s="123">
        <v>0</v>
      </c>
      <c r="V689" s="123">
        <v>600</v>
      </c>
      <c r="W689" s="123">
        <v>0</v>
      </c>
      <c r="X689" s="123">
        <v>5</v>
      </c>
      <c r="Y689" s="123">
        <v>500</v>
      </c>
      <c r="Z689" s="123">
        <v>0</v>
      </c>
      <c r="AA689" s="123">
        <v>0</v>
      </c>
      <c r="AB689" s="123">
        <v>0</v>
      </c>
      <c r="AC689" s="123">
        <v>18</v>
      </c>
      <c r="AD689" s="123">
        <v>16</v>
      </c>
      <c r="AE689" s="123">
        <v>0</v>
      </c>
      <c r="AF689" s="123">
        <v>200</v>
      </c>
      <c r="AG689" s="123">
        <v>20</v>
      </c>
      <c r="AH689" s="123">
        <v>0</v>
      </c>
      <c r="AI689" s="123">
        <v>200</v>
      </c>
      <c r="AJ689" s="123">
        <v>1100</v>
      </c>
      <c r="AK689" s="123">
        <v>0</v>
      </c>
      <c r="AL689" s="123">
        <v>0</v>
      </c>
      <c r="AM689" s="123">
        <v>240</v>
      </c>
      <c r="AN689" s="123">
        <v>0</v>
      </c>
      <c r="AO689" s="123">
        <v>0</v>
      </c>
      <c r="AP689" s="123">
        <v>5</v>
      </c>
      <c r="AQ689" s="123">
        <v>100</v>
      </c>
      <c r="AR689" s="123">
        <v>45</v>
      </c>
      <c r="AS689" s="123">
        <v>0</v>
      </c>
      <c r="AT689" s="123">
        <v>0</v>
      </c>
      <c r="AU689" s="123">
        <v>0</v>
      </c>
      <c r="AV689" s="123">
        <v>360</v>
      </c>
      <c r="AW689" s="123">
        <v>0</v>
      </c>
      <c r="AX689" s="123">
        <v>0</v>
      </c>
      <c r="AY689" s="123">
        <v>0</v>
      </c>
      <c r="AZ689" s="123">
        <v>0</v>
      </c>
      <c r="BA689" s="123">
        <v>15</v>
      </c>
      <c r="BB689" s="123">
        <v>0</v>
      </c>
      <c r="BC689" s="123">
        <v>0</v>
      </c>
      <c r="BD689" s="123">
        <v>0</v>
      </c>
      <c r="BE689" s="123">
        <v>20</v>
      </c>
      <c r="BF689" s="123">
        <v>0</v>
      </c>
      <c r="BG689" s="123">
        <v>0</v>
      </c>
      <c r="BH689" s="123">
        <v>0</v>
      </c>
      <c r="BI689" s="49"/>
      <c r="BJ689" s="166"/>
      <c r="BK689" s="166"/>
      <c r="BL689" s="166"/>
      <c r="BM689" s="149">
        <v>0</v>
      </c>
    </row>
    <row r="690" spans="2:65" ht="18" hidden="1" customHeight="1" outlineLevel="3">
      <c r="B690" s="166" t="s">
        <v>972</v>
      </c>
      <c r="C690" s="166" t="s">
        <v>130</v>
      </c>
      <c r="D690" s="166" t="s">
        <v>348</v>
      </c>
      <c r="E690" s="167" t="s">
        <v>349</v>
      </c>
      <c r="F690" s="166" t="s">
        <v>979</v>
      </c>
      <c r="G690" s="49"/>
      <c r="H690" s="55">
        <v>2122</v>
      </c>
      <c r="I690" s="55"/>
      <c r="J690" s="50">
        <v>2122</v>
      </c>
      <c r="K690" s="49"/>
      <c r="L690" s="152"/>
      <c r="M690" s="55"/>
      <c r="N690" s="49">
        <v>2122</v>
      </c>
      <c r="O690" s="50"/>
      <c r="P690" s="50">
        <v>2122</v>
      </c>
      <c r="Q690" s="49"/>
      <c r="R690" s="152"/>
      <c r="S690" s="123">
        <v>7</v>
      </c>
      <c r="T690" s="123">
        <v>0</v>
      </c>
      <c r="U690" s="123">
        <v>0</v>
      </c>
      <c r="V690" s="123">
        <v>1450</v>
      </c>
      <c r="W690" s="123">
        <v>0</v>
      </c>
      <c r="X690" s="123">
        <v>15</v>
      </c>
      <c r="Y690" s="123">
        <v>400</v>
      </c>
      <c r="Z690" s="123">
        <v>0</v>
      </c>
      <c r="AA690" s="123">
        <v>0</v>
      </c>
      <c r="AB690" s="123">
        <v>0</v>
      </c>
      <c r="AC690" s="123">
        <v>0</v>
      </c>
      <c r="AD690" s="123">
        <v>0</v>
      </c>
      <c r="AE690" s="123">
        <v>0</v>
      </c>
      <c r="AF690" s="123">
        <v>50</v>
      </c>
      <c r="AG690" s="123">
        <v>0</v>
      </c>
      <c r="AH690" s="123">
        <v>0</v>
      </c>
      <c r="AI690" s="123">
        <v>50</v>
      </c>
      <c r="AJ690" s="123">
        <v>45</v>
      </c>
      <c r="AK690" s="123">
        <v>0</v>
      </c>
      <c r="AL690" s="123">
        <v>0</v>
      </c>
      <c r="AM690" s="123">
        <v>0</v>
      </c>
      <c r="AN690" s="123">
        <v>0</v>
      </c>
      <c r="AO690" s="123">
        <v>0</v>
      </c>
      <c r="AP690" s="123">
        <v>15</v>
      </c>
      <c r="AQ690" s="123">
        <v>0</v>
      </c>
      <c r="AR690" s="123">
        <v>40</v>
      </c>
      <c r="AS690" s="123">
        <v>0</v>
      </c>
      <c r="AT690" s="123">
        <v>0</v>
      </c>
      <c r="AU690" s="123">
        <v>0</v>
      </c>
      <c r="AV690" s="123">
        <v>0</v>
      </c>
      <c r="AW690" s="123">
        <v>0</v>
      </c>
      <c r="AX690" s="123">
        <v>0</v>
      </c>
      <c r="AY690" s="123">
        <v>0</v>
      </c>
      <c r="AZ690" s="123">
        <v>15</v>
      </c>
      <c r="BA690" s="123">
        <v>15</v>
      </c>
      <c r="BB690" s="123">
        <v>0</v>
      </c>
      <c r="BC690" s="123">
        <v>0</v>
      </c>
      <c r="BD690" s="123">
        <v>0</v>
      </c>
      <c r="BE690" s="123">
        <v>20</v>
      </c>
      <c r="BF690" s="123">
        <v>0</v>
      </c>
      <c r="BG690" s="123">
        <v>0</v>
      </c>
      <c r="BH690" s="123">
        <v>0</v>
      </c>
      <c r="BI690" s="49"/>
      <c r="BJ690" s="166"/>
      <c r="BK690" s="166"/>
      <c r="BL690" s="166"/>
      <c r="BM690" s="149">
        <v>0</v>
      </c>
    </row>
    <row r="691" spans="2:65" ht="18" hidden="1" customHeight="1" outlineLevel="3">
      <c r="B691" s="166" t="s">
        <v>972</v>
      </c>
      <c r="C691" s="166" t="s">
        <v>329</v>
      </c>
      <c r="D691" s="166" t="s">
        <v>339</v>
      </c>
      <c r="E691" s="167" t="s">
        <v>345</v>
      </c>
      <c r="F691" s="166" t="s">
        <v>980</v>
      </c>
      <c r="G691" s="49"/>
      <c r="H691" s="55">
        <v>2058</v>
      </c>
      <c r="I691" s="55"/>
      <c r="J691" s="50">
        <v>2058</v>
      </c>
      <c r="K691" s="49"/>
      <c r="L691" s="152"/>
      <c r="M691" s="55"/>
      <c r="N691" s="49">
        <v>2058</v>
      </c>
      <c r="O691" s="50"/>
      <c r="P691" s="50">
        <v>2058</v>
      </c>
      <c r="Q691" s="49"/>
      <c r="R691" s="152"/>
      <c r="S691" s="123">
        <v>0</v>
      </c>
      <c r="T691" s="123">
        <v>0</v>
      </c>
      <c r="U691" s="123">
        <v>0</v>
      </c>
      <c r="V691" s="123">
        <v>630</v>
      </c>
      <c r="W691" s="123">
        <v>0</v>
      </c>
      <c r="X691" s="123">
        <v>0</v>
      </c>
      <c r="Y691" s="123">
        <v>995</v>
      </c>
      <c r="Z691" s="123">
        <v>0</v>
      </c>
      <c r="AA691" s="123">
        <v>0</v>
      </c>
      <c r="AB691" s="123">
        <v>0</v>
      </c>
      <c r="AC691" s="123">
        <v>0</v>
      </c>
      <c r="AD691" s="123">
        <v>0</v>
      </c>
      <c r="AE691" s="123">
        <v>0</v>
      </c>
      <c r="AF691" s="123">
        <v>50</v>
      </c>
      <c r="AG691" s="123">
        <v>0</v>
      </c>
      <c r="AH691" s="123">
        <v>0</v>
      </c>
      <c r="AI691" s="123">
        <v>50</v>
      </c>
      <c r="AJ691" s="123">
        <v>10</v>
      </c>
      <c r="AK691" s="123">
        <v>0</v>
      </c>
      <c r="AL691" s="123">
        <v>0</v>
      </c>
      <c r="AM691" s="123">
        <v>0</v>
      </c>
      <c r="AN691" s="123">
        <v>0</v>
      </c>
      <c r="AO691" s="123">
        <v>0</v>
      </c>
      <c r="AP691" s="123">
        <v>57</v>
      </c>
      <c r="AQ691" s="123">
        <v>187</v>
      </c>
      <c r="AR691" s="123">
        <v>40</v>
      </c>
      <c r="AS691" s="123">
        <v>0</v>
      </c>
      <c r="AT691" s="123">
        <v>0</v>
      </c>
      <c r="AU691" s="123">
        <v>0</v>
      </c>
      <c r="AV691" s="123">
        <v>9</v>
      </c>
      <c r="AW691" s="123">
        <v>0</v>
      </c>
      <c r="AX691" s="123">
        <v>0</v>
      </c>
      <c r="AY691" s="123">
        <v>0</v>
      </c>
      <c r="AZ691" s="123">
        <v>0</v>
      </c>
      <c r="BA691" s="123">
        <v>20</v>
      </c>
      <c r="BB691" s="123">
        <v>0</v>
      </c>
      <c r="BC691" s="123">
        <v>0</v>
      </c>
      <c r="BD691" s="123">
        <v>0</v>
      </c>
      <c r="BE691" s="123">
        <v>10</v>
      </c>
      <c r="BF691" s="123">
        <v>0</v>
      </c>
      <c r="BG691" s="123">
        <v>0</v>
      </c>
      <c r="BH691" s="123">
        <v>0</v>
      </c>
      <c r="BI691" s="49"/>
      <c r="BJ691" s="166"/>
      <c r="BK691" s="166"/>
      <c r="BL691" s="166"/>
      <c r="BM691" s="149">
        <v>0</v>
      </c>
    </row>
    <row r="692" spans="2:65" ht="18" customHeight="1" outlineLevel="2" collapsed="1">
      <c r="B692" s="158" t="s">
        <v>972</v>
      </c>
      <c r="C692" s="158"/>
      <c r="D692" s="158"/>
      <c r="E692" s="159" t="s">
        <v>981</v>
      </c>
      <c r="F692" s="158"/>
      <c r="G692" s="160"/>
      <c r="H692" s="160">
        <v>30673</v>
      </c>
      <c r="I692" s="160"/>
      <c r="J692" s="160">
        <v>30673</v>
      </c>
      <c r="K692" s="168"/>
      <c r="L692" s="161"/>
      <c r="M692" s="160"/>
      <c r="N692" s="160">
        <v>30673</v>
      </c>
      <c r="O692" s="160"/>
      <c r="P692" s="160">
        <v>30673</v>
      </c>
      <c r="Q692" s="168"/>
      <c r="R692" s="161"/>
      <c r="S692" s="160">
        <v>864</v>
      </c>
      <c r="T692" s="160">
        <v>0</v>
      </c>
      <c r="U692" s="160">
        <v>0</v>
      </c>
      <c r="V692" s="160">
        <v>8520</v>
      </c>
      <c r="W692" s="160">
        <v>0</v>
      </c>
      <c r="X692" s="160">
        <v>280</v>
      </c>
      <c r="Y692" s="160">
        <v>8100</v>
      </c>
      <c r="Z692" s="160">
        <v>0</v>
      </c>
      <c r="AA692" s="160">
        <v>0</v>
      </c>
      <c r="AB692" s="160">
        <v>0</v>
      </c>
      <c r="AC692" s="160">
        <v>81</v>
      </c>
      <c r="AD692" s="160">
        <v>178</v>
      </c>
      <c r="AE692" s="160">
        <v>0</v>
      </c>
      <c r="AF692" s="160">
        <v>846</v>
      </c>
      <c r="AG692" s="160">
        <v>131</v>
      </c>
      <c r="AH692" s="160">
        <v>607</v>
      </c>
      <c r="AI692" s="160">
        <v>1585</v>
      </c>
      <c r="AJ692" s="160">
        <v>2935</v>
      </c>
      <c r="AK692" s="160">
        <v>0</v>
      </c>
      <c r="AL692" s="160">
        <v>0</v>
      </c>
      <c r="AM692" s="160">
        <v>1475</v>
      </c>
      <c r="AN692" s="160">
        <v>0</v>
      </c>
      <c r="AO692" s="160">
        <v>0</v>
      </c>
      <c r="AP692" s="160">
        <v>1013</v>
      </c>
      <c r="AQ692" s="160">
        <v>2182</v>
      </c>
      <c r="AR692" s="160">
        <v>707</v>
      </c>
      <c r="AS692" s="160">
        <v>0</v>
      </c>
      <c r="AT692" s="160">
        <v>0</v>
      </c>
      <c r="AU692" s="160">
        <v>0</v>
      </c>
      <c r="AV692" s="160">
        <v>732</v>
      </c>
      <c r="AW692" s="160">
        <v>0</v>
      </c>
      <c r="AX692" s="160">
        <v>0</v>
      </c>
      <c r="AY692" s="160">
        <v>0</v>
      </c>
      <c r="AZ692" s="160">
        <v>100</v>
      </c>
      <c r="BA692" s="160">
        <v>109</v>
      </c>
      <c r="BB692" s="160">
        <v>0</v>
      </c>
      <c r="BC692" s="160">
        <v>0</v>
      </c>
      <c r="BD692" s="160">
        <v>0</v>
      </c>
      <c r="BE692" s="160">
        <v>228</v>
      </c>
      <c r="BF692" s="160">
        <v>0</v>
      </c>
      <c r="BG692" s="160">
        <v>0</v>
      </c>
      <c r="BH692" s="160">
        <v>0</v>
      </c>
      <c r="BI692" s="160"/>
      <c r="BJ692" s="161"/>
      <c r="BK692" s="160"/>
      <c r="BL692" s="161"/>
      <c r="BM692" s="149">
        <v>0</v>
      </c>
    </row>
    <row r="693" spans="2:65" ht="18" hidden="1" customHeight="1" outlineLevel="3">
      <c r="B693" s="166" t="s">
        <v>972</v>
      </c>
      <c r="C693" s="166" t="s">
        <v>130</v>
      </c>
      <c r="D693" s="166" t="s">
        <v>523</v>
      </c>
      <c r="E693" s="167" t="s">
        <v>523</v>
      </c>
      <c r="F693" s="166"/>
      <c r="G693" s="49"/>
      <c r="H693" s="55">
        <v>0</v>
      </c>
      <c r="I693" s="55"/>
      <c r="J693" s="50">
        <v>0</v>
      </c>
      <c r="K693" s="49"/>
      <c r="L693" s="152"/>
      <c r="M693" s="55"/>
      <c r="N693" s="49">
        <v>0</v>
      </c>
      <c r="O693" s="50"/>
      <c r="P693" s="50">
        <v>0</v>
      </c>
      <c r="Q693" s="49"/>
      <c r="R693" s="152"/>
      <c r="S693" s="123">
        <v>0</v>
      </c>
      <c r="T693" s="123">
        <v>0</v>
      </c>
      <c r="U693" s="123">
        <v>0</v>
      </c>
      <c r="V693" s="123">
        <v>0</v>
      </c>
      <c r="W693" s="123">
        <v>0</v>
      </c>
      <c r="X693" s="123">
        <v>0</v>
      </c>
      <c r="Y693" s="123">
        <v>0</v>
      </c>
      <c r="Z693" s="123">
        <v>0</v>
      </c>
      <c r="AA693" s="123">
        <v>0</v>
      </c>
      <c r="AB693" s="123">
        <v>0</v>
      </c>
      <c r="AC693" s="123">
        <v>0</v>
      </c>
      <c r="AD693" s="123">
        <v>0</v>
      </c>
      <c r="AE693" s="123">
        <v>0</v>
      </c>
      <c r="AF693" s="123">
        <v>0</v>
      </c>
      <c r="AG693" s="123">
        <v>0</v>
      </c>
      <c r="AH693" s="123">
        <v>0</v>
      </c>
      <c r="AI693" s="123">
        <v>0</v>
      </c>
      <c r="AJ693" s="123">
        <v>0</v>
      </c>
      <c r="AK693" s="123">
        <v>0</v>
      </c>
      <c r="AL693" s="123">
        <v>0</v>
      </c>
      <c r="AM693" s="123">
        <v>0</v>
      </c>
      <c r="AN693" s="123">
        <v>0</v>
      </c>
      <c r="AO693" s="123">
        <v>0</v>
      </c>
      <c r="AP693" s="123">
        <v>0</v>
      </c>
      <c r="AQ693" s="123">
        <v>0</v>
      </c>
      <c r="AR693" s="123">
        <v>0</v>
      </c>
      <c r="AS693" s="123">
        <v>0</v>
      </c>
      <c r="AT693" s="123">
        <v>0</v>
      </c>
      <c r="AU693" s="123">
        <v>0</v>
      </c>
      <c r="AV693" s="123">
        <v>0</v>
      </c>
      <c r="AW693" s="123">
        <v>0</v>
      </c>
      <c r="AX693" s="123">
        <v>0</v>
      </c>
      <c r="AY693" s="123">
        <v>0</v>
      </c>
      <c r="AZ693" s="123">
        <v>0</v>
      </c>
      <c r="BA693" s="123">
        <v>0</v>
      </c>
      <c r="BB693" s="123">
        <v>0</v>
      </c>
      <c r="BC693" s="123">
        <v>0</v>
      </c>
      <c r="BD693" s="123">
        <v>0</v>
      </c>
      <c r="BE693" s="123">
        <v>0</v>
      </c>
      <c r="BF693" s="123">
        <v>0</v>
      </c>
      <c r="BG693" s="123">
        <v>0</v>
      </c>
      <c r="BH693" s="123">
        <v>0</v>
      </c>
      <c r="BI693" s="49"/>
      <c r="BJ693" s="166"/>
      <c r="BK693" s="166"/>
      <c r="BL693" s="166"/>
      <c r="BM693" s="149">
        <v>0</v>
      </c>
    </row>
    <row r="694" spans="2:65" ht="18" hidden="1" customHeight="1" outlineLevel="3">
      <c r="B694" s="166" t="s">
        <v>972</v>
      </c>
      <c r="C694" s="166" t="s">
        <v>305</v>
      </c>
      <c r="D694" s="166" t="s">
        <v>317</v>
      </c>
      <c r="E694" s="167" t="s">
        <v>517</v>
      </c>
      <c r="F694" s="166" t="s">
        <v>982</v>
      </c>
      <c r="G694" s="49"/>
      <c r="H694" s="55">
        <v>0</v>
      </c>
      <c r="I694" s="55"/>
      <c r="J694" s="50">
        <v>0</v>
      </c>
      <c r="K694" s="49"/>
      <c r="L694" s="152"/>
      <c r="M694" s="55"/>
      <c r="N694" s="49">
        <v>0</v>
      </c>
      <c r="O694" s="50"/>
      <c r="P694" s="50">
        <v>0</v>
      </c>
      <c r="Q694" s="49"/>
      <c r="R694" s="152"/>
      <c r="S694" s="123">
        <v>0</v>
      </c>
      <c r="T694" s="123">
        <v>0</v>
      </c>
      <c r="U694" s="123">
        <v>0</v>
      </c>
      <c r="V694" s="123">
        <v>0</v>
      </c>
      <c r="W694" s="123">
        <v>0</v>
      </c>
      <c r="X694" s="123">
        <v>0</v>
      </c>
      <c r="Y694" s="123">
        <v>0</v>
      </c>
      <c r="Z694" s="123">
        <v>0</v>
      </c>
      <c r="AA694" s="123">
        <v>0</v>
      </c>
      <c r="AB694" s="123">
        <v>0</v>
      </c>
      <c r="AC694" s="123">
        <v>0</v>
      </c>
      <c r="AD694" s="123">
        <v>0</v>
      </c>
      <c r="AE694" s="123">
        <v>0</v>
      </c>
      <c r="AF694" s="123">
        <v>0</v>
      </c>
      <c r="AG694" s="123">
        <v>0</v>
      </c>
      <c r="AH694" s="123">
        <v>0</v>
      </c>
      <c r="AI694" s="123">
        <v>0</v>
      </c>
      <c r="AJ694" s="123">
        <v>0</v>
      </c>
      <c r="AK694" s="123">
        <v>0</v>
      </c>
      <c r="AL694" s="123">
        <v>0</v>
      </c>
      <c r="AM694" s="123">
        <v>0</v>
      </c>
      <c r="AN694" s="123">
        <v>0</v>
      </c>
      <c r="AO694" s="123">
        <v>0</v>
      </c>
      <c r="AP694" s="123">
        <v>0</v>
      </c>
      <c r="AQ694" s="123">
        <v>0</v>
      </c>
      <c r="AR694" s="123">
        <v>0</v>
      </c>
      <c r="AS694" s="123">
        <v>0</v>
      </c>
      <c r="AT694" s="123">
        <v>0</v>
      </c>
      <c r="AU694" s="123">
        <v>0</v>
      </c>
      <c r="AV694" s="123">
        <v>0</v>
      </c>
      <c r="AW694" s="123">
        <v>0</v>
      </c>
      <c r="AX694" s="123">
        <v>0</v>
      </c>
      <c r="AY694" s="123">
        <v>0</v>
      </c>
      <c r="AZ694" s="123">
        <v>0</v>
      </c>
      <c r="BA694" s="123">
        <v>0</v>
      </c>
      <c r="BB694" s="123">
        <v>0</v>
      </c>
      <c r="BC694" s="123">
        <v>0</v>
      </c>
      <c r="BD694" s="123">
        <v>0</v>
      </c>
      <c r="BE694" s="123">
        <v>0</v>
      </c>
      <c r="BF694" s="123">
        <v>0</v>
      </c>
      <c r="BG694" s="123">
        <v>0</v>
      </c>
      <c r="BH694" s="123">
        <v>0</v>
      </c>
      <c r="BI694" s="49"/>
      <c r="BJ694" s="166"/>
      <c r="BK694" s="166"/>
      <c r="BL694" s="166"/>
      <c r="BM694" s="149">
        <v>0</v>
      </c>
    </row>
    <row r="695" spans="2:65" ht="18" hidden="1" customHeight="1" outlineLevel="3">
      <c r="B695" s="166" t="s">
        <v>972</v>
      </c>
      <c r="C695" s="166" t="s">
        <v>305</v>
      </c>
      <c r="D695" s="166" t="s">
        <v>316</v>
      </c>
      <c r="E695" s="167" t="s">
        <v>489</v>
      </c>
      <c r="F695" s="166" t="s">
        <v>983</v>
      </c>
      <c r="G695" s="49"/>
      <c r="H695" s="55">
        <v>275</v>
      </c>
      <c r="I695" s="55"/>
      <c r="J695" s="50">
        <v>275</v>
      </c>
      <c r="K695" s="49"/>
      <c r="L695" s="152"/>
      <c r="M695" s="55"/>
      <c r="N695" s="49">
        <v>275</v>
      </c>
      <c r="O695" s="50"/>
      <c r="P695" s="50">
        <v>275</v>
      </c>
      <c r="Q695" s="49"/>
      <c r="R695" s="152"/>
      <c r="S695" s="123">
        <v>5</v>
      </c>
      <c r="T695" s="123">
        <v>0</v>
      </c>
      <c r="U695" s="123">
        <v>0</v>
      </c>
      <c r="V695" s="123">
        <v>100</v>
      </c>
      <c r="W695" s="123">
        <v>0</v>
      </c>
      <c r="X695" s="123">
        <v>0</v>
      </c>
      <c r="Y695" s="123">
        <v>50</v>
      </c>
      <c r="Z695" s="123">
        <v>0</v>
      </c>
      <c r="AA695" s="123">
        <v>0</v>
      </c>
      <c r="AB695" s="123">
        <v>0</v>
      </c>
      <c r="AC695" s="123">
        <v>0</v>
      </c>
      <c r="AD695" s="123">
        <v>0</v>
      </c>
      <c r="AE695" s="123">
        <v>0</v>
      </c>
      <c r="AF695" s="123">
        <v>10</v>
      </c>
      <c r="AG695" s="123">
        <v>0</v>
      </c>
      <c r="AH695" s="123">
        <v>0</v>
      </c>
      <c r="AI695" s="123">
        <v>10</v>
      </c>
      <c r="AJ695" s="123">
        <v>20</v>
      </c>
      <c r="AK695" s="123">
        <v>0</v>
      </c>
      <c r="AL695" s="123">
        <v>0</v>
      </c>
      <c r="AM695" s="123">
        <v>20</v>
      </c>
      <c r="AN695" s="123">
        <v>0</v>
      </c>
      <c r="AO695" s="123">
        <v>0</v>
      </c>
      <c r="AP695" s="123">
        <v>5</v>
      </c>
      <c r="AQ695" s="123">
        <v>50</v>
      </c>
      <c r="AR695" s="123">
        <v>5</v>
      </c>
      <c r="AS695" s="123">
        <v>0</v>
      </c>
      <c r="AT695" s="123">
        <v>0</v>
      </c>
      <c r="AU695" s="123">
        <v>0</v>
      </c>
      <c r="AV695" s="123">
        <v>0</v>
      </c>
      <c r="AW695" s="123">
        <v>0</v>
      </c>
      <c r="AX695" s="123">
        <v>0</v>
      </c>
      <c r="AY695" s="123">
        <v>0</v>
      </c>
      <c r="AZ695" s="123">
        <v>0</v>
      </c>
      <c r="BA695" s="123">
        <v>0</v>
      </c>
      <c r="BB695" s="123">
        <v>0</v>
      </c>
      <c r="BC695" s="123">
        <v>0</v>
      </c>
      <c r="BD695" s="123">
        <v>0</v>
      </c>
      <c r="BE695" s="123">
        <v>0</v>
      </c>
      <c r="BF695" s="123">
        <v>0</v>
      </c>
      <c r="BG695" s="123">
        <v>0</v>
      </c>
      <c r="BH695" s="123">
        <v>0</v>
      </c>
      <c r="BI695" s="49"/>
      <c r="BJ695" s="166"/>
      <c r="BK695" s="166"/>
      <c r="BL695" s="166"/>
      <c r="BM695" s="149">
        <v>0</v>
      </c>
    </row>
    <row r="696" spans="2:65" ht="18" hidden="1" customHeight="1" outlineLevel="3">
      <c r="B696" s="166" t="s">
        <v>972</v>
      </c>
      <c r="C696" s="166" t="s">
        <v>329</v>
      </c>
      <c r="D696" s="166" t="s">
        <v>322</v>
      </c>
      <c r="E696" s="167" t="s">
        <v>383</v>
      </c>
      <c r="F696" s="166" t="s">
        <v>984</v>
      </c>
      <c r="G696" s="49"/>
      <c r="H696" s="55">
        <v>177</v>
      </c>
      <c r="I696" s="55"/>
      <c r="J696" s="50">
        <v>177</v>
      </c>
      <c r="K696" s="49"/>
      <c r="L696" s="152"/>
      <c r="M696" s="55"/>
      <c r="N696" s="49">
        <v>177</v>
      </c>
      <c r="O696" s="50"/>
      <c r="P696" s="50">
        <v>177</v>
      </c>
      <c r="Q696" s="49"/>
      <c r="R696" s="152"/>
      <c r="S696" s="123">
        <v>5</v>
      </c>
      <c r="T696" s="123">
        <v>0</v>
      </c>
      <c r="U696" s="123">
        <v>0</v>
      </c>
      <c r="V696" s="123">
        <v>47</v>
      </c>
      <c r="W696" s="123">
        <v>0</v>
      </c>
      <c r="X696" s="123">
        <v>0</v>
      </c>
      <c r="Y696" s="123">
        <v>90</v>
      </c>
      <c r="Z696" s="123">
        <v>0</v>
      </c>
      <c r="AA696" s="123">
        <v>0</v>
      </c>
      <c r="AB696" s="123">
        <v>0</v>
      </c>
      <c r="AC696" s="123">
        <v>0</v>
      </c>
      <c r="AD696" s="123">
        <v>0</v>
      </c>
      <c r="AE696" s="123">
        <v>0</v>
      </c>
      <c r="AF696" s="123">
        <v>5</v>
      </c>
      <c r="AG696" s="123">
        <v>0</v>
      </c>
      <c r="AH696" s="123">
        <v>0</v>
      </c>
      <c r="AI696" s="123">
        <v>5</v>
      </c>
      <c r="AJ696" s="123">
        <v>10</v>
      </c>
      <c r="AK696" s="123">
        <v>0</v>
      </c>
      <c r="AL696" s="123">
        <v>0</v>
      </c>
      <c r="AM696" s="123">
        <v>0</v>
      </c>
      <c r="AN696" s="123">
        <v>0</v>
      </c>
      <c r="AO696" s="123">
        <v>0</v>
      </c>
      <c r="AP696" s="123">
        <v>0</v>
      </c>
      <c r="AQ696" s="123">
        <v>0</v>
      </c>
      <c r="AR696" s="123">
        <v>5</v>
      </c>
      <c r="AS696" s="123">
        <v>0</v>
      </c>
      <c r="AT696" s="123">
        <v>0</v>
      </c>
      <c r="AU696" s="123">
        <v>0</v>
      </c>
      <c r="AV696" s="123">
        <v>10</v>
      </c>
      <c r="AW696" s="123">
        <v>0</v>
      </c>
      <c r="AX696" s="123">
        <v>0</v>
      </c>
      <c r="AY696" s="123">
        <v>0</v>
      </c>
      <c r="AZ696" s="123">
        <v>0</v>
      </c>
      <c r="BA696" s="123">
        <v>0</v>
      </c>
      <c r="BB696" s="123">
        <v>0</v>
      </c>
      <c r="BC696" s="123">
        <v>0</v>
      </c>
      <c r="BD696" s="123">
        <v>0</v>
      </c>
      <c r="BE696" s="123">
        <v>0</v>
      </c>
      <c r="BF696" s="123">
        <v>0</v>
      </c>
      <c r="BG696" s="123">
        <v>0</v>
      </c>
      <c r="BH696" s="123">
        <v>0</v>
      </c>
      <c r="BI696" s="49"/>
      <c r="BJ696" s="166"/>
      <c r="BK696" s="166"/>
      <c r="BL696" s="166"/>
      <c r="BM696" s="149">
        <v>0</v>
      </c>
    </row>
    <row r="697" spans="2:65" ht="18" hidden="1" customHeight="1" outlineLevel="3">
      <c r="B697" s="166" t="s">
        <v>972</v>
      </c>
      <c r="C697" s="166" t="s">
        <v>213</v>
      </c>
      <c r="D697" s="166" t="s">
        <v>476</v>
      </c>
      <c r="E697" s="167" t="s">
        <v>477</v>
      </c>
      <c r="F697" s="166" t="s">
        <v>985</v>
      </c>
      <c r="G697" s="49"/>
      <c r="H697" s="55">
        <v>0</v>
      </c>
      <c r="I697" s="55"/>
      <c r="J697" s="50">
        <v>0</v>
      </c>
      <c r="K697" s="49"/>
      <c r="L697" s="152"/>
      <c r="M697" s="55"/>
      <c r="N697" s="49">
        <v>0</v>
      </c>
      <c r="O697" s="50"/>
      <c r="P697" s="50">
        <v>0</v>
      </c>
      <c r="Q697" s="49"/>
      <c r="R697" s="152"/>
      <c r="S697" s="123">
        <v>0</v>
      </c>
      <c r="T697" s="123">
        <v>0</v>
      </c>
      <c r="U697" s="123">
        <v>0</v>
      </c>
      <c r="V697" s="123">
        <v>0</v>
      </c>
      <c r="W697" s="123">
        <v>0</v>
      </c>
      <c r="X697" s="123">
        <v>0</v>
      </c>
      <c r="Y697" s="123">
        <v>0</v>
      </c>
      <c r="Z697" s="123">
        <v>0</v>
      </c>
      <c r="AA697" s="123">
        <v>0</v>
      </c>
      <c r="AB697" s="123">
        <v>0</v>
      </c>
      <c r="AC697" s="123">
        <v>0</v>
      </c>
      <c r="AD697" s="123">
        <v>0</v>
      </c>
      <c r="AE697" s="123">
        <v>0</v>
      </c>
      <c r="AF697" s="123">
        <v>0</v>
      </c>
      <c r="AG697" s="123">
        <v>0</v>
      </c>
      <c r="AH697" s="123">
        <v>0</v>
      </c>
      <c r="AI697" s="123">
        <v>0</v>
      </c>
      <c r="AJ697" s="123">
        <v>0</v>
      </c>
      <c r="AK697" s="123">
        <v>0</v>
      </c>
      <c r="AL697" s="123">
        <v>0</v>
      </c>
      <c r="AM697" s="123">
        <v>0</v>
      </c>
      <c r="AN697" s="123">
        <v>0</v>
      </c>
      <c r="AO697" s="123">
        <v>0</v>
      </c>
      <c r="AP697" s="123">
        <v>0</v>
      </c>
      <c r="AQ697" s="123">
        <v>0</v>
      </c>
      <c r="AR697" s="123">
        <v>0</v>
      </c>
      <c r="AS697" s="123">
        <v>0</v>
      </c>
      <c r="AT697" s="123">
        <v>0</v>
      </c>
      <c r="AU697" s="123">
        <v>0</v>
      </c>
      <c r="AV697" s="123">
        <v>0</v>
      </c>
      <c r="AW697" s="123">
        <v>0</v>
      </c>
      <c r="AX697" s="123">
        <v>0</v>
      </c>
      <c r="AY697" s="123">
        <v>0</v>
      </c>
      <c r="AZ697" s="123">
        <v>0</v>
      </c>
      <c r="BA697" s="123">
        <v>0</v>
      </c>
      <c r="BB697" s="123">
        <v>0</v>
      </c>
      <c r="BC697" s="123">
        <v>0</v>
      </c>
      <c r="BD697" s="123">
        <v>0</v>
      </c>
      <c r="BE697" s="123">
        <v>0</v>
      </c>
      <c r="BF697" s="123">
        <v>0</v>
      </c>
      <c r="BG697" s="123">
        <v>0</v>
      </c>
      <c r="BH697" s="123">
        <v>0</v>
      </c>
      <c r="BI697" s="49"/>
      <c r="BJ697" s="166"/>
      <c r="BK697" s="166"/>
      <c r="BL697" s="166"/>
      <c r="BM697" s="149">
        <v>0</v>
      </c>
    </row>
    <row r="698" spans="2:65" ht="18" hidden="1" customHeight="1" outlineLevel="3">
      <c r="B698" s="166" t="s">
        <v>972</v>
      </c>
      <c r="C698" s="166" t="s">
        <v>305</v>
      </c>
      <c r="D698" s="166" t="s">
        <v>351</v>
      </c>
      <c r="E698" s="167" t="s">
        <v>518</v>
      </c>
      <c r="F698" s="166" t="s">
        <v>986</v>
      </c>
      <c r="G698" s="49"/>
      <c r="H698" s="55">
        <v>0</v>
      </c>
      <c r="I698" s="55"/>
      <c r="J698" s="50">
        <v>0</v>
      </c>
      <c r="K698" s="49"/>
      <c r="L698" s="152"/>
      <c r="M698" s="55"/>
      <c r="N698" s="49">
        <v>0</v>
      </c>
      <c r="O698" s="50"/>
      <c r="P698" s="50">
        <v>0</v>
      </c>
      <c r="Q698" s="49"/>
      <c r="R698" s="152"/>
      <c r="S698" s="123">
        <v>0</v>
      </c>
      <c r="T698" s="123">
        <v>0</v>
      </c>
      <c r="U698" s="123">
        <v>0</v>
      </c>
      <c r="V698" s="123">
        <v>0</v>
      </c>
      <c r="W698" s="123">
        <v>0</v>
      </c>
      <c r="X698" s="123">
        <v>0</v>
      </c>
      <c r="Y698" s="123">
        <v>0</v>
      </c>
      <c r="Z698" s="123">
        <v>0</v>
      </c>
      <c r="AA698" s="123">
        <v>0</v>
      </c>
      <c r="AB698" s="123">
        <v>0</v>
      </c>
      <c r="AC698" s="123">
        <v>0</v>
      </c>
      <c r="AD698" s="123">
        <v>0</v>
      </c>
      <c r="AE698" s="123">
        <v>0</v>
      </c>
      <c r="AF698" s="123">
        <v>0</v>
      </c>
      <c r="AG698" s="123">
        <v>0</v>
      </c>
      <c r="AH698" s="123">
        <v>0</v>
      </c>
      <c r="AI698" s="123">
        <v>0</v>
      </c>
      <c r="AJ698" s="123">
        <v>0</v>
      </c>
      <c r="AK698" s="123">
        <v>0</v>
      </c>
      <c r="AL698" s="123">
        <v>0</v>
      </c>
      <c r="AM698" s="123">
        <v>0</v>
      </c>
      <c r="AN698" s="123">
        <v>0</v>
      </c>
      <c r="AO698" s="123">
        <v>0</v>
      </c>
      <c r="AP698" s="123">
        <v>0</v>
      </c>
      <c r="AQ698" s="123">
        <v>0</v>
      </c>
      <c r="AR698" s="123">
        <v>0</v>
      </c>
      <c r="AS698" s="123">
        <v>0</v>
      </c>
      <c r="AT698" s="123">
        <v>0</v>
      </c>
      <c r="AU698" s="123">
        <v>0</v>
      </c>
      <c r="AV698" s="123">
        <v>0</v>
      </c>
      <c r="AW698" s="123">
        <v>0</v>
      </c>
      <c r="AX698" s="123">
        <v>0</v>
      </c>
      <c r="AY698" s="123">
        <v>0</v>
      </c>
      <c r="AZ698" s="123">
        <v>0</v>
      </c>
      <c r="BA698" s="123">
        <v>0</v>
      </c>
      <c r="BB698" s="123">
        <v>0</v>
      </c>
      <c r="BC698" s="123">
        <v>0</v>
      </c>
      <c r="BD698" s="123">
        <v>0</v>
      </c>
      <c r="BE698" s="123">
        <v>0</v>
      </c>
      <c r="BF698" s="123">
        <v>0</v>
      </c>
      <c r="BG698" s="123">
        <v>0</v>
      </c>
      <c r="BH698" s="123">
        <v>0</v>
      </c>
      <c r="BI698" s="49"/>
      <c r="BJ698" s="166"/>
      <c r="BK698" s="166"/>
      <c r="BL698" s="166"/>
      <c r="BM698" s="149">
        <v>0</v>
      </c>
    </row>
    <row r="699" spans="2:65" ht="18" hidden="1" customHeight="1" outlineLevel="3">
      <c r="B699" s="166" t="s">
        <v>972</v>
      </c>
      <c r="C699" s="166" t="s">
        <v>305</v>
      </c>
      <c r="D699" s="166" t="s">
        <v>350</v>
      </c>
      <c r="E699" s="167" t="s">
        <v>466</v>
      </c>
      <c r="F699" s="166" t="s">
        <v>987</v>
      </c>
      <c r="G699" s="49"/>
      <c r="H699" s="55">
        <v>355</v>
      </c>
      <c r="I699" s="55"/>
      <c r="J699" s="50">
        <v>355</v>
      </c>
      <c r="K699" s="49"/>
      <c r="L699" s="152"/>
      <c r="M699" s="55"/>
      <c r="N699" s="49">
        <v>355</v>
      </c>
      <c r="O699" s="50"/>
      <c r="P699" s="50">
        <v>355</v>
      </c>
      <c r="Q699" s="49"/>
      <c r="R699" s="152"/>
      <c r="S699" s="123">
        <v>0</v>
      </c>
      <c r="T699" s="123">
        <v>0</v>
      </c>
      <c r="U699" s="123">
        <v>0</v>
      </c>
      <c r="V699" s="123">
        <v>60</v>
      </c>
      <c r="W699" s="123">
        <v>0</v>
      </c>
      <c r="X699" s="123">
        <v>0</v>
      </c>
      <c r="Y699" s="123">
        <v>60</v>
      </c>
      <c r="Z699" s="123">
        <v>0</v>
      </c>
      <c r="AA699" s="123">
        <v>0</v>
      </c>
      <c r="AB699" s="123">
        <v>0</v>
      </c>
      <c r="AC699" s="123">
        <v>5</v>
      </c>
      <c r="AD699" s="123">
        <v>0</v>
      </c>
      <c r="AE699" s="123">
        <v>0</v>
      </c>
      <c r="AF699" s="123">
        <v>5</v>
      </c>
      <c r="AG699" s="123">
        <v>0</v>
      </c>
      <c r="AH699" s="123">
        <v>0</v>
      </c>
      <c r="AI699" s="123">
        <v>5</v>
      </c>
      <c r="AJ699" s="123">
        <v>5</v>
      </c>
      <c r="AK699" s="123">
        <v>0</v>
      </c>
      <c r="AL699" s="123">
        <v>0</v>
      </c>
      <c r="AM699" s="123">
        <v>120</v>
      </c>
      <c r="AN699" s="123">
        <v>0</v>
      </c>
      <c r="AO699" s="123">
        <v>0</v>
      </c>
      <c r="AP699" s="123">
        <v>0</v>
      </c>
      <c r="AQ699" s="123">
        <v>90</v>
      </c>
      <c r="AR699" s="123">
        <v>5</v>
      </c>
      <c r="AS699" s="123">
        <v>0</v>
      </c>
      <c r="AT699" s="123">
        <v>0</v>
      </c>
      <c r="AU699" s="123">
        <v>0</v>
      </c>
      <c r="AV699" s="123">
        <v>0</v>
      </c>
      <c r="AW699" s="123">
        <v>0</v>
      </c>
      <c r="AX699" s="123">
        <v>0</v>
      </c>
      <c r="AY699" s="123">
        <v>0</v>
      </c>
      <c r="AZ699" s="123">
        <v>0</v>
      </c>
      <c r="BA699" s="123">
        <v>0</v>
      </c>
      <c r="BB699" s="123">
        <v>0</v>
      </c>
      <c r="BC699" s="123">
        <v>0</v>
      </c>
      <c r="BD699" s="123">
        <v>0</v>
      </c>
      <c r="BE699" s="123">
        <v>0</v>
      </c>
      <c r="BF699" s="123">
        <v>0</v>
      </c>
      <c r="BG699" s="123">
        <v>0</v>
      </c>
      <c r="BH699" s="123">
        <v>0</v>
      </c>
      <c r="BI699" s="49"/>
      <c r="BJ699" s="166"/>
      <c r="BK699" s="166"/>
      <c r="BL699" s="166"/>
      <c r="BM699" s="149">
        <v>0</v>
      </c>
    </row>
    <row r="700" spans="2:65" ht="18" hidden="1" customHeight="1" outlineLevel="3">
      <c r="B700" s="166" t="s">
        <v>972</v>
      </c>
      <c r="C700" s="166" t="s">
        <v>305</v>
      </c>
      <c r="D700" s="166" t="s">
        <v>478</v>
      </c>
      <c r="E700" s="167" t="s">
        <v>479</v>
      </c>
      <c r="F700" s="166" t="s">
        <v>988</v>
      </c>
      <c r="G700" s="49"/>
      <c r="H700" s="55">
        <v>390</v>
      </c>
      <c r="I700" s="55"/>
      <c r="J700" s="50">
        <v>390</v>
      </c>
      <c r="K700" s="49"/>
      <c r="L700" s="152"/>
      <c r="M700" s="55"/>
      <c r="N700" s="49">
        <v>390</v>
      </c>
      <c r="O700" s="50"/>
      <c r="P700" s="50">
        <v>390</v>
      </c>
      <c r="Q700" s="49"/>
      <c r="R700" s="152"/>
      <c r="S700" s="123">
        <v>0</v>
      </c>
      <c r="T700" s="123">
        <v>0</v>
      </c>
      <c r="U700" s="123">
        <v>0</v>
      </c>
      <c r="V700" s="123">
        <v>235</v>
      </c>
      <c r="W700" s="123">
        <v>0</v>
      </c>
      <c r="X700" s="123">
        <v>5</v>
      </c>
      <c r="Y700" s="123">
        <v>100</v>
      </c>
      <c r="Z700" s="123">
        <v>0</v>
      </c>
      <c r="AA700" s="123">
        <v>0</v>
      </c>
      <c r="AB700" s="123">
        <v>0</v>
      </c>
      <c r="AC700" s="123">
        <v>0</v>
      </c>
      <c r="AD700" s="123">
        <v>0</v>
      </c>
      <c r="AE700" s="123">
        <v>0</v>
      </c>
      <c r="AF700" s="123">
        <v>10</v>
      </c>
      <c r="AG700" s="123">
        <v>0</v>
      </c>
      <c r="AH700" s="123">
        <v>0</v>
      </c>
      <c r="AI700" s="123">
        <v>10</v>
      </c>
      <c r="AJ700" s="123">
        <v>0</v>
      </c>
      <c r="AK700" s="123">
        <v>0</v>
      </c>
      <c r="AL700" s="123">
        <v>0</v>
      </c>
      <c r="AM700" s="123">
        <v>10</v>
      </c>
      <c r="AN700" s="123">
        <v>0</v>
      </c>
      <c r="AO700" s="123">
        <v>0</v>
      </c>
      <c r="AP700" s="123">
        <v>5</v>
      </c>
      <c r="AQ700" s="123">
        <v>0</v>
      </c>
      <c r="AR700" s="123">
        <v>10</v>
      </c>
      <c r="AS700" s="123">
        <v>0</v>
      </c>
      <c r="AT700" s="123">
        <v>0</v>
      </c>
      <c r="AU700" s="123">
        <v>0</v>
      </c>
      <c r="AV700" s="123">
        <v>5</v>
      </c>
      <c r="AW700" s="123">
        <v>0</v>
      </c>
      <c r="AX700" s="123">
        <v>0</v>
      </c>
      <c r="AY700" s="123">
        <v>0</v>
      </c>
      <c r="AZ700" s="123">
        <v>0</v>
      </c>
      <c r="BA700" s="123">
        <v>0</v>
      </c>
      <c r="BB700" s="123">
        <v>0</v>
      </c>
      <c r="BC700" s="123">
        <v>0</v>
      </c>
      <c r="BD700" s="123">
        <v>0</v>
      </c>
      <c r="BE700" s="123">
        <v>0</v>
      </c>
      <c r="BF700" s="123">
        <v>0</v>
      </c>
      <c r="BG700" s="123">
        <v>0</v>
      </c>
      <c r="BH700" s="123">
        <v>0</v>
      </c>
      <c r="BI700" s="49"/>
      <c r="BJ700" s="166"/>
      <c r="BK700" s="166"/>
      <c r="BL700" s="166"/>
      <c r="BM700" s="149">
        <v>0</v>
      </c>
    </row>
    <row r="701" spans="2:65" ht="18" hidden="1" customHeight="1" outlineLevel="3">
      <c r="B701" s="166" t="s">
        <v>972</v>
      </c>
      <c r="C701" s="166" t="s">
        <v>305</v>
      </c>
      <c r="D701" s="166" t="s">
        <v>323</v>
      </c>
      <c r="E701" s="167" t="s">
        <v>465</v>
      </c>
      <c r="F701" s="166" t="s">
        <v>989</v>
      </c>
      <c r="G701" s="49"/>
      <c r="H701" s="55">
        <v>0</v>
      </c>
      <c r="I701" s="55"/>
      <c r="J701" s="50">
        <v>0</v>
      </c>
      <c r="K701" s="49"/>
      <c r="L701" s="152"/>
      <c r="M701" s="55"/>
      <c r="N701" s="49">
        <v>0</v>
      </c>
      <c r="O701" s="50"/>
      <c r="P701" s="50">
        <v>0</v>
      </c>
      <c r="Q701" s="49"/>
      <c r="R701" s="152"/>
      <c r="S701" s="123">
        <v>0</v>
      </c>
      <c r="T701" s="123">
        <v>0</v>
      </c>
      <c r="U701" s="123">
        <v>0</v>
      </c>
      <c r="V701" s="123">
        <v>0</v>
      </c>
      <c r="W701" s="123">
        <v>0</v>
      </c>
      <c r="X701" s="123">
        <v>0</v>
      </c>
      <c r="Y701" s="123">
        <v>0</v>
      </c>
      <c r="Z701" s="123">
        <v>0</v>
      </c>
      <c r="AA701" s="123">
        <v>0</v>
      </c>
      <c r="AB701" s="123">
        <v>0</v>
      </c>
      <c r="AC701" s="123">
        <v>0</v>
      </c>
      <c r="AD701" s="123">
        <v>0</v>
      </c>
      <c r="AE701" s="123">
        <v>0</v>
      </c>
      <c r="AF701" s="123">
        <v>0</v>
      </c>
      <c r="AG701" s="123">
        <v>0</v>
      </c>
      <c r="AH701" s="123">
        <v>0</v>
      </c>
      <c r="AI701" s="123">
        <v>0</v>
      </c>
      <c r="AJ701" s="123">
        <v>0</v>
      </c>
      <c r="AK701" s="123">
        <v>0</v>
      </c>
      <c r="AL701" s="123">
        <v>0</v>
      </c>
      <c r="AM701" s="123">
        <v>0</v>
      </c>
      <c r="AN701" s="123">
        <v>0</v>
      </c>
      <c r="AO701" s="123">
        <v>0</v>
      </c>
      <c r="AP701" s="123">
        <v>0</v>
      </c>
      <c r="AQ701" s="123">
        <v>0</v>
      </c>
      <c r="AR701" s="123">
        <v>0</v>
      </c>
      <c r="AS701" s="123">
        <v>0</v>
      </c>
      <c r="AT701" s="123">
        <v>0</v>
      </c>
      <c r="AU701" s="123">
        <v>0</v>
      </c>
      <c r="AV701" s="123">
        <v>0</v>
      </c>
      <c r="AW701" s="123">
        <v>0</v>
      </c>
      <c r="AX701" s="123">
        <v>0</v>
      </c>
      <c r="AY701" s="123">
        <v>0</v>
      </c>
      <c r="AZ701" s="123">
        <v>0</v>
      </c>
      <c r="BA701" s="123">
        <v>0</v>
      </c>
      <c r="BB701" s="123">
        <v>0</v>
      </c>
      <c r="BC701" s="123">
        <v>0</v>
      </c>
      <c r="BD701" s="123">
        <v>0</v>
      </c>
      <c r="BE701" s="123">
        <v>0</v>
      </c>
      <c r="BF701" s="123">
        <v>0</v>
      </c>
      <c r="BG701" s="123">
        <v>0</v>
      </c>
      <c r="BH701" s="123">
        <v>0</v>
      </c>
      <c r="BI701" s="49"/>
      <c r="BJ701" s="166"/>
      <c r="BK701" s="166"/>
      <c r="BL701" s="166"/>
      <c r="BM701" s="149">
        <v>0</v>
      </c>
    </row>
    <row r="702" spans="2:65" ht="18" hidden="1" customHeight="1" outlineLevel="3">
      <c r="B702" s="166" t="s">
        <v>972</v>
      </c>
      <c r="C702" s="166" t="s">
        <v>130</v>
      </c>
      <c r="D702" s="166" t="s">
        <v>384</v>
      </c>
      <c r="E702" s="167" t="s">
        <v>524</v>
      </c>
      <c r="F702" s="166" t="s">
        <v>990</v>
      </c>
      <c r="G702" s="49"/>
      <c r="H702" s="55">
        <v>292</v>
      </c>
      <c r="I702" s="55"/>
      <c r="J702" s="50">
        <v>292</v>
      </c>
      <c r="K702" s="49"/>
      <c r="L702" s="152"/>
      <c r="M702" s="55"/>
      <c r="N702" s="49">
        <v>292</v>
      </c>
      <c r="O702" s="50"/>
      <c r="P702" s="50">
        <v>292</v>
      </c>
      <c r="Q702" s="49"/>
      <c r="R702" s="152"/>
      <c r="S702" s="123">
        <v>3</v>
      </c>
      <c r="T702" s="123">
        <v>0</v>
      </c>
      <c r="U702" s="123">
        <v>0</v>
      </c>
      <c r="V702" s="123">
        <v>150</v>
      </c>
      <c r="W702" s="123">
        <v>0</v>
      </c>
      <c r="X702" s="123">
        <v>0</v>
      </c>
      <c r="Y702" s="123">
        <v>40</v>
      </c>
      <c r="Z702" s="123">
        <v>0</v>
      </c>
      <c r="AA702" s="123">
        <v>0</v>
      </c>
      <c r="AB702" s="123">
        <v>0</v>
      </c>
      <c r="AC702" s="123">
        <v>3</v>
      </c>
      <c r="AD702" s="123">
        <v>0</v>
      </c>
      <c r="AE702" s="123">
        <v>0</v>
      </c>
      <c r="AF702" s="123">
        <v>3</v>
      </c>
      <c r="AG702" s="123">
        <v>0</v>
      </c>
      <c r="AH702" s="123">
        <v>0</v>
      </c>
      <c r="AI702" s="123">
        <v>10</v>
      </c>
      <c r="AJ702" s="123">
        <v>7</v>
      </c>
      <c r="AK702" s="123">
        <v>0</v>
      </c>
      <c r="AL702" s="123">
        <v>0</v>
      </c>
      <c r="AM702" s="123">
        <v>50</v>
      </c>
      <c r="AN702" s="123">
        <v>0</v>
      </c>
      <c r="AO702" s="123">
        <v>0</v>
      </c>
      <c r="AP702" s="123">
        <v>0</v>
      </c>
      <c r="AQ702" s="123">
        <v>20</v>
      </c>
      <c r="AR702" s="123">
        <v>0</v>
      </c>
      <c r="AS702" s="123">
        <v>0</v>
      </c>
      <c r="AT702" s="123">
        <v>0</v>
      </c>
      <c r="AU702" s="123">
        <v>0</v>
      </c>
      <c r="AV702" s="123">
        <v>3</v>
      </c>
      <c r="AW702" s="123">
        <v>0</v>
      </c>
      <c r="AX702" s="123">
        <v>0</v>
      </c>
      <c r="AY702" s="123">
        <v>0</v>
      </c>
      <c r="AZ702" s="123">
        <v>0</v>
      </c>
      <c r="BA702" s="123">
        <v>0</v>
      </c>
      <c r="BB702" s="123">
        <v>0</v>
      </c>
      <c r="BC702" s="123">
        <v>0</v>
      </c>
      <c r="BD702" s="123">
        <v>0</v>
      </c>
      <c r="BE702" s="123">
        <v>3</v>
      </c>
      <c r="BF702" s="123">
        <v>0</v>
      </c>
      <c r="BG702" s="123">
        <v>0</v>
      </c>
      <c r="BH702" s="123">
        <v>0</v>
      </c>
      <c r="BI702" s="49"/>
      <c r="BJ702" s="166"/>
      <c r="BK702" s="166"/>
      <c r="BL702" s="166"/>
      <c r="BM702" s="149">
        <v>0</v>
      </c>
    </row>
    <row r="703" spans="2:65" ht="18" hidden="1" customHeight="1" outlineLevel="3">
      <c r="B703" s="166" t="s">
        <v>972</v>
      </c>
      <c r="C703" s="166" t="s">
        <v>130</v>
      </c>
      <c r="D703" s="166" t="s">
        <v>525</v>
      </c>
      <c r="E703" s="167" t="s">
        <v>564</v>
      </c>
      <c r="F703" s="166" t="s">
        <v>991</v>
      </c>
      <c r="G703" s="49"/>
      <c r="H703" s="55">
        <v>576</v>
      </c>
      <c r="I703" s="55"/>
      <c r="J703" s="50">
        <v>576</v>
      </c>
      <c r="K703" s="49"/>
      <c r="L703" s="152"/>
      <c r="M703" s="55"/>
      <c r="N703" s="49">
        <v>576</v>
      </c>
      <c r="O703" s="50"/>
      <c r="P703" s="50">
        <v>576</v>
      </c>
      <c r="Q703" s="49"/>
      <c r="R703" s="152"/>
      <c r="S703" s="123">
        <v>0</v>
      </c>
      <c r="T703" s="123">
        <v>0</v>
      </c>
      <c r="U703" s="123">
        <v>0</v>
      </c>
      <c r="V703" s="123">
        <v>300</v>
      </c>
      <c r="W703" s="123">
        <v>0</v>
      </c>
      <c r="X703" s="123">
        <v>5</v>
      </c>
      <c r="Y703" s="123">
        <v>50</v>
      </c>
      <c r="Z703" s="123">
        <v>0</v>
      </c>
      <c r="AA703" s="123">
        <v>0</v>
      </c>
      <c r="AB703" s="123">
        <v>0</v>
      </c>
      <c r="AC703" s="123">
        <v>0</v>
      </c>
      <c r="AD703" s="123">
        <v>0</v>
      </c>
      <c r="AE703" s="123">
        <v>0</v>
      </c>
      <c r="AF703" s="123">
        <v>3</v>
      </c>
      <c r="AG703" s="123">
        <v>0</v>
      </c>
      <c r="AH703" s="123">
        <v>0</v>
      </c>
      <c r="AI703" s="123">
        <v>3</v>
      </c>
      <c r="AJ703" s="123">
        <v>5</v>
      </c>
      <c r="AK703" s="123">
        <v>0</v>
      </c>
      <c r="AL703" s="123">
        <v>0</v>
      </c>
      <c r="AM703" s="123">
        <v>100</v>
      </c>
      <c r="AN703" s="123">
        <v>0</v>
      </c>
      <c r="AO703" s="123">
        <v>0</v>
      </c>
      <c r="AP703" s="123">
        <v>5</v>
      </c>
      <c r="AQ703" s="123">
        <v>100</v>
      </c>
      <c r="AR703" s="123">
        <v>0</v>
      </c>
      <c r="AS703" s="123">
        <v>0</v>
      </c>
      <c r="AT703" s="123">
        <v>0</v>
      </c>
      <c r="AU703" s="123">
        <v>0</v>
      </c>
      <c r="AV703" s="123">
        <v>5</v>
      </c>
      <c r="AW703" s="123">
        <v>0</v>
      </c>
      <c r="AX703" s="123">
        <v>0</v>
      </c>
      <c r="AY703" s="123">
        <v>0</v>
      </c>
      <c r="AZ703" s="123">
        <v>0</v>
      </c>
      <c r="BA703" s="123">
        <v>0</v>
      </c>
      <c r="BB703" s="123">
        <v>0</v>
      </c>
      <c r="BC703" s="123">
        <v>0</v>
      </c>
      <c r="BD703" s="123">
        <v>0</v>
      </c>
      <c r="BE703" s="123">
        <v>0</v>
      </c>
      <c r="BF703" s="123">
        <v>0</v>
      </c>
      <c r="BG703" s="123">
        <v>0</v>
      </c>
      <c r="BH703" s="123">
        <v>0</v>
      </c>
      <c r="BI703" s="49"/>
      <c r="BJ703" s="166"/>
      <c r="BK703" s="166"/>
      <c r="BL703" s="166"/>
      <c r="BM703" s="149">
        <v>0</v>
      </c>
    </row>
    <row r="704" spans="2:65" ht="18" hidden="1" customHeight="1" outlineLevel="3">
      <c r="B704" s="166" t="s">
        <v>972</v>
      </c>
      <c r="C704" s="166" t="s">
        <v>305</v>
      </c>
      <c r="D704" s="166" t="s">
        <v>565</v>
      </c>
      <c r="E704" s="167" t="s">
        <v>585</v>
      </c>
      <c r="F704" s="166" t="s">
        <v>992</v>
      </c>
      <c r="G704" s="49"/>
      <c r="H704" s="55">
        <v>0</v>
      </c>
      <c r="I704" s="55"/>
      <c r="J704" s="50">
        <v>0</v>
      </c>
      <c r="K704" s="49"/>
      <c r="L704" s="152"/>
      <c r="M704" s="55"/>
      <c r="N704" s="49">
        <v>0</v>
      </c>
      <c r="O704" s="50"/>
      <c r="P704" s="50">
        <v>0</v>
      </c>
      <c r="Q704" s="49"/>
      <c r="R704" s="152"/>
      <c r="S704" s="123">
        <v>0</v>
      </c>
      <c r="T704" s="123">
        <v>0</v>
      </c>
      <c r="U704" s="123">
        <v>0</v>
      </c>
      <c r="V704" s="123">
        <v>0</v>
      </c>
      <c r="W704" s="123">
        <v>0</v>
      </c>
      <c r="X704" s="123">
        <v>0</v>
      </c>
      <c r="Y704" s="123">
        <v>0</v>
      </c>
      <c r="Z704" s="123">
        <v>0</v>
      </c>
      <c r="AA704" s="123">
        <v>0</v>
      </c>
      <c r="AB704" s="123">
        <v>0</v>
      </c>
      <c r="AC704" s="123">
        <v>0</v>
      </c>
      <c r="AD704" s="123">
        <v>0</v>
      </c>
      <c r="AE704" s="123">
        <v>0</v>
      </c>
      <c r="AF704" s="123">
        <v>0</v>
      </c>
      <c r="AG704" s="123">
        <v>0</v>
      </c>
      <c r="AH704" s="123">
        <v>0</v>
      </c>
      <c r="AI704" s="123">
        <v>0</v>
      </c>
      <c r="AJ704" s="123">
        <v>0</v>
      </c>
      <c r="AK704" s="123">
        <v>0</v>
      </c>
      <c r="AL704" s="123">
        <v>0</v>
      </c>
      <c r="AM704" s="123">
        <v>0</v>
      </c>
      <c r="AN704" s="123">
        <v>0</v>
      </c>
      <c r="AO704" s="123">
        <v>0</v>
      </c>
      <c r="AP704" s="123">
        <v>0</v>
      </c>
      <c r="AQ704" s="123">
        <v>0</v>
      </c>
      <c r="AR704" s="123">
        <v>0</v>
      </c>
      <c r="AS704" s="123">
        <v>0</v>
      </c>
      <c r="AT704" s="123">
        <v>0</v>
      </c>
      <c r="AU704" s="123">
        <v>0</v>
      </c>
      <c r="AV704" s="123">
        <v>0</v>
      </c>
      <c r="AW704" s="123">
        <v>0</v>
      </c>
      <c r="AX704" s="123">
        <v>0</v>
      </c>
      <c r="AY704" s="123">
        <v>0</v>
      </c>
      <c r="AZ704" s="123">
        <v>0</v>
      </c>
      <c r="BA704" s="123">
        <v>0</v>
      </c>
      <c r="BB704" s="123">
        <v>0</v>
      </c>
      <c r="BC704" s="123">
        <v>0</v>
      </c>
      <c r="BD704" s="123">
        <v>0</v>
      </c>
      <c r="BE704" s="123">
        <v>0</v>
      </c>
      <c r="BF704" s="123">
        <v>0</v>
      </c>
      <c r="BG704" s="123">
        <v>0</v>
      </c>
      <c r="BH704" s="123">
        <v>0</v>
      </c>
      <c r="BI704" s="49"/>
      <c r="BJ704" s="166"/>
      <c r="BK704" s="166"/>
      <c r="BL704" s="166"/>
      <c r="BM704" s="149">
        <v>0</v>
      </c>
    </row>
    <row r="705" spans="2:65" ht="18" hidden="1" customHeight="1" outlineLevel="3">
      <c r="B705" s="166" t="s">
        <v>972</v>
      </c>
      <c r="C705" s="166" t="s">
        <v>305</v>
      </c>
      <c r="D705" s="166" t="s">
        <v>614</v>
      </c>
      <c r="E705" s="167" t="s">
        <v>653</v>
      </c>
      <c r="F705" s="166" t="s">
        <v>993</v>
      </c>
      <c r="G705" s="49"/>
      <c r="H705" s="55">
        <v>0</v>
      </c>
      <c r="I705" s="55"/>
      <c r="J705" s="50">
        <v>0</v>
      </c>
      <c r="K705" s="49"/>
      <c r="L705" s="152"/>
      <c r="M705" s="55"/>
      <c r="N705" s="49">
        <v>0</v>
      </c>
      <c r="O705" s="50"/>
      <c r="P705" s="50">
        <v>0</v>
      </c>
      <c r="Q705" s="49"/>
      <c r="R705" s="152"/>
      <c r="S705" s="123">
        <v>0</v>
      </c>
      <c r="T705" s="123">
        <v>0</v>
      </c>
      <c r="U705" s="123">
        <v>0</v>
      </c>
      <c r="V705" s="123">
        <v>0</v>
      </c>
      <c r="W705" s="123">
        <v>0</v>
      </c>
      <c r="X705" s="123">
        <v>0</v>
      </c>
      <c r="Y705" s="123">
        <v>0</v>
      </c>
      <c r="Z705" s="123">
        <v>0</v>
      </c>
      <c r="AA705" s="123">
        <v>0</v>
      </c>
      <c r="AB705" s="123">
        <v>0</v>
      </c>
      <c r="AC705" s="123">
        <v>0</v>
      </c>
      <c r="AD705" s="123">
        <v>0</v>
      </c>
      <c r="AE705" s="123">
        <v>0</v>
      </c>
      <c r="AF705" s="123">
        <v>0</v>
      </c>
      <c r="AG705" s="123">
        <v>0</v>
      </c>
      <c r="AH705" s="123">
        <v>0</v>
      </c>
      <c r="AI705" s="123">
        <v>0</v>
      </c>
      <c r="AJ705" s="123">
        <v>0</v>
      </c>
      <c r="AK705" s="123">
        <v>0</v>
      </c>
      <c r="AL705" s="123">
        <v>0</v>
      </c>
      <c r="AM705" s="123">
        <v>0</v>
      </c>
      <c r="AN705" s="123">
        <v>0</v>
      </c>
      <c r="AO705" s="123">
        <v>0</v>
      </c>
      <c r="AP705" s="123">
        <v>0</v>
      </c>
      <c r="AQ705" s="123">
        <v>0</v>
      </c>
      <c r="AR705" s="123">
        <v>0</v>
      </c>
      <c r="AS705" s="123">
        <v>0</v>
      </c>
      <c r="AT705" s="123">
        <v>0</v>
      </c>
      <c r="AU705" s="123">
        <v>0</v>
      </c>
      <c r="AV705" s="123">
        <v>0</v>
      </c>
      <c r="AW705" s="123">
        <v>0</v>
      </c>
      <c r="AX705" s="123">
        <v>0</v>
      </c>
      <c r="AY705" s="123">
        <v>0</v>
      </c>
      <c r="AZ705" s="123">
        <v>0</v>
      </c>
      <c r="BA705" s="123">
        <v>0</v>
      </c>
      <c r="BB705" s="123">
        <v>0</v>
      </c>
      <c r="BC705" s="123">
        <v>0</v>
      </c>
      <c r="BD705" s="123">
        <v>0</v>
      </c>
      <c r="BE705" s="123">
        <v>0</v>
      </c>
      <c r="BF705" s="123">
        <v>0</v>
      </c>
      <c r="BG705" s="123">
        <v>0</v>
      </c>
      <c r="BH705" s="123">
        <v>0</v>
      </c>
      <c r="BI705" s="49"/>
      <c r="BJ705" s="166"/>
      <c r="BK705" s="166"/>
      <c r="BL705" s="166"/>
      <c r="BM705" s="149">
        <v>0</v>
      </c>
    </row>
    <row r="706" spans="2:65" ht="18" hidden="1" customHeight="1" outlineLevel="3">
      <c r="B706" s="166" t="s">
        <v>972</v>
      </c>
      <c r="C706" s="166" t="s">
        <v>305</v>
      </c>
      <c r="D706" s="166" t="s">
        <v>695</v>
      </c>
      <c r="E706" s="167" t="s">
        <v>696</v>
      </c>
      <c r="F706" s="166" t="s">
        <v>994</v>
      </c>
      <c r="G706" s="49"/>
      <c r="H706" s="55">
        <v>525</v>
      </c>
      <c r="I706" s="55"/>
      <c r="J706" s="50">
        <v>525</v>
      </c>
      <c r="K706" s="49"/>
      <c r="L706" s="152"/>
      <c r="M706" s="55"/>
      <c r="N706" s="49">
        <v>525</v>
      </c>
      <c r="O706" s="50"/>
      <c r="P706" s="50">
        <v>525</v>
      </c>
      <c r="Q706" s="49"/>
      <c r="R706" s="152"/>
      <c r="S706" s="123">
        <v>5</v>
      </c>
      <c r="T706" s="123">
        <v>0</v>
      </c>
      <c r="U706" s="123">
        <v>0</v>
      </c>
      <c r="V706" s="123">
        <v>60</v>
      </c>
      <c r="W706" s="123">
        <v>0</v>
      </c>
      <c r="X706" s="123">
        <v>0</v>
      </c>
      <c r="Y706" s="123">
        <v>100</v>
      </c>
      <c r="Z706" s="123">
        <v>0</v>
      </c>
      <c r="AA706" s="123">
        <v>0</v>
      </c>
      <c r="AB706" s="123">
        <v>0</v>
      </c>
      <c r="AC706" s="123">
        <v>0</v>
      </c>
      <c r="AD706" s="123">
        <v>0</v>
      </c>
      <c r="AE706" s="123">
        <v>0</v>
      </c>
      <c r="AF706" s="123">
        <v>5</v>
      </c>
      <c r="AG706" s="123">
        <v>0</v>
      </c>
      <c r="AH706" s="123">
        <v>0</v>
      </c>
      <c r="AI706" s="123">
        <v>5</v>
      </c>
      <c r="AJ706" s="123">
        <v>5</v>
      </c>
      <c r="AK706" s="123">
        <v>0</v>
      </c>
      <c r="AL706" s="123">
        <v>0</v>
      </c>
      <c r="AM706" s="123">
        <v>240</v>
      </c>
      <c r="AN706" s="123">
        <v>0</v>
      </c>
      <c r="AO706" s="123">
        <v>0</v>
      </c>
      <c r="AP706" s="123">
        <v>0</v>
      </c>
      <c r="AQ706" s="123">
        <v>100</v>
      </c>
      <c r="AR706" s="123">
        <v>5</v>
      </c>
      <c r="AS706" s="123">
        <v>0</v>
      </c>
      <c r="AT706" s="123">
        <v>0</v>
      </c>
      <c r="AU706" s="123">
        <v>0</v>
      </c>
      <c r="AV706" s="123">
        <v>0</v>
      </c>
      <c r="AW706" s="123">
        <v>0</v>
      </c>
      <c r="AX706" s="123">
        <v>0</v>
      </c>
      <c r="AY706" s="123">
        <v>0</v>
      </c>
      <c r="AZ706" s="123">
        <v>0</v>
      </c>
      <c r="BA706" s="123">
        <v>0</v>
      </c>
      <c r="BB706" s="123">
        <v>0</v>
      </c>
      <c r="BC706" s="123">
        <v>0</v>
      </c>
      <c r="BD706" s="123">
        <v>0</v>
      </c>
      <c r="BE706" s="123">
        <v>0</v>
      </c>
      <c r="BF706" s="123">
        <v>0</v>
      </c>
      <c r="BG706" s="123">
        <v>0</v>
      </c>
      <c r="BH706" s="123">
        <v>0</v>
      </c>
      <c r="BI706" s="49"/>
      <c r="BJ706" s="166"/>
      <c r="BK706" s="166"/>
      <c r="BL706" s="166"/>
      <c r="BM706" s="149">
        <v>0</v>
      </c>
    </row>
    <row r="707" spans="2:65" ht="18" hidden="1" customHeight="1" outlineLevel="3">
      <c r="B707" s="166" t="s">
        <v>972</v>
      </c>
      <c r="C707" s="166" t="s">
        <v>305</v>
      </c>
      <c r="D707" s="166" t="s">
        <v>673</v>
      </c>
      <c r="E707" s="167" t="s">
        <v>674</v>
      </c>
      <c r="F707" s="166" t="s">
        <v>995</v>
      </c>
      <c r="G707" s="49"/>
      <c r="H707" s="55">
        <v>0</v>
      </c>
      <c r="I707" s="55"/>
      <c r="J707" s="50">
        <v>0</v>
      </c>
      <c r="K707" s="49"/>
      <c r="L707" s="152"/>
      <c r="M707" s="55"/>
      <c r="N707" s="49">
        <v>0</v>
      </c>
      <c r="O707" s="50"/>
      <c r="P707" s="50">
        <v>0</v>
      </c>
      <c r="Q707" s="49"/>
      <c r="R707" s="152"/>
      <c r="S707" s="123">
        <v>0</v>
      </c>
      <c r="T707" s="123">
        <v>0</v>
      </c>
      <c r="U707" s="123">
        <v>0</v>
      </c>
      <c r="V707" s="123">
        <v>0</v>
      </c>
      <c r="W707" s="123">
        <v>0</v>
      </c>
      <c r="X707" s="123">
        <v>0</v>
      </c>
      <c r="Y707" s="123">
        <v>0</v>
      </c>
      <c r="Z707" s="123">
        <v>0</v>
      </c>
      <c r="AA707" s="123">
        <v>0</v>
      </c>
      <c r="AB707" s="123">
        <v>0</v>
      </c>
      <c r="AC707" s="123">
        <v>0</v>
      </c>
      <c r="AD707" s="123">
        <v>0</v>
      </c>
      <c r="AE707" s="123">
        <v>0</v>
      </c>
      <c r="AF707" s="123">
        <v>0</v>
      </c>
      <c r="AG707" s="123">
        <v>0</v>
      </c>
      <c r="AH707" s="123">
        <v>0</v>
      </c>
      <c r="AI707" s="123">
        <v>0</v>
      </c>
      <c r="AJ707" s="123">
        <v>0</v>
      </c>
      <c r="AK707" s="123">
        <v>0</v>
      </c>
      <c r="AL707" s="123">
        <v>0</v>
      </c>
      <c r="AM707" s="123">
        <v>0</v>
      </c>
      <c r="AN707" s="123">
        <v>0</v>
      </c>
      <c r="AO707" s="123">
        <v>0</v>
      </c>
      <c r="AP707" s="123">
        <v>0</v>
      </c>
      <c r="AQ707" s="123">
        <v>0</v>
      </c>
      <c r="AR707" s="123">
        <v>0</v>
      </c>
      <c r="AS707" s="123">
        <v>0</v>
      </c>
      <c r="AT707" s="123">
        <v>0</v>
      </c>
      <c r="AU707" s="123">
        <v>0</v>
      </c>
      <c r="AV707" s="123">
        <v>0</v>
      </c>
      <c r="AW707" s="123">
        <v>0</v>
      </c>
      <c r="AX707" s="123">
        <v>0</v>
      </c>
      <c r="AY707" s="123">
        <v>0</v>
      </c>
      <c r="AZ707" s="123">
        <v>0</v>
      </c>
      <c r="BA707" s="123">
        <v>0</v>
      </c>
      <c r="BB707" s="123">
        <v>0</v>
      </c>
      <c r="BC707" s="123">
        <v>0</v>
      </c>
      <c r="BD707" s="123">
        <v>0</v>
      </c>
      <c r="BE707" s="123">
        <v>0</v>
      </c>
      <c r="BF707" s="123">
        <v>0</v>
      </c>
      <c r="BG707" s="123">
        <v>0</v>
      </c>
      <c r="BH707" s="123">
        <v>0</v>
      </c>
      <c r="BI707" s="49"/>
      <c r="BJ707" s="166"/>
      <c r="BK707" s="166"/>
      <c r="BL707" s="166"/>
      <c r="BM707" s="149">
        <v>0</v>
      </c>
    </row>
    <row r="708" spans="2:65" ht="18" hidden="1" customHeight="1" outlineLevel="3">
      <c r="B708" s="166" t="s">
        <v>972</v>
      </c>
      <c r="C708" s="166" t="s">
        <v>130</v>
      </c>
      <c r="D708" s="166" t="s">
        <v>693</v>
      </c>
      <c r="E708" s="167" t="s">
        <v>694</v>
      </c>
      <c r="F708" s="166" t="s">
        <v>996</v>
      </c>
      <c r="G708" s="49"/>
      <c r="H708" s="55">
        <v>0</v>
      </c>
      <c r="I708" s="55"/>
      <c r="J708" s="50">
        <v>0</v>
      </c>
      <c r="K708" s="49"/>
      <c r="L708" s="152"/>
      <c r="M708" s="55"/>
      <c r="N708" s="49">
        <v>0</v>
      </c>
      <c r="O708" s="50"/>
      <c r="P708" s="50">
        <v>0</v>
      </c>
      <c r="Q708" s="49"/>
      <c r="R708" s="152"/>
      <c r="S708" s="123">
        <v>0</v>
      </c>
      <c r="T708" s="123">
        <v>0</v>
      </c>
      <c r="U708" s="123">
        <v>0</v>
      </c>
      <c r="V708" s="123">
        <v>0</v>
      </c>
      <c r="W708" s="123">
        <v>0</v>
      </c>
      <c r="X708" s="123">
        <v>0</v>
      </c>
      <c r="Y708" s="123">
        <v>0</v>
      </c>
      <c r="Z708" s="123">
        <v>0</v>
      </c>
      <c r="AA708" s="123">
        <v>0</v>
      </c>
      <c r="AB708" s="123">
        <v>0</v>
      </c>
      <c r="AC708" s="123">
        <v>0</v>
      </c>
      <c r="AD708" s="123">
        <v>0</v>
      </c>
      <c r="AE708" s="123">
        <v>0</v>
      </c>
      <c r="AF708" s="123">
        <v>0</v>
      </c>
      <c r="AG708" s="123">
        <v>0</v>
      </c>
      <c r="AH708" s="123">
        <v>0</v>
      </c>
      <c r="AI708" s="123">
        <v>0</v>
      </c>
      <c r="AJ708" s="123">
        <v>0</v>
      </c>
      <c r="AK708" s="123">
        <v>0</v>
      </c>
      <c r="AL708" s="123">
        <v>0</v>
      </c>
      <c r="AM708" s="123">
        <v>0</v>
      </c>
      <c r="AN708" s="123">
        <v>0</v>
      </c>
      <c r="AO708" s="123">
        <v>0</v>
      </c>
      <c r="AP708" s="123">
        <v>0</v>
      </c>
      <c r="AQ708" s="123">
        <v>0</v>
      </c>
      <c r="AR708" s="123">
        <v>0</v>
      </c>
      <c r="AS708" s="123">
        <v>0</v>
      </c>
      <c r="AT708" s="123">
        <v>0</v>
      </c>
      <c r="AU708" s="123">
        <v>0</v>
      </c>
      <c r="AV708" s="123">
        <v>0</v>
      </c>
      <c r="AW708" s="123">
        <v>0</v>
      </c>
      <c r="AX708" s="123">
        <v>0</v>
      </c>
      <c r="AY708" s="123">
        <v>0</v>
      </c>
      <c r="AZ708" s="123">
        <v>0</v>
      </c>
      <c r="BA708" s="123">
        <v>0</v>
      </c>
      <c r="BB708" s="123">
        <v>0</v>
      </c>
      <c r="BC708" s="123">
        <v>0</v>
      </c>
      <c r="BD708" s="123">
        <v>0</v>
      </c>
      <c r="BE708" s="123">
        <v>0</v>
      </c>
      <c r="BF708" s="123">
        <v>0</v>
      </c>
      <c r="BG708" s="123">
        <v>0</v>
      </c>
      <c r="BH708" s="123">
        <v>0</v>
      </c>
      <c r="BI708" s="49"/>
      <c r="BJ708" s="166"/>
      <c r="BK708" s="166"/>
      <c r="BL708" s="166"/>
      <c r="BM708" s="149">
        <v>0</v>
      </c>
    </row>
    <row r="709" spans="2:65" ht="18" hidden="1" customHeight="1" outlineLevel="3">
      <c r="B709" s="166" t="s">
        <v>972</v>
      </c>
      <c r="C709" s="166" t="s">
        <v>305</v>
      </c>
      <c r="D709" s="166" t="s">
        <v>713</v>
      </c>
      <c r="E709" s="167" t="s">
        <v>713</v>
      </c>
      <c r="F709" s="166"/>
      <c r="G709" s="49"/>
      <c r="H709" s="55">
        <v>0</v>
      </c>
      <c r="I709" s="55"/>
      <c r="J709" s="50">
        <v>0</v>
      </c>
      <c r="K709" s="49"/>
      <c r="L709" s="152"/>
      <c r="M709" s="55"/>
      <c r="N709" s="49">
        <v>0</v>
      </c>
      <c r="O709" s="50"/>
      <c r="P709" s="50">
        <v>0</v>
      </c>
      <c r="Q709" s="49"/>
      <c r="R709" s="152"/>
      <c r="S709" s="123">
        <v>0</v>
      </c>
      <c r="T709" s="123">
        <v>0</v>
      </c>
      <c r="U709" s="123">
        <v>0</v>
      </c>
      <c r="V709" s="123">
        <v>0</v>
      </c>
      <c r="W709" s="123">
        <v>0</v>
      </c>
      <c r="X709" s="123">
        <v>0</v>
      </c>
      <c r="Y709" s="123">
        <v>0</v>
      </c>
      <c r="Z709" s="123">
        <v>0</v>
      </c>
      <c r="AA709" s="123">
        <v>0</v>
      </c>
      <c r="AB709" s="123">
        <v>0</v>
      </c>
      <c r="AC709" s="123">
        <v>0</v>
      </c>
      <c r="AD709" s="123">
        <v>0</v>
      </c>
      <c r="AE709" s="123">
        <v>0</v>
      </c>
      <c r="AF709" s="123">
        <v>0</v>
      </c>
      <c r="AG709" s="123">
        <v>0</v>
      </c>
      <c r="AH709" s="123">
        <v>0</v>
      </c>
      <c r="AI709" s="123">
        <v>0</v>
      </c>
      <c r="AJ709" s="123">
        <v>0</v>
      </c>
      <c r="AK709" s="123">
        <v>0</v>
      </c>
      <c r="AL709" s="123">
        <v>0</v>
      </c>
      <c r="AM709" s="123">
        <v>0</v>
      </c>
      <c r="AN709" s="123">
        <v>0</v>
      </c>
      <c r="AO709" s="123">
        <v>0</v>
      </c>
      <c r="AP709" s="123">
        <v>0</v>
      </c>
      <c r="AQ709" s="123">
        <v>0</v>
      </c>
      <c r="AR709" s="123">
        <v>0</v>
      </c>
      <c r="AS709" s="123">
        <v>0</v>
      </c>
      <c r="AT709" s="123">
        <v>0</v>
      </c>
      <c r="AU709" s="123">
        <v>0</v>
      </c>
      <c r="AV709" s="123">
        <v>0</v>
      </c>
      <c r="AW709" s="123">
        <v>0</v>
      </c>
      <c r="AX709" s="123">
        <v>0</v>
      </c>
      <c r="AY709" s="123">
        <v>0</v>
      </c>
      <c r="AZ709" s="123">
        <v>0</v>
      </c>
      <c r="BA709" s="123">
        <v>0</v>
      </c>
      <c r="BB709" s="123">
        <v>0</v>
      </c>
      <c r="BC709" s="123">
        <v>0</v>
      </c>
      <c r="BD709" s="123">
        <v>0</v>
      </c>
      <c r="BE709" s="123">
        <v>0</v>
      </c>
      <c r="BF709" s="123">
        <v>0</v>
      </c>
      <c r="BG709" s="123">
        <v>0</v>
      </c>
      <c r="BH709" s="123">
        <v>0</v>
      </c>
      <c r="BI709" s="49"/>
      <c r="BJ709" s="166"/>
      <c r="BK709" s="166"/>
      <c r="BL709" s="166"/>
      <c r="BM709" s="149">
        <v>0</v>
      </c>
    </row>
    <row r="710" spans="2:65" ht="18" hidden="1" customHeight="1" outlineLevel="3">
      <c r="B710" s="166" t="s">
        <v>972</v>
      </c>
      <c r="C710" s="166" t="s">
        <v>305</v>
      </c>
      <c r="D710" s="166" t="s">
        <v>997</v>
      </c>
      <c r="E710" s="167" t="s">
        <v>998</v>
      </c>
      <c r="F710" s="166"/>
      <c r="G710" s="49"/>
      <c r="H710" s="55">
        <v>0</v>
      </c>
      <c r="I710" s="55"/>
      <c r="J710" s="50">
        <v>0</v>
      </c>
      <c r="K710" s="49"/>
      <c r="L710" s="152"/>
      <c r="M710" s="55"/>
      <c r="N710" s="49">
        <v>0</v>
      </c>
      <c r="O710" s="50"/>
      <c r="P710" s="50">
        <v>0</v>
      </c>
      <c r="Q710" s="49"/>
      <c r="R710" s="152"/>
      <c r="S710" s="123">
        <v>0</v>
      </c>
      <c r="T710" s="123">
        <v>0</v>
      </c>
      <c r="U710" s="123">
        <v>0</v>
      </c>
      <c r="V710" s="123">
        <v>0</v>
      </c>
      <c r="W710" s="123">
        <v>0</v>
      </c>
      <c r="X710" s="123">
        <v>0</v>
      </c>
      <c r="Y710" s="123">
        <v>0</v>
      </c>
      <c r="Z710" s="123">
        <v>0</v>
      </c>
      <c r="AA710" s="123">
        <v>0</v>
      </c>
      <c r="AB710" s="123">
        <v>0</v>
      </c>
      <c r="AC710" s="123">
        <v>0</v>
      </c>
      <c r="AD710" s="123">
        <v>0</v>
      </c>
      <c r="AE710" s="123">
        <v>0</v>
      </c>
      <c r="AF710" s="123">
        <v>0</v>
      </c>
      <c r="AG710" s="123">
        <v>0</v>
      </c>
      <c r="AH710" s="123">
        <v>0</v>
      </c>
      <c r="AI710" s="123">
        <v>0</v>
      </c>
      <c r="AJ710" s="123">
        <v>0</v>
      </c>
      <c r="AK710" s="123">
        <v>0</v>
      </c>
      <c r="AL710" s="123">
        <v>0</v>
      </c>
      <c r="AM710" s="123">
        <v>0</v>
      </c>
      <c r="AN710" s="123">
        <v>0</v>
      </c>
      <c r="AO710" s="123">
        <v>0</v>
      </c>
      <c r="AP710" s="123">
        <v>0</v>
      </c>
      <c r="AQ710" s="123">
        <v>0</v>
      </c>
      <c r="AR710" s="123">
        <v>0</v>
      </c>
      <c r="AS710" s="123">
        <v>0</v>
      </c>
      <c r="AT710" s="123">
        <v>0</v>
      </c>
      <c r="AU710" s="123">
        <v>0</v>
      </c>
      <c r="AV710" s="123">
        <v>0</v>
      </c>
      <c r="AW710" s="123">
        <v>0</v>
      </c>
      <c r="AX710" s="123">
        <v>0</v>
      </c>
      <c r="AY710" s="123">
        <v>0</v>
      </c>
      <c r="AZ710" s="123">
        <v>0</v>
      </c>
      <c r="BA710" s="123">
        <v>0</v>
      </c>
      <c r="BB710" s="123">
        <v>0</v>
      </c>
      <c r="BC710" s="123">
        <v>0</v>
      </c>
      <c r="BD710" s="123">
        <v>0</v>
      </c>
      <c r="BE710" s="123">
        <v>0</v>
      </c>
      <c r="BF710" s="123">
        <v>0</v>
      </c>
      <c r="BG710" s="123">
        <v>0</v>
      </c>
      <c r="BH710" s="123">
        <v>0</v>
      </c>
      <c r="BI710" s="49"/>
      <c r="BJ710" s="166"/>
      <c r="BK710" s="166"/>
      <c r="BL710" s="166"/>
      <c r="BM710" s="149">
        <v>0</v>
      </c>
    </row>
    <row r="711" spans="2:65" ht="18" hidden="1" customHeight="1" outlineLevel="3">
      <c r="B711" s="166" t="s">
        <v>972</v>
      </c>
      <c r="C711" s="166" t="s">
        <v>305</v>
      </c>
      <c r="D711" s="166" t="s">
        <v>999</v>
      </c>
      <c r="E711" s="167" t="s">
        <v>1000</v>
      </c>
      <c r="F711" s="166"/>
      <c r="G711" s="49"/>
      <c r="H711" s="55">
        <v>405</v>
      </c>
      <c r="I711" s="55"/>
      <c r="J711" s="50">
        <v>405</v>
      </c>
      <c r="K711" s="49"/>
      <c r="L711" s="152"/>
      <c r="M711" s="55"/>
      <c r="N711" s="49">
        <v>405</v>
      </c>
      <c r="O711" s="50"/>
      <c r="P711" s="50">
        <v>405</v>
      </c>
      <c r="Q711" s="49"/>
      <c r="R711" s="152"/>
      <c r="S711" s="123">
        <v>5</v>
      </c>
      <c r="T711" s="123">
        <v>0</v>
      </c>
      <c r="U711" s="123">
        <v>0</v>
      </c>
      <c r="V711" s="123">
        <v>150</v>
      </c>
      <c r="W711" s="123">
        <v>0</v>
      </c>
      <c r="X711" s="123">
        <v>0</v>
      </c>
      <c r="Y711" s="123">
        <v>30</v>
      </c>
      <c r="Z711" s="123">
        <v>0</v>
      </c>
      <c r="AA711" s="123">
        <v>0</v>
      </c>
      <c r="AB711" s="123">
        <v>0</v>
      </c>
      <c r="AC711" s="123">
        <v>5</v>
      </c>
      <c r="AD711" s="123">
        <v>0</v>
      </c>
      <c r="AE711" s="123">
        <v>0</v>
      </c>
      <c r="AF711" s="123">
        <v>0</v>
      </c>
      <c r="AG711" s="123">
        <v>0</v>
      </c>
      <c r="AH711" s="123">
        <v>0</v>
      </c>
      <c r="AI711" s="123">
        <v>5</v>
      </c>
      <c r="AJ711" s="123">
        <v>5</v>
      </c>
      <c r="AK711" s="123">
        <v>0</v>
      </c>
      <c r="AL711" s="123">
        <v>0</v>
      </c>
      <c r="AM711" s="123">
        <v>100</v>
      </c>
      <c r="AN711" s="123">
        <v>0</v>
      </c>
      <c r="AO711" s="123">
        <v>0</v>
      </c>
      <c r="AP711" s="123">
        <v>5</v>
      </c>
      <c r="AQ711" s="123">
        <v>100</v>
      </c>
      <c r="AR711" s="123">
        <v>0</v>
      </c>
      <c r="AS711" s="123">
        <v>0</v>
      </c>
      <c r="AT711" s="123">
        <v>0</v>
      </c>
      <c r="AU711" s="123">
        <v>0</v>
      </c>
      <c r="AV711" s="123">
        <v>0</v>
      </c>
      <c r="AW711" s="123">
        <v>0</v>
      </c>
      <c r="AX711" s="123">
        <v>0</v>
      </c>
      <c r="AY711" s="123">
        <v>0</v>
      </c>
      <c r="AZ711" s="123">
        <v>0</v>
      </c>
      <c r="BA711" s="123">
        <v>0</v>
      </c>
      <c r="BB711" s="123">
        <v>0</v>
      </c>
      <c r="BC711" s="123">
        <v>0</v>
      </c>
      <c r="BD711" s="123">
        <v>0</v>
      </c>
      <c r="BE711" s="123">
        <v>0</v>
      </c>
      <c r="BF711" s="123">
        <v>0</v>
      </c>
      <c r="BG711" s="123">
        <v>0</v>
      </c>
      <c r="BH711" s="123">
        <v>0</v>
      </c>
      <c r="BI711" s="49"/>
      <c r="BJ711" s="166"/>
      <c r="BK711" s="166"/>
      <c r="BL711" s="166"/>
      <c r="BM711" s="149">
        <v>0</v>
      </c>
    </row>
    <row r="712" spans="2:65" ht="18" hidden="1" customHeight="1" outlineLevel="3">
      <c r="B712" s="166" t="s">
        <v>972</v>
      </c>
      <c r="C712" s="166" t="s">
        <v>305</v>
      </c>
      <c r="D712" s="166" t="s">
        <v>1118</v>
      </c>
      <c r="E712" s="167" t="s">
        <v>1119</v>
      </c>
      <c r="F712" s="166"/>
      <c r="G712" s="49"/>
      <c r="H712" s="55">
        <v>0</v>
      </c>
      <c r="I712" s="55"/>
      <c r="J712" s="50">
        <v>0</v>
      </c>
      <c r="K712" s="49"/>
      <c r="L712" s="152"/>
      <c r="M712" s="55"/>
      <c r="N712" s="49">
        <v>0</v>
      </c>
      <c r="O712" s="50"/>
      <c r="P712" s="50">
        <v>0</v>
      </c>
      <c r="Q712" s="49"/>
      <c r="R712" s="152"/>
      <c r="S712" s="123">
        <v>0</v>
      </c>
      <c r="T712" s="123">
        <v>0</v>
      </c>
      <c r="U712" s="123">
        <v>0</v>
      </c>
      <c r="V712" s="123">
        <v>0</v>
      </c>
      <c r="W712" s="123">
        <v>0</v>
      </c>
      <c r="X712" s="123">
        <v>0</v>
      </c>
      <c r="Y712" s="123">
        <v>0</v>
      </c>
      <c r="Z712" s="123">
        <v>0</v>
      </c>
      <c r="AA712" s="123">
        <v>0</v>
      </c>
      <c r="AB712" s="123">
        <v>0</v>
      </c>
      <c r="AC712" s="123">
        <v>0</v>
      </c>
      <c r="AD712" s="123">
        <v>0</v>
      </c>
      <c r="AE712" s="123">
        <v>0</v>
      </c>
      <c r="AF712" s="123">
        <v>0</v>
      </c>
      <c r="AG712" s="123">
        <v>0</v>
      </c>
      <c r="AH712" s="123">
        <v>0</v>
      </c>
      <c r="AI712" s="123">
        <v>0</v>
      </c>
      <c r="AJ712" s="123">
        <v>0</v>
      </c>
      <c r="AK712" s="123">
        <v>0</v>
      </c>
      <c r="AL712" s="123">
        <v>0</v>
      </c>
      <c r="AM712" s="123">
        <v>0</v>
      </c>
      <c r="AN712" s="123">
        <v>0</v>
      </c>
      <c r="AO712" s="123">
        <v>0</v>
      </c>
      <c r="AP712" s="123">
        <v>0</v>
      </c>
      <c r="AQ712" s="123">
        <v>0</v>
      </c>
      <c r="AR712" s="123">
        <v>0</v>
      </c>
      <c r="AS712" s="123">
        <v>0</v>
      </c>
      <c r="AT712" s="123">
        <v>0</v>
      </c>
      <c r="AU712" s="123">
        <v>0</v>
      </c>
      <c r="AV712" s="123">
        <v>0</v>
      </c>
      <c r="AW712" s="123">
        <v>0</v>
      </c>
      <c r="AX712" s="123">
        <v>0</v>
      </c>
      <c r="AY712" s="123">
        <v>0</v>
      </c>
      <c r="AZ712" s="123">
        <v>0</v>
      </c>
      <c r="BA712" s="123">
        <v>0</v>
      </c>
      <c r="BB712" s="123">
        <v>0</v>
      </c>
      <c r="BC712" s="123">
        <v>0</v>
      </c>
      <c r="BD712" s="123">
        <v>0</v>
      </c>
      <c r="BE712" s="123">
        <v>0</v>
      </c>
      <c r="BF712" s="123">
        <v>0</v>
      </c>
      <c r="BG712" s="123">
        <v>0</v>
      </c>
      <c r="BH712" s="123">
        <v>0</v>
      </c>
      <c r="BI712" s="49"/>
      <c r="BJ712" s="166"/>
      <c r="BK712" s="166"/>
      <c r="BL712" s="166"/>
      <c r="BM712" s="149">
        <v>0</v>
      </c>
    </row>
    <row r="713" spans="2:65" ht="18" hidden="1" customHeight="1" outlineLevel="3">
      <c r="B713" s="166" t="s">
        <v>972</v>
      </c>
      <c r="C713" s="166"/>
      <c r="D713" s="166" t="s">
        <v>1240</v>
      </c>
      <c r="E713" s="167" t="s">
        <v>1241</v>
      </c>
      <c r="F713" s="166"/>
      <c r="G713" s="49"/>
      <c r="H713" s="55">
        <v>540</v>
      </c>
      <c r="I713" s="55"/>
      <c r="J713" s="50">
        <v>540</v>
      </c>
      <c r="K713" s="49"/>
      <c r="L713" s="152"/>
      <c r="M713" s="55"/>
      <c r="N713" s="49">
        <v>540</v>
      </c>
      <c r="O713" s="50"/>
      <c r="P713" s="50">
        <v>540</v>
      </c>
      <c r="Q713" s="49"/>
      <c r="R713" s="152"/>
      <c r="S713" s="123">
        <v>5</v>
      </c>
      <c r="T713" s="123">
        <v>0</v>
      </c>
      <c r="U713" s="123">
        <v>0</v>
      </c>
      <c r="V713" s="123">
        <v>300</v>
      </c>
      <c r="W713" s="123">
        <v>0</v>
      </c>
      <c r="X713" s="123">
        <v>0</v>
      </c>
      <c r="Y713" s="123">
        <v>55</v>
      </c>
      <c r="Z713" s="123">
        <v>0</v>
      </c>
      <c r="AA713" s="123">
        <v>0</v>
      </c>
      <c r="AB713" s="123">
        <v>0</v>
      </c>
      <c r="AC713" s="123">
        <v>0</v>
      </c>
      <c r="AD713" s="123">
        <v>0</v>
      </c>
      <c r="AE713" s="123">
        <v>0</v>
      </c>
      <c r="AF713" s="123">
        <v>15</v>
      </c>
      <c r="AG713" s="123">
        <v>0</v>
      </c>
      <c r="AH713" s="123">
        <v>0</v>
      </c>
      <c r="AI713" s="123">
        <v>15</v>
      </c>
      <c r="AJ713" s="123">
        <v>5</v>
      </c>
      <c r="AK713" s="123">
        <v>0</v>
      </c>
      <c r="AL713" s="123">
        <v>0</v>
      </c>
      <c r="AM713" s="123">
        <v>60</v>
      </c>
      <c r="AN713" s="123">
        <v>0</v>
      </c>
      <c r="AO713" s="123">
        <v>0</v>
      </c>
      <c r="AP713" s="123">
        <v>5</v>
      </c>
      <c r="AQ713" s="123">
        <v>50</v>
      </c>
      <c r="AR713" s="123">
        <v>15</v>
      </c>
      <c r="AS713" s="123">
        <v>0</v>
      </c>
      <c r="AT713" s="123">
        <v>0</v>
      </c>
      <c r="AU713" s="123">
        <v>0</v>
      </c>
      <c r="AV713" s="123">
        <v>10</v>
      </c>
      <c r="AW713" s="123">
        <v>0</v>
      </c>
      <c r="AX713" s="123">
        <v>0</v>
      </c>
      <c r="AY713" s="123">
        <v>0</v>
      </c>
      <c r="AZ713" s="123">
        <v>0</v>
      </c>
      <c r="BA713" s="123">
        <v>0</v>
      </c>
      <c r="BB713" s="123">
        <v>0</v>
      </c>
      <c r="BC713" s="123">
        <v>0</v>
      </c>
      <c r="BD713" s="123">
        <v>0</v>
      </c>
      <c r="BE713" s="123">
        <v>5</v>
      </c>
      <c r="BF713" s="123">
        <v>0</v>
      </c>
      <c r="BG713" s="123">
        <v>0</v>
      </c>
      <c r="BH713" s="123">
        <v>0</v>
      </c>
      <c r="BI713" s="49"/>
      <c r="BJ713" s="166"/>
      <c r="BK713" s="166"/>
      <c r="BL713" s="166"/>
      <c r="BM713" s="149">
        <v>0</v>
      </c>
    </row>
    <row r="714" spans="2:65" ht="18" hidden="1" customHeight="1" outlineLevel="3">
      <c r="B714" s="166" t="s">
        <v>972</v>
      </c>
      <c r="C714" s="166"/>
      <c r="D714" s="166" t="s">
        <v>1295</v>
      </c>
      <c r="E714" s="167" t="s">
        <v>1296</v>
      </c>
      <c r="F714" s="166"/>
      <c r="G714" s="49"/>
      <c r="H714" s="55">
        <v>370</v>
      </c>
      <c r="I714" s="55"/>
      <c r="J714" s="50">
        <v>370</v>
      </c>
      <c r="K714" s="49"/>
      <c r="L714" s="152"/>
      <c r="M714" s="55"/>
      <c r="N714" s="49">
        <v>370</v>
      </c>
      <c r="O714" s="50"/>
      <c r="P714" s="50">
        <v>370</v>
      </c>
      <c r="Q714" s="49"/>
      <c r="R714" s="152"/>
      <c r="S714" s="123">
        <v>5</v>
      </c>
      <c r="T714" s="123">
        <v>0</v>
      </c>
      <c r="U714" s="123">
        <v>0</v>
      </c>
      <c r="V714" s="123">
        <v>30</v>
      </c>
      <c r="W714" s="123">
        <v>0</v>
      </c>
      <c r="X714" s="123">
        <v>0</v>
      </c>
      <c r="Y714" s="123">
        <v>50</v>
      </c>
      <c r="Z714" s="123">
        <v>0</v>
      </c>
      <c r="AA714" s="123">
        <v>0</v>
      </c>
      <c r="AB714" s="123">
        <v>0</v>
      </c>
      <c r="AC714" s="123">
        <v>0</v>
      </c>
      <c r="AD714" s="123">
        <v>0</v>
      </c>
      <c r="AE714" s="123">
        <v>0</v>
      </c>
      <c r="AF714" s="123">
        <v>5</v>
      </c>
      <c r="AG714" s="123">
        <v>0</v>
      </c>
      <c r="AH714" s="123">
        <v>0</v>
      </c>
      <c r="AI714" s="123">
        <v>5</v>
      </c>
      <c r="AJ714" s="123">
        <v>20</v>
      </c>
      <c r="AK714" s="123">
        <v>0</v>
      </c>
      <c r="AL714" s="123">
        <v>0</v>
      </c>
      <c r="AM714" s="123">
        <v>150</v>
      </c>
      <c r="AN714" s="123">
        <v>0</v>
      </c>
      <c r="AO714" s="123">
        <v>0</v>
      </c>
      <c r="AP714" s="123">
        <v>0</v>
      </c>
      <c r="AQ714" s="123">
        <v>100</v>
      </c>
      <c r="AR714" s="123">
        <v>5</v>
      </c>
      <c r="AS714" s="123">
        <v>0</v>
      </c>
      <c r="AT714" s="123">
        <v>0</v>
      </c>
      <c r="AU714" s="123">
        <v>0</v>
      </c>
      <c r="AV714" s="123">
        <v>0</v>
      </c>
      <c r="AW714" s="123">
        <v>0</v>
      </c>
      <c r="AX714" s="123">
        <v>0</v>
      </c>
      <c r="AY714" s="123">
        <v>0</v>
      </c>
      <c r="AZ714" s="123">
        <v>0</v>
      </c>
      <c r="BA714" s="123">
        <v>0</v>
      </c>
      <c r="BB714" s="123">
        <v>0</v>
      </c>
      <c r="BC714" s="123">
        <v>0</v>
      </c>
      <c r="BD714" s="123">
        <v>0</v>
      </c>
      <c r="BE714" s="123">
        <v>0</v>
      </c>
      <c r="BF714" s="123">
        <v>0</v>
      </c>
      <c r="BG714" s="123">
        <v>0</v>
      </c>
      <c r="BH714" s="123">
        <v>0</v>
      </c>
      <c r="BI714" s="49"/>
      <c r="BJ714" s="166"/>
      <c r="BK714" s="166"/>
      <c r="BL714" s="166"/>
      <c r="BM714" s="149">
        <v>0</v>
      </c>
    </row>
    <row r="715" spans="2:65" ht="18" hidden="1" customHeight="1" outlineLevel="3">
      <c r="B715" s="166" t="s">
        <v>972</v>
      </c>
      <c r="C715" s="166"/>
      <c r="D715" s="166" t="s">
        <v>1100</v>
      </c>
      <c r="E715" s="167" t="s">
        <v>1101</v>
      </c>
      <c r="F715" s="166"/>
      <c r="G715" s="49"/>
      <c r="H715" s="55">
        <v>0</v>
      </c>
      <c r="I715" s="55"/>
      <c r="J715" s="50">
        <v>0</v>
      </c>
      <c r="K715" s="49"/>
      <c r="L715" s="152"/>
      <c r="M715" s="55"/>
      <c r="N715" s="49">
        <v>0</v>
      </c>
      <c r="O715" s="50"/>
      <c r="P715" s="50">
        <v>0</v>
      </c>
      <c r="Q715" s="49"/>
      <c r="R715" s="152"/>
      <c r="S715" s="123">
        <v>0</v>
      </c>
      <c r="T715" s="123">
        <v>0</v>
      </c>
      <c r="U715" s="123">
        <v>0</v>
      </c>
      <c r="V715" s="123">
        <v>0</v>
      </c>
      <c r="W715" s="123">
        <v>0</v>
      </c>
      <c r="X715" s="123">
        <v>0</v>
      </c>
      <c r="Y715" s="123">
        <v>0</v>
      </c>
      <c r="Z715" s="123">
        <v>0</v>
      </c>
      <c r="AA715" s="123">
        <v>0</v>
      </c>
      <c r="AB715" s="123">
        <v>0</v>
      </c>
      <c r="AC715" s="123">
        <v>0</v>
      </c>
      <c r="AD715" s="123">
        <v>0</v>
      </c>
      <c r="AE715" s="123">
        <v>0</v>
      </c>
      <c r="AF715" s="123">
        <v>0</v>
      </c>
      <c r="AG715" s="123">
        <v>0</v>
      </c>
      <c r="AH715" s="123">
        <v>0</v>
      </c>
      <c r="AI715" s="123">
        <v>0</v>
      </c>
      <c r="AJ715" s="123">
        <v>0</v>
      </c>
      <c r="AK715" s="123">
        <v>0</v>
      </c>
      <c r="AL715" s="123">
        <v>0</v>
      </c>
      <c r="AM715" s="123">
        <v>0</v>
      </c>
      <c r="AN715" s="123">
        <v>0</v>
      </c>
      <c r="AO715" s="123">
        <v>0</v>
      </c>
      <c r="AP715" s="123">
        <v>0</v>
      </c>
      <c r="AQ715" s="123">
        <v>0</v>
      </c>
      <c r="AR715" s="123">
        <v>0</v>
      </c>
      <c r="AS715" s="123">
        <v>0</v>
      </c>
      <c r="AT715" s="123">
        <v>0</v>
      </c>
      <c r="AU715" s="123">
        <v>0</v>
      </c>
      <c r="AV715" s="123">
        <v>0</v>
      </c>
      <c r="AW715" s="123">
        <v>0</v>
      </c>
      <c r="AX715" s="123">
        <v>0</v>
      </c>
      <c r="AY715" s="123">
        <v>0</v>
      </c>
      <c r="AZ715" s="123">
        <v>0</v>
      </c>
      <c r="BA715" s="123">
        <v>0</v>
      </c>
      <c r="BB715" s="123">
        <v>0</v>
      </c>
      <c r="BC715" s="123">
        <v>0</v>
      </c>
      <c r="BD715" s="123">
        <v>0</v>
      </c>
      <c r="BE715" s="123">
        <v>0</v>
      </c>
      <c r="BF715" s="123">
        <v>0</v>
      </c>
      <c r="BG715" s="123">
        <v>0</v>
      </c>
      <c r="BH715" s="123">
        <v>0</v>
      </c>
      <c r="BI715" s="49"/>
      <c r="BJ715" s="166"/>
      <c r="BK715" s="166"/>
      <c r="BL715" s="166"/>
      <c r="BM715" s="149">
        <v>0</v>
      </c>
    </row>
    <row r="716" spans="2:65" ht="18" hidden="1" customHeight="1" outlineLevel="3">
      <c r="B716" s="166" t="s">
        <v>972</v>
      </c>
      <c r="C716" s="166"/>
      <c r="D716" s="166" t="s">
        <v>1102</v>
      </c>
      <c r="E716" s="167" t="s">
        <v>1103</v>
      </c>
      <c r="F716" s="166"/>
      <c r="G716" s="49"/>
      <c r="H716" s="55">
        <v>0</v>
      </c>
      <c r="I716" s="55"/>
      <c r="J716" s="50">
        <v>0</v>
      </c>
      <c r="K716" s="49"/>
      <c r="L716" s="152"/>
      <c r="M716" s="55"/>
      <c r="N716" s="49">
        <v>0</v>
      </c>
      <c r="O716" s="50"/>
      <c r="P716" s="50">
        <v>0</v>
      </c>
      <c r="Q716" s="49"/>
      <c r="R716" s="152"/>
      <c r="S716" s="123">
        <v>0</v>
      </c>
      <c r="T716" s="123">
        <v>0</v>
      </c>
      <c r="U716" s="123">
        <v>0</v>
      </c>
      <c r="V716" s="123">
        <v>0</v>
      </c>
      <c r="W716" s="123">
        <v>0</v>
      </c>
      <c r="X716" s="123">
        <v>0</v>
      </c>
      <c r="Y716" s="123">
        <v>0</v>
      </c>
      <c r="Z716" s="123">
        <v>0</v>
      </c>
      <c r="AA716" s="123">
        <v>0</v>
      </c>
      <c r="AB716" s="123">
        <v>0</v>
      </c>
      <c r="AC716" s="123">
        <v>0</v>
      </c>
      <c r="AD716" s="123">
        <v>0</v>
      </c>
      <c r="AE716" s="123">
        <v>0</v>
      </c>
      <c r="AF716" s="123">
        <v>0</v>
      </c>
      <c r="AG716" s="123">
        <v>0</v>
      </c>
      <c r="AH716" s="123">
        <v>0</v>
      </c>
      <c r="AI716" s="123">
        <v>0</v>
      </c>
      <c r="AJ716" s="123">
        <v>0</v>
      </c>
      <c r="AK716" s="123">
        <v>0</v>
      </c>
      <c r="AL716" s="123">
        <v>0</v>
      </c>
      <c r="AM716" s="123">
        <v>0</v>
      </c>
      <c r="AN716" s="123">
        <v>0</v>
      </c>
      <c r="AO716" s="123">
        <v>0</v>
      </c>
      <c r="AP716" s="123">
        <v>0</v>
      </c>
      <c r="AQ716" s="123">
        <v>0</v>
      </c>
      <c r="AR716" s="123">
        <v>0</v>
      </c>
      <c r="AS716" s="123">
        <v>0</v>
      </c>
      <c r="AT716" s="123">
        <v>0</v>
      </c>
      <c r="AU716" s="123">
        <v>0</v>
      </c>
      <c r="AV716" s="123">
        <v>0</v>
      </c>
      <c r="AW716" s="123">
        <v>0</v>
      </c>
      <c r="AX716" s="123">
        <v>0</v>
      </c>
      <c r="AY716" s="123">
        <v>0</v>
      </c>
      <c r="AZ716" s="123">
        <v>0</v>
      </c>
      <c r="BA716" s="123">
        <v>0</v>
      </c>
      <c r="BB716" s="123">
        <v>0</v>
      </c>
      <c r="BC716" s="123">
        <v>0</v>
      </c>
      <c r="BD716" s="123">
        <v>0</v>
      </c>
      <c r="BE716" s="123">
        <v>0</v>
      </c>
      <c r="BF716" s="123">
        <v>0</v>
      </c>
      <c r="BG716" s="123">
        <v>0</v>
      </c>
      <c r="BH716" s="123">
        <v>0</v>
      </c>
      <c r="BI716" s="49"/>
      <c r="BJ716" s="166"/>
      <c r="BK716" s="166"/>
      <c r="BL716" s="166"/>
      <c r="BM716" s="149">
        <v>0</v>
      </c>
    </row>
    <row r="717" spans="2:65" ht="18" hidden="1" customHeight="1" outlineLevel="3">
      <c r="B717" s="166" t="s">
        <v>972</v>
      </c>
      <c r="C717" s="166"/>
      <c r="D717" s="166" t="s">
        <v>1104</v>
      </c>
      <c r="E717" s="167" t="s">
        <v>1105</v>
      </c>
      <c r="F717" s="166"/>
      <c r="G717" s="49"/>
      <c r="H717" s="55">
        <v>0</v>
      </c>
      <c r="I717" s="55"/>
      <c r="J717" s="50">
        <v>0</v>
      </c>
      <c r="K717" s="49"/>
      <c r="L717" s="152"/>
      <c r="M717" s="55"/>
      <c r="N717" s="49">
        <v>0</v>
      </c>
      <c r="O717" s="50"/>
      <c r="P717" s="50">
        <v>0</v>
      </c>
      <c r="Q717" s="49"/>
      <c r="R717" s="152"/>
      <c r="S717" s="123">
        <v>0</v>
      </c>
      <c r="T717" s="123">
        <v>0</v>
      </c>
      <c r="U717" s="123">
        <v>0</v>
      </c>
      <c r="V717" s="123">
        <v>0</v>
      </c>
      <c r="W717" s="123">
        <v>0</v>
      </c>
      <c r="X717" s="123">
        <v>0</v>
      </c>
      <c r="Y717" s="123">
        <v>0</v>
      </c>
      <c r="Z717" s="123">
        <v>0</v>
      </c>
      <c r="AA717" s="123">
        <v>0</v>
      </c>
      <c r="AB717" s="123">
        <v>0</v>
      </c>
      <c r="AC717" s="123">
        <v>0</v>
      </c>
      <c r="AD717" s="123">
        <v>0</v>
      </c>
      <c r="AE717" s="123">
        <v>0</v>
      </c>
      <c r="AF717" s="123">
        <v>0</v>
      </c>
      <c r="AG717" s="123">
        <v>0</v>
      </c>
      <c r="AH717" s="123">
        <v>0</v>
      </c>
      <c r="AI717" s="123">
        <v>0</v>
      </c>
      <c r="AJ717" s="123">
        <v>0</v>
      </c>
      <c r="AK717" s="123">
        <v>0</v>
      </c>
      <c r="AL717" s="123">
        <v>0</v>
      </c>
      <c r="AM717" s="123">
        <v>0</v>
      </c>
      <c r="AN717" s="123">
        <v>0</v>
      </c>
      <c r="AO717" s="123">
        <v>0</v>
      </c>
      <c r="AP717" s="123">
        <v>0</v>
      </c>
      <c r="AQ717" s="123">
        <v>0</v>
      </c>
      <c r="AR717" s="123">
        <v>0</v>
      </c>
      <c r="AS717" s="123">
        <v>0</v>
      </c>
      <c r="AT717" s="123">
        <v>0</v>
      </c>
      <c r="AU717" s="123">
        <v>0</v>
      </c>
      <c r="AV717" s="123">
        <v>0</v>
      </c>
      <c r="AW717" s="123">
        <v>0</v>
      </c>
      <c r="AX717" s="123">
        <v>0</v>
      </c>
      <c r="AY717" s="123">
        <v>0</v>
      </c>
      <c r="AZ717" s="123">
        <v>0</v>
      </c>
      <c r="BA717" s="123">
        <v>0</v>
      </c>
      <c r="BB717" s="123">
        <v>0</v>
      </c>
      <c r="BC717" s="123">
        <v>0</v>
      </c>
      <c r="BD717" s="123">
        <v>0</v>
      </c>
      <c r="BE717" s="123">
        <v>0</v>
      </c>
      <c r="BF717" s="123">
        <v>0</v>
      </c>
      <c r="BG717" s="123">
        <v>0</v>
      </c>
      <c r="BH717" s="123">
        <v>0</v>
      </c>
      <c r="BI717" s="49"/>
      <c r="BJ717" s="166"/>
      <c r="BK717" s="166"/>
      <c r="BL717" s="166"/>
      <c r="BM717" s="149">
        <v>0</v>
      </c>
    </row>
    <row r="718" spans="2:65" ht="18" customHeight="1" outlineLevel="2" collapsed="1">
      <c r="B718" s="158" t="s">
        <v>972</v>
      </c>
      <c r="C718" s="158"/>
      <c r="D718" s="158"/>
      <c r="E718" s="159" t="s">
        <v>1002</v>
      </c>
      <c r="F718" s="158"/>
      <c r="G718" s="160"/>
      <c r="H718" s="160">
        <v>3905</v>
      </c>
      <c r="I718" s="160"/>
      <c r="J718" s="160">
        <v>3905</v>
      </c>
      <c r="K718" s="168"/>
      <c r="L718" s="161"/>
      <c r="M718" s="160"/>
      <c r="N718" s="160">
        <v>3905</v>
      </c>
      <c r="O718" s="160"/>
      <c r="P718" s="160">
        <v>3905</v>
      </c>
      <c r="Q718" s="168"/>
      <c r="R718" s="161"/>
      <c r="S718" s="160">
        <v>33</v>
      </c>
      <c r="T718" s="160">
        <v>0</v>
      </c>
      <c r="U718" s="160">
        <v>0</v>
      </c>
      <c r="V718" s="160">
        <v>1432</v>
      </c>
      <c r="W718" s="160">
        <v>0</v>
      </c>
      <c r="X718" s="160">
        <v>10</v>
      </c>
      <c r="Y718" s="160">
        <v>625</v>
      </c>
      <c r="Z718" s="160">
        <v>0</v>
      </c>
      <c r="AA718" s="160">
        <v>0</v>
      </c>
      <c r="AB718" s="160">
        <v>0</v>
      </c>
      <c r="AC718" s="160">
        <v>13</v>
      </c>
      <c r="AD718" s="160">
        <v>0</v>
      </c>
      <c r="AE718" s="160">
        <v>0</v>
      </c>
      <c r="AF718" s="160">
        <v>61</v>
      </c>
      <c r="AG718" s="160">
        <v>0</v>
      </c>
      <c r="AH718" s="160">
        <v>0</v>
      </c>
      <c r="AI718" s="160">
        <v>73</v>
      </c>
      <c r="AJ718" s="160">
        <v>82</v>
      </c>
      <c r="AK718" s="160">
        <v>0</v>
      </c>
      <c r="AL718" s="160">
        <v>0</v>
      </c>
      <c r="AM718" s="160">
        <v>850</v>
      </c>
      <c r="AN718" s="160">
        <v>0</v>
      </c>
      <c r="AO718" s="160">
        <v>0</v>
      </c>
      <c r="AP718" s="160">
        <v>25</v>
      </c>
      <c r="AQ718" s="160">
        <v>610</v>
      </c>
      <c r="AR718" s="160">
        <v>50</v>
      </c>
      <c r="AS718" s="160">
        <v>0</v>
      </c>
      <c r="AT718" s="160">
        <v>0</v>
      </c>
      <c r="AU718" s="160">
        <v>0</v>
      </c>
      <c r="AV718" s="160">
        <v>33</v>
      </c>
      <c r="AW718" s="160">
        <v>0</v>
      </c>
      <c r="AX718" s="160">
        <v>0</v>
      </c>
      <c r="AY718" s="160">
        <v>0</v>
      </c>
      <c r="AZ718" s="160">
        <v>0</v>
      </c>
      <c r="BA718" s="160">
        <v>0</v>
      </c>
      <c r="BB718" s="160">
        <v>0</v>
      </c>
      <c r="BC718" s="160">
        <v>0</v>
      </c>
      <c r="BD718" s="160">
        <v>0</v>
      </c>
      <c r="BE718" s="160">
        <v>8</v>
      </c>
      <c r="BF718" s="160">
        <v>0</v>
      </c>
      <c r="BG718" s="160">
        <v>0</v>
      </c>
      <c r="BH718" s="160">
        <v>0</v>
      </c>
      <c r="BI718" s="160"/>
      <c r="BJ718" s="161"/>
      <c r="BK718" s="160"/>
      <c r="BL718" s="161"/>
      <c r="BM718" s="149">
        <v>0</v>
      </c>
    </row>
    <row r="719" spans="2:65" ht="18" customHeight="1" outlineLevel="1">
      <c r="B719" s="153" t="s">
        <v>972</v>
      </c>
      <c r="C719" s="153"/>
      <c r="D719" s="153" t="s">
        <v>1003</v>
      </c>
      <c r="E719" s="153"/>
      <c r="F719" s="153"/>
      <c r="G719" s="154"/>
      <c r="H719" s="154">
        <v>34578</v>
      </c>
      <c r="I719" s="154"/>
      <c r="J719" s="154">
        <v>34578</v>
      </c>
      <c r="K719" s="155"/>
      <c r="L719" s="156"/>
      <c r="M719" s="154"/>
      <c r="N719" s="154">
        <v>34578</v>
      </c>
      <c r="O719" s="154"/>
      <c r="P719" s="154">
        <v>34578</v>
      </c>
      <c r="Q719" s="155"/>
      <c r="R719" s="156"/>
      <c r="S719" s="154">
        <v>897</v>
      </c>
      <c r="T719" s="189">
        <v>0</v>
      </c>
      <c r="U719" s="189">
        <v>0</v>
      </c>
      <c r="V719" s="189">
        <v>9952</v>
      </c>
      <c r="W719" s="189">
        <v>0</v>
      </c>
      <c r="X719" s="189">
        <v>290</v>
      </c>
      <c r="Y719" s="189">
        <v>8725</v>
      </c>
      <c r="Z719" s="189">
        <v>0</v>
      </c>
      <c r="AA719" s="189">
        <v>0</v>
      </c>
      <c r="AB719" s="189">
        <v>0</v>
      </c>
      <c r="AC719" s="189">
        <v>94</v>
      </c>
      <c r="AD719" s="189">
        <v>178</v>
      </c>
      <c r="AE719" s="189">
        <v>0</v>
      </c>
      <c r="AF719" s="189">
        <v>907</v>
      </c>
      <c r="AG719" s="189">
        <v>131</v>
      </c>
      <c r="AH719" s="189">
        <v>607</v>
      </c>
      <c r="AI719" s="189">
        <v>1658</v>
      </c>
      <c r="AJ719" s="189">
        <v>3017</v>
      </c>
      <c r="AK719" s="189">
        <v>0</v>
      </c>
      <c r="AL719" s="189">
        <v>0</v>
      </c>
      <c r="AM719" s="189">
        <v>2325</v>
      </c>
      <c r="AN719" s="189">
        <v>0</v>
      </c>
      <c r="AO719" s="189">
        <v>0</v>
      </c>
      <c r="AP719" s="189">
        <v>1038</v>
      </c>
      <c r="AQ719" s="189">
        <v>2792</v>
      </c>
      <c r="AR719" s="189">
        <v>757</v>
      </c>
      <c r="AS719" s="189">
        <v>0</v>
      </c>
      <c r="AT719" s="189">
        <v>0</v>
      </c>
      <c r="AU719" s="189">
        <v>0</v>
      </c>
      <c r="AV719" s="189">
        <v>765</v>
      </c>
      <c r="AW719" s="189">
        <v>0</v>
      </c>
      <c r="AX719" s="189">
        <v>0</v>
      </c>
      <c r="AY719" s="189">
        <v>0</v>
      </c>
      <c r="AZ719" s="189">
        <v>100</v>
      </c>
      <c r="BA719" s="189">
        <v>109</v>
      </c>
      <c r="BB719" s="189">
        <v>0</v>
      </c>
      <c r="BC719" s="189">
        <v>0</v>
      </c>
      <c r="BD719" s="189">
        <v>0</v>
      </c>
      <c r="BE719" s="154">
        <v>236</v>
      </c>
      <c r="BF719" s="154">
        <v>0</v>
      </c>
      <c r="BG719" s="154">
        <v>0</v>
      </c>
      <c r="BH719" s="154">
        <v>0</v>
      </c>
      <c r="BI719" s="189"/>
      <c r="BJ719" s="190"/>
      <c r="BK719" s="189"/>
      <c r="BL719" s="190"/>
      <c r="BM719" s="149">
        <v>0</v>
      </c>
    </row>
    <row r="720" spans="2:65" ht="18" hidden="1" customHeight="1" outlineLevel="3">
      <c r="B720" s="150" t="s">
        <v>1004</v>
      </c>
      <c r="C720" s="150" t="s">
        <v>353</v>
      </c>
      <c r="D720" s="150" t="s">
        <v>263</v>
      </c>
      <c r="E720" s="151" t="s">
        <v>14</v>
      </c>
      <c r="F720" s="150" t="s">
        <v>1005</v>
      </c>
      <c r="G720" s="49"/>
      <c r="H720" s="55">
        <v>2795</v>
      </c>
      <c r="I720" s="55"/>
      <c r="J720" s="50">
        <v>2795</v>
      </c>
      <c r="K720" s="49"/>
      <c r="L720" s="152"/>
      <c r="M720" s="55"/>
      <c r="N720" s="49">
        <v>2795</v>
      </c>
      <c r="O720" s="50"/>
      <c r="P720" s="50">
        <v>2795</v>
      </c>
      <c r="Q720" s="49"/>
      <c r="R720" s="152"/>
      <c r="S720" s="123">
        <v>300</v>
      </c>
      <c r="T720" s="123">
        <v>0</v>
      </c>
      <c r="U720" s="123">
        <v>0</v>
      </c>
      <c r="V720" s="123">
        <v>680</v>
      </c>
      <c r="W720" s="123">
        <v>0</v>
      </c>
      <c r="X720" s="123">
        <v>10</v>
      </c>
      <c r="Y720" s="123">
        <v>500</v>
      </c>
      <c r="Z720" s="123">
        <v>0</v>
      </c>
      <c r="AA720" s="123">
        <v>0</v>
      </c>
      <c r="AB720" s="123">
        <v>0</v>
      </c>
      <c r="AC720" s="123">
        <v>12</v>
      </c>
      <c r="AD720" s="123">
        <v>30</v>
      </c>
      <c r="AE720" s="123">
        <v>0</v>
      </c>
      <c r="AF720" s="123">
        <v>90</v>
      </c>
      <c r="AG720" s="123">
        <v>15</v>
      </c>
      <c r="AH720" s="123">
        <v>80</v>
      </c>
      <c r="AI720" s="123">
        <v>241</v>
      </c>
      <c r="AJ720" s="123">
        <v>200</v>
      </c>
      <c r="AK720" s="123">
        <v>0</v>
      </c>
      <c r="AL720" s="123">
        <v>0</v>
      </c>
      <c r="AM720" s="123">
        <v>160</v>
      </c>
      <c r="AN720" s="123">
        <v>0</v>
      </c>
      <c r="AO720" s="123">
        <v>0</v>
      </c>
      <c r="AP720" s="123">
        <v>80</v>
      </c>
      <c r="AQ720" s="123">
        <v>200</v>
      </c>
      <c r="AR720" s="123">
        <v>40</v>
      </c>
      <c r="AS720" s="123">
        <v>0</v>
      </c>
      <c r="AT720" s="123">
        <v>0</v>
      </c>
      <c r="AU720" s="123">
        <v>0</v>
      </c>
      <c r="AV720" s="123">
        <v>80</v>
      </c>
      <c r="AW720" s="123">
        <v>0</v>
      </c>
      <c r="AX720" s="123">
        <v>0</v>
      </c>
      <c r="AY720" s="123">
        <v>0</v>
      </c>
      <c r="AZ720" s="123">
        <v>10</v>
      </c>
      <c r="BA720" s="123">
        <v>35</v>
      </c>
      <c r="BB720" s="123">
        <v>0</v>
      </c>
      <c r="BC720" s="123">
        <v>0</v>
      </c>
      <c r="BD720" s="123">
        <v>0</v>
      </c>
      <c r="BE720" s="123">
        <v>32</v>
      </c>
      <c r="BF720" s="123">
        <v>0</v>
      </c>
      <c r="BG720" s="123">
        <v>0</v>
      </c>
      <c r="BH720" s="123">
        <v>0</v>
      </c>
      <c r="BI720" s="49"/>
      <c r="BJ720" s="152"/>
      <c r="BK720" s="49"/>
      <c r="BL720" s="152"/>
      <c r="BM720" s="149">
        <v>0</v>
      </c>
    </row>
    <row r="721" spans="2:65" ht="18" hidden="1" customHeight="1" outlineLevel="3">
      <c r="B721" s="166" t="s">
        <v>1004</v>
      </c>
      <c r="C721" s="166" t="s">
        <v>353</v>
      </c>
      <c r="D721" s="166" t="s">
        <v>266</v>
      </c>
      <c r="E721" s="167" t="s">
        <v>132</v>
      </c>
      <c r="F721" s="166" t="s">
        <v>1006</v>
      </c>
      <c r="G721" s="49"/>
      <c r="H721" s="55">
        <v>5257</v>
      </c>
      <c r="I721" s="55"/>
      <c r="J721" s="50">
        <v>5257</v>
      </c>
      <c r="K721" s="49"/>
      <c r="L721" s="152"/>
      <c r="M721" s="55"/>
      <c r="N721" s="49">
        <v>5257</v>
      </c>
      <c r="O721" s="50"/>
      <c r="P721" s="50">
        <v>5257</v>
      </c>
      <c r="Q721" s="49"/>
      <c r="R721" s="152"/>
      <c r="S721" s="123">
        <v>30</v>
      </c>
      <c r="T721" s="123">
        <v>0</v>
      </c>
      <c r="U721" s="123">
        <v>0</v>
      </c>
      <c r="V721" s="123">
        <v>1330</v>
      </c>
      <c r="W721" s="123">
        <v>0</v>
      </c>
      <c r="X721" s="123">
        <v>5</v>
      </c>
      <c r="Y721" s="123">
        <v>1740</v>
      </c>
      <c r="Z721" s="123">
        <v>0</v>
      </c>
      <c r="AA721" s="123">
        <v>0</v>
      </c>
      <c r="AB721" s="123">
        <v>0</v>
      </c>
      <c r="AC721" s="123">
        <v>15</v>
      </c>
      <c r="AD721" s="123">
        <v>30</v>
      </c>
      <c r="AE721" s="123">
        <v>0</v>
      </c>
      <c r="AF721" s="123">
        <v>120</v>
      </c>
      <c r="AG721" s="123">
        <v>15</v>
      </c>
      <c r="AH721" s="123">
        <v>100</v>
      </c>
      <c r="AI721" s="123">
        <v>400</v>
      </c>
      <c r="AJ721" s="123">
        <v>400</v>
      </c>
      <c r="AK721" s="123">
        <v>0</v>
      </c>
      <c r="AL721" s="123">
        <v>0</v>
      </c>
      <c r="AM721" s="123">
        <v>370</v>
      </c>
      <c r="AN721" s="123">
        <v>0</v>
      </c>
      <c r="AO721" s="123">
        <v>0</v>
      </c>
      <c r="AP721" s="123">
        <v>50</v>
      </c>
      <c r="AQ721" s="123">
        <v>500</v>
      </c>
      <c r="AR721" s="123">
        <v>60</v>
      </c>
      <c r="AS721" s="123">
        <v>0</v>
      </c>
      <c r="AT721" s="123">
        <v>0</v>
      </c>
      <c r="AU721" s="123">
        <v>0</v>
      </c>
      <c r="AV721" s="123">
        <v>20</v>
      </c>
      <c r="AW721" s="123">
        <v>0</v>
      </c>
      <c r="AX721" s="123">
        <v>0</v>
      </c>
      <c r="AY721" s="123">
        <v>0</v>
      </c>
      <c r="AZ721" s="123">
        <v>30</v>
      </c>
      <c r="BA721" s="123">
        <v>30</v>
      </c>
      <c r="BB721" s="123">
        <v>0</v>
      </c>
      <c r="BC721" s="123">
        <v>0</v>
      </c>
      <c r="BD721" s="123">
        <v>0</v>
      </c>
      <c r="BE721" s="123">
        <v>12</v>
      </c>
      <c r="BF721" s="123">
        <v>0</v>
      </c>
      <c r="BG721" s="123">
        <v>0</v>
      </c>
      <c r="BH721" s="123">
        <v>0</v>
      </c>
      <c r="BI721" s="49"/>
      <c r="BJ721" s="166"/>
      <c r="BK721" s="166"/>
      <c r="BL721" s="166"/>
      <c r="BM721" s="149">
        <v>0</v>
      </c>
    </row>
    <row r="722" spans="2:65" ht="18" hidden="1" customHeight="1" outlineLevel="3">
      <c r="B722" s="166" t="s">
        <v>1004</v>
      </c>
      <c r="C722" s="166" t="s">
        <v>1242</v>
      </c>
      <c r="D722" s="166" t="s">
        <v>295</v>
      </c>
      <c r="E722" s="167" t="s">
        <v>296</v>
      </c>
      <c r="F722" s="166" t="s">
        <v>615</v>
      </c>
      <c r="G722" s="49"/>
      <c r="H722" s="55">
        <v>3523</v>
      </c>
      <c r="I722" s="55"/>
      <c r="J722" s="50">
        <v>3523</v>
      </c>
      <c r="K722" s="49"/>
      <c r="L722" s="152"/>
      <c r="M722" s="55"/>
      <c r="N722" s="49">
        <v>3523</v>
      </c>
      <c r="O722" s="50"/>
      <c r="P722" s="50">
        <v>3523</v>
      </c>
      <c r="Q722" s="49"/>
      <c r="R722" s="152"/>
      <c r="S722" s="123">
        <v>40</v>
      </c>
      <c r="T722" s="123">
        <v>0</v>
      </c>
      <c r="U722" s="123">
        <v>0</v>
      </c>
      <c r="V722" s="123">
        <v>708</v>
      </c>
      <c r="W722" s="123">
        <v>0</v>
      </c>
      <c r="X722" s="123">
        <v>15</v>
      </c>
      <c r="Y722" s="123">
        <v>1014</v>
      </c>
      <c r="Z722" s="123">
        <v>0</v>
      </c>
      <c r="AA722" s="123">
        <v>0</v>
      </c>
      <c r="AB722" s="123">
        <v>0</v>
      </c>
      <c r="AC722" s="123">
        <v>0</v>
      </c>
      <c r="AD722" s="123">
        <v>20</v>
      </c>
      <c r="AE722" s="123">
        <v>0</v>
      </c>
      <c r="AF722" s="123">
        <v>114</v>
      </c>
      <c r="AG722" s="123">
        <v>15</v>
      </c>
      <c r="AH722" s="123">
        <v>100</v>
      </c>
      <c r="AI722" s="123">
        <v>310</v>
      </c>
      <c r="AJ722" s="123">
        <v>390</v>
      </c>
      <c r="AK722" s="123">
        <v>0</v>
      </c>
      <c r="AL722" s="123">
        <v>0</v>
      </c>
      <c r="AM722" s="123">
        <v>230</v>
      </c>
      <c r="AN722" s="123">
        <v>0</v>
      </c>
      <c r="AO722" s="123">
        <v>0</v>
      </c>
      <c r="AP722" s="123">
        <v>110</v>
      </c>
      <c r="AQ722" s="123">
        <v>223</v>
      </c>
      <c r="AR722" s="123">
        <v>120</v>
      </c>
      <c r="AS722" s="123">
        <v>0</v>
      </c>
      <c r="AT722" s="123">
        <v>0</v>
      </c>
      <c r="AU722" s="123">
        <v>0</v>
      </c>
      <c r="AV722" s="123">
        <v>84</v>
      </c>
      <c r="AW722" s="123">
        <v>0</v>
      </c>
      <c r="AX722" s="123">
        <v>0</v>
      </c>
      <c r="AY722" s="123">
        <v>0</v>
      </c>
      <c r="AZ722" s="123">
        <v>15</v>
      </c>
      <c r="BA722" s="123">
        <v>15</v>
      </c>
      <c r="BB722" s="123">
        <v>0</v>
      </c>
      <c r="BC722" s="123">
        <v>0</v>
      </c>
      <c r="BD722" s="123">
        <v>0</v>
      </c>
      <c r="BE722" s="123">
        <v>0</v>
      </c>
      <c r="BF722" s="123">
        <v>0</v>
      </c>
      <c r="BG722" s="123">
        <v>0</v>
      </c>
      <c r="BH722" s="123">
        <v>0</v>
      </c>
      <c r="BI722" s="49"/>
      <c r="BJ722" s="166"/>
      <c r="BK722" s="166"/>
      <c r="BL722" s="166"/>
      <c r="BM722" s="149">
        <v>0</v>
      </c>
    </row>
    <row r="723" spans="2:65" ht="18" hidden="1" customHeight="1" outlineLevel="3">
      <c r="B723" s="166" t="s">
        <v>1004</v>
      </c>
      <c r="C723" s="166" t="s">
        <v>1242</v>
      </c>
      <c r="D723" s="166" t="s">
        <v>259</v>
      </c>
      <c r="E723" s="167" t="s">
        <v>59</v>
      </c>
      <c r="F723" s="166" t="s">
        <v>131</v>
      </c>
      <c r="G723" s="49"/>
      <c r="H723" s="55">
        <v>4071</v>
      </c>
      <c r="I723" s="55"/>
      <c r="J723" s="50">
        <v>4071</v>
      </c>
      <c r="K723" s="49"/>
      <c r="L723" s="152"/>
      <c r="M723" s="55"/>
      <c r="N723" s="49">
        <v>4071</v>
      </c>
      <c r="O723" s="50"/>
      <c r="P723" s="50">
        <v>4071</v>
      </c>
      <c r="Q723" s="49"/>
      <c r="R723" s="152"/>
      <c r="S723" s="123">
        <v>50</v>
      </c>
      <c r="T723" s="123">
        <v>0</v>
      </c>
      <c r="U723" s="123">
        <v>0</v>
      </c>
      <c r="V723" s="123">
        <v>1050</v>
      </c>
      <c r="W723" s="123">
        <v>0</v>
      </c>
      <c r="X723" s="123">
        <v>10</v>
      </c>
      <c r="Y723" s="123">
        <v>1029</v>
      </c>
      <c r="Z723" s="123">
        <v>0</v>
      </c>
      <c r="AA723" s="123">
        <v>0</v>
      </c>
      <c r="AB723" s="123">
        <v>0</v>
      </c>
      <c r="AC723" s="123">
        <v>15</v>
      </c>
      <c r="AD723" s="123">
        <v>30</v>
      </c>
      <c r="AE723" s="123">
        <v>0</v>
      </c>
      <c r="AF723" s="123">
        <v>90</v>
      </c>
      <c r="AG723" s="123">
        <v>15</v>
      </c>
      <c r="AH723" s="123">
        <v>56</v>
      </c>
      <c r="AI723" s="123">
        <v>250</v>
      </c>
      <c r="AJ723" s="123">
        <v>437</v>
      </c>
      <c r="AK723" s="123">
        <v>0</v>
      </c>
      <c r="AL723" s="123">
        <v>0</v>
      </c>
      <c r="AM723" s="123">
        <v>110</v>
      </c>
      <c r="AN723" s="123">
        <v>0</v>
      </c>
      <c r="AO723" s="123">
        <v>0</v>
      </c>
      <c r="AP723" s="123">
        <v>147</v>
      </c>
      <c r="AQ723" s="123">
        <v>528</v>
      </c>
      <c r="AR723" s="123">
        <v>55</v>
      </c>
      <c r="AS723" s="123">
        <v>0</v>
      </c>
      <c r="AT723" s="123">
        <v>0</v>
      </c>
      <c r="AU723" s="123">
        <v>0</v>
      </c>
      <c r="AV723" s="123">
        <v>116</v>
      </c>
      <c r="AW723" s="123">
        <v>0</v>
      </c>
      <c r="AX723" s="123">
        <v>0</v>
      </c>
      <c r="AY723" s="123">
        <v>0</v>
      </c>
      <c r="AZ723" s="123">
        <v>18</v>
      </c>
      <c r="BA723" s="123">
        <v>25</v>
      </c>
      <c r="BB723" s="123">
        <v>0</v>
      </c>
      <c r="BC723" s="123">
        <v>0</v>
      </c>
      <c r="BD723" s="123">
        <v>0</v>
      </c>
      <c r="BE723" s="123">
        <v>40</v>
      </c>
      <c r="BF723" s="123">
        <v>0</v>
      </c>
      <c r="BG723" s="123">
        <v>0</v>
      </c>
      <c r="BH723" s="123">
        <v>0</v>
      </c>
      <c r="BI723" s="49"/>
      <c r="BJ723" s="166"/>
      <c r="BK723" s="166"/>
      <c r="BL723" s="166"/>
      <c r="BM723" s="149">
        <v>0</v>
      </c>
    </row>
    <row r="724" spans="2:65" ht="18" hidden="1" customHeight="1" outlineLevel="3">
      <c r="B724" s="166" t="s">
        <v>1004</v>
      </c>
      <c r="C724" s="166" t="s">
        <v>1243</v>
      </c>
      <c r="D724" s="166" t="s">
        <v>265</v>
      </c>
      <c r="E724" s="167" t="s">
        <v>187</v>
      </c>
      <c r="F724" s="166" t="s">
        <v>617</v>
      </c>
      <c r="G724" s="49"/>
      <c r="H724" s="55">
        <v>3141</v>
      </c>
      <c r="I724" s="55"/>
      <c r="J724" s="50">
        <v>3141</v>
      </c>
      <c r="K724" s="49"/>
      <c r="L724" s="152"/>
      <c r="M724" s="55"/>
      <c r="N724" s="49">
        <v>3141</v>
      </c>
      <c r="O724" s="50"/>
      <c r="P724" s="50">
        <v>3141</v>
      </c>
      <c r="Q724" s="49"/>
      <c r="R724" s="152"/>
      <c r="S724" s="123">
        <v>20</v>
      </c>
      <c r="T724" s="123">
        <v>0</v>
      </c>
      <c r="U724" s="123">
        <v>0</v>
      </c>
      <c r="V724" s="123">
        <v>849</v>
      </c>
      <c r="W724" s="123">
        <v>0</v>
      </c>
      <c r="X724" s="123">
        <v>5</v>
      </c>
      <c r="Y724" s="123">
        <v>790</v>
      </c>
      <c r="Z724" s="123">
        <v>0</v>
      </c>
      <c r="AA724" s="123">
        <v>0</v>
      </c>
      <c r="AB724" s="123">
        <v>0</v>
      </c>
      <c r="AC724" s="123">
        <v>43</v>
      </c>
      <c r="AD724" s="123">
        <v>30</v>
      </c>
      <c r="AE724" s="123">
        <v>0</v>
      </c>
      <c r="AF724" s="123">
        <v>90</v>
      </c>
      <c r="AG724" s="123">
        <v>15</v>
      </c>
      <c r="AH724" s="123">
        <v>86</v>
      </c>
      <c r="AI724" s="123">
        <v>200</v>
      </c>
      <c r="AJ724" s="123">
        <v>165</v>
      </c>
      <c r="AK724" s="123">
        <v>0</v>
      </c>
      <c r="AL724" s="123">
        <v>0</v>
      </c>
      <c r="AM724" s="123">
        <v>190</v>
      </c>
      <c r="AN724" s="123">
        <v>0</v>
      </c>
      <c r="AO724" s="123">
        <v>0</v>
      </c>
      <c r="AP724" s="123">
        <v>60</v>
      </c>
      <c r="AQ724" s="123">
        <v>300</v>
      </c>
      <c r="AR724" s="123">
        <v>75</v>
      </c>
      <c r="AS724" s="123">
        <v>0</v>
      </c>
      <c r="AT724" s="123">
        <v>0</v>
      </c>
      <c r="AU724" s="123">
        <v>0</v>
      </c>
      <c r="AV724" s="123">
        <v>150</v>
      </c>
      <c r="AW724" s="123">
        <v>0</v>
      </c>
      <c r="AX724" s="123">
        <v>0</v>
      </c>
      <c r="AY724" s="123">
        <v>0</v>
      </c>
      <c r="AZ724" s="123">
        <v>13</v>
      </c>
      <c r="BA724" s="123">
        <v>30</v>
      </c>
      <c r="BB724" s="123">
        <v>0</v>
      </c>
      <c r="BC724" s="123">
        <v>0</v>
      </c>
      <c r="BD724" s="123">
        <v>0</v>
      </c>
      <c r="BE724" s="123">
        <v>30</v>
      </c>
      <c r="BF724" s="123">
        <v>0</v>
      </c>
      <c r="BG724" s="123">
        <v>0</v>
      </c>
      <c r="BH724" s="123">
        <v>0</v>
      </c>
      <c r="BI724" s="49"/>
      <c r="BJ724" s="166"/>
      <c r="BK724" s="166"/>
      <c r="BL724" s="166"/>
      <c r="BM724" s="149">
        <v>0</v>
      </c>
    </row>
    <row r="725" spans="2:65" ht="18" hidden="1" customHeight="1" outlineLevel="3">
      <c r="B725" s="166" t="s">
        <v>1004</v>
      </c>
      <c r="C725" s="166" t="s">
        <v>1243</v>
      </c>
      <c r="D725" s="166" t="s">
        <v>722</v>
      </c>
      <c r="E725" s="167" t="s">
        <v>723</v>
      </c>
      <c r="F725" s="166" t="s">
        <v>616</v>
      </c>
      <c r="G725" s="49"/>
      <c r="H725" s="55">
        <v>2122</v>
      </c>
      <c r="I725" s="55"/>
      <c r="J725" s="50">
        <v>2122</v>
      </c>
      <c r="K725" s="49"/>
      <c r="L725" s="152"/>
      <c r="M725" s="55"/>
      <c r="N725" s="49">
        <v>2122</v>
      </c>
      <c r="O725" s="50"/>
      <c r="P725" s="50">
        <v>2122</v>
      </c>
      <c r="Q725" s="49"/>
      <c r="R725" s="152"/>
      <c r="S725" s="123">
        <v>30</v>
      </c>
      <c r="T725" s="123">
        <v>0</v>
      </c>
      <c r="U725" s="123">
        <v>0</v>
      </c>
      <c r="V725" s="123">
        <v>850</v>
      </c>
      <c r="W725" s="123">
        <v>0</v>
      </c>
      <c r="X725" s="123">
        <v>15</v>
      </c>
      <c r="Y725" s="123">
        <v>310</v>
      </c>
      <c r="Z725" s="123">
        <v>0</v>
      </c>
      <c r="AA725" s="123">
        <v>0</v>
      </c>
      <c r="AB725" s="123">
        <v>0</v>
      </c>
      <c r="AC725" s="123">
        <v>0</v>
      </c>
      <c r="AD725" s="123">
        <v>10</v>
      </c>
      <c r="AE725" s="123">
        <v>0</v>
      </c>
      <c r="AF725" s="123">
        <v>94</v>
      </c>
      <c r="AG725" s="123">
        <v>10</v>
      </c>
      <c r="AH725" s="123">
        <v>80</v>
      </c>
      <c r="AI725" s="123">
        <v>120</v>
      </c>
      <c r="AJ725" s="123">
        <v>20</v>
      </c>
      <c r="AK725" s="123">
        <v>0</v>
      </c>
      <c r="AL725" s="123">
        <v>0</v>
      </c>
      <c r="AM725" s="123">
        <v>190</v>
      </c>
      <c r="AN725" s="123">
        <v>0</v>
      </c>
      <c r="AO725" s="123">
        <v>0</v>
      </c>
      <c r="AP725" s="123">
        <v>70</v>
      </c>
      <c r="AQ725" s="123">
        <v>130</v>
      </c>
      <c r="AR725" s="123">
        <v>50</v>
      </c>
      <c r="AS725" s="123">
        <v>0</v>
      </c>
      <c r="AT725" s="123">
        <v>0</v>
      </c>
      <c r="AU725" s="123">
        <v>0</v>
      </c>
      <c r="AV725" s="123">
        <v>100</v>
      </c>
      <c r="AW725" s="123">
        <v>0</v>
      </c>
      <c r="AX725" s="123">
        <v>0</v>
      </c>
      <c r="AY725" s="123">
        <v>0</v>
      </c>
      <c r="AZ725" s="123">
        <v>3</v>
      </c>
      <c r="BA725" s="123">
        <v>20</v>
      </c>
      <c r="BB725" s="123">
        <v>0</v>
      </c>
      <c r="BC725" s="123">
        <v>0</v>
      </c>
      <c r="BD725" s="123">
        <v>0</v>
      </c>
      <c r="BE725" s="123">
        <v>20</v>
      </c>
      <c r="BF725" s="123">
        <v>0</v>
      </c>
      <c r="BG725" s="123">
        <v>0</v>
      </c>
      <c r="BH725" s="123">
        <v>0</v>
      </c>
      <c r="BI725" s="49"/>
      <c r="BJ725" s="166"/>
      <c r="BK725" s="166"/>
      <c r="BL725" s="166"/>
      <c r="BM725" s="149">
        <v>0</v>
      </c>
    </row>
    <row r="726" spans="2:65" ht="18" hidden="1" customHeight="1" outlineLevel="3">
      <c r="B726" s="166" t="s">
        <v>1004</v>
      </c>
      <c r="C726" s="166" t="s">
        <v>1243</v>
      </c>
      <c r="D726" s="166" t="s">
        <v>501</v>
      </c>
      <c r="E726" s="167" t="s">
        <v>502</v>
      </c>
      <c r="F726" s="166"/>
      <c r="G726" s="49"/>
      <c r="H726" s="55">
        <v>0</v>
      </c>
      <c r="I726" s="55"/>
      <c r="J726" s="50">
        <v>0</v>
      </c>
      <c r="K726" s="49"/>
      <c r="L726" s="152"/>
      <c r="M726" s="55"/>
      <c r="N726" s="49">
        <v>0</v>
      </c>
      <c r="O726" s="50"/>
      <c r="P726" s="50">
        <v>0</v>
      </c>
      <c r="Q726" s="49"/>
      <c r="R726" s="152"/>
      <c r="S726" s="123">
        <v>0</v>
      </c>
      <c r="T726" s="123">
        <v>0</v>
      </c>
      <c r="U726" s="123">
        <v>0</v>
      </c>
      <c r="V726" s="123">
        <v>0</v>
      </c>
      <c r="W726" s="123">
        <v>0</v>
      </c>
      <c r="X726" s="123">
        <v>0</v>
      </c>
      <c r="Y726" s="123">
        <v>0</v>
      </c>
      <c r="Z726" s="123">
        <v>0</v>
      </c>
      <c r="AA726" s="123">
        <v>0</v>
      </c>
      <c r="AB726" s="123">
        <v>0</v>
      </c>
      <c r="AC726" s="123">
        <v>0</v>
      </c>
      <c r="AD726" s="123">
        <v>0</v>
      </c>
      <c r="AE726" s="123">
        <v>0</v>
      </c>
      <c r="AF726" s="123">
        <v>0</v>
      </c>
      <c r="AG726" s="123">
        <v>0</v>
      </c>
      <c r="AH726" s="123">
        <v>0</v>
      </c>
      <c r="AI726" s="123">
        <v>0</v>
      </c>
      <c r="AJ726" s="123">
        <v>0</v>
      </c>
      <c r="AK726" s="123">
        <v>0</v>
      </c>
      <c r="AL726" s="123">
        <v>0</v>
      </c>
      <c r="AM726" s="123">
        <v>0</v>
      </c>
      <c r="AN726" s="123">
        <v>0</v>
      </c>
      <c r="AO726" s="123">
        <v>0</v>
      </c>
      <c r="AP726" s="123">
        <v>0</v>
      </c>
      <c r="AQ726" s="123">
        <v>0</v>
      </c>
      <c r="AR726" s="123">
        <v>0</v>
      </c>
      <c r="AS726" s="123">
        <v>0</v>
      </c>
      <c r="AT726" s="123">
        <v>0</v>
      </c>
      <c r="AU726" s="123">
        <v>0</v>
      </c>
      <c r="AV726" s="123">
        <v>0</v>
      </c>
      <c r="AW726" s="123">
        <v>0</v>
      </c>
      <c r="AX726" s="123">
        <v>0</v>
      </c>
      <c r="AY726" s="123">
        <v>0</v>
      </c>
      <c r="AZ726" s="123">
        <v>0</v>
      </c>
      <c r="BA726" s="123">
        <v>0</v>
      </c>
      <c r="BB726" s="123">
        <v>0</v>
      </c>
      <c r="BC726" s="123">
        <v>0</v>
      </c>
      <c r="BD726" s="123">
        <v>0</v>
      </c>
      <c r="BE726" s="123">
        <v>0</v>
      </c>
      <c r="BF726" s="123">
        <v>0</v>
      </c>
      <c r="BG726" s="123">
        <v>0</v>
      </c>
      <c r="BH726" s="123">
        <v>0</v>
      </c>
      <c r="BI726" s="49"/>
      <c r="BJ726" s="166"/>
      <c r="BK726" s="166"/>
      <c r="BL726" s="166"/>
      <c r="BM726" s="149">
        <v>0</v>
      </c>
    </row>
    <row r="727" spans="2:65" ht="18" customHeight="1" outlineLevel="2" collapsed="1">
      <c r="B727" s="158" t="s">
        <v>1004</v>
      </c>
      <c r="C727" s="158"/>
      <c r="D727" s="158"/>
      <c r="E727" s="159" t="s">
        <v>1007</v>
      </c>
      <c r="F727" s="158"/>
      <c r="G727" s="160"/>
      <c r="H727" s="160">
        <v>20909</v>
      </c>
      <c r="I727" s="160"/>
      <c r="J727" s="160">
        <v>20909</v>
      </c>
      <c r="K727" s="168"/>
      <c r="L727" s="161"/>
      <c r="M727" s="160"/>
      <c r="N727" s="160">
        <v>20909</v>
      </c>
      <c r="O727" s="160"/>
      <c r="P727" s="160">
        <v>20909</v>
      </c>
      <c r="Q727" s="168"/>
      <c r="R727" s="161"/>
      <c r="S727" s="160">
        <v>470</v>
      </c>
      <c r="T727" s="160">
        <v>0</v>
      </c>
      <c r="U727" s="160">
        <v>0</v>
      </c>
      <c r="V727" s="160">
        <v>5467</v>
      </c>
      <c r="W727" s="160">
        <v>0</v>
      </c>
      <c r="X727" s="160">
        <v>60</v>
      </c>
      <c r="Y727" s="160">
        <v>5383</v>
      </c>
      <c r="Z727" s="160">
        <v>0</v>
      </c>
      <c r="AA727" s="160">
        <v>0</v>
      </c>
      <c r="AB727" s="160">
        <v>0</v>
      </c>
      <c r="AC727" s="160">
        <v>85</v>
      </c>
      <c r="AD727" s="160">
        <v>150</v>
      </c>
      <c r="AE727" s="160">
        <v>0</v>
      </c>
      <c r="AF727" s="160">
        <v>598</v>
      </c>
      <c r="AG727" s="160">
        <v>85</v>
      </c>
      <c r="AH727" s="160">
        <v>502</v>
      </c>
      <c r="AI727" s="160">
        <v>1521</v>
      </c>
      <c r="AJ727" s="160">
        <v>1612</v>
      </c>
      <c r="AK727" s="160">
        <v>0</v>
      </c>
      <c r="AL727" s="160">
        <v>0</v>
      </c>
      <c r="AM727" s="160">
        <v>1250</v>
      </c>
      <c r="AN727" s="160">
        <v>0</v>
      </c>
      <c r="AO727" s="160">
        <v>0</v>
      </c>
      <c r="AP727" s="160">
        <v>517</v>
      </c>
      <c r="AQ727" s="160">
        <v>1881</v>
      </c>
      <c r="AR727" s="160">
        <v>400</v>
      </c>
      <c r="AS727" s="160">
        <v>0</v>
      </c>
      <c r="AT727" s="160">
        <v>0</v>
      </c>
      <c r="AU727" s="160">
        <v>0</v>
      </c>
      <c r="AV727" s="160">
        <v>550</v>
      </c>
      <c r="AW727" s="160">
        <v>0</v>
      </c>
      <c r="AX727" s="160">
        <v>0</v>
      </c>
      <c r="AY727" s="160">
        <v>0</v>
      </c>
      <c r="AZ727" s="160">
        <v>89</v>
      </c>
      <c r="BA727" s="160">
        <v>155</v>
      </c>
      <c r="BB727" s="160">
        <v>0</v>
      </c>
      <c r="BC727" s="160">
        <v>0</v>
      </c>
      <c r="BD727" s="160">
        <v>0</v>
      </c>
      <c r="BE727" s="160">
        <v>134</v>
      </c>
      <c r="BF727" s="160">
        <v>0</v>
      </c>
      <c r="BG727" s="160">
        <v>0</v>
      </c>
      <c r="BH727" s="160">
        <v>0</v>
      </c>
      <c r="BI727" s="160"/>
      <c r="BJ727" s="161"/>
      <c r="BK727" s="160"/>
      <c r="BL727" s="161"/>
      <c r="BM727" s="149">
        <v>0</v>
      </c>
    </row>
    <row r="728" spans="2:65" ht="18" hidden="1" customHeight="1" outlineLevel="3">
      <c r="B728" s="166" t="s">
        <v>1004</v>
      </c>
      <c r="C728" s="166" t="s">
        <v>353</v>
      </c>
      <c r="D728" s="166" t="s">
        <v>354</v>
      </c>
      <c r="E728" s="167" t="s">
        <v>411</v>
      </c>
      <c r="F728" s="166" t="s">
        <v>1008</v>
      </c>
      <c r="G728" s="49"/>
      <c r="H728" s="55">
        <v>171</v>
      </c>
      <c r="I728" s="55"/>
      <c r="J728" s="50">
        <v>171</v>
      </c>
      <c r="K728" s="49"/>
      <c r="L728" s="152"/>
      <c r="M728" s="55"/>
      <c r="N728" s="49">
        <v>171</v>
      </c>
      <c r="O728" s="50"/>
      <c r="P728" s="50">
        <v>171</v>
      </c>
      <c r="Q728" s="49"/>
      <c r="R728" s="152"/>
      <c r="S728" s="123">
        <v>5</v>
      </c>
      <c r="T728" s="123">
        <v>0</v>
      </c>
      <c r="U728" s="123">
        <v>0</v>
      </c>
      <c r="V728" s="123">
        <v>113</v>
      </c>
      <c r="W728" s="123">
        <v>0</v>
      </c>
      <c r="X728" s="123">
        <v>5</v>
      </c>
      <c r="Y728" s="123">
        <v>5</v>
      </c>
      <c r="Z728" s="123">
        <v>0</v>
      </c>
      <c r="AA728" s="123">
        <v>0</v>
      </c>
      <c r="AB728" s="123">
        <v>0</v>
      </c>
      <c r="AC728" s="123">
        <v>0</v>
      </c>
      <c r="AD728" s="123">
        <v>0</v>
      </c>
      <c r="AE728" s="123">
        <v>0</v>
      </c>
      <c r="AF728" s="123">
        <v>0</v>
      </c>
      <c r="AG728" s="123">
        <v>0</v>
      </c>
      <c r="AH728" s="123">
        <v>10</v>
      </c>
      <c r="AI728" s="123">
        <v>10</v>
      </c>
      <c r="AJ728" s="123">
        <v>5</v>
      </c>
      <c r="AK728" s="123">
        <v>0</v>
      </c>
      <c r="AL728" s="123">
        <v>0</v>
      </c>
      <c r="AM728" s="123">
        <v>13</v>
      </c>
      <c r="AN728" s="123">
        <v>0</v>
      </c>
      <c r="AO728" s="123">
        <v>0</v>
      </c>
      <c r="AP728" s="123">
        <v>0</v>
      </c>
      <c r="AQ728" s="123">
        <v>5</v>
      </c>
      <c r="AR728" s="123">
        <v>0</v>
      </c>
      <c r="AS728" s="123">
        <v>0</v>
      </c>
      <c r="AT728" s="123">
        <v>0</v>
      </c>
      <c r="AU728" s="123">
        <v>0</v>
      </c>
      <c r="AV728" s="123">
        <v>0</v>
      </c>
      <c r="AW728" s="123">
        <v>0</v>
      </c>
      <c r="AX728" s="123">
        <v>0</v>
      </c>
      <c r="AY728" s="123">
        <v>0</v>
      </c>
      <c r="AZ728" s="123">
        <v>0</v>
      </c>
      <c r="BA728" s="123">
        <v>0</v>
      </c>
      <c r="BB728" s="123">
        <v>0</v>
      </c>
      <c r="BC728" s="123">
        <v>0</v>
      </c>
      <c r="BD728" s="123">
        <v>0</v>
      </c>
      <c r="BE728" s="123">
        <v>0</v>
      </c>
      <c r="BF728" s="123">
        <v>0</v>
      </c>
      <c r="BG728" s="123">
        <v>0</v>
      </c>
      <c r="BH728" s="123">
        <v>0</v>
      </c>
      <c r="BI728" s="49"/>
      <c r="BJ728" s="166"/>
      <c r="BK728" s="166"/>
      <c r="BL728" s="166"/>
      <c r="BM728" s="149">
        <v>0</v>
      </c>
    </row>
    <row r="729" spans="2:65" ht="18" hidden="1" customHeight="1" outlineLevel="3">
      <c r="B729" s="166" t="s">
        <v>1004</v>
      </c>
      <c r="C729" s="166" t="s">
        <v>353</v>
      </c>
      <c r="D729" s="166" t="s">
        <v>355</v>
      </c>
      <c r="E729" s="167" t="s">
        <v>412</v>
      </c>
      <c r="F729" s="166" t="s">
        <v>1009</v>
      </c>
      <c r="G729" s="49"/>
      <c r="H729" s="55">
        <v>0</v>
      </c>
      <c r="I729" s="55"/>
      <c r="J729" s="50">
        <v>0</v>
      </c>
      <c r="K729" s="49"/>
      <c r="L729" s="152"/>
      <c r="M729" s="55"/>
      <c r="N729" s="49">
        <v>0</v>
      </c>
      <c r="O729" s="50"/>
      <c r="P729" s="50">
        <v>0</v>
      </c>
      <c r="Q729" s="49"/>
      <c r="R729" s="152"/>
      <c r="S729" s="123">
        <v>0</v>
      </c>
      <c r="T729" s="123">
        <v>0</v>
      </c>
      <c r="U729" s="123">
        <v>0</v>
      </c>
      <c r="V729" s="123">
        <v>0</v>
      </c>
      <c r="W729" s="123">
        <v>0</v>
      </c>
      <c r="X729" s="123">
        <v>0</v>
      </c>
      <c r="Y729" s="123">
        <v>0</v>
      </c>
      <c r="Z729" s="123">
        <v>0</v>
      </c>
      <c r="AA729" s="123">
        <v>0</v>
      </c>
      <c r="AB729" s="123">
        <v>0</v>
      </c>
      <c r="AC729" s="123">
        <v>0</v>
      </c>
      <c r="AD729" s="123">
        <v>0</v>
      </c>
      <c r="AE729" s="123">
        <v>0</v>
      </c>
      <c r="AF729" s="123">
        <v>0</v>
      </c>
      <c r="AG729" s="123">
        <v>0</v>
      </c>
      <c r="AH729" s="123">
        <v>0</v>
      </c>
      <c r="AI729" s="123">
        <v>0</v>
      </c>
      <c r="AJ729" s="123">
        <v>0</v>
      </c>
      <c r="AK729" s="123">
        <v>0</v>
      </c>
      <c r="AL729" s="123">
        <v>0</v>
      </c>
      <c r="AM729" s="123">
        <v>0</v>
      </c>
      <c r="AN729" s="123">
        <v>0</v>
      </c>
      <c r="AO729" s="123">
        <v>0</v>
      </c>
      <c r="AP729" s="123">
        <v>0</v>
      </c>
      <c r="AQ729" s="123">
        <v>0</v>
      </c>
      <c r="AR729" s="123">
        <v>0</v>
      </c>
      <c r="AS729" s="123">
        <v>0</v>
      </c>
      <c r="AT729" s="123">
        <v>0</v>
      </c>
      <c r="AU729" s="123">
        <v>0</v>
      </c>
      <c r="AV729" s="123">
        <v>0</v>
      </c>
      <c r="AW729" s="123">
        <v>0</v>
      </c>
      <c r="AX729" s="123">
        <v>0</v>
      </c>
      <c r="AY729" s="123">
        <v>0</v>
      </c>
      <c r="AZ729" s="123">
        <v>0</v>
      </c>
      <c r="BA729" s="123">
        <v>0</v>
      </c>
      <c r="BB729" s="123">
        <v>0</v>
      </c>
      <c r="BC729" s="123">
        <v>0</v>
      </c>
      <c r="BD729" s="123">
        <v>0</v>
      </c>
      <c r="BE729" s="123">
        <v>0</v>
      </c>
      <c r="BF729" s="123">
        <v>0</v>
      </c>
      <c r="BG729" s="123">
        <v>0</v>
      </c>
      <c r="BH729" s="123">
        <v>0</v>
      </c>
      <c r="BI729" s="49"/>
      <c r="BJ729" s="166"/>
      <c r="BK729" s="166"/>
      <c r="BL729" s="166"/>
      <c r="BM729" s="149">
        <v>0</v>
      </c>
    </row>
    <row r="730" spans="2:65" ht="18" hidden="1" customHeight="1" outlineLevel="3">
      <c r="B730" s="166" t="s">
        <v>1004</v>
      </c>
      <c r="C730" s="166" t="s">
        <v>1242</v>
      </c>
      <c r="D730" s="166" t="s">
        <v>360</v>
      </c>
      <c r="E730" s="167" t="s">
        <v>361</v>
      </c>
      <c r="F730" s="166" t="s">
        <v>1010</v>
      </c>
      <c r="G730" s="49"/>
      <c r="H730" s="55">
        <v>167</v>
      </c>
      <c r="I730" s="55"/>
      <c r="J730" s="50">
        <v>167</v>
      </c>
      <c r="K730" s="49"/>
      <c r="L730" s="152"/>
      <c r="M730" s="55"/>
      <c r="N730" s="49">
        <v>167</v>
      </c>
      <c r="O730" s="50"/>
      <c r="P730" s="50">
        <v>167</v>
      </c>
      <c r="Q730" s="49"/>
      <c r="R730" s="152"/>
      <c r="S730" s="123">
        <v>0</v>
      </c>
      <c r="T730" s="123">
        <v>0</v>
      </c>
      <c r="U730" s="123">
        <v>0</v>
      </c>
      <c r="V730" s="123">
        <v>70</v>
      </c>
      <c r="W730" s="123">
        <v>0</v>
      </c>
      <c r="X730" s="123">
        <v>5</v>
      </c>
      <c r="Y730" s="123">
        <v>57</v>
      </c>
      <c r="Z730" s="123">
        <v>0</v>
      </c>
      <c r="AA730" s="123">
        <v>0</v>
      </c>
      <c r="AB730" s="123">
        <v>0</v>
      </c>
      <c r="AC730" s="123">
        <v>0</v>
      </c>
      <c r="AD730" s="123">
        <v>0</v>
      </c>
      <c r="AE730" s="123">
        <v>0</v>
      </c>
      <c r="AF730" s="123">
        <v>5</v>
      </c>
      <c r="AG730" s="123">
        <v>0</v>
      </c>
      <c r="AH730" s="123">
        <v>0</v>
      </c>
      <c r="AI730" s="123">
        <v>5</v>
      </c>
      <c r="AJ730" s="123">
        <v>5</v>
      </c>
      <c r="AK730" s="123">
        <v>0</v>
      </c>
      <c r="AL730" s="123">
        <v>0</v>
      </c>
      <c r="AM730" s="123">
        <v>5</v>
      </c>
      <c r="AN730" s="123">
        <v>0</v>
      </c>
      <c r="AO730" s="123">
        <v>0</v>
      </c>
      <c r="AP730" s="123">
        <v>5</v>
      </c>
      <c r="AQ730" s="123">
        <v>0</v>
      </c>
      <c r="AR730" s="123">
        <v>0</v>
      </c>
      <c r="AS730" s="123">
        <v>0</v>
      </c>
      <c r="AT730" s="123">
        <v>0</v>
      </c>
      <c r="AU730" s="123">
        <v>0</v>
      </c>
      <c r="AV730" s="123">
        <v>5</v>
      </c>
      <c r="AW730" s="123">
        <v>0</v>
      </c>
      <c r="AX730" s="123">
        <v>0</v>
      </c>
      <c r="AY730" s="123">
        <v>0</v>
      </c>
      <c r="AZ730" s="123">
        <v>0</v>
      </c>
      <c r="BA730" s="123">
        <v>0</v>
      </c>
      <c r="BB730" s="123">
        <v>0</v>
      </c>
      <c r="BC730" s="123">
        <v>0</v>
      </c>
      <c r="BD730" s="123">
        <v>0</v>
      </c>
      <c r="BE730" s="123">
        <v>5</v>
      </c>
      <c r="BF730" s="123">
        <v>0</v>
      </c>
      <c r="BG730" s="123">
        <v>0</v>
      </c>
      <c r="BH730" s="123">
        <v>0</v>
      </c>
      <c r="BI730" s="49"/>
      <c r="BJ730" s="166"/>
      <c r="BK730" s="166"/>
      <c r="BL730" s="166"/>
      <c r="BM730" s="149">
        <v>0</v>
      </c>
    </row>
    <row r="731" spans="2:65" ht="18" hidden="1" customHeight="1" outlineLevel="3">
      <c r="B731" s="166" t="s">
        <v>1004</v>
      </c>
      <c r="C731" s="166" t="s">
        <v>1242</v>
      </c>
      <c r="D731" s="166" t="s">
        <v>356</v>
      </c>
      <c r="E731" s="167" t="s">
        <v>357</v>
      </c>
      <c r="F731" s="166" t="s">
        <v>620</v>
      </c>
      <c r="G731" s="49"/>
      <c r="H731" s="55">
        <v>520</v>
      </c>
      <c r="I731" s="55"/>
      <c r="J731" s="50">
        <v>520</v>
      </c>
      <c r="K731" s="49"/>
      <c r="L731" s="152"/>
      <c r="M731" s="55"/>
      <c r="N731" s="49">
        <v>520</v>
      </c>
      <c r="O731" s="50"/>
      <c r="P731" s="50">
        <v>520</v>
      </c>
      <c r="Q731" s="49"/>
      <c r="R731" s="152"/>
      <c r="S731" s="123">
        <v>6</v>
      </c>
      <c r="T731" s="123">
        <v>0</v>
      </c>
      <c r="U731" s="123">
        <v>0</v>
      </c>
      <c r="V731" s="123">
        <v>150</v>
      </c>
      <c r="W731" s="123">
        <v>0</v>
      </c>
      <c r="X731" s="123">
        <v>5</v>
      </c>
      <c r="Y731" s="123">
        <v>143</v>
      </c>
      <c r="Z731" s="123">
        <v>0</v>
      </c>
      <c r="AA731" s="123">
        <v>0</v>
      </c>
      <c r="AB731" s="123">
        <v>0</v>
      </c>
      <c r="AC731" s="123">
        <v>0</v>
      </c>
      <c r="AD731" s="123">
        <v>0</v>
      </c>
      <c r="AE731" s="123">
        <v>0</v>
      </c>
      <c r="AF731" s="123">
        <v>10</v>
      </c>
      <c r="AG731" s="123">
        <v>0</v>
      </c>
      <c r="AH731" s="123">
        <v>0</v>
      </c>
      <c r="AI731" s="123">
        <v>5</v>
      </c>
      <c r="AJ731" s="123">
        <v>26</v>
      </c>
      <c r="AK731" s="123">
        <v>0</v>
      </c>
      <c r="AL731" s="123">
        <v>0</v>
      </c>
      <c r="AM731" s="123">
        <v>75</v>
      </c>
      <c r="AN731" s="123">
        <v>0</v>
      </c>
      <c r="AO731" s="123">
        <v>0</v>
      </c>
      <c r="AP731" s="123">
        <v>5</v>
      </c>
      <c r="AQ731" s="123">
        <v>70</v>
      </c>
      <c r="AR731" s="123">
        <v>5</v>
      </c>
      <c r="AS731" s="123">
        <v>0</v>
      </c>
      <c r="AT731" s="123">
        <v>0</v>
      </c>
      <c r="AU731" s="123">
        <v>0</v>
      </c>
      <c r="AV731" s="123">
        <v>15</v>
      </c>
      <c r="AW731" s="123">
        <v>0</v>
      </c>
      <c r="AX731" s="123">
        <v>0</v>
      </c>
      <c r="AY731" s="123">
        <v>0</v>
      </c>
      <c r="AZ731" s="123">
        <v>0</v>
      </c>
      <c r="BA731" s="123">
        <v>0</v>
      </c>
      <c r="BB731" s="123">
        <v>0</v>
      </c>
      <c r="BC731" s="123">
        <v>0</v>
      </c>
      <c r="BD731" s="123">
        <v>0</v>
      </c>
      <c r="BE731" s="123">
        <v>5</v>
      </c>
      <c r="BF731" s="123">
        <v>0</v>
      </c>
      <c r="BG731" s="123">
        <v>0</v>
      </c>
      <c r="BH731" s="123">
        <v>0</v>
      </c>
      <c r="BI731" s="49"/>
      <c r="BJ731" s="166"/>
      <c r="BK731" s="166"/>
      <c r="BL731" s="166"/>
      <c r="BM731" s="149">
        <v>0</v>
      </c>
    </row>
    <row r="732" spans="2:65" ht="18" hidden="1" customHeight="1" outlineLevel="3">
      <c r="B732" s="166" t="s">
        <v>1004</v>
      </c>
      <c r="C732" s="166" t="s">
        <v>1242</v>
      </c>
      <c r="D732" s="166" t="s">
        <v>358</v>
      </c>
      <c r="E732" s="167" t="s">
        <v>359</v>
      </c>
      <c r="F732" s="166" t="s">
        <v>621</v>
      </c>
      <c r="G732" s="49"/>
      <c r="H732" s="55">
        <v>167</v>
      </c>
      <c r="I732" s="55"/>
      <c r="J732" s="50">
        <v>167</v>
      </c>
      <c r="K732" s="49"/>
      <c r="L732" s="152"/>
      <c r="M732" s="55"/>
      <c r="N732" s="49">
        <v>167</v>
      </c>
      <c r="O732" s="50"/>
      <c r="P732" s="50">
        <v>167</v>
      </c>
      <c r="Q732" s="49"/>
      <c r="R732" s="152"/>
      <c r="S732" s="123">
        <v>0</v>
      </c>
      <c r="T732" s="123">
        <v>0</v>
      </c>
      <c r="U732" s="123">
        <v>0</v>
      </c>
      <c r="V732" s="123">
        <v>70</v>
      </c>
      <c r="W732" s="123">
        <v>0</v>
      </c>
      <c r="X732" s="123">
        <v>5</v>
      </c>
      <c r="Y732" s="123">
        <v>57</v>
      </c>
      <c r="Z732" s="123">
        <v>0</v>
      </c>
      <c r="AA732" s="123">
        <v>0</v>
      </c>
      <c r="AB732" s="123">
        <v>0</v>
      </c>
      <c r="AC732" s="123">
        <v>0</v>
      </c>
      <c r="AD732" s="123">
        <v>0</v>
      </c>
      <c r="AE732" s="123">
        <v>0</v>
      </c>
      <c r="AF732" s="123">
        <v>5</v>
      </c>
      <c r="AG732" s="123">
        <v>0</v>
      </c>
      <c r="AH732" s="123">
        <v>0</v>
      </c>
      <c r="AI732" s="123">
        <v>5</v>
      </c>
      <c r="AJ732" s="123">
        <v>5</v>
      </c>
      <c r="AK732" s="123">
        <v>0</v>
      </c>
      <c r="AL732" s="123">
        <v>0</v>
      </c>
      <c r="AM732" s="123">
        <v>5</v>
      </c>
      <c r="AN732" s="123">
        <v>0</v>
      </c>
      <c r="AO732" s="123">
        <v>0</v>
      </c>
      <c r="AP732" s="123">
        <v>5</v>
      </c>
      <c r="AQ732" s="123">
        <v>0</v>
      </c>
      <c r="AR732" s="123">
        <v>0</v>
      </c>
      <c r="AS732" s="123">
        <v>0</v>
      </c>
      <c r="AT732" s="123">
        <v>0</v>
      </c>
      <c r="AU732" s="123">
        <v>0</v>
      </c>
      <c r="AV732" s="123">
        <v>5</v>
      </c>
      <c r="AW732" s="123">
        <v>0</v>
      </c>
      <c r="AX732" s="123">
        <v>0</v>
      </c>
      <c r="AY732" s="123">
        <v>0</v>
      </c>
      <c r="AZ732" s="123">
        <v>0</v>
      </c>
      <c r="BA732" s="123">
        <v>0</v>
      </c>
      <c r="BB732" s="123">
        <v>0</v>
      </c>
      <c r="BC732" s="123">
        <v>0</v>
      </c>
      <c r="BD732" s="123">
        <v>0</v>
      </c>
      <c r="BE732" s="123">
        <v>5</v>
      </c>
      <c r="BF732" s="123">
        <v>0</v>
      </c>
      <c r="BG732" s="123">
        <v>0</v>
      </c>
      <c r="BH732" s="123">
        <v>0</v>
      </c>
      <c r="BI732" s="49"/>
      <c r="BJ732" s="166"/>
      <c r="BK732" s="166"/>
      <c r="BL732" s="166"/>
      <c r="BM732" s="149">
        <v>0</v>
      </c>
    </row>
    <row r="733" spans="2:65" ht="18" hidden="1" customHeight="1" outlineLevel="3">
      <c r="B733" s="166" t="s">
        <v>1004</v>
      </c>
      <c r="C733" s="166" t="s">
        <v>1242</v>
      </c>
      <c r="D733" s="166" t="s">
        <v>364</v>
      </c>
      <c r="E733" s="167" t="s">
        <v>365</v>
      </c>
      <c r="F733" s="166" t="s">
        <v>1011</v>
      </c>
      <c r="G733" s="49"/>
      <c r="H733" s="55">
        <v>167</v>
      </c>
      <c r="I733" s="55"/>
      <c r="J733" s="50">
        <v>167</v>
      </c>
      <c r="K733" s="49"/>
      <c r="L733" s="152"/>
      <c r="M733" s="55"/>
      <c r="N733" s="49">
        <v>167</v>
      </c>
      <c r="O733" s="50"/>
      <c r="P733" s="50">
        <v>167</v>
      </c>
      <c r="Q733" s="49"/>
      <c r="R733" s="152"/>
      <c r="S733" s="123">
        <v>0</v>
      </c>
      <c r="T733" s="123">
        <v>0</v>
      </c>
      <c r="U733" s="123">
        <v>0</v>
      </c>
      <c r="V733" s="123">
        <v>70</v>
      </c>
      <c r="W733" s="123">
        <v>0</v>
      </c>
      <c r="X733" s="123">
        <v>5</v>
      </c>
      <c r="Y733" s="123">
        <v>57</v>
      </c>
      <c r="Z733" s="123">
        <v>0</v>
      </c>
      <c r="AA733" s="123">
        <v>0</v>
      </c>
      <c r="AB733" s="123">
        <v>0</v>
      </c>
      <c r="AC733" s="123">
        <v>0</v>
      </c>
      <c r="AD733" s="123">
        <v>0</v>
      </c>
      <c r="AE733" s="123">
        <v>0</v>
      </c>
      <c r="AF733" s="123">
        <v>5</v>
      </c>
      <c r="AG733" s="123">
        <v>0</v>
      </c>
      <c r="AH733" s="123">
        <v>0</v>
      </c>
      <c r="AI733" s="123">
        <v>5</v>
      </c>
      <c r="AJ733" s="123">
        <v>5</v>
      </c>
      <c r="AK733" s="123">
        <v>0</v>
      </c>
      <c r="AL733" s="123">
        <v>0</v>
      </c>
      <c r="AM733" s="123">
        <v>5</v>
      </c>
      <c r="AN733" s="123">
        <v>0</v>
      </c>
      <c r="AO733" s="123">
        <v>0</v>
      </c>
      <c r="AP733" s="123">
        <v>5</v>
      </c>
      <c r="AQ733" s="123">
        <v>0</v>
      </c>
      <c r="AR733" s="123">
        <v>0</v>
      </c>
      <c r="AS733" s="123">
        <v>0</v>
      </c>
      <c r="AT733" s="123">
        <v>0</v>
      </c>
      <c r="AU733" s="123">
        <v>0</v>
      </c>
      <c r="AV733" s="123">
        <v>5</v>
      </c>
      <c r="AW733" s="123">
        <v>0</v>
      </c>
      <c r="AX733" s="123">
        <v>0</v>
      </c>
      <c r="AY733" s="123">
        <v>0</v>
      </c>
      <c r="AZ733" s="123">
        <v>0</v>
      </c>
      <c r="BA733" s="123">
        <v>0</v>
      </c>
      <c r="BB733" s="123">
        <v>0</v>
      </c>
      <c r="BC733" s="123">
        <v>0</v>
      </c>
      <c r="BD733" s="123">
        <v>0</v>
      </c>
      <c r="BE733" s="123">
        <v>5</v>
      </c>
      <c r="BF733" s="123">
        <v>0</v>
      </c>
      <c r="BG733" s="123">
        <v>0</v>
      </c>
      <c r="BH733" s="123">
        <v>0</v>
      </c>
      <c r="BI733" s="49"/>
      <c r="BJ733" s="166"/>
      <c r="BK733" s="166"/>
      <c r="BL733" s="166"/>
      <c r="BM733" s="149">
        <v>0</v>
      </c>
    </row>
    <row r="734" spans="2:65" ht="18" hidden="1" customHeight="1" outlineLevel="3">
      <c r="B734" s="166" t="s">
        <v>1004</v>
      </c>
      <c r="C734" s="166" t="s">
        <v>1242</v>
      </c>
      <c r="D734" s="166" t="s">
        <v>362</v>
      </c>
      <c r="E734" s="167" t="s">
        <v>363</v>
      </c>
      <c r="F734" s="166" t="s">
        <v>1012</v>
      </c>
      <c r="G734" s="49"/>
      <c r="H734" s="55">
        <v>164</v>
      </c>
      <c r="I734" s="55"/>
      <c r="J734" s="50">
        <v>164</v>
      </c>
      <c r="K734" s="49"/>
      <c r="L734" s="152"/>
      <c r="M734" s="55"/>
      <c r="N734" s="49">
        <v>164</v>
      </c>
      <c r="O734" s="50"/>
      <c r="P734" s="50">
        <v>164</v>
      </c>
      <c r="Q734" s="49"/>
      <c r="R734" s="152"/>
      <c r="S734" s="123">
        <v>0</v>
      </c>
      <c r="T734" s="123">
        <v>0</v>
      </c>
      <c r="U734" s="123">
        <v>0</v>
      </c>
      <c r="V734" s="123">
        <v>70</v>
      </c>
      <c r="W734" s="123">
        <v>0</v>
      </c>
      <c r="X734" s="123">
        <v>5</v>
      </c>
      <c r="Y734" s="123">
        <v>54</v>
      </c>
      <c r="Z734" s="123">
        <v>0</v>
      </c>
      <c r="AA734" s="123">
        <v>0</v>
      </c>
      <c r="AB734" s="123">
        <v>0</v>
      </c>
      <c r="AC734" s="123">
        <v>0</v>
      </c>
      <c r="AD734" s="123">
        <v>0</v>
      </c>
      <c r="AE734" s="123">
        <v>0</v>
      </c>
      <c r="AF734" s="123">
        <v>5</v>
      </c>
      <c r="AG734" s="123">
        <v>0</v>
      </c>
      <c r="AH734" s="123">
        <v>0</v>
      </c>
      <c r="AI734" s="123">
        <v>5</v>
      </c>
      <c r="AJ734" s="123">
        <v>5</v>
      </c>
      <c r="AK734" s="123">
        <v>0</v>
      </c>
      <c r="AL734" s="123">
        <v>0</v>
      </c>
      <c r="AM734" s="123">
        <v>5</v>
      </c>
      <c r="AN734" s="123">
        <v>0</v>
      </c>
      <c r="AO734" s="123">
        <v>0</v>
      </c>
      <c r="AP734" s="123">
        <v>5</v>
      </c>
      <c r="AQ734" s="123">
        <v>0</v>
      </c>
      <c r="AR734" s="123">
        <v>0</v>
      </c>
      <c r="AS734" s="123">
        <v>0</v>
      </c>
      <c r="AT734" s="123">
        <v>0</v>
      </c>
      <c r="AU734" s="123">
        <v>0</v>
      </c>
      <c r="AV734" s="123">
        <v>5</v>
      </c>
      <c r="AW734" s="123">
        <v>0</v>
      </c>
      <c r="AX734" s="123">
        <v>0</v>
      </c>
      <c r="AY734" s="123">
        <v>0</v>
      </c>
      <c r="AZ734" s="123">
        <v>0</v>
      </c>
      <c r="BA734" s="123">
        <v>0</v>
      </c>
      <c r="BB734" s="123">
        <v>0</v>
      </c>
      <c r="BC734" s="123">
        <v>0</v>
      </c>
      <c r="BD734" s="123">
        <v>0</v>
      </c>
      <c r="BE734" s="123">
        <v>5</v>
      </c>
      <c r="BF734" s="123">
        <v>0</v>
      </c>
      <c r="BG734" s="123">
        <v>0</v>
      </c>
      <c r="BH734" s="123">
        <v>0</v>
      </c>
      <c r="BI734" s="49"/>
      <c r="BJ734" s="166"/>
      <c r="BK734" s="166"/>
      <c r="BL734" s="166"/>
      <c r="BM734" s="149">
        <v>0</v>
      </c>
    </row>
    <row r="735" spans="2:65" ht="18" hidden="1" customHeight="1" outlineLevel="3">
      <c r="B735" s="166" t="s">
        <v>1004</v>
      </c>
      <c r="C735" s="166" t="s">
        <v>1243</v>
      </c>
      <c r="D735" s="166" t="s">
        <v>366</v>
      </c>
      <c r="E735" s="167" t="s">
        <v>519</v>
      </c>
      <c r="F735" s="166" t="s">
        <v>1013</v>
      </c>
      <c r="G735" s="49"/>
      <c r="H735" s="55">
        <v>180</v>
      </c>
      <c r="I735" s="55"/>
      <c r="J735" s="50">
        <v>180</v>
      </c>
      <c r="K735" s="49"/>
      <c r="L735" s="152"/>
      <c r="M735" s="55"/>
      <c r="N735" s="49">
        <v>180</v>
      </c>
      <c r="O735" s="50"/>
      <c r="P735" s="50">
        <v>180</v>
      </c>
      <c r="Q735" s="49"/>
      <c r="R735" s="152"/>
      <c r="S735" s="123">
        <v>5</v>
      </c>
      <c r="T735" s="123">
        <v>0</v>
      </c>
      <c r="U735" s="123">
        <v>0</v>
      </c>
      <c r="V735" s="123">
        <v>45</v>
      </c>
      <c r="W735" s="123">
        <v>0</v>
      </c>
      <c r="X735" s="123">
        <v>0</v>
      </c>
      <c r="Y735" s="123">
        <v>30</v>
      </c>
      <c r="Z735" s="123">
        <v>0</v>
      </c>
      <c r="AA735" s="123">
        <v>0</v>
      </c>
      <c r="AB735" s="123">
        <v>0</v>
      </c>
      <c r="AC735" s="123">
        <v>0</v>
      </c>
      <c r="AD735" s="123">
        <v>0</v>
      </c>
      <c r="AE735" s="123">
        <v>0</v>
      </c>
      <c r="AF735" s="123">
        <v>5</v>
      </c>
      <c r="AG735" s="123">
        <v>5</v>
      </c>
      <c r="AH735" s="123">
        <v>0</v>
      </c>
      <c r="AI735" s="123">
        <v>5</v>
      </c>
      <c r="AJ735" s="123">
        <v>0</v>
      </c>
      <c r="AK735" s="123">
        <v>0</v>
      </c>
      <c r="AL735" s="123">
        <v>0</v>
      </c>
      <c r="AM735" s="123">
        <v>65</v>
      </c>
      <c r="AN735" s="123">
        <v>0</v>
      </c>
      <c r="AO735" s="123">
        <v>0</v>
      </c>
      <c r="AP735" s="123">
        <v>0</v>
      </c>
      <c r="AQ735" s="123">
        <v>10</v>
      </c>
      <c r="AR735" s="123">
        <v>5</v>
      </c>
      <c r="AS735" s="123">
        <v>0</v>
      </c>
      <c r="AT735" s="123">
        <v>0</v>
      </c>
      <c r="AU735" s="123">
        <v>0</v>
      </c>
      <c r="AV735" s="123">
        <v>0</v>
      </c>
      <c r="AW735" s="123">
        <v>0</v>
      </c>
      <c r="AX735" s="123">
        <v>0</v>
      </c>
      <c r="AY735" s="123">
        <v>0</v>
      </c>
      <c r="AZ735" s="123">
        <v>5</v>
      </c>
      <c r="BA735" s="123">
        <v>0</v>
      </c>
      <c r="BB735" s="123">
        <v>0</v>
      </c>
      <c r="BC735" s="123">
        <v>0</v>
      </c>
      <c r="BD735" s="123">
        <v>0</v>
      </c>
      <c r="BE735" s="123">
        <v>0</v>
      </c>
      <c r="BF735" s="123">
        <v>0</v>
      </c>
      <c r="BG735" s="123">
        <v>0</v>
      </c>
      <c r="BH735" s="123">
        <v>0</v>
      </c>
      <c r="BI735" s="49"/>
      <c r="BJ735" s="166"/>
      <c r="BK735" s="166"/>
      <c r="BL735" s="166"/>
      <c r="BM735" s="149">
        <v>0</v>
      </c>
    </row>
    <row r="736" spans="2:65" ht="18" hidden="1" customHeight="1" outlineLevel="3">
      <c r="B736" s="166" t="s">
        <v>1004</v>
      </c>
      <c r="C736" s="166" t="s">
        <v>1242</v>
      </c>
      <c r="D736" s="166" t="s">
        <v>403</v>
      </c>
      <c r="E736" s="167" t="s">
        <v>526</v>
      </c>
      <c r="F736" s="166" t="s">
        <v>1014</v>
      </c>
      <c r="G736" s="49"/>
      <c r="H736" s="55">
        <v>526</v>
      </c>
      <c r="I736" s="55"/>
      <c r="J736" s="50">
        <v>526</v>
      </c>
      <c r="K736" s="49"/>
      <c r="L736" s="152"/>
      <c r="M736" s="55"/>
      <c r="N736" s="49">
        <v>526</v>
      </c>
      <c r="O736" s="50"/>
      <c r="P736" s="50">
        <v>526</v>
      </c>
      <c r="Q736" s="49"/>
      <c r="R736" s="152"/>
      <c r="S736" s="123">
        <v>8</v>
      </c>
      <c r="T736" s="123">
        <v>0</v>
      </c>
      <c r="U736" s="123">
        <v>0</v>
      </c>
      <c r="V736" s="123">
        <v>210</v>
      </c>
      <c r="W736" s="123">
        <v>0</v>
      </c>
      <c r="X736" s="123">
        <v>5</v>
      </c>
      <c r="Y736" s="123">
        <v>153</v>
      </c>
      <c r="Z736" s="123">
        <v>0</v>
      </c>
      <c r="AA736" s="123">
        <v>0</v>
      </c>
      <c r="AB736" s="123">
        <v>0</v>
      </c>
      <c r="AC736" s="123">
        <v>0</v>
      </c>
      <c r="AD736" s="123">
        <v>0</v>
      </c>
      <c r="AE736" s="123">
        <v>0</v>
      </c>
      <c r="AF736" s="123">
        <v>10</v>
      </c>
      <c r="AG736" s="123">
        <v>0</v>
      </c>
      <c r="AH736" s="123">
        <v>5</v>
      </c>
      <c r="AI736" s="123">
        <v>5</v>
      </c>
      <c r="AJ736" s="123">
        <v>15</v>
      </c>
      <c r="AK736" s="123">
        <v>0</v>
      </c>
      <c r="AL736" s="123">
        <v>0</v>
      </c>
      <c r="AM736" s="123">
        <v>5</v>
      </c>
      <c r="AN736" s="123">
        <v>0</v>
      </c>
      <c r="AO736" s="123">
        <v>0</v>
      </c>
      <c r="AP736" s="123">
        <v>5</v>
      </c>
      <c r="AQ736" s="123">
        <v>80</v>
      </c>
      <c r="AR736" s="123">
        <v>5</v>
      </c>
      <c r="AS736" s="123">
        <v>0</v>
      </c>
      <c r="AT736" s="123">
        <v>0</v>
      </c>
      <c r="AU736" s="123">
        <v>0</v>
      </c>
      <c r="AV736" s="123">
        <v>15</v>
      </c>
      <c r="AW736" s="123">
        <v>0</v>
      </c>
      <c r="AX736" s="123">
        <v>0</v>
      </c>
      <c r="AY736" s="123">
        <v>0</v>
      </c>
      <c r="AZ736" s="123">
        <v>0</v>
      </c>
      <c r="BA736" s="123">
        <v>0</v>
      </c>
      <c r="BB736" s="123">
        <v>0</v>
      </c>
      <c r="BC736" s="123">
        <v>0</v>
      </c>
      <c r="BD736" s="123">
        <v>0</v>
      </c>
      <c r="BE736" s="123">
        <v>5</v>
      </c>
      <c r="BF736" s="123">
        <v>0</v>
      </c>
      <c r="BG736" s="123">
        <v>0</v>
      </c>
      <c r="BH736" s="123">
        <v>0</v>
      </c>
      <c r="BI736" s="49"/>
      <c r="BJ736" s="166"/>
      <c r="BK736" s="166"/>
      <c r="BL736" s="166"/>
      <c r="BM736" s="149">
        <v>0</v>
      </c>
    </row>
    <row r="737" spans="2:65" ht="18" hidden="1" customHeight="1" outlineLevel="3">
      <c r="B737" s="166" t="s">
        <v>1004</v>
      </c>
      <c r="C737" s="166" t="s">
        <v>1243</v>
      </c>
      <c r="D737" s="166" t="s">
        <v>389</v>
      </c>
      <c r="E737" s="167" t="s">
        <v>520</v>
      </c>
      <c r="F737" s="166" t="s">
        <v>1015</v>
      </c>
      <c r="G737" s="49"/>
      <c r="H737" s="55">
        <v>0</v>
      </c>
      <c r="I737" s="55"/>
      <c r="J737" s="50">
        <v>0</v>
      </c>
      <c r="K737" s="49"/>
      <c r="L737" s="152"/>
      <c r="M737" s="55"/>
      <c r="N737" s="49">
        <v>0</v>
      </c>
      <c r="O737" s="50"/>
      <c r="P737" s="50">
        <v>0</v>
      </c>
      <c r="Q737" s="49"/>
      <c r="R737" s="152"/>
      <c r="S737" s="123">
        <v>0</v>
      </c>
      <c r="T737" s="123">
        <v>0</v>
      </c>
      <c r="U737" s="123">
        <v>0</v>
      </c>
      <c r="V737" s="123">
        <v>0</v>
      </c>
      <c r="W737" s="123">
        <v>0</v>
      </c>
      <c r="X737" s="123">
        <v>0</v>
      </c>
      <c r="Y737" s="123">
        <v>0</v>
      </c>
      <c r="Z737" s="123">
        <v>0</v>
      </c>
      <c r="AA737" s="123">
        <v>0</v>
      </c>
      <c r="AB737" s="123">
        <v>0</v>
      </c>
      <c r="AC737" s="123">
        <v>0</v>
      </c>
      <c r="AD737" s="123">
        <v>0</v>
      </c>
      <c r="AE737" s="123">
        <v>0</v>
      </c>
      <c r="AF737" s="123">
        <v>0</v>
      </c>
      <c r="AG737" s="123">
        <v>0</v>
      </c>
      <c r="AH737" s="123">
        <v>0</v>
      </c>
      <c r="AI737" s="123">
        <v>0</v>
      </c>
      <c r="AJ737" s="123">
        <v>0</v>
      </c>
      <c r="AK737" s="123">
        <v>0</v>
      </c>
      <c r="AL737" s="123">
        <v>0</v>
      </c>
      <c r="AM737" s="123">
        <v>0</v>
      </c>
      <c r="AN737" s="123">
        <v>0</v>
      </c>
      <c r="AO737" s="123">
        <v>0</v>
      </c>
      <c r="AP737" s="123">
        <v>0</v>
      </c>
      <c r="AQ737" s="123">
        <v>0</v>
      </c>
      <c r="AR737" s="123">
        <v>0</v>
      </c>
      <c r="AS737" s="123">
        <v>0</v>
      </c>
      <c r="AT737" s="123">
        <v>0</v>
      </c>
      <c r="AU737" s="123">
        <v>0</v>
      </c>
      <c r="AV737" s="123">
        <v>0</v>
      </c>
      <c r="AW737" s="123">
        <v>0</v>
      </c>
      <c r="AX737" s="123">
        <v>0</v>
      </c>
      <c r="AY737" s="123">
        <v>0</v>
      </c>
      <c r="AZ737" s="123">
        <v>0</v>
      </c>
      <c r="BA737" s="123">
        <v>0</v>
      </c>
      <c r="BB737" s="123">
        <v>0</v>
      </c>
      <c r="BC737" s="123">
        <v>0</v>
      </c>
      <c r="BD737" s="123">
        <v>0</v>
      </c>
      <c r="BE737" s="123">
        <v>0</v>
      </c>
      <c r="BF737" s="123">
        <v>0</v>
      </c>
      <c r="BG737" s="123">
        <v>0</v>
      </c>
      <c r="BH737" s="123">
        <v>0</v>
      </c>
      <c r="BI737" s="49"/>
      <c r="BJ737" s="166"/>
      <c r="BK737" s="166"/>
      <c r="BL737" s="166"/>
      <c r="BM737" s="149">
        <v>0</v>
      </c>
    </row>
    <row r="738" spans="2:65" ht="18" hidden="1" customHeight="1" outlineLevel="3">
      <c r="B738" s="166" t="s">
        <v>1004</v>
      </c>
      <c r="C738" s="166" t="s">
        <v>1243</v>
      </c>
      <c r="D738" s="166" t="s">
        <v>1120</v>
      </c>
      <c r="E738" s="167" t="s">
        <v>1121</v>
      </c>
      <c r="F738" s="166"/>
      <c r="G738" s="49"/>
      <c r="H738" s="55">
        <v>164</v>
      </c>
      <c r="I738" s="55"/>
      <c r="J738" s="50">
        <v>164</v>
      </c>
      <c r="K738" s="49"/>
      <c r="L738" s="152"/>
      <c r="M738" s="55"/>
      <c r="N738" s="49">
        <v>164</v>
      </c>
      <c r="O738" s="50"/>
      <c r="P738" s="50">
        <v>164</v>
      </c>
      <c r="Q738" s="49"/>
      <c r="R738" s="152"/>
      <c r="S738" s="123">
        <v>0</v>
      </c>
      <c r="T738" s="123">
        <v>0</v>
      </c>
      <c r="U738" s="123">
        <v>0</v>
      </c>
      <c r="V738" s="123">
        <v>70</v>
      </c>
      <c r="W738" s="123">
        <v>0</v>
      </c>
      <c r="X738" s="123">
        <v>5</v>
      </c>
      <c r="Y738" s="123">
        <v>54</v>
      </c>
      <c r="Z738" s="123">
        <v>0</v>
      </c>
      <c r="AA738" s="123">
        <v>0</v>
      </c>
      <c r="AB738" s="123">
        <v>0</v>
      </c>
      <c r="AC738" s="123">
        <v>0</v>
      </c>
      <c r="AD738" s="123">
        <v>0</v>
      </c>
      <c r="AE738" s="123">
        <v>0</v>
      </c>
      <c r="AF738" s="123">
        <v>5</v>
      </c>
      <c r="AG738" s="123">
        <v>0</v>
      </c>
      <c r="AH738" s="123">
        <v>0</v>
      </c>
      <c r="AI738" s="123">
        <v>5</v>
      </c>
      <c r="AJ738" s="123">
        <v>5</v>
      </c>
      <c r="AK738" s="123">
        <v>0</v>
      </c>
      <c r="AL738" s="123">
        <v>0</v>
      </c>
      <c r="AM738" s="123">
        <v>5</v>
      </c>
      <c r="AN738" s="123">
        <v>0</v>
      </c>
      <c r="AO738" s="123">
        <v>0</v>
      </c>
      <c r="AP738" s="123">
        <v>5</v>
      </c>
      <c r="AQ738" s="123">
        <v>0</v>
      </c>
      <c r="AR738" s="123">
        <v>0</v>
      </c>
      <c r="AS738" s="123">
        <v>0</v>
      </c>
      <c r="AT738" s="123">
        <v>0</v>
      </c>
      <c r="AU738" s="123">
        <v>0</v>
      </c>
      <c r="AV738" s="123">
        <v>5</v>
      </c>
      <c r="AW738" s="123">
        <v>0</v>
      </c>
      <c r="AX738" s="123">
        <v>0</v>
      </c>
      <c r="AY738" s="123">
        <v>0</v>
      </c>
      <c r="AZ738" s="123">
        <v>0</v>
      </c>
      <c r="BA738" s="123">
        <v>0</v>
      </c>
      <c r="BB738" s="123">
        <v>0</v>
      </c>
      <c r="BC738" s="123">
        <v>0</v>
      </c>
      <c r="BD738" s="123">
        <v>0</v>
      </c>
      <c r="BE738" s="123">
        <v>5</v>
      </c>
      <c r="BF738" s="123">
        <v>0</v>
      </c>
      <c r="BG738" s="123">
        <v>0</v>
      </c>
      <c r="BH738" s="123">
        <v>0</v>
      </c>
      <c r="BI738" s="49"/>
      <c r="BJ738" s="166"/>
      <c r="BK738" s="166"/>
      <c r="BL738" s="166"/>
      <c r="BM738" s="149">
        <v>0</v>
      </c>
    </row>
    <row r="739" spans="2:65" ht="18" hidden="1" customHeight="1" outlineLevel="3">
      <c r="B739" s="166" t="s">
        <v>1004</v>
      </c>
      <c r="C739" s="166" t="s">
        <v>353</v>
      </c>
      <c r="D739" s="166" t="s">
        <v>504</v>
      </c>
      <c r="E739" s="167" t="s">
        <v>505</v>
      </c>
      <c r="F739" s="166" t="s">
        <v>622</v>
      </c>
      <c r="G739" s="49"/>
      <c r="H739" s="55">
        <v>0</v>
      </c>
      <c r="I739" s="55"/>
      <c r="J739" s="50">
        <v>0</v>
      </c>
      <c r="K739" s="49"/>
      <c r="L739" s="152"/>
      <c r="M739" s="55"/>
      <c r="N739" s="49">
        <v>0</v>
      </c>
      <c r="O739" s="50"/>
      <c r="P739" s="50">
        <v>0</v>
      </c>
      <c r="Q739" s="49"/>
      <c r="R739" s="152"/>
      <c r="S739" s="123">
        <v>0</v>
      </c>
      <c r="T739" s="123">
        <v>0</v>
      </c>
      <c r="U739" s="123">
        <v>0</v>
      </c>
      <c r="V739" s="123">
        <v>0</v>
      </c>
      <c r="W739" s="123">
        <v>0</v>
      </c>
      <c r="X739" s="123">
        <v>0</v>
      </c>
      <c r="Y739" s="123">
        <v>0</v>
      </c>
      <c r="Z739" s="123">
        <v>0</v>
      </c>
      <c r="AA739" s="123">
        <v>0</v>
      </c>
      <c r="AB739" s="123">
        <v>0</v>
      </c>
      <c r="AC739" s="123">
        <v>0</v>
      </c>
      <c r="AD739" s="123">
        <v>0</v>
      </c>
      <c r="AE739" s="123">
        <v>0</v>
      </c>
      <c r="AF739" s="123">
        <v>0</v>
      </c>
      <c r="AG739" s="123">
        <v>0</v>
      </c>
      <c r="AH739" s="123">
        <v>0</v>
      </c>
      <c r="AI739" s="123">
        <v>0</v>
      </c>
      <c r="AJ739" s="123">
        <v>0</v>
      </c>
      <c r="AK739" s="123">
        <v>0</v>
      </c>
      <c r="AL739" s="123">
        <v>0</v>
      </c>
      <c r="AM739" s="123">
        <v>0</v>
      </c>
      <c r="AN739" s="123">
        <v>0</v>
      </c>
      <c r="AO739" s="123">
        <v>0</v>
      </c>
      <c r="AP739" s="123">
        <v>0</v>
      </c>
      <c r="AQ739" s="123">
        <v>0</v>
      </c>
      <c r="AR739" s="123">
        <v>0</v>
      </c>
      <c r="AS739" s="123">
        <v>0</v>
      </c>
      <c r="AT739" s="123">
        <v>0</v>
      </c>
      <c r="AU739" s="123">
        <v>0</v>
      </c>
      <c r="AV739" s="123">
        <v>0</v>
      </c>
      <c r="AW739" s="123">
        <v>0</v>
      </c>
      <c r="AX739" s="123">
        <v>0</v>
      </c>
      <c r="AY739" s="123">
        <v>0</v>
      </c>
      <c r="AZ739" s="123">
        <v>0</v>
      </c>
      <c r="BA739" s="123">
        <v>0</v>
      </c>
      <c r="BB739" s="123">
        <v>0</v>
      </c>
      <c r="BC739" s="123">
        <v>0</v>
      </c>
      <c r="BD739" s="123">
        <v>0</v>
      </c>
      <c r="BE739" s="123">
        <v>0</v>
      </c>
      <c r="BF739" s="123">
        <v>0</v>
      </c>
      <c r="BG739" s="123">
        <v>0</v>
      </c>
      <c r="BH739" s="123">
        <v>0</v>
      </c>
      <c r="BI739" s="49"/>
      <c r="BJ739" s="166"/>
      <c r="BK739" s="166"/>
      <c r="BL739" s="166"/>
      <c r="BM739" s="149">
        <v>0</v>
      </c>
    </row>
    <row r="740" spans="2:65" ht="18" hidden="1" customHeight="1" outlineLevel="3">
      <c r="B740" s="166" t="s">
        <v>1004</v>
      </c>
      <c r="C740" s="166" t="s">
        <v>353</v>
      </c>
      <c r="D740" s="166" t="s">
        <v>528</v>
      </c>
      <c r="E740" s="167" t="s">
        <v>529</v>
      </c>
      <c r="F740" s="166" t="s">
        <v>1016</v>
      </c>
      <c r="G740" s="49"/>
      <c r="H740" s="55">
        <v>172</v>
      </c>
      <c r="I740" s="55"/>
      <c r="J740" s="50">
        <v>172</v>
      </c>
      <c r="K740" s="49"/>
      <c r="L740" s="152"/>
      <c r="M740" s="55"/>
      <c r="N740" s="49">
        <v>172</v>
      </c>
      <c r="O740" s="50"/>
      <c r="P740" s="50">
        <v>172</v>
      </c>
      <c r="Q740" s="49"/>
      <c r="R740" s="152"/>
      <c r="S740" s="123">
        <v>5</v>
      </c>
      <c r="T740" s="123">
        <v>0</v>
      </c>
      <c r="U740" s="123">
        <v>0</v>
      </c>
      <c r="V740" s="123">
        <v>37</v>
      </c>
      <c r="W740" s="123">
        <v>0</v>
      </c>
      <c r="X740" s="123">
        <v>5</v>
      </c>
      <c r="Y740" s="123">
        <v>5</v>
      </c>
      <c r="Z740" s="123">
        <v>0</v>
      </c>
      <c r="AA740" s="123">
        <v>0</v>
      </c>
      <c r="AB740" s="123">
        <v>0</v>
      </c>
      <c r="AC740" s="123">
        <v>0</v>
      </c>
      <c r="AD740" s="123">
        <v>0</v>
      </c>
      <c r="AE740" s="123">
        <v>0</v>
      </c>
      <c r="AF740" s="123">
        <v>0</v>
      </c>
      <c r="AG740" s="123">
        <v>0</v>
      </c>
      <c r="AH740" s="123">
        <v>10</v>
      </c>
      <c r="AI740" s="123">
        <v>5</v>
      </c>
      <c r="AJ740" s="123">
        <v>90</v>
      </c>
      <c r="AK740" s="123">
        <v>0</v>
      </c>
      <c r="AL740" s="123">
        <v>0</v>
      </c>
      <c r="AM740" s="123">
        <v>10</v>
      </c>
      <c r="AN740" s="123">
        <v>0</v>
      </c>
      <c r="AO740" s="123">
        <v>0</v>
      </c>
      <c r="AP740" s="123">
        <v>0</v>
      </c>
      <c r="AQ740" s="123">
        <v>5</v>
      </c>
      <c r="AR740" s="123">
        <v>0</v>
      </c>
      <c r="AS740" s="123">
        <v>0</v>
      </c>
      <c r="AT740" s="123">
        <v>0</v>
      </c>
      <c r="AU740" s="123">
        <v>0</v>
      </c>
      <c r="AV740" s="123">
        <v>0</v>
      </c>
      <c r="AW740" s="123">
        <v>0</v>
      </c>
      <c r="AX740" s="123">
        <v>0</v>
      </c>
      <c r="AY740" s="123">
        <v>0</v>
      </c>
      <c r="AZ740" s="123">
        <v>0</v>
      </c>
      <c r="BA740" s="123">
        <v>0</v>
      </c>
      <c r="BB740" s="123">
        <v>0</v>
      </c>
      <c r="BC740" s="123">
        <v>0</v>
      </c>
      <c r="BD740" s="123">
        <v>0</v>
      </c>
      <c r="BE740" s="123">
        <v>0</v>
      </c>
      <c r="BF740" s="123">
        <v>0</v>
      </c>
      <c r="BG740" s="123">
        <v>0</v>
      </c>
      <c r="BH740" s="123">
        <v>0</v>
      </c>
      <c r="BI740" s="49"/>
      <c r="BJ740" s="166"/>
      <c r="BK740" s="166"/>
      <c r="BL740" s="166"/>
      <c r="BM740" s="149">
        <v>0</v>
      </c>
    </row>
    <row r="741" spans="2:65" ht="18" hidden="1" customHeight="1" outlineLevel="3">
      <c r="B741" s="166" t="s">
        <v>1004</v>
      </c>
      <c r="C741" s="166" t="s">
        <v>1243</v>
      </c>
      <c r="D741" s="166" t="s">
        <v>568</v>
      </c>
      <c r="E741" s="167" t="s">
        <v>588</v>
      </c>
      <c r="F741" s="166" t="s">
        <v>1017</v>
      </c>
      <c r="G741" s="49"/>
      <c r="H741" s="55">
        <v>200</v>
      </c>
      <c r="I741" s="55"/>
      <c r="J741" s="50">
        <v>200</v>
      </c>
      <c r="K741" s="49"/>
      <c r="L741" s="152"/>
      <c r="M741" s="55"/>
      <c r="N741" s="49">
        <v>200</v>
      </c>
      <c r="O741" s="50"/>
      <c r="P741" s="50">
        <v>200</v>
      </c>
      <c r="Q741" s="49"/>
      <c r="R741" s="152"/>
      <c r="S741" s="123">
        <v>5</v>
      </c>
      <c r="T741" s="123">
        <v>0</v>
      </c>
      <c r="U741" s="123">
        <v>0</v>
      </c>
      <c r="V741" s="123">
        <v>45</v>
      </c>
      <c r="W741" s="123">
        <v>0</v>
      </c>
      <c r="X741" s="123">
        <v>0</v>
      </c>
      <c r="Y741" s="123">
        <v>30</v>
      </c>
      <c r="Z741" s="123">
        <v>0</v>
      </c>
      <c r="AA741" s="123">
        <v>0</v>
      </c>
      <c r="AB741" s="123">
        <v>0</v>
      </c>
      <c r="AC741" s="123">
        <v>0</v>
      </c>
      <c r="AD741" s="123">
        <v>0</v>
      </c>
      <c r="AE741" s="123">
        <v>0</v>
      </c>
      <c r="AF741" s="123">
        <v>5</v>
      </c>
      <c r="AG741" s="123">
        <v>5</v>
      </c>
      <c r="AH741" s="123">
        <v>0</v>
      </c>
      <c r="AI741" s="123">
        <v>5</v>
      </c>
      <c r="AJ741" s="123">
        <v>20</v>
      </c>
      <c r="AK741" s="123">
        <v>0</v>
      </c>
      <c r="AL741" s="123">
        <v>0</v>
      </c>
      <c r="AM741" s="123">
        <v>65</v>
      </c>
      <c r="AN741" s="123">
        <v>0</v>
      </c>
      <c r="AO741" s="123">
        <v>0</v>
      </c>
      <c r="AP741" s="123">
        <v>5</v>
      </c>
      <c r="AQ741" s="123">
        <v>10</v>
      </c>
      <c r="AR741" s="123">
        <v>5</v>
      </c>
      <c r="AS741" s="123">
        <v>0</v>
      </c>
      <c r="AT741" s="123">
        <v>0</v>
      </c>
      <c r="AU741" s="123">
        <v>0</v>
      </c>
      <c r="AV741" s="123">
        <v>0</v>
      </c>
      <c r="AW741" s="123">
        <v>0</v>
      </c>
      <c r="AX741" s="123">
        <v>0</v>
      </c>
      <c r="AY741" s="123">
        <v>0</v>
      </c>
      <c r="AZ741" s="123">
        <v>0</v>
      </c>
      <c r="BA741" s="123">
        <v>0</v>
      </c>
      <c r="BB741" s="123">
        <v>0</v>
      </c>
      <c r="BC741" s="123">
        <v>0</v>
      </c>
      <c r="BD741" s="123">
        <v>0</v>
      </c>
      <c r="BE741" s="123">
        <v>0</v>
      </c>
      <c r="BF741" s="123">
        <v>0</v>
      </c>
      <c r="BG741" s="123">
        <v>0</v>
      </c>
      <c r="BH741" s="123">
        <v>0</v>
      </c>
      <c r="BI741" s="49"/>
      <c r="BJ741" s="166"/>
      <c r="BK741" s="166"/>
      <c r="BL741" s="166"/>
      <c r="BM741" s="149">
        <v>0</v>
      </c>
    </row>
    <row r="742" spans="2:65" ht="18" hidden="1" customHeight="1" outlineLevel="3">
      <c r="B742" s="166" t="s">
        <v>1004</v>
      </c>
      <c r="C742" s="166" t="s">
        <v>1242</v>
      </c>
      <c r="D742" s="166" t="s">
        <v>566</v>
      </c>
      <c r="E742" s="167" t="s">
        <v>586</v>
      </c>
      <c r="F742" s="166" t="s">
        <v>1018</v>
      </c>
      <c r="G742" s="49"/>
      <c r="H742" s="55">
        <v>0</v>
      </c>
      <c r="I742" s="55"/>
      <c r="J742" s="50">
        <v>0</v>
      </c>
      <c r="K742" s="49"/>
      <c r="L742" s="152"/>
      <c r="M742" s="55"/>
      <c r="N742" s="49">
        <v>0</v>
      </c>
      <c r="O742" s="50"/>
      <c r="P742" s="50">
        <v>0</v>
      </c>
      <c r="Q742" s="49"/>
      <c r="R742" s="152"/>
      <c r="S742" s="123">
        <v>0</v>
      </c>
      <c r="T742" s="123">
        <v>0</v>
      </c>
      <c r="U742" s="123">
        <v>0</v>
      </c>
      <c r="V742" s="123">
        <v>0</v>
      </c>
      <c r="W742" s="123">
        <v>0</v>
      </c>
      <c r="X742" s="123">
        <v>0</v>
      </c>
      <c r="Y742" s="123">
        <v>0</v>
      </c>
      <c r="Z742" s="123">
        <v>0</v>
      </c>
      <c r="AA742" s="123">
        <v>0</v>
      </c>
      <c r="AB742" s="123">
        <v>0</v>
      </c>
      <c r="AC742" s="123">
        <v>0</v>
      </c>
      <c r="AD742" s="123">
        <v>0</v>
      </c>
      <c r="AE742" s="123">
        <v>0</v>
      </c>
      <c r="AF742" s="123">
        <v>0</v>
      </c>
      <c r="AG742" s="123">
        <v>0</v>
      </c>
      <c r="AH742" s="123">
        <v>0</v>
      </c>
      <c r="AI742" s="123">
        <v>0</v>
      </c>
      <c r="AJ742" s="123">
        <v>0</v>
      </c>
      <c r="AK742" s="123">
        <v>0</v>
      </c>
      <c r="AL742" s="123">
        <v>0</v>
      </c>
      <c r="AM742" s="123">
        <v>0</v>
      </c>
      <c r="AN742" s="123">
        <v>0</v>
      </c>
      <c r="AO742" s="123">
        <v>0</v>
      </c>
      <c r="AP742" s="123">
        <v>0</v>
      </c>
      <c r="AQ742" s="123">
        <v>0</v>
      </c>
      <c r="AR742" s="123">
        <v>0</v>
      </c>
      <c r="AS742" s="123">
        <v>0</v>
      </c>
      <c r="AT742" s="123">
        <v>0</v>
      </c>
      <c r="AU742" s="123">
        <v>0</v>
      </c>
      <c r="AV742" s="123">
        <v>0</v>
      </c>
      <c r="AW742" s="123">
        <v>0</v>
      </c>
      <c r="AX742" s="123">
        <v>0</v>
      </c>
      <c r="AY742" s="123">
        <v>0</v>
      </c>
      <c r="AZ742" s="123">
        <v>0</v>
      </c>
      <c r="BA742" s="123">
        <v>0</v>
      </c>
      <c r="BB742" s="123">
        <v>0</v>
      </c>
      <c r="BC742" s="123">
        <v>0</v>
      </c>
      <c r="BD742" s="123">
        <v>0</v>
      </c>
      <c r="BE742" s="123">
        <v>0</v>
      </c>
      <c r="BF742" s="123">
        <v>0</v>
      </c>
      <c r="BG742" s="123">
        <v>0</v>
      </c>
      <c r="BH742" s="123">
        <v>0</v>
      </c>
      <c r="BI742" s="49"/>
      <c r="BJ742" s="166"/>
      <c r="BK742" s="166"/>
      <c r="BL742" s="166"/>
      <c r="BM742" s="149">
        <v>0</v>
      </c>
    </row>
    <row r="743" spans="2:65" ht="18" hidden="1" customHeight="1" outlineLevel="3">
      <c r="B743" s="166" t="s">
        <v>1004</v>
      </c>
      <c r="C743" s="166" t="s">
        <v>353</v>
      </c>
      <c r="D743" s="166" t="s">
        <v>540</v>
      </c>
      <c r="E743" s="167" t="s">
        <v>725</v>
      </c>
      <c r="F743" s="166" t="s">
        <v>1019</v>
      </c>
      <c r="G743" s="49"/>
      <c r="H743" s="55">
        <v>165</v>
      </c>
      <c r="I743" s="55"/>
      <c r="J743" s="50">
        <v>165</v>
      </c>
      <c r="K743" s="49"/>
      <c r="L743" s="152"/>
      <c r="M743" s="55"/>
      <c r="N743" s="49">
        <v>165</v>
      </c>
      <c r="O743" s="50"/>
      <c r="P743" s="50">
        <v>165</v>
      </c>
      <c r="Q743" s="49"/>
      <c r="R743" s="152"/>
      <c r="S743" s="123">
        <v>0</v>
      </c>
      <c r="T743" s="123">
        <v>0</v>
      </c>
      <c r="U743" s="123">
        <v>0</v>
      </c>
      <c r="V743" s="123">
        <v>50</v>
      </c>
      <c r="W743" s="123">
        <v>0</v>
      </c>
      <c r="X743" s="123">
        <v>5</v>
      </c>
      <c r="Y743" s="123">
        <v>75</v>
      </c>
      <c r="Z743" s="123">
        <v>0</v>
      </c>
      <c r="AA743" s="123">
        <v>0</v>
      </c>
      <c r="AB743" s="123">
        <v>0</v>
      </c>
      <c r="AC743" s="123">
        <v>0</v>
      </c>
      <c r="AD743" s="123">
        <v>0</v>
      </c>
      <c r="AE743" s="123">
        <v>0</v>
      </c>
      <c r="AF743" s="123">
        <v>5</v>
      </c>
      <c r="AG743" s="123">
        <v>0</v>
      </c>
      <c r="AH743" s="123">
        <v>0</v>
      </c>
      <c r="AI743" s="123">
        <v>5</v>
      </c>
      <c r="AJ743" s="123">
        <v>5</v>
      </c>
      <c r="AK743" s="123">
        <v>0</v>
      </c>
      <c r="AL743" s="123">
        <v>0</v>
      </c>
      <c r="AM743" s="123">
        <v>5</v>
      </c>
      <c r="AN743" s="123">
        <v>0</v>
      </c>
      <c r="AO743" s="123">
        <v>0</v>
      </c>
      <c r="AP743" s="123">
        <v>5</v>
      </c>
      <c r="AQ743" s="123">
        <v>0</v>
      </c>
      <c r="AR743" s="123">
        <v>0</v>
      </c>
      <c r="AS743" s="123">
        <v>0</v>
      </c>
      <c r="AT743" s="123">
        <v>0</v>
      </c>
      <c r="AU743" s="123">
        <v>0</v>
      </c>
      <c r="AV743" s="123">
        <v>5</v>
      </c>
      <c r="AW743" s="123">
        <v>0</v>
      </c>
      <c r="AX743" s="123">
        <v>0</v>
      </c>
      <c r="AY743" s="123">
        <v>0</v>
      </c>
      <c r="AZ743" s="123">
        <v>0</v>
      </c>
      <c r="BA743" s="123">
        <v>0</v>
      </c>
      <c r="BB743" s="123">
        <v>0</v>
      </c>
      <c r="BC743" s="123">
        <v>0</v>
      </c>
      <c r="BD743" s="123">
        <v>0</v>
      </c>
      <c r="BE743" s="123">
        <v>5</v>
      </c>
      <c r="BF743" s="123">
        <v>0</v>
      </c>
      <c r="BG743" s="123">
        <v>0</v>
      </c>
      <c r="BH743" s="123">
        <v>0</v>
      </c>
      <c r="BI743" s="49"/>
      <c r="BJ743" s="166"/>
      <c r="BK743" s="166"/>
      <c r="BL743" s="166"/>
      <c r="BM743" s="149">
        <v>0</v>
      </c>
    </row>
    <row r="744" spans="2:65" ht="18" hidden="1" customHeight="1" outlineLevel="3">
      <c r="B744" s="166" t="s">
        <v>1004</v>
      </c>
      <c r="C744" s="166" t="s">
        <v>1243</v>
      </c>
      <c r="D744" s="166" t="s">
        <v>1176</v>
      </c>
      <c r="E744" s="167" t="s">
        <v>1177</v>
      </c>
      <c r="F744" s="166" t="s">
        <v>1020</v>
      </c>
      <c r="G744" s="49"/>
      <c r="H744" s="55">
        <v>165</v>
      </c>
      <c r="I744" s="55"/>
      <c r="J744" s="50">
        <v>165</v>
      </c>
      <c r="K744" s="49"/>
      <c r="L744" s="152"/>
      <c r="M744" s="55"/>
      <c r="N744" s="49">
        <v>165</v>
      </c>
      <c r="O744" s="50"/>
      <c r="P744" s="50">
        <v>165</v>
      </c>
      <c r="Q744" s="49"/>
      <c r="R744" s="152"/>
      <c r="S744" s="123">
        <v>5</v>
      </c>
      <c r="T744" s="123">
        <v>0</v>
      </c>
      <c r="U744" s="123">
        <v>0</v>
      </c>
      <c r="V744" s="123">
        <v>40</v>
      </c>
      <c r="W744" s="123">
        <v>0</v>
      </c>
      <c r="X744" s="123">
        <v>0</v>
      </c>
      <c r="Y744" s="123">
        <v>10</v>
      </c>
      <c r="Z744" s="123">
        <v>0</v>
      </c>
      <c r="AA744" s="123">
        <v>0</v>
      </c>
      <c r="AB744" s="123">
        <v>0</v>
      </c>
      <c r="AC744" s="123">
        <v>0</v>
      </c>
      <c r="AD744" s="123">
        <v>0</v>
      </c>
      <c r="AE744" s="123">
        <v>0</v>
      </c>
      <c r="AF744" s="123">
        <v>5</v>
      </c>
      <c r="AG744" s="123">
        <v>5</v>
      </c>
      <c r="AH744" s="123">
        <v>0</v>
      </c>
      <c r="AI744" s="123">
        <v>5</v>
      </c>
      <c r="AJ744" s="123">
        <v>10</v>
      </c>
      <c r="AK744" s="123">
        <v>0</v>
      </c>
      <c r="AL744" s="123">
        <v>0</v>
      </c>
      <c r="AM744" s="123">
        <v>60</v>
      </c>
      <c r="AN744" s="123">
        <v>0</v>
      </c>
      <c r="AO744" s="123">
        <v>0</v>
      </c>
      <c r="AP744" s="123">
        <v>5</v>
      </c>
      <c r="AQ744" s="123">
        <v>10</v>
      </c>
      <c r="AR744" s="123">
        <v>5</v>
      </c>
      <c r="AS744" s="123">
        <v>0</v>
      </c>
      <c r="AT744" s="123">
        <v>0</v>
      </c>
      <c r="AU744" s="123">
        <v>0</v>
      </c>
      <c r="AV744" s="123">
        <v>0</v>
      </c>
      <c r="AW744" s="123">
        <v>0</v>
      </c>
      <c r="AX744" s="123">
        <v>0</v>
      </c>
      <c r="AY744" s="123">
        <v>0</v>
      </c>
      <c r="AZ744" s="123">
        <v>5</v>
      </c>
      <c r="BA744" s="123">
        <v>0</v>
      </c>
      <c r="BB744" s="123">
        <v>0</v>
      </c>
      <c r="BC744" s="123">
        <v>0</v>
      </c>
      <c r="BD744" s="123">
        <v>0</v>
      </c>
      <c r="BE744" s="123">
        <v>0</v>
      </c>
      <c r="BF744" s="123">
        <v>0</v>
      </c>
      <c r="BG744" s="123">
        <v>0</v>
      </c>
      <c r="BH744" s="123">
        <v>0</v>
      </c>
      <c r="BI744" s="49"/>
      <c r="BJ744" s="166"/>
      <c r="BK744" s="166"/>
      <c r="BL744" s="166"/>
      <c r="BM744" s="149">
        <v>0</v>
      </c>
    </row>
    <row r="745" spans="2:65" ht="18" hidden="1" customHeight="1" outlineLevel="3">
      <c r="B745" s="166" t="s">
        <v>1004</v>
      </c>
      <c r="C745" s="166" t="s">
        <v>1242</v>
      </c>
      <c r="D745" s="166" t="s">
        <v>1168</v>
      </c>
      <c r="E745" s="167" t="s">
        <v>1169</v>
      </c>
      <c r="F745" s="166" t="s">
        <v>1021</v>
      </c>
      <c r="G745" s="49"/>
      <c r="H745" s="55">
        <v>163</v>
      </c>
      <c r="I745" s="55"/>
      <c r="J745" s="50">
        <v>163</v>
      </c>
      <c r="K745" s="49"/>
      <c r="L745" s="152"/>
      <c r="M745" s="55"/>
      <c r="N745" s="49">
        <v>163</v>
      </c>
      <c r="O745" s="50"/>
      <c r="P745" s="50">
        <v>163</v>
      </c>
      <c r="Q745" s="49"/>
      <c r="R745" s="152"/>
      <c r="S745" s="123">
        <v>0</v>
      </c>
      <c r="T745" s="123">
        <v>0</v>
      </c>
      <c r="U745" s="123">
        <v>0</v>
      </c>
      <c r="V745" s="123">
        <v>70</v>
      </c>
      <c r="W745" s="123">
        <v>0</v>
      </c>
      <c r="X745" s="123">
        <v>5</v>
      </c>
      <c r="Y745" s="123">
        <v>53</v>
      </c>
      <c r="Z745" s="123">
        <v>0</v>
      </c>
      <c r="AA745" s="123">
        <v>0</v>
      </c>
      <c r="AB745" s="123">
        <v>0</v>
      </c>
      <c r="AC745" s="123">
        <v>0</v>
      </c>
      <c r="AD745" s="123">
        <v>0</v>
      </c>
      <c r="AE745" s="123">
        <v>0</v>
      </c>
      <c r="AF745" s="123">
        <v>5</v>
      </c>
      <c r="AG745" s="123">
        <v>0</v>
      </c>
      <c r="AH745" s="123">
        <v>0</v>
      </c>
      <c r="AI745" s="123">
        <v>5</v>
      </c>
      <c r="AJ745" s="123">
        <v>5</v>
      </c>
      <c r="AK745" s="123">
        <v>0</v>
      </c>
      <c r="AL745" s="123">
        <v>0</v>
      </c>
      <c r="AM745" s="123">
        <v>5</v>
      </c>
      <c r="AN745" s="123">
        <v>0</v>
      </c>
      <c r="AO745" s="123">
        <v>0</v>
      </c>
      <c r="AP745" s="123">
        <v>5</v>
      </c>
      <c r="AQ745" s="123">
        <v>0</v>
      </c>
      <c r="AR745" s="123">
        <v>0</v>
      </c>
      <c r="AS745" s="123">
        <v>0</v>
      </c>
      <c r="AT745" s="123">
        <v>0</v>
      </c>
      <c r="AU745" s="123">
        <v>0</v>
      </c>
      <c r="AV745" s="123">
        <v>5</v>
      </c>
      <c r="AW745" s="123">
        <v>0</v>
      </c>
      <c r="AX745" s="123">
        <v>0</v>
      </c>
      <c r="AY745" s="123">
        <v>0</v>
      </c>
      <c r="AZ745" s="123">
        <v>0</v>
      </c>
      <c r="BA745" s="123">
        <v>0</v>
      </c>
      <c r="BB745" s="123">
        <v>0</v>
      </c>
      <c r="BC745" s="123">
        <v>0</v>
      </c>
      <c r="BD745" s="123">
        <v>0</v>
      </c>
      <c r="BE745" s="123">
        <v>5</v>
      </c>
      <c r="BF745" s="123">
        <v>0</v>
      </c>
      <c r="BG745" s="123">
        <v>0</v>
      </c>
      <c r="BH745" s="123">
        <v>0</v>
      </c>
      <c r="BI745" s="49"/>
      <c r="BJ745" s="166"/>
      <c r="BK745" s="166"/>
      <c r="BL745" s="166"/>
      <c r="BM745" s="149">
        <v>0</v>
      </c>
    </row>
    <row r="746" spans="2:65" ht="18" hidden="1" customHeight="1" outlineLevel="3">
      <c r="B746" s="166" t="s">
        <v>1004</v>
      </c>
      <c r="C746" s="166" t="s">
        <v>1243</v>
      </c>
      <c r="D746" s="166" t="s">
        <v>570</v>
      </c>
      <c r="E746" s="167" t="s">
        <v>1022</v>
      </c>
      <c r="F746" s="166" t="s">
        <v>1023</v>
      </c>
      <c r="G746" s="49"/>
      <c r="H746" s="55">
        <v>0</v>
      </c>
      <c r="I746" s="55"/>
      <c r="J746" s="50">
        <v>0</v>
      </c>
      <c r="K746" s="49"/>
      <c r="L746" s="152"/>
      <c r="M746" s="55"/>
      <c r="N746" s="49">
        <v>0</v>
      </c>
      <c r="O746" s="50"/>
      <c r="P746" s="50">
        <v>0</v>
      </c>
      <c r="Q746" s="49"/>
      <c r="R746" s="152"/>
      <c r="S746" s="123">
        <v>0</v>
      </c>
      <c r="T746" s="123">
        <v>0</v>
      </c>
      <c r="U746" s="123">
        <v>0</v>
      </c>
      <c r="V746" s="123">
        <v>0</v>
      </c>
      <c r="W746" s="123">
        <v>0</v>
      </c>
      <c r="X746" s="123">
        <v>0</v>
      </c>
      <c r="Y746" s="123">
        <v>0</v>
      </c>
      <c r="Z746" s="123">
        <v>0</v>
      </c>
      <c r="AA746" s="123">
        <v>0</v>
      </c>
      <c r="AB746" s="123">
        <v>0</v>
      </c>
      <c r="AC746" s="123">
        <v>0</v>
      </c>
      <c r="AD746" s="123">
        <v>0</v>
      </c>
      <c r="AE746" s="123">
        <v>0</v>
      </c>
      <c r="AF746" s="123">
        <v>0</v>
      </c>
      <c r="AG746" s="123">
        <v>0</v>
      </c>
      <c r="AH746" s="123">
        <v>0</v>
      </c>
      <c r="AI746" s="123">
        <v>0</v>
      </c>
      <c r="AJ746" s="123">
        <v>0</v>
      </c>
      <c r="AK746" s="123">
        <v>0</v>
      </c>
      <c r="AL746" s="123">
        <v>0</v>
      </c>
      <c r="AM746" s="123">
        <v>0</v>
      </c>
      <c r="AN746" s="123">
        <v>0</v>
      </c>
      <c r="AO746" s="123">
        <v>0</v>
      </c>
      <c r="AP746" s="123">
        <v>0</v>
      </c>
      <c r="AQ746" s="123">
        <v>0</v>
      </c>
      <c r="AR746" s="123">
        <v>0</v>
      </c>
      <c r="AS746" s="123">
        <v>0</v>
      </c>
      <c r="AT746" s="123">
        <v>0</v>
      </c>
      <c r="AU746" s="123">
        <v>0</v>
      </c>
      <c r="AV746" s="123">
        <v>0</v>
      </c>
      <c r="AW746" s="123">
        <v>0</v>
      </c>
      <c r="AX746" s="123">
        <v>0</v>
      </c>
      <c r="AY746" s="123">
        <v>0</v>
      </c>
      <c r="AZ746" s="123">
        <v>0</v>
      </c>
      <c r="BA746" s="123">
        <v>0</v>
      </c>
      <c r="BB746" s="123">
        <v>0</v>
      </c>
      <c r="BC746" s="123">
        <v>0</v>
      </c>
      <c r="BD746" s="123">
        <v>0</v>
      </c>
      <c r="BE746" s="123">
        <v>0</v>
      </c>
      <c r="BF746" s="123">
        <v>0</v>
      </c>
      <c r="BG746" s="123">
        <v>0</v>
      </c>
      <c r="BH746" s="123">
        <v>0</v>
      </c>
      <c r="BI746" s="49"/>
      <c r="BJ746" s="166"/>
      <c r="BK746" s="166"/>
      <c r="BL746" s="166"/>
      <c r="BM746" s="149">
        <v>0</v>
      </c>
    </row>
    <row r="747" spans="2:65" ht="18" hidden="1" customHeight="1" outlineLevel="3">
      <c r="B747" s="166" t="s">
        <v>1004</v>
      </c>
      <c r="C747" s="166" t="s">
        <v>353</v>
      </c>
      <c r="D747" s="166" t="s">
        <v>624</v>
      </c>
      <c r="E747" s="167" t="s">
        <v>726</v>
      </c>
      <c r="F747" s="166" t="s">
        <v>1024</v>
      </c>
      <c r="G747" s="49"/>
      <c r="H747" s="55">
        <v>171</v>
      </c>
      <c r="I747" s="55"/>
      <c r="J747" s="50">
        <v>171</v>
      </c>
      <c r="K747" s="49"/>
      <c r="L747" s="152"/>
      <c r="M747" s="55"/>
      <c r="N747" s="49">
        <v>171</v>
      </c>
      <c r="O747" s="50"/>
      <c r="P747" s="50">
        <v>171</v>
      </c>
      <c r="Q747" s="49"/>
      <c r="R747" s="152"/>
      <c r="S747" s="123">
        <v>5</v>
      </c>
      <c r="T747" s="123">
        <v>0</v>
      </c>
      <c r="U747" s="123">
        <v>0</v>
      </c>
      <c r="V747" s="123">
        <v>20</v>
      </c>
      <c r="W747" s="123">
        <v>0</v>
      </c>
      <c r="X747" s="123">
        <v>5</v>
      </c>
      <c r="Y747" s="123">
        <v>60</v>
      </c>
      <c r="Z747" s="123">
        <v>0</v>
      </c>
      <c r="AA747" s="123">
        <v>0</v>
      </c>
      <c r="AB747" s="123">
        <v>0</v>
      </c>
      <c r="AC747" s="123">
        <v>0</v>
      </c>
      <c r="AD747" s="123">
        <v>0</v>
      </c>
      <c r="AE747" s="123">
        <v>0</v>
      </c>
      <c r="AF747" s="123">
        <v>0</v>
      </c>
      <c r="AG747" s="123">
        <v>0</v>
      </c>
      <c r="AH747" s="123">
        <v>5</v>
      </c>
      <c r="AI747" s="123">
        <v>5</v>
      </c>
      <c r="AJ747" s="123">
        <v>5</v>
      </c>
      <c r="AK747" s="123">
        <v>0</v>
      </c>
      <c r="AL747" s="123">
        <v>0</v>
      </c>
      <c r="AM747" s="123">
        <v>20</v>
      </c>
      <c r="AN747" s="123">
        <v>0</v>
      </c>
      <c r="AO747" s="123">
        <v>0</v>
      </c>
      <c r="AP747" s="123">
        <v>0</v>
      </c>
      <c r="AQ747" s="123">
        <v>46</v>
      </c>
      <c r="AR747" s="123">
        <v>0</v>
      </c>
      <c r="AS747" s="123">
        <v>0</v>
      </c>
      <c r="AT747" s="123">
        <v>0</v>
      </c>
      <c r="AU747" s="123">
        <v>0</v>
      </c>
      <c r="AV747" s="123">
        <v>0</v>
      </c>
      <c r="AW747" s="123">
        <v>0</v>
      </c>
      <c r="AX747" s="123">
        <v>0</v>
      </c>
      <c r="AY747" s="123">
        <v>0</v>
      </c>
      <c r="AZ747" s="123">
        <v>0</v>
      </c>
      <c r="BA747" s="123">
        <v>0</v>
      </c>
      <c r="BB747" s="123">
        <v>0</v>
      </c>
      <c r="BC747" s="123">
        <v>0</v>
      </c>
      <c r="BD747" s="123">
        <v>0</v>
      </c>
      <c r="BE747" s="123">
        <v>0</v>
      </c>
      <c r="BF747" s="123">
        <v>0</v>
      </c>
      <c r="BG747" s="123">
        <v>0</v>
      </c>
      <c r="BH747" s="123">
        <v>0</v>
      </c>
      <c r="BI747" s="49"/>
      <c r="BJ747" s="166"/>
      <c r="BK747" s="166"/>
      <c r="BL747" s="166"/>
      <c r="BM747" s="149">
        <v>0</v>
      </c>
    </row>
    <row r="748" spans="2:65" ht="18" hidden="1" customHeight="1" outlineLevel="3">
      <c r="B748" s="166" t="s">
        <v>1004</v>
      </c>
      <c r="C748" s="166" t="s">
        <v>353</v>
      </c>
      <c r="D748" s="166" t="s">
        <v>569</v>
      </c>
      <c r="E748" s="167" t="s">
        <v>589</v>
      </c>
      <c r="F748" s="166" t="s">
        <v>1025</v>
      </c>
      <c r="G748" s="49"/>
      <c r="H748" s="55">
        <v>170</v>
      </c>
      <c r="I748" s="55"/>
      <c r="J748" s="50">
        <v>170</v>
      </c>
      <c r="K748" s="49"/>
      <c r="L748" s="152"/>
      <c r="M748" s="55"/>
      <c r="N748" s="49">
        <v>170</v>
      </c>
      <c r="O748" s="50"/>
      <c r="P748" s="50">
        <v>170</v>
      </c>
      <c r="Q748" s="49"/>
      <c r="R748" s="152"/>
      <c r="S748" s="123">
        <v>0</v>
      </c>
      <c r="T748" s="123">
        <v>0</v>
      </c>
      <c r="U748" s="123">
        <v>0</v>
      </c>
      <c r="V748" s="123">
        <v>50</v>
      </c>
      <c r="W748" s="123">
        <v>0</v>
      </c>
      <c r="X748" s="123">
        <v>5</v>
      </c>
      <c r="Y748" s="123">
        <v>80</v>
      </c>
      <c r="Z748" s="123">
        <v>0</v>
      </c>
      <c r="AA748" s="123">
        <v>0</v>
      </c>
      <c r="AB748" s="123">
        <v>0</v>
      </c>
      <c r="AC748" s="123">
        <v>0</v>
      </c>
      <c r="AD748" s="123">
        <v>0</v>
      </c>
      <c r="AE748" s="123">
        <v>0</v>
      </c>
      <c r="AF748" s="123">
        <v>5</v>
      </c>
      <c r="AG748" s="123">
        <v>0</v>
      </c>
      <c r="AH748" s="123">
        <v>0</v>
      </c>
      <c r="AI748" s="123">
        <v>5</v>
      </c>
      <c r="AJ748" s="123">
        <v>5</v>
      </c>
      <c r="AK748" s="123">
        <v>0</v>
      </c>
      <c r="AL748" s="123">
        <v>0</v>
      </c>
      <c r="AM748" s="123">
        <v>5</v>
      </c>
      <c r="AN748" s="123">
        <v>0</v>
      </c>
      <c r="AO748" s="123">
        <v>0</v>
      </c>
      <c r="AP748" s="123">
        <v>5</v>
      </c>
      <c r="AQ748" s="123">
        <v>0</v>
      </c>
      <c r="AR748" s="123">
        <v>0</v>
      </c>
      <c r="AS748" s="123">
        <v>0</v>
      </c>
      <c r="AT748" s="123">
        <v>0</v>
      </c>
      <c r="AU748" s="123">
        <v>0</v>
      </c>
      <c r="AV748" s="123">
        <v>5</v>
      </c>
      <c r="AW748" s="123">
        <v>0</v>
      </c>
      <c r="AX748" s="123">
        <v>0</v>
      </c>
      <c r="AY748" s="123">
        <v>0</v>
      </c>
      <c r="AZ748" s="123">
        <v>0</v>
      </c>
      <c r="BA748" s="123">
        <v>0</v>
      </c>
      <c r="BB748" s="123">
        <v>0</v>
      </c>
      <c r="BC748" s="123">
        <v>0</v>
      </c>
      <c r="BD748" s="123">
        <v>0</v>
      </c>
      <c r="BE748" s="123">
        <v>5</v>
      </c>
      <c r="BF748" s="123">
        <v>0</v>
      </c>
      <c r="BG748" s="123">
        <v>0</v>
      </c>
      <c r="BH748" s="123">
        <v>0</v>
      </c>
      <c r="BI748" s="49"/>
      <c r="BJ748" s="166"/>
      <c r="BK748" s="166"/>
      <c r="BL748" s="166"/>
      <c r="BM748" s="149">
        <v>0</v>
      </c>
    </row>
    <row r="749" spans="2:65" ht="18" hidden="1" customHeight="1" outlineLevel="3">
      <c r="B749" s="166" t="s">
        <v>1004</v>
      </c>
      <c r="C749" s="166" t="s">
        <v>353</v>
      </c>
      <c r="D749" s="166" t="s">
        <v>1122</v>
      </c>
      <c r="E749" s="167" t="s">
        <v>1123</v>
      </c>
      <c r="F749" s="166"/>
      <c r="G749" s="49"/>
      <c r="H749" s="55">
        <v>165</v>
      </c>
      <c r="I749" s="55"/>
      <c r="J749" s="50">
        <v>165</v>
      </c>
      <c r="K749" s="49"/>
      <c r="L749" s="152"/>
      <c r="M749" s="55"/>
      <c r="N749" s="49">
        <v>165</v>
      </c>
      <c r="O749" s="50"/>
      <c r="P749" s="50">
        <v>165</v>
      </c>
      <c r="Q749" s="49"/>
      <c r="R749" s="152"/>
      <c r="S749" s="123">
        <v>0</v>
      </c>
      <c r="T749" s="123">
        <v>0</v>
      </c>
      <c r="U749" s="123">
        <v>0</v>
      </c>
      <c r="V749" s="123">
        <v>50</v>
      </c>
      <c r="W749" s="123">
        <v>0</v>
      </c>
      <c r="X749" s="123">
        <v>5</v>
      </c>
      <c r="Y749" s="123">
        <v>75</v>
      </c>
      <c r="Z749" s="123">
        <v>0</v>
      </c>
      <c r="AA749" s="123">
        <v>0</v>
      </c>
      <c r="AB749" s="123">
        <v>0</v>
      </c>
      <c r="AC749" s="123">
        <v>0</v>
      </c>
      <c r="AD749" s="123">
        <v>0</v>
      </c>
      <c r="AE749" s="123">
        <v>0</v>
      </c>
      <c r="AF749" s="123">
        <v>5</v>
      </c>
      <c r="AG749" s="123">
        <v>0</v>
      </c>
      <c r="AH749" s="123">
        <v>0</v>
      </c>
      <c r="AI749" s="123">
        <v>5</v>
      </c>
      <c r="AJ749" s="123">
        <v>5</v>
      </c>
      <c r="AK749" s="123">
        <v>0</v>
      </c>
      <c r="AL749" s="123">
        <v>0</v>
      </c>
      <c r="AM749" s="123">
        <v>5</v>
      </c>
      <c r="AN749" s="123">
        <v>0</v>
      </c>
      <c r="AO749" s="123">
        <v>0</v>
      </c>
      <c r="AP749" s="123">
        <v>5</v>
      </c>
      <c r="AQ749" s="123">
        <v>0</v>
      </c>
      <c r="AR749" s="123">
        <v>0</v>
      </c>
      <c r="AS749" s="123">
        <v>0</v>
      </c>
      <c r="AT749" s="123">
        <v>0</v>
      </c>
      <c r="AU749" s="123">
        <v>0</v>
      </c>
      <c r="AV749" s="123">
        <v>5</v>
      </c>
      <c r="AW749" s="123">
        <v>0</v>
      </c>
      <c r="AX749" s="123">
        <v>0</v>
      </c>
      <c r="AY749" s="123">
        <v>0</v>
      </c>
      <c r="AZ749" s="123">
        <v>0</v>
      </c>
      <c r="BA749" s="123">
        <v>0</v>
      </c>
      <c r="BB749" s="123">
        <v>0</v>
      </c>
      <c r="BC749" s="123">
        <v>0</v>
      </c>
      <c r="BD749" s="123">
        <v>0</v>
      </c>
      <c r="BE749" s="123">
        <v>5</v>
      </c>
      <c r="BF749" s="123">
        <v>0</v>
      </c>
      <c r="BG749" s="123">
        <v>0</v>
      </c>
      <c r="BH749" s="123">
        <v>0</v>
      </c>
      <c r="BI749" s="49"/>
      <c r="BJ749" s="166"/>
      <c r="BK749" s="166"/>
      <c r="BL749" s="166"/>
      <c r="BM749" s="149">
        <v>0</v>
      </c>
    </row>
    <row r="750" spans="2:65" ht="18" hidden="1" customHeight="1" outlineLevel="3">
      <c r="B750" s="166" t="s">
        <v>1004</v>
      </c>
      <c r="C750" s="166" t="s">
        <v>353</v>
      </c>
      <c r="D750" s="166" t="s">
        <v>539</v>
      </c>
      <c r="E750" s="167" t="s">
        <v>724</v>
      </c>
      <c r="F750" s="166" t="s">
        <v>1028</v>
      </c>
      <c r="G750" s="49"/>
      <c r="H750" s="55">
        <v>165</v>
      </c>
      <c r="I750" s="55"/>
      <c r="J750" s="50">
        <v>165</v>
      </c>
      <c r="K750" s="49"/>
      <c r="L750" s="152"/>
      <c r="M750" s="55"/>
      <c r="N750" s="49">
        <v>165</v>
      </c>
      <c r="O750" s="50"/>
      <c r="P750" s="50">
        <v>165</v>
      </c>
      <c r="Q750" s="49"/>
      <c r="R750" s="152"/>
      <c r="S750" s="123">
        <v>0</v>
      </c>
      <c r="T750" s="123">
        <v>0</v>
      </c>
      <c r="U750" s="123">
        <v>0</v>
      </c>
      <c r="V750" s="123">
        <v>90</v>
      </c>
      <c r="W750" s="123">
        <v>0</v>
      </c>
      <c r="X750" s="123">
        <v>5</v>
      </c>
      <c r="Y750" s="123">
        <v>35</v>
      </c>
      <c r="Z750" s="123">
        <v>0</v>
      </c>
      <c r="AA750" s="123">
        <v>0</v>
      </c>
      <c r="AB750" s="123">
        <v>0</v>
      </c>
      <c r="AC750" s="123">
        <v>0</v>
      </c>
      <c r="AD750" s="123">
        <v>0</v>
      </c>
      <c r="AE750" s="123">
        <v>0</v>
      </c>
      <c r="AF750" s="123">
        <v>5</v>
      </c>
      <c r="AG750" s="123">
        <v>0</v>
      </c>
      <c r="AH750" s="123">
        <v>0</v>
      </c>
      <c r="AI750" s="123">
        <v>5</v>
      </c>
      <c r="AJ750" s="123">
        <v>5</v>
      </c>
      <c r="AK750" s="123">
        <v>0</v>
      </c>
      <c r="AL750" s="123">
        <v>0</v>
      </c>
      <c r="AM750" s="123">
        <v>5</v>
      </c>
      <c r="AN750" s="123">
        <v>0</v>
      </c>
      <c r="AO750" s="123">
        <v>0</v>
      </c>
      <c r="AP750" s="123">
        <v>5</v>
      </c>
      <c r="AQ750" s="123">
        <v>0</v>
      </c>
      <c r="AR750" s="123">
        <v>0</v>
      </c>
      <c r="AS750" s="123">
        <v>0</v>
      </c>
      <c r="AT750" s="123">
        <v>0</v>
      </c>
      <c r="AU750" s="123">
        <v>0</v>
      </c>
      <c r="AV750" s="123">
        <v>5</v>
      </c>
      <c r="AW750" s="123">
        <v>0</v>
      </c>
      <c r="AX750" s="123">
        <v>0</v>
      </c>
      <c r="AY750" s="123">
        <v>0</v>
      </c>
      <c r="AZ750" s="123">
        <v>0</v>
      </c>
      <c r="BA750" s="123">
        <v>0</v>
      </c>
      <c r="BB750" s="123">
        <v>0</v>
      </c>
      <c r="BC750" s="123">
        <v>0</v>
      </c>
      <c r="BD750" s="123">
        <v>0</v>
      </c>
      <c r="BE750" s="123">
        <v>5</v>
      </c>
      <c r="BF750" s="123">
        <v>0</v>
      </c>
      <c r="BG750" s="123">
        <v>0</v>
      </c>
      <c r="BH750" s="123">
        <v>0</v>
      </c>
      <c r="BI750" s="49"/>
      <c r="BJ750" s="166"/>
      <c r="BK750" s="166"/>
      <c r="BL750" s="166"/>
      <c r="BM750" s="149">
        <v>0</v>
      </c>
    </row>
    <row r="751" spans="2:65" ht="18" hidden="1" customHeight="1" outlineLevel="3">
      <c r="B751" s="166" t="s">
        <v>1004</v>
      </c>
      <c r="C751" s="166" t="s">
        <v>1243</v>
      </c>
      <c r="D751" s="166" t="s">
        <v>1157</v>
      </c>
      <c r="E751" s="167" t="s">
        <v>1158</v>
      </c>
      <c r="F751" s="166" t="s">
        <v>1029</v>
      </c>
      <c r="G751" s="49"/>
      <c r="H751" s="55">
        <v>0</v>
      </c>
      <c r="I751" s="55"/>
      <c r="J751" s="50">
        <v>0</v>
      </c>
      <c r="K751" s="49"/>
      <c r="L751" s="152"/>
      <c r="M751" s="55"/>
      <c r="N751" s="49">
        <v>0</v>
      </c>
      <c r="O751" s="50"/>
      <c r="P751" s="50">
        <v>0</v>
      </c>
      <c r="Q751" s="49"/>
      <c r="R751" s="152"/>
      <c r="S751" s="123">
        <v>0</v>
      </c>
      <c r="T751" s="123">
        <v>0</v>
      </c>
      <c r="U751" s="123">
        <v>0</v>
      </c>
      <c r="V751" s="123">
        <v>0</v>
      </c>
      <c r="W751" s="123">
        <v>0</v>
      </c>
      <c r="X751" s="123">
        <v>0</v>
      </c>
      <c r="Y751" s="123">
        <v>0</v>
      </c>
      <c r="Z751" s="123">
        <v>0</v>
      </c>
      <c r="AA751" s="123">
        <v>0</v>
      </c>
      <c r="AB751" s="123">
        <v>0</v>
      </c>
      <c r="AC751" s="123">
        <v>0</v>
      </c>
      <c r="AD751" s="123">
        <v>0</v>
      </c>
      <c r="AE751" s="123">
        <v>0</v>
      </c>
      <c r="AF751" s="123">
        <v>0</v>
      </c>
      <c r="AG751" s="123">
        <v>0</v>
      </c>
      <c r="AH751" s="123">
        <v>0</v>
      </c>
      <c r="AI751" s="123">
        <v>0</v>
      </c>
      <c r="AJ751" s="123">
        <v>0</v>
      </c>
      <c r="AK751" s="123">
        <v>0</v>
      </c>
      <c r="AL751" s="123">
        <v>0</v>
      </c>
      <c r="AM751" s="123">
        <v>0</v>
      </c>
      <c r="AN751" s="123">
        <v>0</v>
      </c>
      <c r="AO751" s="123">
        <v>0</v>
      </c>
      <c r="AP751" s="123">
        <v>0</v>
      </c>
      <c r="AQ751" s="123">
        <v>0</v>
      </c>
      <c r="AR751" s="123">
        <v>0</v>
      </c>
      <c r="AS751" s="123">
        <v>0</v>
      </c>
      <c r="AT751" s="123">
        <v>0</v>
      </c>
      <c r="AU751" s="123">
        <v>0</v>
      </c>
      <c r="AV751" s="123">
        <v>0</v>
      </c>
      <c r="AW751" s="123">
        <v>0</v>
      </c>
      <c r="AX751" s="123">
        <v>0</v>
      </c>
      <c r="AY751" s="123">
        <v>0</v>
      </c>
      <c r="AZ751" s="123">
        <v>0</v>
      </c>
      <c r="BA751" s="123">
        <v>0</v>
      </c>
      <c r="BB751" s="123">
        <v>0</v>
      </c>
      <c r="BC751" s="123">
        <v>0</v>
      </c>
      <c r="BD751" s="123">
        <v>0</v>
      </c>
      <c r="BE751" s="123">
        <v>0</v>
      </c>
      <c r="BF751" s="123">
        <v>0</v>
      </c>
      <c r="BG751" s="123">
        <v>0</v>
      </c>
      <c r="BH751" s="123">
        <v>0</v>
      </c>
      <c r="BI751" s="49"/>
      <c r="BJ751" s="166"/>
      <c r="BK751" s="166"/>
      <c r="BL751" s="166"/>
      <c r="BM751" s="149">
        <v>0</v>
      </c>
    </row>
    <row r="752" spans="2:65" ht="18" hidden="1" customHeight="1" outlineLevel="3">
      <c r="B752" s="166" t="s">
        <v>1004</v>
      </c>
      <c r="C752" s="166" t="s">
        <v>1243</v>
      </c>
      <c r="D752" s="166" t="s">
        <v>737</v>
      </c>
      <c r="E752" s="167" t="s">
        <v>751</v>
      </c>
      <c r="F752" s="166" t="s">
        <v>1030</v>
      </c>
      <c r="G752" s="49"/>
      <c r="H752" s="55">
        <v>245</v>
      </c>
      <c r="I752" s="55"/>
      <c r="J752" s="50">
        <v>245</v>
      </c>
      <c r="K752" s="49"/>
      <c r="L752" s="152"/>
      <c r="M752" s="55"/>
      <c r="N752" s="49">
        <v>245</v>
      </c>
      <c r="O752" s="50"/>
      <c r="P752" s="50">
        <v>245</v>
      </c>
      <c r="Q752" s="49"/>
      <c r="R752" s="152"/>
      <c r="S752" s="123">
        <v>0</v>
      </c>
      <c r="T752" s="123">
        <v>0</v>
      </c>
      <c r="U752" s="123">
        <v>0</v>
      </c>
      <c r="V752" s="123">
        <v>70</v>
      </c>
      <c r="W752" s="123">
        <v>0</v>
      </c>
      <c r="X752" s="123">
        <v>10</v>
      </c>
      <c r="Y752" s="123">
        <v>100</v>
      </c>
      <c r="Z752" s="123">
        <v>0</v>
      </c>
      <c r="AA752" s="123">
        <v>0</v>
      </c>
      <c r="AB752" s="123">
        <v>0</v>
      </c>
      <c r="AC752" s="123">
        <v>0</v>
      </c>
      <c r="AD752" s="123">
        <v>0</v>
      </c>
      <c r="AE752" s="123">
        <v>0</v>
      </c>
      <c r="AF752" s="123">
        <v>5</v>
      </c>
      <c r="AG752" s="123">
        <v>0</v>
      </c>
      <c r="AH752" s="123">
        <v>0</v>
      </c>
      <c r="AI752" s="123">
        <v>5</v>
      </c>
      <c r="AJ752" s="123">
        <v>0</v>
      </c>
      <c r="AK752" s="123">
        <v>0</v>
      </c>
      <c r="AL752" s="123">
        <v>0</v>
      </c>
      <c r="AM752" s="123">
        <v>10</v>
      </c>
      <c r="AN752" s="123">
        <v>0</v>
      </c>
      <c r="AO752" s="123">
        <v>0</v>
      </c>
      <c r="AP752" s="123">
        <v>10</v>
      </c>
      <c r="AQ752" s="123">
        <v>0</v>
      </c>
      <c r="AR752" s="123">
        <v>0</v>
      </c>
      <c r="AS752" s="123">
        <v>0</v>
      </c>
      <c r="AT752" s="123">
        <v>0</v>
      </c>
      <c r="AU752" s="123">
        <v>0</v>
      </c>
      <c r="AV752" s="123">
        <v>25</v>
      </c>
      <c r="AW752" s="123">
        <v>0</v>
      </c>
      <c r="AX752" s="123">
        <v>0</v>
      </c>
      <c r="AY752" s="123">
        <v>0</v>
      </c>
      <c r="AZ752" s="123">
        <v>0</v>
      </c>
      <c r="BA752" s="123">
        <v>0</v>
      </c>
      <c r="BB752" s="123">
        <v>0</v>
      </c>
      <c r="BC752" s="123">
        <v>0</v>
      </c>
      <c r="BD752" s="123">
        <v>0</v>
      </c>
      <c r="BE752" s="123">
        <v>10</v>
      </c>
      <c r="BF752" s="123">
        <v>0</v>
      </c>
      <c r="BG752" s="123">
        <v>0</v>
      </c>
      <c r="BH752" s="123">
        <v>0</v>
      </c>
      <c r="BI752" s="49"/>
      <c r="BJ752" s="166"/>
      <c r="BK752" s="166"/>
      <c r="BL752" s="166"/>
      <c r="BM752" s="149">
        <v>0</v>
      </c>
    </row>
    <row r="753" spans="2:65" ht="18" hidden="1" customHeight="1" outlineLevel="3">
      <c r="B753" s="166" t="s">
        <v>1004</v>
      </c>
      <c r="C753" s="166" t="s">
        <v>1243</v>
      </c>
      <c r="D753" s="166" t="s">
        <v>1196</v>
      </c>
      <c r="E753" s="167" t="s">
        <v>1197</v>
      </c>
      <c r="F753" s="166" t="s">
        <v>1031</v>
      </c>
      <c r="G753" s="49"/>
      <c r="H753" s="55">
        <v>183</v>
      </c>
      <c r="I753" s="55"/>
      <c r="J753" s="50">
        <v>183</v>
      </c>
      <c r="K753" s="49"/>
      <c r="L753" s="152"/>
      <c r="M753" s="55"/>
      <c r="N753" s="49">
        <v>183</v>
      </c>
      <c r="O753" s="50"/>
      <c r="P753" s="50">
        <v>183</v>
      </c>
      <c r="Q753" s="49"/>
      <c r="R753" s="152"/>
      <c r="S753" s="123">
        <v>0</v>
      </c>
      <c r="T753" s="123">
        <v>0</v>
      </c>
      <c r="U753" s="123">
        <v>0</v>
      </c>
      <c r="V753" s="123">
        <v>70</v>
      </c>
      <c r="W753" s="123">
        <v>0</v>
      </c>
      <c r="X753" s="123">
        <v>5</v>
      </c>
      <c r="Y753" s="123">
        <v>30</v>
      </c>
      <c r="Z753" s="123">
        <v>0</v>
      </c>
      <c r="AA753" s="123">
        <v>0</v>
      </c>
      <c r="AB753" s="123">
        <v>0</v>
      </c>
      <c r="AC753" s="123">
        <v>0</v>
      </c>
      <c r="AD753" s="123">
        <v>0</v>
      </c>
      <c r="AE753" s="123">
        <v>0</v>
      </c>
      <c r="AF753" s="123">
        <v>5</v>
      </c>
      <c r="AG753" s="123">
        <v>0</v>
      </c>
      <c r="AH753" s="123">
        <v>0</v>
      </c>
      <c r="AI753" s="123">
        <v>5</v>
      </c>
      <c r="AJ753" s="123">
        <v>0</v>
      </c>
      <c r="AK753" s="123">
        <v>0</v>
      </c>
      <c r="AL753" s="123">
        <v>0</v>
      </c>
      <c r="AM753" s="123">
        <v>27</v>
      </c>
      <c r="AN753" s="123">
        <v>0</v>
      </c>
      <c r="AO753" s="123">
        <v>0</v>
      </c>
      <c r="AP753" s="123">
        <v>5</v>
      </c>
      <c r="AQ753" s="123">
        <v>0</v>
      </c>
      <c r="AR753" s="123">
        <v>0</v>
      </c>
      <c r="AS753" s="123">
        <v>0</v>
      </c>
      <c r="AT753" s="123">
        <v>0</v>
      </c>
      <c r="AU753" s="123">
        <v>0</v>
      </c>
      <c r="AV753" s="123">
        <v>26</v>
      </c>
      <c r="AW753" s="123">
        <v>0</v>
      </c>
      <c r="AX753" s="123">
        <v>0</v>
      </c>
      <c r="AY753" s="123">
        <v>0</v>
      </c>
      <c r="AZ753" s="123">
        <v>0</v>
      </c>
      <c r="BA753" s="123">
        <v>0</v>
      </c>
      <c r="BB753" s="123">
        <v>0</v>
      </c>
      <c r="BC753" s="123">
        <v>0</v>
      </c>
      <c r="BD753" s="123">
        <v>0</v>
      </c>
      <c r="BE753" s="123">
        <v>10</v>
      </c>
      <c r="BF753" s="123">
        <v>0</v>
      </c>
      <c r="BG753" s="123">
        <v>0</v>
      </c>
      <c r="BH753" s="123">
        <v>0</v>
      </c>
      <c r="BI753" s="49"/>
      <c r="BJ753" s="166"/>
      <c r="BK753" s="166"/>
      <c r="BL753" s="166"/>
      <c r="BM753" s="149">
        <v>0</v>
      </c>
    </row>
    <row r="754" spans="2:65" ht="18" hidden="1" customHeight="1" outlineLevel="3">
      <c r="B754" s="166" t="s">
        <v>1004</v>
      </c>
      <c r="C754" s="166" t="s">
        <v>1243</v>
      </c>
      <c r="D754" s="166" t="s">
        <v>1106</v>
      </c>
      <c r="E754" s="167" t="s">
        <v>1107</v>
      </c>
      <c r="F754" s="166"/>
      <c r="G754" s="49"/>
      <c r="H754" s="55">
        <v>200</v>
      </c>
      <c r="I754" s="55"/>
      <c r="J754" s="50">
        <v>200</v>
      </c>
      <c r="K754" s="49"/>
      <c r="L754" s="152"/>
      <c r="M754" s="55"/>
      <c r="N754" s="49">
        <v>200</v>
      </c>
      <c r="O754" s="50"/>
      <c r="P754" s="50">
        <v>200</v>
      </c>
      <c r="Q754" s="49"/>
      <c r="R754" s="152"/>
      <c r="S754" s="123">
        <v>5</v>
      </c>
      <c r="T754" s="123">
        <v>0</v>
      </c>
      <c r="U754" s="123">
        <v>0</v>
      </c>
      <c r="V754" s="123">
        <v>45</v>
      </c>
      <c r="W754" s="123">
        <v>0</v>
      </c>
      <c r="X754" s="123">
        <v>0</v>
      </c>
      <c r="Y754" s="123">
        <v>10</v>
      </c>
      <c r="Z754" s="123">
        <v>0</v>
      </c>
      <c r="AA754" s="123">
        <v>0</v>
      </c>
      <c r="AB754" s="123">
        <v>0</v>
      </c>
      <c r="AC754" s="123">
        <v>0</v>
      </c>
      <c r="AD754" s="123">
        <v>0</v>
      </c>
      <c r="AE754" s="123">
        <v>0</v>
      </c>
      <c r="AF754" s="123">
        <v>5</v>
      </c>
      <c r="AG754" s="123">
        <v>5</v>
      </c>
      <c r="AH754" s="123">
        <v>0</v>
      </c>
      <c r="AI754" s="123">
        <v>5</v>
      </c>
      <c r="AJ754" s="123">
        <v>20</v>
      </c>
      <c r="AK754" s="123">
        <v>0</v>
      </c>
      <c r="AL754" s="123">
        <v>0</v>
      </c>
      <c r="AM754" s="123">
        <v>65</v>
      </c>
      <c r="AN754" s="123">
        <v>0</v>
      </c>
      <c r="AO754" s="123">
        <v>0</v>
      </c>
      <c r="AP754" s="123">
        <v>5</v>
      </c>
      <c r="AQ754" s="123">
        <v>30</v>
      </c>
      <c r="AR754" s="123">
        <v>5</v>
      </c>
      <c r="AS754" s="123">
        <v>0</v>
      </c>
      <c r="AT754" s="123">
        <v>0</v>
      </c>
      <c r="AU754" s="123">
        <v>0</v>
      </c>
      <c r="AV754" s="123">
        <v>0</v>
      </c>
      <c r="AW754" s="123">
        <v>0</v>
      </c>
      <c r="AX754" s="123">
        <v>0</v>
      </c>
      <c r="AY754" s="123">
        <v>0</v>
      </c>
      <c r="AZ754" s="123">
        <v>0</v>
      </c>
      <c r="BA754" s="123">
        <v>0</v>
      </c>
      <c r="BB754" s="123">
        <v>0</v>
      </c>
      <c r="BC754" s="123">
        <v>0</v>
      </c>
      <c r="BD754" s="123">
        <v>0</v>
      </c>
      <c r="BE754" s="123">
        <v>0</v>
      </c>
      <c r="BF754" s="123">
        <v>0</v>
      </c>
      <c r="BG754" s="123">
        <v>0</v>
      </c>
      <c r="BH754" s="123">
        <v>0</v>
      </c>
      <c r="BI754" s="49"/>
      <c r="BJ754" s="166"/>
      <c r="BK754" s="166"/>
      <c r="BL754" s="166"/>
      <c r="BM754" s="149">
        <v>0</v>
      </c>
    </row>
    <row r="755" spans="2:65" ht="18" hidden="1" customHeight="1" outlineLevel="3">
      <c r="B755" s="166" t="s">
        <v>1004</v>
      </c>
      <c r="C755" s="166" t="s">
        <v>1242</v>
      </c>
      <c r="D755" s="166" t="s">
        <v>1032</v>
      </c>
      <c r="E755" s="167" t="s">
        <v>1033</v>
      </c>
      <c r="F755" s="166"/>
      <c r="G755" s="49"/>
      <c r="H755" s="55">
        <v>167</v>
      </c>
      <c r="I755" s="55"/>
      <c r="J755" s="50">
        <v>167</v>
      </c>
      <c r="K755" s="49"/>
      <c r="L755" s="152"/>
      <c r="M755" s="55"/>
      <c r="N755" s="49">
        <v>167</v>
      </c>
      <c r="O755" s="50"/>
      <c r="P755" s="50">
        <v>167</v>
      </c>
      <c r="Q755" s="49"/>
      <c r="R755" s="152"/>
      <c r="S755" s="123">
        <v>0</v>
      </c>
      <c r="T755" s="123">
        <v>0</v>
      </c>
      <c r="U755" s="123">
        <v>0</v>
      </c>
      <c r="V755" s="123">
        <v>70</v>
      </c>
      <c r="W755" s="123">
        <v>0</v>
      </c>
      <c r="X755" s="123">
        <v>5</v>
      </c>
      <c r="Y755" s="123">
        <v>57</v>
      </c>
      <c r="Z755" s="123">
        <v>0</v>
      </c>
      <c r="AA755" s="123">
        <v>0</v>
      </c>
      <c r="AB755" s="123">
        <v>0</v>
      </c>
      <c r="AC755" s="123">
        <v>0</v>
      </c>
      <c r="AD755" s="123">
        <v>0</v>
      </c>
      <c r="AE755" s="123">
        <v>0</v>
      </c>
      <c r="AF755" s="123">
        <v>5</v>
      </c>
      <c r="AG755" s="123">
        <v>0</v>
      </c>
      <c r="AH755" s="123">
        <v>0</v>
      </c>
      <c r="AI755" s="123">
        <v>5</v>
      </c>
      <c r="AJ755" s="123">
        <v>5</v>
      </c>
      <c r="AK755" s="123">
        <v>0</v>
      </c>
      <c r="AL755" s="123">
        <v>0</v>
      </c>
      <c r="AM755" s="123">
        <v>5</v>
      </c>
      <c r="AN755" s="123">
        <v>0</v>
      </c>
      <c r="AO755" s="123">
        <v>0</v>
      </c>
      <c r="AP755" s="123">
        <v>5</v>
      </c>
      <c r="AQ755" s="123">
        <v>0</v>
      </c>
      <c r="AR755" s="123">
        <v>0</v>
      </c>
      <c r="AS755" s="123">
        <v>0</v>
      </c>
      <c r="AT755" s="123">
        <v>0</v>
      </c>
      <c r="AU755" s="123">
        <v>0</v>
      </c>
      <c r="AV755" s="123">
        <v>5</v>
      </c>
      <c r="AW755" s="123">
        <v>0</v>
      </c>
      <c r="AX755" s="123">
        <v>0</v>
      </c>
      <c r="AY755" s="123">
        <v>0</v>
      </c>
      <c r="AZ755" s="123">
        <v>0</v>
      </c>
      <c r="BA755" s="123">
        <v>0</v>
      </c>
      <c r="BB755" s="123">
        <v>0</v>
      </c>
      <c r="BC755" s="123">
        <v>0</v>
      </c>
      <c r="BD755" s="123">
        <v>0</v>
      </c>
      <c r="BE755" s="123">
        <v>5</v>
      </c>
      <c r="BF755" s="123">
        <v>0</v>
      </c>
      <c r="BG755" s="123">
        <v>0</v>
      </c>
      <c r="BH755" s="123">
        <v>0</v>
      </c>
      <c r="BI755" s="49"/>
      <c r="BJ755" s="166"/>
      <c r="BK755" s="166"/>
      <c r="BL755" s="166"/>
      <c r="BM755" s="149">
        <v>0</v>
      </c>
    </row>
    <row r="756" spans="2:65" ht="18" hidden="1" customHeight="1" outlineLevel="3">
      <c r="B756" s="166" t="s">
        <v>1004</v>
      </c>
      <c r="C756" s="166" t="s">
        <v>1242</v>
      </c>
      <c r="D756" s="166" t="s">
        <v>1034</v>
      </c>
      <c r="E756" s="167" t="s">
        <v>1035</v>
      </c>
      <c r="F756" s="166"/>
      <c r="G756" s="49"/>
      <c r="H756" s="55">
        <v>164</v>
      </c>
      <c r="I756" s="55"/>
      <c r="J756" s="50">
        <v>164</v>
      </c>
      <c r="K756" s="49"/>
      <c r="L756" s="152"/>
      <c r="M756" s="55"/>
      <c r="N756" s="49">
        <v>164</v>
      </c>
      <c r="O756" s="50"/>
      <c r="P756" s="50">
        <v>164</v>
      </c>
      <c r="Q756" s="49"/>
      <c r="R756" s="152"/>
      <c r="S756" s="123">
        <v>0</v>
      </c>
      <c r="T756" s="123">
        <v>0</v>
      </c>
      <c r="U756" s="123">
        <v>0</v>
      </c>
      <c r="V756" s="123">
        <v>70</v>
      </c>
      <c r="W756" s="123">
        <v>0</v>
      </c>
      <c r="X756" s="123">
        <v>5</v>
      </c>
      <c r="Y756" s="123">
        <v>54</v>
      </c>
      <c r="Z756" s="123">
        <v>0</v>
      </c>
      <c r="AA756" s="123">
        <v>0</v>
      </c>
      <c r="AB756" s="123">
        <v>0</v>
      </c>
      <c r="AC756" s="123">
        <v>0</v>
      </c>
      <c r="AD756" s="123">
        <v>0</v>
      </c>
      <c r="AE756" s="123">
        <v>0</v>
      </c>
      <c r="AF756" s="123">
        <v>5</v>
      </c>
      <c r="AG756" s="123">
        <v>0</v>
      </c>
      <c r="AH756" s="123">
        <v>0</v>
      </c>
      <c r="AI756" s="123">
        <v>5</v>
      </c>
      <c r="AJ756" s="123">
        <v>5</v>
      </c>
      <c r="AK756" s="123">
        <v>0</v>
      </c>
      <c r="AL756" s="123">
        <v>0</v>
      </c>
      <c r="AM756" s="123">
        <v>5</v>
      </c>
      <c r="AN756" s="123">
        <v>0</v>
      </c>
      <c r="AO756" s="123">
        <v>0</v>
      </c>
      <c r="AP756" s="123">
        <v>5</v>
      </c>
      <c r="AQ756" s="123">
        <v>0</v>
      </c>
      <c r="AR756" s="123">
        <v>0</v>
      </c>
      <c r="AS756" s="123">
        <v>0</v>
      </c>
      <c r="AT756" s="123">
        <v>0</v>
      </c>
      <c r="AU756" s="123">
        <v>0</v>
      </c>
      <c r="AV756" s="123">
        <v>5</v>
      </c>
      <c r="AW756" s="123">
        <v>0</v>
      </c>
      <c r="AX756" s="123">
        <v>0</v>
      </c>
      <c r="AY756" s="123">
        <v>0</v>
      </c>
      <c r="AZ756" s="123">
        <v>0</v>
      </c>
      <c r="BA756" s="123">
        <v>0</v>
      </c>
      <c r="BB756" s="123">
        <v>0</v>
      </c>
      <c r="BC756" s="123">
        <v>0</v>
      </c>
      <c r="BD756" s="123">
        <v>0</v>
      </c>
      <c r="BE756" s="123">
        <v>5</v>
      </c>
      <c r="BF756" s="123">
        <v>0</v>
      </c>
      <c r="BG756" s="123">
        <v>0</v>
      </c>
      <c r="BH756" s="123">
        <v>0</v>
      </c>
      <c r="BI756" s="49"/>
      <c r="BJ756" s="166"/>
      <c r="BK756" s="166"/>
      <c r="BL756" s="166"/>
      <c r="BM756" s="149">
        <v>0</v>
      </c>
    </row>
    <row r="757" spans="2:65" ht="18" hidden="1" customHeight="1" outlineLevel="3">
      <c r="B757" s="166" t="s">
        <v>1004</v>
      </c>
      <c r="C757" s="166" t="s">
        <v>1243</v>
      </c>
      <c r="D757" s="166" t="s">
        <v>1108</v>
      </c>
      <c r="E757" s="167" t="s">
        <v>1109</v>
      </c>
      <c r="F757" s="166"/>
      <c r="G757" s="49"/>
      <c r="H757" s="55">
        <v>461</v>
      </c>
      <c r="I757" s="55"/>
      <c r="J757" s="50">
        <v>461</v>
      </c>
      <c r="K757" s="49"/>
      <c r="L757" s="152"/>
      <c r="M757" s="55"/>
      <c r="N757" s="49">
        <v>461</v>
      </c>
      <c r="O757" s="50"/>
      <c r="P757" s="50">
        <v>461</v>
      </c>
      <c r="Q757" s="49"/>
      <c r="R757" s="152"/>
      <c r="S757" s="123">
        <v>0</v>
      </c>
      <c r="T757" s="123">
        <v>0</v>
      </c>
      <c r="U757" s="123">
        <v>0</v>
      </c>
      <c r="V757" s="123">
        <v>178</v>
      </c>
      <c r="W757" s="123">
        <v>0</v>
      </c>
      <c r="X757" s="123">
        <v>10</v>
      </c>
      <c r="Y757" s="123">
        <v>68</v>
      </c>
      <c r="Z757" s="123">
        <v>0</v>
      </c>
      <c r="AA757" s="123">
        <v>0</v>
      </c>
      <c r="AB757" s="123">
        <v>0</v>
      </c>
      <c r="AC757" s="123">
        <v>0</v>
      </c>
      <c r="AD757" s="123">
        <v>0</v>
      </c>
      <c r="AE757" s="123">
        <v>0</v>
      </c>
      <c r="AF757" s="123">
        <v>10</v>
      </c>
      <c r="AG757" s="123">
        <v>0</v>
      </c>
      <c r="AH757" s="123">
        <v>0</v>
      </c>
      <c r="AI757" s="123">
        <v>10</v>
      </c>
      <c r="AJ757" s="123">
        <v>10</v>
      </c>
      <c r="AK757" s="123">
        <v>0</v>
      </c>
      <c r="AL757" s="123">
        <v>0</v>
      </c>
      <c r="AM757" s="123">
        <v>70</v>
      </c>
      <c r="AN757" s="123">
        <v>0</v>
      </c>
      <c r="AO757" s="123">
        <v>0</v>
      </c>
      <c r="AP757" s="123">
        <v>10</v>
      </c>
      <c r="AQ757" s="123">
        <v>40</v>
      </c>
      <c r="AR757" s="123">
        <v>5</v>
      </c>
      <c r="AS757" s="123">
        <v>0</v>
      </c>
      <c r="AT757" s="123">
        <v>0</v>
      </c>
      <c r="AU757" s="123">
        <v>0</v>
      </c>
      <c r="AV757" s="123">
        <v>30</v>
      </c>
      <c r="AW757" s="123">
        <v>0</v>
      </c>
      <c r="AX757" s="123">
        <v>0</v>
      </c>
      <c r="AY757" s="123">
        <v>0</v>
      </c>
      <c r="AZ757" s="123">
        <v>0</v>
      </c>
      <c r="BA757" s="123">
        <v>0</v>
      </c>
      <c r="BB757" s="123">
        <v>0</v>
      </c>
      <c r="BC757" s="123">
        <v>0</v>
      </c>
      <c r="BD757" s="123">
        <v>0</v>
      </c>
      <c r="BE757" s="123">
        <v>20</v>
      </c>
      <c r="BF757" s="123">
        <v>0</v>
      </c>
      <c r="BG757" s="123">
        <v>0</v>
      </c>
      <c r="BH757" s="123">
        <v>0</v>
      </c>
      <c r="BI757" s="49"/>
      <c r="BJ757" s="166"/>
      <c r="BK757" s="166"/>
      <c r="BL757" s="166"/>
      <c r="BM757" s="149">
        <v>0</v>
      </c>
    </row>
    <row r="758" spans="2:65" ht="18" hidden="1" customHeight="1" outlineLevel="3">
      <c r="B758" s="166" t="s">
        <v>1004</v>
      </c>
      <c r="C758" s="166" t="s">
        <v>1243</v>
      </c>
      <c r="D758" s="166" t="s">
        <v>1140</v>
      </c>
      <c r="E758" s="167" t="s">
        <v>1141</v>
      </c>
      <c r="F758" s="166"/>
      <c r="G758" s="49"/>
      <c r="H758" s="55">
        <v>0</v>
      </c>
      <c r="I758" s="55"/>
      <c r="J758" s="50">
        <v>0</v>
      </c>
      <c r="K758" s="49"/>
      <c r="L758" s="152"/>
      <c r="M758" s="55"/>
      <c r="N758" s="49">
        <v>0</v>
      </c>
      <c r="O758" s="50"/>
      <c r="P758" s="50">
        <v>0</v>
      </c>
      <c r="Q758" s="49"/>
      <c r="R758" s="152"/>
      <c r="S758" s="123">
        <v>0</v>
      </c>
      <c r="T758" s="123">
        <v>0</v>
      </c>
      <c r="U758" s="123">
        <v>0</v>
      </c>
      <c r="V758" s="123">
        <v>0</v>
      </c>
      <c r="W758" s="123">
        <v>0</v>
      </c>
      <c r="X758" s="123">
        <v>0</v>
      </c>
      <c r="Y758" s="123">
        <v>0</v>
      </c>
      <c r="Z758" s="123">
        <v>0</v>
      </c>
      <c r="AA758" s="123">
        <v>0</v>
      </c>
      <c r="AB758" s="123">
        <v>0</v>
      </c>
      <c r="AC758" s="123">
        <v>0</v>
      </c>
      <c r="AD758" s="123">
        <v>0</v>
      </c>
      <c r="AE758" s="123">
        <v>0</v>
      </c>
      <c r="AF758" s="123">
        <v>0</v>
      </c>
      <c r="AG758" s="123">
        <v>0</v>
      </c>
      <c r="AH758" s="123">
        <v>0</v>
      </c>
      <c r="AI758" s="123">
        <v>0</v>
      </c>
      <c r="AJ758" s="123">
        <v>0</v>
      </c>
      <c r="AK758" s="123">
        <v>0</v>
      </c>
      <c r="AL758" s="123">
        <v>0</v>
      </c>
      <c r="AM758" s="123">
        <v>0</v>
      </c>
      <c r="AN758" s="123">
        <v>0</v>
      </c>
      <c r="AO758" s="123">
        <v>0</v>
      </c>
      <c r="AP758" s="123">
        <v>0</v>
      </c>
      <c r="AQ758" s="123">
        <v>0</v>
      </c>
      <c r="AR758" s="123">
        <v>0</v>
      </c>
      <c r="AS758" s="123">
        <v>0</v>
      </c>
      <c r="AT758" s="123">
        <v>0</v>
      </c>
      <c r="AU758" s="123">
        <v>0</v>
      </c>
      <c r="AV758" s="123">
        <v>0</v>
      </c>
      <c r="AW758" s="123">
        <v>0</v>
      </c>
      <c r="AX758" s="123">
        <v>0</v>
      </c>
      <c r="AY758" s="123">
        <v>0</v>
      </c>
      <c r="AZ758" s="123">
        <v>0</v>
      </c>
      <c r="BA758" s="123">
        <v>0</v>
      </c>
      <c r="BB758" s="123">
        <v>0</v>
      </c>
      <c r="BC758" s="123">
        <v>0</v>
      </c>
      <c r="BD758" s="123">
        <v>0</v>
      </c>
      <c r="BE758" s="123">
        <v>0</v>
      </c>
      <c r="BF758" s="123">
        <v>0</v>
      </c>
      <c r="BG758" s="123">
        <v>0</v>
      </c>
      <c r="BH758" s="123">
        <v>0</v>
      </c>
      <c r="BI758" s="49"/>
      <c r="BJ758" s="166"/>
      <c r="BK758" s="166"/>
      <c r="BL758" s="166"/>
      <c r="BM758" s="149">
        <v>0</v>
      </c>
    </row>
    <row r="759" spans="2:65" ht="18" hidden="1" customHeight="1" outlineLevel="3">
      <c r="B759" s="166" t="s">
        <v>1004</v>
      </c>
      <c r="C759" s="166" t="s">
        <v>1243</v>
      </c>
      <c r="D759" s="166" t="s">
        <v>1187</v>
      </c>
      <c r="E759" s="167" t="s">
        <v>1188</v>
      </c>
      <c r="F759" s="166"/>
      <c r="G759" s="49"/>
      <c r="H759" s="55">
        <v>0</v>
      </c>
      <c r="I759" s="55"/>
      <c r="J759" s="50">
        <v>0</v>
      </c>
      <c r="K759" s="49"/>
      <c r="L759" s="152"/>
      <c r="M759" s="55"/>
      <c r="N759" s="49">
        <v>0</v>
      </c>
      <c r="O759" s="50"/>
      <c r="P759" s="50">
        <v>0</v>
      </c>
      <c r="Q759" s="49"/>
      <c r="R759" s="152"/>
      <c r="S759" s="123">
        <v>0</v>
      </c>
      <c r="T759" s="123">
        <v>0</v>
      </c>
      <c r="U759" s="123">
        <v>0</v>
      </c>
      <c r="V759" s="123">
        <v>0</v>
      </c>
      <c r="W759" s="123">
        <v>0</v>
      </c>
      <c r="X759" s="123">
        <v>0</v>
      </c>
      <c r="Y759" s="123">
        <v>0</v>
      </c>
      <c r="Z759" s="123">
        <v>0</v>
      </c>
      <c r="AA759" s="123">
        <v>0</v>
      </c>
      <c r="AB759" s="123">
        <v>0</v>
      </c>
      <c r="AC759" s="123">
        <v>0</v>
      </c>
      <c r="AD759" s="123">
        <v>0</v>
      </c>
      <c r="AE759" s="123">
        <v>0</v>
      </c>
      <c r="AF759" s="123">
        <v>0</v>
      </c>
      <c r="AG759" s="123">
        <v>0</v>
      </c>
      <c r="AH759" s="123">
        <v>0</v>
      </c>
      <c r="AI759" s="123">
        <v>0</v>
      </c>
      <c r="AJ759" s="123">
        <v>0</v>
      </c>
      <c r="AK759" s="123">
        <v>0</v>
      </c>
      <c r="AL759" s="123">
        <v>0</v>
      </c>
      <c r="AM759" s="123">
        <v>0</v>
      </c>
      <c r="AN759" s="123">
        <v>0</v>
      </c>
      <c r="AO759" s="123">
        <v>0</v>
      </c>
      <c r="AP759" s="123">
        <v>0</v>
      </c>
      <c r="AQ759" s="123">
        <v>0</v>
      </c>
      <c r="AR759" s="123">
        <v>0</v>
      </c>
      <c r="AS759" s="123">
        <v>0</v>
      </c>
      <c r="AT759" s="123">
        <v>0</v>
      </c>
      <c r="AU759" s="123">
        <v>0</v>
      </c>
      <c r="AV759" s="123">
        <v>0</v>
      </c>
      <c r="AW759" s="123">
        <v>0</v>
      </c>
      <c r="AX759" s="123">
        <v>0</v>
      </c>
      <c r="AY759" s="123">
        <v>0</v>
      </c>
      <c r="AZ759" s="123">
        <v>0</v>
      </c>
      <c r="BA759" s="123">
        <v>0</v>
      </c>
      <c r="BB759" s="123">
        <v>0</v>
      </c>
      <c r="BC759" s="123">
        <v>0</v>
      </c>
      <c r="BD759" s="123">
        <v>0</v>
      </c>
      <c r="BE759" s="123">
        <v>0</v>
      </c>
      <c r="BF759" s="123">
        <v>0</v>
      </c>
      <c r="BG759" s="123">
        <v>0</v>
      </c>
      <c r="BH759" s="123">
        <v>0</v>
      </c>
      <c r="BI759" s="49"/>
      <c r="BJ759" s="166"/>
      <c r="BK759" s="166"/>
      <c r="BL759" s="166"/>
      <c r="BM759" s="149">
        <v>0</v>
      </c>
    </row>
    <row r="760" spans="2:65" ht="18" hidden="1" customHeight="1" outlineLevel="3">
      <c r="B760" s="166" t="s">
        <v>1004</v>
      </c>
      <c r="C760" s="166" t="s">
        <v>1243</v>
      </c>
      <c r="D760" s="166" t="s">
        <v>1208</v>
      </c>
      <c r="E760" s="167" t="s">
        <v>1209</v>
      </c>
      <c r="F760" s="166"/>
      <c r="G760" s="49"/>
      <c r="H760" s="55">
        <v>165</v>
      </c>
      <c r="I760" s="55"/>
      <c r="J760" s="50">
        <v>165</v>
      </c>
      <c r="K760" s="49"/>
      <c r="L760" s="152"/>
      <c r="M760" s="55"/>
      <c r="N760" s="49">
        <v>165</v>
      </c>
      <c r="O760" s="50"/>
      <c r="P760" s="50">
        <v>165</v>
      </c>
      <c r="Q760" s="49"/>
      <c r="R760" s="152"/>
      <c r="S760" s="123">
        <v>0</v>
      </c>
      <c r="T760" s="123">
        <v>0</v>
      </c>
      <c r="U760" s="123">
        <v>0</v>
      </c>
      <c r="V760" s="123">
        <v>110</v>
      </c>
      <c r="W760" s="123">
        <v>0</v>
      </c>
      <c r="X760" s="123">
        <v>5</v>
      </c>
      <c r="Y760" s="123">
        <v>10</v>
      </c>
      <c r="Z760" s="123">
        <v>0</v>
      </c>
      <c r="AA760" s="123">
        <v>0</v>
      </c>
      <c r="AB760" s="123">
        <v>0</v>
      </c>
      <c r="AC760" s="123">
        <v>0</v>
      </c>
      <c r="AD760" s="123">
        <v>0</v>
      </c>
      <c r="AE760" s="123">
        <v>0</v>
      </c>
      <c r="AF760" s="123">
        <v>5</v>
      </c>
      <c r="AG760" s="123">
        <v>0</v>
      </c>
      <c r="AH760" s="123">
        <v>0</v>
      </c>
      <c r="AI760" s="123">
        <v>5</v>
      </c>
      <c r="AJ760" s="123">
        <v>5</v>
      </c>
      <c r="AK760" s="123">
        <v>0</v>
      </c>
      <c r="AL760" s="123">
        <v>0</v>
      </c>
      <c r="AM760" s="123">
        <v>10</v>
      </c>
      <c r="AN760" s="123">
        <v>0</v>
      </c>
      <c r="AO760" s="123">
        <v>0</v>
      </c>
      <c r="AP760" s="123">
        <v>5</v>
      </c>
      <c r="AQ760" s="123">
        <v>0</v>
      </c>
      <c r="AR760" s="123">
        <v>0</v>
      </c>
      <c r="AS760" s="123">
        <v>0</v>
      </c>
      <c r="AT760" s="123">
        <v>0</v>
      </c>
      <c r="AU760" s="123">
        <v>0</v>
      </c>
      <c r="AV760" s="123">
        <v>5</v>
      </c>
      <c r="AW760" s="123">
        <v>0</v>
      </c>
      <c r="AX760" s="123">
        <v>0</v>
      </c>
      <c r="AY760" s="123">
        <v>0</v>
      </c>
      <c r="AZ760" s="123">
        <v>0</v>
      </c>
      <c r="BA760" s="123">
        <v>0</v>
      </c>
      <c r="BB760" s="123">
        <v>0</v>
      </c>
      <c r="BC760" s="123">
        <v>0</v>
      </c>
      <c r="BD760" s="123">
        <v>0</v>
      </c>
      <c r="BE760" s="123">
        <v>5</v>
      </c>
      <c r="BF760" s="123">
        <v>0</v>
      </c>
      <c r="BG760" s="123">
        <v>0</v>
      </c>
      <c r="BH760" s="123">
        <v>0</v>
      </c>
      <c r="BI760" s="49"/>
      <c r="BJ760" s="166"/>
      <c r="BK760" s="166"/>
      <c r="BL760" s="166"/>
      <c r="BM760" s="149">
        <v>0</v>
      </c>
    </row>
    <row r="761" spans="2:65" ht="18" hidden="1" customHeight="1" outlineLevel="3">
      <c r="B761" s="166" t="s">
        <v>1004</v>
      </c>
      <c r="C761" s="166"/>
      <c r="D761" s="166" t="s">
        <v>1244</v>
      </c>
      <c r="E761" s="167" t="s">
        <v>1245</v>
      </c>
      <c r="F761" s="166"/>
      <c r="G761" s="49"/>
      <c r="H761" s="55">
        <v>163</v>
      </c>
      <c r="I761" s="55"/>
      <c r="J761" s="50">
        <v>163</v>
      </c>
      <c r="K761" s="49"/>
      <c r="L761" s="152"/>
      <c r="M761" s="55"/>
      <c r="N761" s="49">
        <v>163</v>
      </c>
      <c r="O761" s="50"/>
      <c r="P761" s="50">
        <v>163</v>
      </c>
      <c r="Q761" s="49"/>
      <c r="R761" s="152"/>
      <c r="S761" s="123">
        <v>0</v>
      </c>
      <c r="T761" s="123">
        <v>0</v>
      </c>
      <c r="U761" s="123">
        <v>0</v>
      </c>
      <c r="V761" s="123">
        <v>70</v>
      </c>
      <c r="W761" s="123">
        <v>0</v>
      </c>
      <c r="X761" s="123">
        <v>5</v>
      </c>
      <c r="Y761" s="123">
        <v>53</v>
      </c>
      <c r="Z761" s="123">
        <v>0</v>
      </c>
      <c r="AA761" s="123">
        <v>0</v>
      </c>
      <c r="AB761" s="123">
        <v>0</v>
      </c>
      <c r="AC761" s="123">
        <v>0</v>
      </c>
      <c r="AD761" s="123">
        <v>0</v>
      </c>
      <c r="AE761" s="123">
        <v>0</v>
      </c>
      <c r="AF761" s="123">
        <v>5</v>
      </c>
      <c r="AG761" s="123">
        <v>0</v>
      </c>
      <c r="AH761" s="123">
        <v>0</v>
      </c>
      <c r="AI761" s="123">
        <v>5</v>
      </c>
      <c r="AJ761" s="123">
        <v>5</v>
      </c>
      <c r="AK761" s="123">
        <v>0</v>
      </c>
      <c r="AL761" s="123">
        <v>0</v>
      </c>
      <c r="AM761" s="123">
        <v>5</v>
      </c>
      <c r="AN761" s="123">
        <v>0</v>
      </c>
      <c r="AO761" s="123">
        <v>0</v>
      </c>
      <c r="AP761" s="123">
        <v>5</v>
      </c>
      <c r="AQ761" s="123">
        <v>0</v>
      </c>
      <c r="AR761" s="123">
        <v>0</v>
      </c>
      <c r="AS761" s="123">
        <v>0</v>
      </c>
      <c r="AT761" s="123">
        <v>0</v>
      </c>
      <c r="AU761" s="123">
        <v>0</v>
      </c>
      <c r="AV761" s="123">
        <v>5</v>
      </c>
      <c r="AW761" s="123">
        <v>0</v>
      </c>
      <c r="AX761" s="123">
        <v>0</v>
      </c>
      <c r="AY761" s="123">
        <v>0</v>
      </c>
      <c r="AZ761" s="123">
        <v>0</v>
      </c>
      <c r="BA761" s="123">
        <v>0</v>
      </c>
      <c r="BB761" s="123">
        <v>0</v>
      </c>
      <c r="BC761" s="123">
        <v>0</v>
      </c>
      <c r="BD761" s="123">
        <v>0</v>
      </c>
      <c r="BE761" s="123">
        <v>5</v>
      </c>
      <c r="BF761" s="123">
        <v>0</v>
      </c>
      <c r="BG761" s="123">
        <v>0</v>
      </c>
      <c r="BH761" s="123">
        <v>0</v>
      </c>
      <c r="BI761" s="49"/>
      <c r="BJ761" s="166"/>
      <c r="BK761" s="166"/>
      <c r="BL761" s="166"/>
      <c r="BM761" s="149">
        <v>0</v>
      </c>
    </row>
    <row r="762" spans="2:65" ht="18" hidden="1" customHeight="1" outlineLevel="3">
      <c r="B762" s="166" t="s">
        <v>1004</v>
      </c>
      <c r="C762" s="166"/>
      <c r="D762" s="166" t="s">
        <v>1257</v>
      </c>
      <c r="E762" s="167" t="s">
        <v>1258</v>
      </c>
      <c r="F762" s="166"/>
      <c r="G762" s="49"/>
      <c r="H762" s="55">
        <v>126</v>
      </c>
      <c r="I762" s="55"/>
      <c r="J762" s="50">
        <v>126</v>
      </c>
      <c r="K762" s="49"/>
      <c r="L762" s="152"/>
      <c r="M762" s="55"/>
      <c r="N762" s="49">
        <v>126</v>
      </c>
      <c r="O762" s="50"/>
      <c r="P762" s="50">
        <v>126</v>
      </c>
      <c r="Q762" s="49"/>
      <c r="R762" s="152"/>
      <c r="S762" s="123">
        <v>5</v>
      </c>
      <c r="T762" s="123">
        <v>0</v>
      </c>
      <c r="U762" s="123">
        <v>0</v>
      </c>
      <c r="V762" s="123">
        <v>40</v>
      </c>
      <c r="W762" s="123">
        <v>0</v>
      </c>
      <c r="X762" s="123">
        <v>5</v>
      </c>
      <c r="Y762" s="123">
        <v>20</v>
      </c>
      <c r="Z762" s="123">
        <v>0</v>
      </c>
      <c r="AA762" s="123">
        <v>0</v>
      </c>
      <c r="AB762" s="123">
        <v>0</v>
      </c>
      <c r="AC762" s="123">
        <v>0</v>
      </c>
      <c r="AD762" s="123">
        <v>0</v>
      </c>
      <c r="AE762" s="123">
        <v>0</v>
      </c>
      <c r="AF762" s="123">
        <v>5</v>
      </c>
      <c r="AG762" s="123">
        <v>0</v>
      </c>
      <c r="AH762" s="123">
        <v>5</v>
      </c>
      <c r="AI762" s="123">
        <v>0</v>
      </c>
      <c r="AJ762" s="123">
        <v>10</v>
      </c>
      <c r="AK762" s="123">
        <v>0</v>
      </c>
      <c r="AL762" s="123">
        <v>0</v>
      </c>
      <c r="AM762" s="123">
        <v>0</v>
      </c>
      <c r="AN762" s="123">
        <v>0</v>
      </c>
      <c r="AO762" s="123">
        <v>0</v>
      </c>
      <c r="AP762" s="123">
        <v>5</v>
      </c>
      <c r="AQ762" s="123">
        <v>10</v>
      </c>
      <c r="AR762" s="123">
        <v>16</v>
      </c>
      <c r="AS762" s="123">
        <v>0</v>
      </c>
      <c r="AT762" s="123">
        <v>0</v>
      </c>
      <c r="AU762" s="123">
        <v>0</v>
      </c>
      <c r="AV762" s="123">
        <v>5</v>
      </c>
      <c r="AW762" s="123">
        <v>0</v>
      </c>
      <c r="AX762" s="123">
        <v>0</v>
      </c>
      <c r="AY762" s="123">
        <v>0</v>
      </c>
      <c r="AZ762" s="123">
        <v>0</v>
      </c>
      <c r="BA762" s="123">
        <v>0</v>
      </c>
      <c r="BB762" s="123">
        <v>0</v>
      </c>
      <c r="BC762" s="123">
        <v>0</v>
      </c>
      <c r="BD762" s="123">
        <v>0</v>
      </c>
      <c r="BE762" s="123">
        <v>0</v>
      </c>
      <c r="BF762" s="123">
        <v>0</v>
      </c>
      <c r="BG762" s="123">
        <v>0</v>
      </c>
      <c r="BH762" s="123">
        <v>0</v>
      </c>
      <c r="BI762" s="49"/>
      <c r="BJ762" s="166"/>
      <c r="BK762" s="166"/>
      <c r="BL762" s="166"/>
      <c r="BM762" s="149">
        <v>0</v>
      </c>
    </row>
    <row r="763" spans="2:65" ht="18" customHeight="1" outlineLevel="2" collapsed="1">
      <c r="B763" s="158" t="s">
        <v>1004</v>
      </c>
      <c r="C763" s="158"/>
      <c r="D763" s="158"/>
      <c r="E763" s="159" t="s">
        <v>1036</v>
      </c>
      <c r="F763" s="158"/>
      <c r="G763" s="160"/>
      <c r="H763" s="160">
        <v>5636</v>
      </c>
      <c r="I763" s="160"/>
      <c r="J763" s="160">
        <v>5636</v>
      </c>
      <c r="K763" s="168"/>
      <c r="L763" s="161"/>
      <c r="M763" s="160"/>
      <c r="N763" s="160">
        <v>5636</v>
      </c>
      <c r="O763" s="160"/>
      <c r="P763" s="160">
        <v>5636</v>
      </c>
      <c r="Q763" s="168"/>
      <c r="R763" s="161"/>
      <c r="S763" s="160">
        <v>54</v>
      </c>
      <c r="T763" s="160">
        <v>0</v>
      </c>
      <c r="U763" s="160">
        <v>0</v>
      </c>
      <c r="V763" s="160">
        <v>2043</v>
      </c>
      <c r="W763" s="160">
        <v>0</v>
      </c>
      <c r="X763" s="160">
        <v>125</v>
      </c>
      <c r="Y763" s="160">
        <v>1435</v>
      </c>
      <c r="Z763" s="160">
        <v>0</v>
      </c>
      <c r="AA763" s="160">
        <v>0</v>
      </c>
      <c r="AB763" s="160">
        <v>0</v>
      </c>
      <c r="AC763" s="160">
        <v>0</v>
      </c>
      <c r="AD763" s="160">
        <v>0</v>
      </c>
      <c r="AE763" s="160">
        <v>0</v>
      </c>
      <c r="AF763" s="160">
        <v>135</v>
      </c>
      <c r="AG763" s="160">
        <v>20</v>
      </c>
      <c r="AH763" s="160">
        <v>35</v>
      </c>
      <c r="AI763" s="160">
        <v>140</v>
      </c>
      <c r="AJ763" s="160">
        <v>281</v>
      </c>
      <c r="AK763" s="160">
        <v>0</v>
      </c>
      <c r="AL763" s="160">
        <v>0</v>
      </c>
      <c r="AM763" s="160">
        <v>560</v>
      </c>
      <c r="AN763" s="160">
        <v>0</v>
      </c>
      <c r="AO763" s="160">
        <v>0</v>
      </c>
      <c r="AP763" s="160">
        <v>125</v>
      </c>
      <c r="AQ763" s="160">
        <v>316</v>
      </c>
      <c r="AR763" s="160">
        <v>51</v>
      </c>
      <c r="AS763" s="160">
        <v>0</v>
      </c>
      <c r="AT763" s="160">
        <v>0</v>
      </c>
      <c r="AU763" s="160">
        <v>0</v>
      </c>
      <c r="AV763" s="160">
        <v>186</v>
      </c>
      <c r="AW763" s="160">
        <v>0</v>
      </c>
      <c r="AX763" s="160">
        <v>0</v>
      </c>
      <c r="AY763" s="160">
        <v>0</v>
      </c>
      <c r="AZ763" s="160">
        <v>10</v>
      </c>
      <c r="BA763" s="160">
        <v>0</v>
      </c>
      <c r="BB763" s="160">
        <v>0</v>
      </c>
      <c r="BC763" s="160">
        <v>0</v>
      </c>
      <c r="BD763" s="160">
        <v>0</v>
      </c>
      <c r="BE763" s="160">
        <v>120</v>
      </c>
      <c r="BF763" s="160">
        <v>0</v>
      </c>
      <c r="BG763" s="160">
        <v>0</v>
      </c>
      <c r="BH763" s="160">
        <v>0</v>
      </c>
      <c r="BI763" s="160"/>
      <c r="BJ763" s="161"/>
      <c r="BK763" s="160"/>
      <c r="BL763" s="161"/>
      <c r="BM763" s="149">
        <v>0</v>
      </c>
    </row>
    <row r="764" spans="2:65" ht="18" customHeight="1" outlineLevel="1">
      <c r="B764" s="153" t="s">
        <v>1004</v>
      </c>
      <c r="C764" s="153"/>
      <c r="D764" s="153" t="s">
        <v>1037</v>
      </c>
      <c r="E764" s="153"/>
      <c r="F764" s="153"/>
      <c r="G764" s="154"/>
      <c r="H764" s="154">
        <v>26545</v>
      </c>
      <c r="I764" s="154"/>
      <c r="J764" s="154">
        <v>26545</v>
      </c>
      <c r="K764" s="155"/>
      <c r="L764" s="156"/>
      <c r="M764" s="154"/>
      <c r="N764" s="154">
        <v>26545</v>
      </c>
      <c r="O764" s="154"/>
      <c r="P764" s="154">
        <v>26545</v>
      </c>
      <c r="Q764" s="155"/>
      <c r="R764" s="156"/>
      <c r="S764" s="154">
        <v>524</v>
      </c>
      <c r="T764" s="189">
        <v>0</v>
      </c>
      <c r="U764" s="189">
        <v>0</v>
      </c>
      <c r="V764" s="189">
        <v>7510</v>
      </c>
      <c r="W764" s="189">
        <v>0</v>
      </c>
      <c r="X764" s="189">
        <v>185</v>
      </c>
      <c r="Y764" s="189">
        <v>6818</v>
      </c>
      <c r="Z764" s="189">
        <v>0</v>
      </c>
      <c r="AA764" s="189">
        <v>0</v>
      </c>
      <c r="AB764" s="189">
        <v>0</v>
      </c>
      <c r="AC764" s="189">
        <v>85</v>
      </c>
      <c r="AD764" s="189">
        <v>150</v>
      </c>
      <c r="AE764" s="189">
        <v>0</v>
      </c>
      <c r="AF764" s="189">
        <v>733</v>
      </c>
      <c r="AG764" s="189">
        <v>105</v>
      </c>
      <c r="AH764" s="189">
        <v>537</v>
      </c>
      <c r="AI764" s="189">
        <v>1661</v>
      </c>
      <c r="AJ764" s="189">
        <v>1893</v>
      </c>
      <c r="AK764" s="189">
        <v>0</v>
      </c>
      <c r="AL764" s="189">
        <v>0</v>
      </c>
      <c r="AM764" s="189">
        <v>1810</v>
      </c>
      <c r="AN764" s="189">
        <v>0</v>
      </c>
      <c r="AO764" s="189">
        <v>0</v>
      </c>
      <c r="AP764" s="189">
        <v>642</v>
      </c>
      <c r="AQ764" s="189">
        <v>2197</v>
      </c>
      <c r="AR764" s="189">
        <v>451</v>
      </c>
      <c r="AS764" s="189">
        <v>0</v>
      </c>
      <c r="AT764" s="189">
        <v>0</v>
      </c>
      <c r="AU764" s="189">
        <v>0</v>
      </c>
      <c r="AV764" s="189">
        <v>736</v>
      </c>
      <c r="AW764" s="189">
        <v>0</v>
      </c>
      <c r="AX764" s="189">
        <v>0</v>
      </c>
      <c r="AY764" s="189">
        <v>0</v>
      </c>
      <c r="AZ764" s="189">
        <v>99</v>
      </c>
      <c r="BA764" s="189">
        <v>155</v>
      </c>
      <c r="BB764" s="189">
        <v>0</v>
      </c>
      <c r="BC764" s="189">
        <v>0</v>
      </c>
      <c r="BD764" s="189">
        <v>0</v>
      </c>
      <c r="BE764" s="154">
        <v>254</v>
      </c>
      <c r="BF764" s="154">
        <v>0</v>
      </c>
      <c r="BG764" s="154">
        <v>0</v>
      </c>
      <c r="BH764" s="154">
        <v>0</v>
      </c>
      <c r="BI764" s="189"/>
      <c r="BJ764" s="190"/>
      <c r="BK764" s="189"/>
      <c r="BL764" s="190"/>
      <c r="BM764" s="149">
        <v>0</v>
      </c>
    </row>
    <row r="765" spans="2:65" ht="18" hidden="1" customHeight="1" outlineLevel="3">
      <c r="B765" s="150" t="s">
        <v>1038</v>
      </c>
      <c r="C765" s="150" t="s">
        <v>352</v>
      </c>
      <c r="D765" s="150" t="s">
        <v>340</v>
      </c>
      <c r="E765" s="151" t="s">
        <v>341</v>
      </c>
      <c r="F765" s="150" t="s">
        <v>623</v>
      </c>
      <c r="G765" s="49"/>
      <c r="H765" s="55">
        <v>5651</v>
      </c>
      <c r="I765" s="55"/>
      <c r="J765" s="50">
        <v>5651</v>
      </c>
      <c r="K765" s="49"/>
      <c r="L765" s="152"/>
      <c r="M765" s="55"/>
      <c r="N765" s="49">
        <v>5651</v>
      </c>
      <c r="O765" s="50"/>
      <c r="P765" s="50">
        <v>5651</v>
      </c>
      <c r="Q765" s="49"/>
      <c r="R765" s="152"/>
      <c r="S765" s="123">
        <v>30</v>
      </c>
      <c r="T765" s="123">
        <v>0</v>
      </c>
      <c r="U765" s="123">
        <v>0</v>
      </c>
      <c r="V765" s="123">
        <v>1711</v>
      </c>
      <c r="W765" s="123">
        <v>0</v>
      </c>
      <c r="X765" s="123">
        <v>110</v>
      </c>
      <c r="Y765" s="123">
        <v>1434</v>
      </c>
      <c r="Z765" s="123">
        <v>0</v>
      </c>
      <c r="AA765" s="123">
        <v>0</v>
      </c>
      <c r="AB765" s="123">
        <v>0</v>
      </c>
      <c r="AC765" s="123">
        <v>10</v>
      </c>
      <c r="AD765" s="123">
        <v>29</v>
      </c>
      <c r="AE765" s="123">
        <v>0</v>
      </c>
      <c r="AF765" s="123">
        <v>125</v>
      </c>
      <c r="AG765" s="123">
        <v>27</v>
      </c>
      <c r="AH765" s="123">
        <v>170</v>
      </c>
      <c r="AI765" s="123">
        <v>263</v>
      </c>
      <c r="AJ765" s="123">
        <v>198</v>
      </c>
      <c r="AK765" s="123">
        <v>0</v>
      </c>
      <c r="AL765" s="123">
        <v>0</v>
      </c>
      <c r="AM765" s="123">
        <v>365</v>
      </c>
      <c r="AN765" s="123">
        <v>0</v>
      </c>
      <c r="AO765" s="123">
        <v>0</v>
      </c>
      <c r="AP765" s="123">
        <v>260</v>
      </c>
      <c r="AQ765" s="123">
        <v>565</v>
      </c>
      <c r="AR765" s="123">
        <v>186</v>
      </c>
      <c r="AS765" s="123">
        <v>0</v>
      </c>
      <c r="AT765" s="123">
        <v>0</v>
      </c>
      <c r="AU765" s="123">
        <v>0</v>
      </c>
      <c r="AV765" s="123">
        <v>40</v>
      </c>
      <c r="AW765" s="123">
        <v>0</v>
      </c>
      <c r="AX765" s="123">
        <v>0</v>
      </c>
      <c r="AY765" s="123">
        <v>0</v>
      </c>
      <c r="AZ765" s="123">
        <v>26</v>
      </c>
      <c r="BA765" s="123">
        <v>54</v>
      </c>
      <c r="BB765" s="123">
        <v>0</v>
      </c>
      <c r="BC765" s="123">
        <v>0</v>
      </c>
      <c r="BD765" s="123">
        <v>0</v>
      </c>
      <c r="BE765" s="123">
        <v>48</v>
      </c>
      <c r="BF765" s="123">
        <v>0</v>
      </c>
      <c r="BG765" s="123">
        <v>0</v>
      </c>
      <c r="BH765" s="123">
        <v>0</v>
      </c>
      <c r="BI765" s="49"/>
      <c r="BJ765" s="152"/>
      <c r="BK765" s="49"/>
      <c r="BL765" s="152"/>
      <c r="BM765" s="149">
        <v>0</v>
      </c>
    </row>
    <row r="766" spans="2:65" ht="18" hidden="1" customHeight="1" outlineLevel="3">
      <c r="B766" s="166" t="s">
        <v>1038</v>
      </c>
      <c r="C766" s="166" t="s">
        <v>618</v>
      </c>
      <c r="D766" s="166" t="s">
        <v>260</v>
      </c>
      <c r="E766" s="167" t="s">
        <v>170</v>
      </c>
      <c r="F766" s="166" t="s">
        <v>619</v>
      </c>
      <c r="G766" s="49"/>
      <c r="H766" s="55">
        <v>2350</v>
      </c>
      <c r="I766" s="55"/>
      <c r="J766" s="50">
        <v>2350</v>
      </c>
      <c r="K766" s="49"/>
      <c r="L766" s="152"/>
      <c r="M766" s="55"/>
      <c r="N766" s="49">
        <v>2350</v>
      </c>
      <c r="O766" s="50"/>
      <c r="P766" s="50">
        <v>2350</v>
      </c>
      <c r="Q766" s="49"/>
      <c r="R766" s="152"/>
      <c r="S766" s="123">
        <v>25</v>
      </c>
      <c r="T766" s="123">
        <v>0</v>
      </c>
      <c r="U766" s="123">
        <v>0</v>
      </c>
      <c r="V766" s="123">
        <v>640</v>
      </c>
      <c r="W766" s="123">
        <v>0</v>
      </c>
      <c r="X766" s="123">
        <v>25</v>
      </c>
      <c r="Y766" s="123">
        <v>671</v>
      </c>
      <c r="Z766" s="123">
        <v>0</v>
      </c>
      <c r="AA766" s="123">
        <v>0</v>
      </c>
      <c r="AB766" s="123">
        <v>0</v>
      </c>
      <c r="AC766" s="123">
        <v>18</v>
      </c>
      <c r="AD766" s="123">
        <v>15</v>
      </c>
      <c r="AE766" s="123">
        <v>0</v>
      </c>
      <c r="AF766" s="123">
        <v>111</v>
      </c>
      <c r="AG766" s="123">
        <v>20</v>
      </c>
      <c r="AH766" s="123">
        <v>100</v>
      </c>
      <c r="AI766" s="123">
        <v>103</v>
      </c>
      <c r="AJ766" s="123">
        <v>26</v>
      </c>
      <c r="AK766" s="123">
        <v>0</v>
      </c>
      <c r="AL766" s="123">
        <v>0</v>
      </c>
      <c r="AM766" s="123">
        <v>212</v>
      </c>
      <c r="AN766" s="123">
        <v>0</v>
      </c>
      <c r="AO766" s="123">
        <v>0</v>
      </c>
      <c r="AP766" s="123">
        <v>50</v>
      </c>
      <c r="AQ766" s="123">
        <v>180</v>
      </c>
      <c r="AR766" s="123">
        <v>55</v>
      </c>
      <c r="AS766" s="123">
        <v>0</v>
      </c>
      <c r="AT766" s="123">
        <v>0</v>
      </c>
      <c r="AU766" s="123">
        <v>0</v>
      </c>
      <c r="AV766" s="123">
        <v>31</v>
      </c>
      <c r="AW766" s="123">
        <v>0</v>
      </c>
      <c r="AX766" s="123">
        <v>0</v>
      </c>
      <c r="AY766" s="123">
        <v>0</v>
      </c>
      <c r="AZ766" s="123">
        <v>15</v>
      </c>
      <c r="BA766" s="123">
        <v>23</v>
      </c>
      <c r="BB766" s="123">
        <v>0</v>
      </c>
      <c r="BC766" s="123">
        <v>0</v>
      </c>
      <c r="BD766" s="123">
        <v>0</v>
      </c>
      <c r="BE766" s="123">
        <v>30</v>
      </c>
      <c r="BF766" s="123">
        <v>0</v>
      </c>
      <c r="BG766" s="123">
        <v>0</v>
      </c>
      <c r="BH766" s="123">
        <v>0</v>
      </c>
      <c r="BI766" s="49"/>
      <c r="BJ766" s="166"/>
      <c r="BK766" s="166"/>
      <c r="BL766" s="166"/>
      <c r="BM766" s="149">
        <v>0</v>
      </c>
    </row>
    <row r="767" spans="2:65" ht="18" hidden="1" customHeight="1" outlineLevel="3">
      <c r="B767" s="166" t="s">
        <v>1038</v>
      </c>
      <c r="C767" s="166" t="s">
        <v>1142</v>
      </c>
      <c r="D767" s="166" t="s">
        <v>385</v>
      </c>
      <c r="E767" s="167" t="s">
        <v>386</v>
      </c>
      <c r="F767" s="166" t="s">
        <v>387</v>
      </c>
      <c r="G767" s="49"/>
      <c r="H767" s="55">
        <v>3153</v>
      </c>
      <c r="I767" s="55"/>
      <c r="J767" s="50">
        <v>3153</v>
      </c>
      <c r="K767" s="49"/>
      <c r="L767" s="152"/>
      <c r="M767" s="55"/>
      <c r="N767" s="49">
        <v>3153</v>
      </c>
      <c r="O767" s="50"/>
      <c r="P767" s="50">
        <v>3153</v>
      </c>
      <c r="Q767" s="49"/>
      <c r="R767" s="152"/>
      <c r="S767" s="123">
        <v>20</v>
      </c>
      <c r="T767" s="123">
        <v>0</v>
      </c>
      <c r="U767" s="123">
        <v>0</v>
      </c>
      <c r="V767" s="123">
        <v>938</v>
      </c>
      <c r="W767" s="123">
        <v>0</v>
      </c>
      <c r="X767" s="123">
        <v>0</v>
      </c>
      <c r="Y767" s="123">
        <v>1060</v>
      </c>
      <c r="Z767" s="123">
        <v>0</v>
      </c>
      <c r="AA767" s="123">
        <v>0</v>
      </c>
      <c r="AB767" s="123">
        <v>0</v>
      </c>
      <c r="AC767" s="123">
        <v>18</v>
      </c>
      <c r="AD767" s="123">
        <v>14</v>
      </c>
      <c r="AE767" s="123">
        <v>0</v>
      </c>
      <c r="AF767" s="123">
        <v>131</v>
      </c>
      <c r="AG767" s="123">
        <v>15</v>
      </c>
      <c r="AH767" s="123">
        <v>0</v>
      </c>
      <c r="AI767" s="123">
        <v>343</v>
      </c>
      <c r="AJ767" s="123">
        <v>45</v>
      </c>
      <c r="AK767" s="123">
        <v>0</v>
      </c>
      <c r="AL767" s="123">
        <v>0</v>
      </c>
      <c r="AM767" s="123">
        <v>190</v>
      </c>
      <c r="AN767" s="123">
        <v>0</v>
      </c>
      <c r="AO767" s="123">
        <v>0</v>
      </c>
      <c r="AP767" s="123">
        <v>60</v>
      </c>
      <c r="AQ767" s="123">
        <v>130</v>
      </c>
      <c r="AR767" s="123">
        <v>40</v>
      </c>
      <c r="AS767" s="123">
        <v>0</v>
      </c>
      <c r="AT767" s="123">
        <v>0</v>
      </c>
      <c r="AU767" s="123">
        <v>0</v>
      </c>
      <c r="AV767" s="123">
        <v>83</v>
      </c>
      <c r="AW767" s="123">
        <v>0</v>
      </c>
      <c r="AX767" s="123">
        <v>0</v>
      </c>
      <c r="AY767" s="123">
        <v>0</v>
      </c>
      <c r="AZ767" s="123">
        <v>12</v>
      </c>
      <c r="BA767" s="123">
        <v>18</v>
      </c>
      <c r="BB767" s="123">
        <v>0</v>
      </c>
      <c r="BC767" s="123">
        <v>0</v>
      </c>
      <c r="BD767" s="123">
        <v>0</v>
      </c>
      <c r="BE767" s="123">
        <v>36</v>
      </c>
      <c r="BF767" s="123">
        <v>0</v>
      </c>
      <c r="BG767" s="123">
        <v>0</v>
      </c>
      <c r="BH767" s="123">
        <v>0</v>
      </c>
      <c r="BI767" s="49"/>
      <c r="BJ767" s="166"/>
      <c r="BK767" s="166"/>
      <c r="BL767" s="166"/>
      <c r="BM767" s="149">
        <v>0</v>
      </c>
    </row>
    <row r="768" spans="2:65" ht="18" hidden="1" customHeight="1" outlineLevel="3">
      <c r="B768" s="166" t="s">
        <v>1038</v>
      </c>
      <c r="C768" s="166" t="s">
        <v>352</v>
      </c>
      <c r="D768" s="166" t="s">
        <v>262</v>
      </c>
      <c r="E768" s="167" t="s">
        <v>52</v>
      </c>
      <c r="F768" s="166" t="s">
        <v>1039</v>
      </c>
      <c r="G768" s="49"/>
      <c r="H768" s="55">
        <v>2594</v>
      </c>
      <c r="I768" s="55"/>
      <c r="J768" s="50">
        <v>2594</v>
      </c>
      <c r="K768" s="49"/>
      <c r="L768" s="152"/>
      <c r="M768" s="55"/>
      <c r="N768" s="49">
        <v>2594</v>
      </c>
      <c r="O768" s="50"/>
      <c r="P768" s="50">
        <v>2594</v>
      </c>
      <c r="Q768" s="49"/>
      <c r="R768" s="152"/>
      <c r="S768" s="123">
        <v>40</v>
      </c>
      <c r="T768" s="123">
        <v>0</v>
      </c>
      <c r="U768" s="123">
        <v>0</v>
      </c>
      <c r="V768" s="123">
        <v>750</v>
      </c>
      <c r="W768" s="123">
        <v>0</v>
      </c>
      <c r="X768" s="123">
        <v>20</v>
      </c>
      <c r="Y768" s="123">
        <v>544</v>
      </c>
      <c r="Z768" s="123">
        <v>0</v>
      </c>
      <c r="AA768" s="123">
        <v>0</v>
      </c>
      <c r="AB768" s="123">
        <v>0</v>
      </c>
      <c r="AC768" s="123">
        <v>0</v>
      </c>
      <c r="AD768" s="123">
        <v>55</v>
      </c>
      <c r="AE768" s="123">
        <v>0</v>
      </c>
      <c r="AF768" s="123">
        <v>116</v>
      </c>
      <c r="AG768" s="123">
        <v>25</v>
      </c>
      <c r="AH768" s="123">
        <v>60</v>
      </c>
      <c r="AI768" s="123">
        <v>32</v>
      </c>
      <c r="AJ768" s="123">
        <v>105</v>
      </c>
      <c r="AK768" s="123">
        <v>0</v>
      </c>
      <c r="AL768" s="123">
        <v>0</v>
      </c>
      <c r="AM768" s="123">
        <v>179</v>
      </c>
      <c r="AN768" s="123">
        <v>0</v>
      </c>
      <c r="AO768" s="123">
        <v>0</v>
      </c>
      <c r="AP768" s="123">
        <v>120</v>
      </c>
      <c r="AQ768" s="123">
        <v>391</v>
      </c>
      <c r="AR768" s="123">
        <v>60</v>
      </c>
      <c r="AS768" s="123">
        <v>0</v>
      </c>
      <c r="AT768" s="123">
        <v>0</v>
      </c>
      <c r="AU768" s="123">
        <v>0</v>
      </c>
      <c r="AV768" s="123">
        <v>46</v>
      </c>
      <c r="AW768" s="123">
        <v>0</v>
      </c>
      <c r="AX768" s="123">
        <v>0</v>
      </c>
      <c r="AY768" s="123">
        <v>0</v>
      </c>
      <c r="AZ768" s="123">
        <v>15</v>
      </c>
      <c r="BA768" s="123">
        <v>18</v>
      </c>
      <c r="BB768" s="123">
        <v>0</v>
      </c>
      <c r="BC768" s="123">
        <v>0</v>
      </c>
      <c r="BD768" s="123">
        <v>0</v>
      </c>
      <c r="BE768" s="123">
        <v>18</v>
      </c>
      <c r="BF768" s="123">
        <v>0</v>
      </c>
      <c r="BG768" s="123">
        <v>0</v>
      </c>
      <c r="BH768" s="123">
        <v>0</v>
      </c>
      <c r="BI768" s="49"/>
      <c r="BJ768" s="166"/>
      <c r="BK768" s="166"/>
      <c r="BL768" s="166"/>
      <c r="BM768" s="149">
        <v>0</v>
      </c>
    </row>
    <row r="769" spans="2:65" ht="18" hidden="1" customHeight="1" outlineLevel="3">
      <c r="B769" s="166" t="s">
        <v>1038</v>
      </c>
      <c r="C769" s="166" t="s">
        <v>618</v>
      </c>
      <c r="D769" s="166" t="s">
        <v>264</v>
      </c>
      <c r="E769" s="167" t="s">
        <v>184</v>
      </c>
      <c r="F769" s="166" t="s">
        <v>185</v>
      </c>
      <c r="G769" s="49"/>
      <c r="H769" s="55">
        <v>3303</v>
      </c>
      <c r="I769" s="55"/>
      <c r="J769" s="50">
        <v>3303</v>
      </c>
      <c r="K769" s="49"/>
      <c r="L769" s="152"/>
      <c r="M769" s="55"/>
      <c r="N769" s="49">
        <v>3303</v>
      </c>
      <c r="O769" s="50"/>
      <c r="P769" s="50">
        <v>3303</v>
      </c>
      <c r="Q769" s="49"/>
      <c r="R769" s="152"/>
      <c r="S769" s="123">
        <v>0</v>
      </c>
      <c r="T769" s="123">
        <v>0</v>
      </c>
      <c r="U769" s="123">
        <v>0</v>
      </c>
      <c r="V769" s="123">
        <v>832</v>
      </c>
      <c r="W769" s="123">
        <v>0</v>
      </c>
      <c r="X769" s="123">
        <v>0</v>
      </c>
      <c r="Y769" s="123">
        <v>950</v>
      </c>
      <c r="Z769" s="123">
        <v>0</v>
      </c>
      <c r="AA769" s="123">
        <v>0</v>
      </c>
      <c r="AB769" s="123">
        <v>0</v>
      </c>
      <c r="AC769" s="123">
        <v>13</v>
      </c>
      <c r="AD769" s="123">
        <v>29</v>
      </c>
      <c r="AE769" s="123">
        <v>0</v>
      </c>
      <c r="AF769" s="123">
        <v>174</v>
      </c>
      <c r="AG769" s="123">
        <v>20</v>
      </c>
      <c r="AH769" s="123">
        <v>63</v>
      </c>
      <c r="AI769" s="123">
        <v>363</v>
      </c>
      <c r="AJ769" s="123">
        <v>0</v>
      </c>
      <c r="AK769" s="123">
        <v>0</v>
      </c>
      <c r="AL769" s="123">
        <v>0</v>
      </c>
      <c r="AM769" s="123">
        <v>418</v>
      </c>
      <c r="AN769" s="123">
        <v>0</v>
      </c>
      <c r="AO769" s="123">
        <v>0</v>
      </c>
      <c r="AP769" s="123">
        <v>45</v>
      </c>
      <c r="AQ769" s="123">
        <v>135</v>
      </c>
      <c r="AR769" s="123">
        <v>130</v>
      </c>
      <c r="AS769" s="123">
        <v>0</v>
      </c>
      <c r="AT769" s="123">
        <v>0</v>
      </c>
      <c r="AU769" s="123">
        <v>0</v>
      </c>
      <c r="AV769" s="123">
        <v>40</v>
      </c>
      <c r="AW769" s="123">
        <v>0</v>
      </c>
      <c r="AX769" s="123">
        <v>0</v>
      </c>
      <c r="AY769" s="123">
        <v>0</v>
      </c>
      <c r="AZ769" s="123">
        <v>19</v>
      </c>
      <c r="BA769" s="123">
        <v>24</v>
      </c>
      <c r="BB769" s="123">
        <v>0</v>
      </c>
      <c r="BC769" s="123">
        <v>0</v>
      </c>
      <c r="BD769" s="123">
        <v>0</v>
      </c>
      <c r="BE769" s="123">
        <v>48</v>
      </c>
      <c r="BF769" s="123">
        <v>0</v>
      </c>
      <c r="BG769" s="123">
        <v>0</v>
      </c>
      <c r="BH769" s="123">
        <v>0</v>
      </c>
      <c r="BI769" s="49"/>
      <c r="BJ769" s="166"/>
      <c r="BK769" s="166"/>
      <c r="BL769" s="166"/>
      <c r="BM769" s="149">
        <v>0</v>
      </c>
    </row>
    <row r="770" spans="2:65" ht="18" hidden="1" customHeight="1" outlineLevel="3">
      <c r="B770" s="166" t="s">
        <v>1038</v>
      </c>
      <c r="C770" s="166" t="s">
        <v>1142</v>
      </c>
      <c r="D770" s="166" t="s">
        <v>342</v>
      </c>
      <c r="E770" s="167" t="s">
        <v>343</v>
      </c>
      <c r="F770" s="166" t="s">
        <v>261</v>
      </c>
      <c r="G770" s="49"/>
      <c r="H770" s="55">
        <v>2772</v>
      </c>
      <c r="I770" s="55"/>
      <c r="J770" s="50">
        <v>2772</v>
      </c>
      <c r="K770" s="49"/>
      <c r="L770" s="152"/>
      <c r="M770" s="55"/>
      <c r="N770" s="49">
        <v>2772</v>
      </c>
      <c r="O770" s="50"/>
      <c r="P770" s="50">
        <v>2772</v>
      </c>
      <c r="Q770" s="49"/>
      <c r="R770" s="152"/>
      <c r="S770" s="123">
        <v>0</v>
      </c>
      <c r="T770" s="123">
        <v>0</v>
      </c>
      <c r="U770" s="123">
        <v>0</v>
      </c>
      <c r="V770" s="123">
        <v>800</v>
      </c>
      <c r="W770" s="123">
        <v>0</v>
      </c>
      <c r="X770" s="123">
        <v>20</v>
      </c>
      <c r="Y770" s="123">
        <v>685</v>
      </c>
      <c r="Z770" s="123">
        <v>0</v>
      </c>
      <c r="AA770" s="123">
        <v>0</v>
      </c>
      <c r="AB770" s="123">
        <v>0</v>
      </c>
      <c r="AC770" s="123">
        <v>0</v>
      </c>
      <c r="AD770" s="123">
        <v>0</v>
      </c>
      <c r="AE770" s="123">
        <v>0</v>
      </c>
      <c r="AF770" s="123">
        <v>121</v>
      </c>
      <c r="AG770" s="123">
        <v>0</v>
      </c>
      <c r="AH770" s="123">
        <v>0</v>
      </c>
      <c r="AI770" s="123">
        <v>350</v>
      </c>
      <c r="AJ770" s="123">
        <v>48</v>
      </c>
      <c r="AK770" s="123">
        <v>0</v>
      </c>
      <c r="AL770" s="123">
        <v>0</v>
      </c>
      <c r="AM770" s="123">
        <v>30</v>
      </c>
      <c r="AN770" s="123">
        <v>0</v>
      </c>
      <c r="AO770" s="123">
        <v>0</v>
      </c>
      <c r="AP770" s="123">
        <v>49</v>
      </c>
      <c r="AQ770" s="123">
        <v>380</v>
      </c>
      <c r="AR770" s="123">
        <v>40</v>
      </c>
      <c r="AS770" s="123">
        <v>0</v>
      </c>
      <c r="AT770" s="123">
        <v>0</v>
      </c>
      <c r="AU770" s="123">
        <v>0</v>
      </c>
      <c r="AV770" s="123">
        <v>196</v>
      </c>
      <c r="AW770" s="123">
        <v>0</v>
      </c>
      <c r="AX770" s="123">
        <v>0</v>
      </c>
      <c r="AY770" s="123">
        <v>0</v>
      </c>
      <c r="AZ770" s="123">
        <v>15</v>
      </c>
      <c r="BA770" s="123">
        <v>20</v>
      </c>
      <c r="BB770" s="123">
        <v>0</v>
      </c>
      <c r="BC770" s="123">
        <v>0</v>
      </c>
      <c r="BD770" s="123">
        <v>0</v>
      </c>
      <c r="BE770" s="123">
        <v>18</v>
      </c>
      <c r="BF770" s="123">
        <v>0</v>
      </c>
      <c r="BG770" s="123">
        <v>0</v>
      </c>
      <c r="BH770" s="123">
        <v>0</v>
      </c>
      <c r="BI770" s="49"/>
      <c r="BJ770" s="166"/>
      <c r="BK770" s="166"/>
      <c r="BL770" s="166"/>
      <c r="BM770" s="149">
        <v>0</v>
      </c>
    </row>
    <row r="771" spans="2:65" ht="18" customHeight="1" outlineLevel="2" collapsed="1">
      <c r="B771" s="158" t="s">
        <v>1038</v>
      </c>
      <c r="C771" s="158"/>
      <c r="D771" s="158"/>
      <c r="E771" s="159" t="s">
        <v>1040</v>
      </c>
      <c r="F771" s="158"/>
      <c r="G771" s="160"/>
      <c r="H771" s="160">
        <v>19823</v>
      </c>
      <c r="I771" s="160"/>
      <c r="J771" s="160">
        <v>19823</v>
      </c>
      <c r="K771" s="168"/>
      <c r="L771" s="161"/>
      <c r="M771" s="160"/>
      <c r="N771" s="160">
        <v>19823</v>
      </c>
      <c r="O771" s="160"/>
      <c r="P771" s="160">
        <v>19823</v>
      </c>
      <c r="Q771" s="168"/>
      <c r="R771" s="161"/>
      <c r="S771" s="160">
        <v>115</v>
      </c>
      <c r="T771" s="160">
        <v>0</v>
      </c>
      <c r="U771" s="160">
        <v>0</v>
      </c>
      <c r="V771" s="160">
        <v>5671</v>
      </c>
      <c r="W771" s="160">
        <v>0</v>
      </c>
      <c r="X771" s="160">
        <v>175</v>
      </c>
      <c r="Y771" s="160">
        <v>5344</v>
      </c>
      <c r="Z771" s="160">
        <v>0</v>
      </c>
      <c r="AA771" s="160">
        <v>0</v>
      </c>
      <c r="AB771" s="160">
        <v>0</v>
      </c>
      <c r="AC771" s="160">
        <v>59</v>
      </c>
      <c r="AD771" s="160">
        <v>142</v>
      </c>
      <c r="AE771" s="160">
        <v>0</v>
      </c>
      <c r="AF771" s="160">
        <v>778</v>
      </c>
      <c r="AG771" s="160">
        <v>107</v>
      </c>
      <c r="AH771" s="160">
        <v>393</v>
      </c>
      <c r="AI771" s="160">
        <v>1454</v>
      </c>
      <c r="AJ771" s="160">
        <v>422</v>
      </c>
      <c r="AK771" s="160">
        <v>0</v>
      </c>
      <c r="AL771" s="160">
        <v>0</v>
      </c>
      <c r="AM771" s="160">
        <v>1394</v>
      </c>
      <c r="AN771" s="160">
        <v>0</v>
      </c>
      <c r="AO771" s="160">
        <v>0</v>
      </c>
      <c r="AP771" s="160">
        <v>584</v>
      </c>
      <c r="AQ771" s="160">
        <v>1781</v>
      </c>
      <c r="AR771" s="160">
        <v>511</v>
      </c>
      <c r="AS771" s="160">
        <v>0</v>
      </c>
      <c r="AT771" s="160">
        <v>0</v>
      </c>
      <c r="AU771" s="160">
        <v>0</v>
      </c>
      <c r="AV771" s="160">
        <v>436</v>
      </c>
      <c r="AW771" s="160">
        <v>0</v>
      </c>
      <c r="AX771" s="160">
        <v>0</v>
      </c>
      <c r="AY771" s="160">
        <v>0</v>
      </c>
      <c r="AZ771" s="160">
        <v>102</v>
      </c>
      <c r="BA771" s="160">
        <v>157</v>
      </c>
      <c r="BB771" s="160">
        <v>0</v>
      </c>
      <c r="BC771" s="160">
        <v>0</v>
      </c>
      <c r="BD771" s="160">
        <v>0</v>
      </c>
      <c r="BE771" s="160">
        <v>198</v>
      </c>
      <c r="BF771" s="160">
        <v>0</v>
      </c>
      <c r="BG771" s="160">
        <v>0</v>
      </c>
      <c r="BH771" s="160">
        <v>0</v>
      </c>
      <c r="BI771" s="160"/>
      <c r="BJ771" s="161"/>
      <c r="BK771" s="160"/>
      <c r="BL771" s="161"/>
      <c r="BM771" s="149">
        <v>0</v>
      </c>
    </row>
    <row r="772" spans="2:65" ht="18" hidden="1" customHeight="1" outlineLevel="3">
      <c r="B772" s="166" t="s">
        <v>1038</v>
      </c>
      <c r="C772" s="166" t="s">
        <v>618</v>
      </c>
      <c r="D772" s="166" t="s">
        <v>571</v>
      </c>
      <c r="E772" s="167" t="s">
        <v>590</v>
      </c>
      <c r="F772" s="166" t="s">
        <v>1041</v>
      </c>
      <c r="G772" s="49"/>
      <c r="H772" s="55">
        <v>0</v>
      </c>
      <c r="I772" s="55"/>
      <c r="J772" s="50">
        <v>0</v>
      </c>
      <c r="K772" s="49"/>
      <c r="L772" s="152"/>
      <c r="M772" s="55"/>
      <c r="N772" s="49">
        <v>0</v>
      </c>
      <c r="O772" s="50"/>
      <c r="P772" s="50">
        <v>0</v>
      </c>
      <c r="Q772" s="49"/>
      <c r="R772" s="152"/>
      <c r="S772" s="123">
        <v>0</v>
      </c>
      <c r="T772" s="123">
        <v>0</v>
      </c>
      <c r="U772" s="123">
        <v>0</v>
      </c>
      <c r="V772" s="123">
        <v>0</v>
      </c>
      <c r="W772" s="123">
        <v>0</v>
      </c>
      <c r="X772" s="123">
        <v>0</v>
      </c>
      <c r="Y772" s="123">
        <v>0</v>
      </c>
      <c r="Z772" s="123">
        <v>0</v>
      </c>
      <c r="AA772" s="123">
        <v>0</v>
      </c>
      <c r="AB772" s="123">
        <v>0</v>
      </c>
      <c r="AC772" s="123">
        <v>0</v>
      </c>
      <c r="AD772" s="123">
        <v>0</v>
      </c>
      <c r="AE772" s="123">
        <v>0</v>
      </c>
      <c r="AF772" s="123">
        <v>0</v>
      </c>
      <c r="AG772" s="123">
        <v>0</v>
      </c>
      <c r="AH772" s="123">
        <v>0</v>
      </c>
      <c r="AI772" s="123">
        <v>0</v>
      </c>
      <c r="AJ772" s="123">
        <v>0</v>
      </c>
      <c r="AK772" s="123">
        <v>0</v>
      </c>
      <c r="AL772" s="123">
        <v>0</v>
      </c>
      <c r="AM772" s="123">
        <v>0</v>
      </c>
      <c r="AN772" s="123">
        <v>0</v>
      </c>
      <c r="AO772" s="123">
        <v>0</v>
      </c>
      <c r="AP772" s="123">
        <v>0</v>
      </c>
      <c r="AQ772" s="123">
        <v>0</v>
      </c>
      <c r="AR772" s="123">
        <v>0</v>
      </c>
      <c r="AS772" s="123">
        <v>0</v>
      </c>
      <c r="AT772" s="123">
        <v>0</v>
      </c>
      <c r="AU772" s="123">
        <v>0</v>
      </c>
      <c r="AV772" s="123">
        <v>0</v>
      </c>
      <c r="AW772" s="123">
        <v>0</v>
      </c>
      <c r="AX772" s="123">
        <v>0</v>
      </c>
      <c r="AY772" s="123">
        <v>0</v>
      </c>
      <c r="AZ772" s="123">
        <v>0</v>
      </c>
      <c r="BA772" s="123">
        <v>0</v>
      </c>
      <c r="BB772" s="123">
        <v>0</v>
      </c>
      <c r="BC772" s="123">
        <v>0</v>
      </c>
      <c r="BD772" s="123">
        <v>0</v>
      </c>
      <c r="BE772" s="123">
        <v>0</v>
      </c>
      <c r="BF772" s="123">
        <v>0</v>
      </c>
      <c r="BG772" s="123">
        <v>0</v>
      </c>
      <c r="BH772" s="123">
        <v>0</v>
      </c>
      <c r="BI772" s="49"/>
      <c r="BJ772" s="166"/>
      <c r="BK772" s="166"/>
      <c r="BL772" s="166"/>
      <c r="BM772" s="149">
        <v>0</v>
      </c>
    </row>
    <row r="773" spans="2:65" ht="18" hidden="1" customHeight="1" outlineLevel="3">
      <c r="B773" s="166" t="s">
        <v>1038</v>
      </c>
      <c r="C773" s="166" t="s">
        <v>1142</v>
      </c>
      <c r="D773" s="166" t="s">
        <v>527</v>
      </c>
      <c r="E773" s="167" t="s">
        <v>1026</v>
      </c>
      <c r="F773" s="166" t="s">
        <v>1027</v>
      </c>
      <c r="G773" s="49"/>
      <c r="H773" s="55">
        <v>171</v>
      </c>
      <c r="I773" s="55"/>
      <c r="J773" s="50">
        <v>171</v>
      </c>
      <c r="K773" s="49"/>
      <c r="L773" s="152"/>
      <c r="M773" s="55"/>
      <c r="N773" s="49">
        <v>171</v>
      </c>
      <c r="O773" s="50"/>
      <c r="P773" s="50">
        <v>171</v>
      </c>
      <c r="Q773" s="49"/>
      <c r="R773" s="152"/>
      <c r="S773" s="123">
        <v>3</v>
      </c>
      <c r="T773" s="123">
        <v>0</v>
      </c>
      <c r="U773" s="123">
        <v>0</v>
      </c>
      <c r="V773" s="123">
        <v>50</v>
      </c>
      <c r="W773" s="123">
        <v>0</v>
      </c>
      <c r="X773" s="123">
        <v>3</v>
      </c>
      <c r="Y773" s="123">
        <v>25</v>
      </c>
      <c r="Z773" s="123">
        <v>0</v>
      </c>
      <c r="AA773" s="123">
        <v>0</v>
      </c>
      <c r="AB773" s="123">
        <v>0</v>
      </c>
      <c r="AC773" s="123">
        <v>0</v>
      </c>
      <c r="AD773" s="123">
        <v>0</v>
      </c>
      <c r="AE773" s="123">
        <v>0</v>
      </c>
      <c r="AF773" s="123">
        <v>0</v>
      </c>
      <c r="AG773" s="123">
        <v>0</v>
      </c>
      <c r="AH773" s="123">
        <v>8</v>
      </c>
      <c r="AI773" s="123">
        <v>0</v>
      </c>
      <c r="AJ773" s="123">
        <v>5</v>
      </c>
      <c r="AK773" s="123">
        <v>0</v>
      </c>
      <c r="AL773" s="123">
        <v>0</v>
      </c>
      <c r="AM773" s="123">
        <v>40</v>
      </c>
      <c r="AN773" s="123">
        <v>0</v>
      </c>
      <c r="AO773" s="123">
        <v>0</v>
      </c>
      <c r="AP773" s="123">
        <v>0</v>
      </c>
      <c r="AQ773" s="123">
        <v>32</v>
      </c>
      <c r="AR773" s="123">
        <v>0</v>
      </c>
      <c r="AS773" s="123">
        <v>0</v>
      </c>
      <c r="AT773" s="123">
        <v>0</v>
      </c>
      <c r="AU773" s="123">
        <v>0</v>
      </c>
      <c r="AV773" s="123">
        <v>5</v>
      </c>
      <c r="AW773" s="123">
        <v>0</v>
      </c>
      <c r="AX773" s="123">
        <v>0</v>
      </c>
      <c r="AY773" s="123">
        <v>0</v>
      </c>
      <c r="AZ773" s="123">
        <v>0</v>
      </c>
      <c r="BA773" s="123">
        <v>0</v>
      </c>
      <c r="BB773" s="123">
        <v>0</v>
      </c>
      <c r="BC773" s="123">
        <v>0</v>
      </c>
      <c r="BD773" s="123">
        <v>0</v>
      </c>
      <c r="BE773" s="123">
        <v>0</v>
      </c>
      <c r="BF773" s="123">
        <v>0</v>
      </c>
      <c r="BG773" s="123">
        <v>0</v>
      </c>
      <c r="BH773" s="123">
        <v>0</v>
      </c>
      <c r="BI773" s="49"/>
      <c r="BJ773" s="166"/>
      <c r="BK773" s="166"/>
      <c r="BL773" s="166"/>
      <c r="BM773" s="149">
        <v>0</v>
      </c>
    </row>
    <row r="774" spans="2:65" ht="18" hidden="1" customHeight="1" outlineLevel="3">
      <c r="B774" s="166" t="s">
        <v>1038</v>
      </c>
      <c r="C774" s="166" t="s">
        <v>1142</v>
      </c>
      <c r="D774" s="166" t="s">
        <v>1042</v>
      </c>
      <c r="E774" s="167" t="s">
        <v>1043</v>
      </c>
      <c r="F774" s="166" t="s">
        <v>1044</v>
      </c>
      <c r="G774" s="49"/>
      <c r="H774" s="55">
        <v>280</v>
      </c>
      <c r="I774" s="55"/>
      <c r="J774" s="50">
        <v>280</v>
      </c>
      <c r="K774" s="49"/>
      <c r="L774" s="152"/>
      <c r="M774" s="55"/>
      <c r="N774" s="49">
        <v>280</v>
      </c>
      <c r="O774" s="50"/>
      <c r="P774" s="50">
        <v>280</v>
      </c>
      <c r="Q774" s="49"/>
      <c r="R774" s="152"/>
      <c r="S774" s="123">
        <v>0</v>
      </c>
      <c r="T774" s="123">
        <v>0</v>
      </c>
      <c r="U774" s="123">
        <v>0</v>
      </c>
      <c r="V774" s="123">
        <v>200</v>
      </c>
      <c r="W774" s="123">
        <v>0</v>
      </c>
      <c r="X774" s="123">
        <v>0</v>
      </c>
      <c r="Y774" s="123">
        <v>50</v>
      </c>
      <c r="Z774" s="123">
        <v>0</v>
      </c>
      <c r="AA774" s="123">
        <v>0</v>
      </c>
      <c r="AB774" s="123">
        <v>0</v>
      </c>
      <c r="AC774" s="123">
        <v>0</v>
      </c>
      <c r="AD774" s="123">
        <v>0</v>
      </c>
      <c r="AE774" s="123">
        <v>0</v>
      </c>
      <c r="AF774" s="123">
        <v>0</v>
      </c>
      <c r="AG774" s="123">
        <v>0</v>
      </c>
      <c r="AH774" s="123">
        <v>0</v>
      </c>
      <c r="AI774" s="123">
        <v>5</v>
      </c>
      <c r="AJ774" s="123">
        <v>5</v>
      </c>
      <c r="AK774" s="123">
        <v>0</v>
      </c>
      <c r="AL774" s="123">
        <v>0</v>
      </c>
      <c r="AM774" s="123">
        <v>5</v>
      </c>
      <c r="AN774" s="123">
        <v>0</v>
      </c>
      <c r="AO774" s="123">
        <v>0</v>
      </c>
      <c r="AP774" s="123">
        <v>5</v>
      </c>
      <c r="AQ774" s="123">
        <v>0</v>
      </c>
      <c r="AR774" s="123">
        <v>0</v>
      </c>
      <c r="AS774" s="123">
        <v>0</v>
      </c>
      <c r="AT774" s="123">
        <v>0</v>
      </c>
      <c r="AU774" s="123">
        <v>0</v>
      </c>
      <c r="AV774" s="123">
        <v>5</v>
      </c>
      <c r="AW774" s="123">
        <v>0</v>
      </c>
      <c r="AX774" s="123">
        <v>0</v>
      </c>
      <c r="AY774" s="123">
        <v>0</v>
      </c>
      <c r="AZ774" s="123">
        <v>0</v>
      </c>
      <c r="BA774" s="123">
        <v>0</v>
      </c>
      <c r="BB774" s="123">
        <v>0</v>
      </c>
      <c r="BC774" s="123">
        <v>0</v>
      </c>
      <c r="BD774" s="123">
        <v>0</v>
      </c>
      <c r="BE774" s="123">
        <v>5</v>
      </c>
      <c r="BF774" s="123">
        <v>0</v>
      </c>
      <c r="BG774" s="123">
        <v>0</v>
      </c>
      <c r="BH774" s="123">
        <v>0</v>
      </c>
      <c r="BI774" s="49"/>
      <c r="BJ774" s="166"/>
      <c r="BK774" s="166"/>
      <c r="BL774" s="166"/>
      <c r="BM774" s="149">
        <v>0</v>
      </c>
    </row>
    <row r="775" spans="2:65" ht="18" hidden="1" customHeight="1" outlineLevel="3">
      <c r="B775" s="166" t="s">
        <v>1038</v>
      </c>
      <c r="C775" s="166" t="s">
        <v>1142</v>
      </c>
      <c r="D775" s="166" t="s">
        <v>1045</v>
      </c>
      <c r="E775" s="167" t="s">
        <v>1046</v>
      </c>
      <c r="F775" s="166" t="s">
        <v>1047</v>
      </c>
      <c r="G775" s="49"/>
      <c r="H775" s="55">
        <v>85</v>
      </c>
      <c r="I775" s="55"/>
      <c r="J775" s="50">
        <v>85</v>
      </c>
      <c r="K775" s="49"/>
      <c r="L775" s="152"/>
      <c r="M775" s="55"/>
      <c r="N775" s="49">
        <v>85</v>
      </c>
      <c r="O775" s="50"/>
      <c r="P775" s="50">
        <v>85</v>
      </c>
      <c r="Q775" s="49"/>
      <c r="R775" s="152"/>
      <c r="S775" s="123">
        <v>0</v>
      </c>
      <c r="T775" s="123">
        <v>0</v>
      </c>
      <c r="U775" s="123">
        <v>0</v>
      </c>
      <c r="V775" s="123">
        <v>5</v>
      </c>
      <c r="W775" s="123">
        <v>0</v>
      </c>
      <c r="X775" s="123">
        <v>0</v>
      </c>
      <c r="Y775" s="123">
        <v>50</v>
      </c>
      <c r="Z775" s="123">
        <v>0</v>
      </c>
      <c r="AA775" s="123">
        <v>0</v>
      </c>
      <c r="AB775" s="123">
        <v>0</v>
      </c>
      <c r="AC775" s="123">
        <v>0</v>
      </c>
      <c r="AD775" s="123">
        <v>0</v>
      </c>
      <c r="AE775" s="123">
        <v>0</v>
      </c>
      <c r="AF775" s="123">
        <v>0</v>
      </c>
      <c r="AG775" s="123">
        <v>0</v>
      </c>
      <c r="AH775" s="123">
        <v>0</v>
      </c>
      <c r="AI775" s="123">
        <v>5</v>
      </c>
      <c r="AJ775" s="123">
        <v>5</v>
      </c>
      <c r="AK775" s="123">
        <v>0</v>
      </c>
      <c r="AL775" s="123">
        <v>0</v>
      </c>
      <c r="AM775" s="123">
        <v>5</v>
      </c>
      <c r="AN775" s="123">
        <v>0</v>
      </c>
      <c r="AO775" s="123">
        <v>0</v>
      </c>
      <c r="AP775" s="123">
        <v>5</v>
      </c>
      <c r="AQ775" s="123">
        <v>0</v>
      </c>
      <c r="AR775" s="123">
        <v>0</v>
      </c>
      <c r="AS775" s="123">
        <v>0</v>
      </c>
      <c r="AT775" s="123">
        <v>0</v>
      </c>
      <c r="AU775" s="123">
        <v>0</v>
      </c>
      <c r="AV775" s="123">
        <v>5</v>
      </c>
      <c r="AW775" s="123">
        <v>0</v>
      </c>
      <c r="AX775" s="123">
        <v>0</v>
      </c>
      <c r="AY775" s="123">
        <v>0</v>
      </c>
      <c r="AZ775" s="123">
        <v>0</v>
      </c>
      <c r="BA775" s="123">
        <v>0</v>
      </c>
      <c r="BB775" s="123">
        <v>0</v>
      </c>
      <c r="BC775" s="123">
        <v>0</v>
      </c>
      <c r="BD775" s="123">
        <v>0</v>
      </c>
      <c r="BE775" s="123">
        <v>5</v>
      </c>
      <c r="BF775" s="123">
        <v>0</v>
      </c>
      <c r="BG775" s="123">
        <v>0</v>
      </c>
      <c r="BH775" s="123">
        <v>0</v>
      </c>
      <c r="BI775" s="49"/>
      <c r="BJ775" s="166"/>
      <c r="BK775" s="166"/>
      <c r="BL775" s="166"/>
      <c r="BM775" s="149">
        <v>0</v>
      </c>
    </row>
    <row r="776" spans="2:65" ht="18" hidden="1" customHeight="1" outlineLevel="3">
      <c r="B776" s="166" t="s">
        <v>1038</v>
      </c>
      <c r="C776" s="166" t="s">
        <v>618</v>
      </c>
      <c r="D776" s="166" t="s">
        <v>1198</v>
      </c>
      <c r="E776" s="167" t="s">
        <v>1199</v>
      </c>
      <c r="F776" s="166" t="s">
        <v>1048</v>
      </c>
      <c r="G776" s="49"/>
      <c r="H776" s="55">
        <v>552</v>
      </c>
      <c r="I776" s="55"/>
      <c r="J776" s="50">
        <v>552</v>
      </c>
      <c r="K776" s="49"/>
      <c r="L776" s="152"/>
      <c r="M776" s="55"/>
      <c r="N776" s="49">
        <v>552</v>
      </c>
      <c r="O776" s="50"/>
      <c r="P776" s="50">
        <v>552</v>
      </c>
      <c r="Q776" s="49"/>
      <c r="R776" s="152"/>
      <c r="S776" s="123">
        <v>0</v>
      </c>
      <c r="T776" s="123">
        <v>0</v>
      </c>
      <c r="U776" s="123">
        <v>0</v>
      </c>
      <c r="V776" s="123">
        <v>85</v>
      </c>
      <c r="W776" s="123">
        <v>0</v>
      </c>
      <c r="X776" s="123">
        <v>3</v>
      </c>
      <c r="Y776" s="123">
        <v>235</v>
      </c>
      <c r="Z776" s="123">
        <v>0</v>
      </c>
      <c r="AA776" s="123">
        <v>0</v>
      </c>
      <c r="AB776" s="123">
        <v>0</v>
      </c>
      <c r="AC776" s="123">
        <v>0</v>
      </c>
      <c r="AD776" s="123">
        <v>0</v>
      </c>
      <c r="AE776" s="123">
        <v>0</v>
      </c>
      <c r="AF776" s="123">
        <v>0</v>
      </c>
      <c r="AG776" s="123">
        <v>0</v>
      </c>
      <c r="AH776" s="123">
        <v>70</v>
      </c>
      <c r="AI776" s="123">
        <v>10</v>
      </c>
      <c r="AJ776" s="123">
        <v>3</v>
      </c>
      <c r="AK776" s="123">
        <v>0</v>
      </c>
      <c r="AL776" s="123">
        <v>0</v>
      </c>
      <c r="AM776" s="123">
        <v>3</v>
      </c>
      <c r="AN776" s="123">
        <v>0</v>
      </c>
      <c r="AO776" s="123">
        <v>0</v>
      </c>
      <c r="AP776" s="123">
        <v>0</v>
      </c>
      <c r="AQ776" s="123">
        <v>140</v>
      </c>
      <c r="AR776" s="123">
        <v>0</v>
      </c>
      <c r="AS776" s="123">
        <v>0</v>
      </c>
      <c r="AT776" s="123">
        <v>0</v>
      </c>
      <c r="AU776" s="123">
        <v>0</v>
      </c>
      <c r="AV776" s="123">
        <v>3</v>
      </c>
      <c r="AW776" s="123">
        <v>0</v>
      </c>
      <c r="AX776" s="123">
        <v>0</v>
      </c>
      <c r="AY776" s="123">
        <v>0</v>
      </c>
      <c r="AZ776" s="123">
        <v>0</v>
      </c>
      <c r="BA776" s="123">
        <v>0</v>
      </c>
      <c r="BB776" s="123">
        <v>0</v>
      </c>
      <c r="BC776" s="123">
        <v>0</v>
      </c>
      <c r="BD776" s="123">
        <v>0</v>
      </c>
      <c r="BE776" s="123">
        <v>0</v>
      </c>
      <c r="BF776" s="123">
        <v>0</v>
      </c>
      <c r="BG776" s="123">
        <v>0</v>
      </c>
      <c r="BH776" s="123">
        <v>0</v>
      </c>
      <c r="BI776" s="49"/>
      <c r="BJ776" s="166"/>
      <c r="BK776" s="166"/>
      <c r="BL776" s="166"/>
      <c r="BM776" s="149">
        <v>0</v>
      </c>
    </row>
    <row r="777" spans="2:65" ht="18" hidden="1" customHeight="1" outlineLevel="3">
      <c r="B777" s="166" t="s">
        <v>1038</v>
      </c>
      <c r="C777" s="166" t="s">
        <v>618</v>
      </c>
      <c r="D777" s="166" t="s">
        <v>503</v>
      </c>
      <c r="E777" s="167" t="s">
        <v>521</v>
      </c>
      <c r="F777" s="166" t="s">
        <v>1049</v>
      </c>
      <c r="G777" s="49"/>
      <c r="H777" s="55">
        <v>236</v>
      </c>
      <c r="I777" s="55"/>
      <c r="J777" s="50">
        <v>236</v>
      </c>
      <c r="K777" s="49"/>
      <c r="L777" s="152"/>
      <c r="M777" s="55"/>
      <c r="N777" s="49">
        <v>236</v>
      </c>
      <c r="O777" s="50"/>
      <c r="P777" s="50">
        <v>236</v>
      </c>
      <c r="Q777" s="49"/>
      <c r="R777" s="152"/>
      <c r="S777" s="123">
        <v>0</v>
      </c>
      <c r="T777" s="123">
        <v>0</v>
      </c>
      <c r="U777" s="123">
        <v>0</v>
      </c>
      <c r="V777" s="123">
        <v>73</v>
      </c>
      <c r="W777" s="123">
        <v>0</v>
      </c>
      <c r="X777" s="123">
        <v>0</v>
      </c>
      <c r="Y777" s="123">
        <v>67</v>
      </c>
      <c r="Z777" s="123">
        <v>0</v>
      </c>
      <c r="AA777" s="123">
        <v>0</v>
      </c>
      <c r="AB777" s="123">
        <v>0</v>
      </c>
      <c r="AC777" s="123">
        <v>3</v>
      </c>
      <c r="AD777" s="123">
        <v>0</v>
      </c>
      <c r="AE777" s="123">
        <v>0</v>
      </c>
      <c r="AF777" s="123">
        <v>0</v>
      </c>
      <c r="AG777" s="123">
        <v>0</v>
      </c>
      <c r="AH777" s="123">
        <v>0</v>
      </c>
      <c r="AI777" s="123">
        <v>9</v>
      </c>
      <c r="AJ777" s="123">
        <v>3</v>
      </c>
      <c r="AK777" s="123">
        <v>0</v>
      </c>
      <c r="AL777" s="123">
        <v>0</v>
      </c>
      <c r="AM777" s="123">
        <v>50</v>
      </c>
      <c r="AN777" s="123">
        <v>0</v>
      </c>
      <c r="AO777" s="123">
        <v>0</v>
      </c>
      <c r="AP777" s="123">
        <v>3</v>
      </c>
      <c r="AQ777" s="123">
        <v>25</v>
      </c>
      <c r="AR777" s="123">
        <v>0</v>
      </c>
      <c r="AS777" s="123">
        <v>0</v>
      </c>
      <c r="AT777" s="123">
        <v>0</v>
      </c>
      <c r="AU777" s="123">
        <v>0</v>
      </c>
      <c r="AV777" s="123">
        <v>3</v>
      </c>
      <c r="AW777" s="123">
        <v>0</v>
      </c>
      <c r="AX777" s="123">
        <v>0</v>
      </c>
      <c r="AY777" s="123">
        <v>0</v>
      </c>
      <c r="AZ777" s="123">
        <v>0</v>
      </c>
      <c r="BA777" s="123">
        <v>0</v>
      </c>
      <c r="BB777" s="123">
        <v>0</v>
      </c>
      <c r="BC777" s="123">
        <v>0</v>
      </c>
      <c r="BD777" s="123">
        <v>0</v>
      </c>
      <c r="BE777" s="123">
        <v>0</v>
      </c>
      <c r="BF777" s="123">
        <v>0</v>
      </c>
      <c r="BG777" s="123">
        <v>0</v>
      </c>
      <c r="BH777" s="123">
        <v>0</v>
      </c>
      <c r="BI777" s="49"/>
      <c r="BJ777" s="166"/>
      <c r="BK777" s="166"/>
      <c r="BL777" s="166"/>
      <c r="BM777" s="149">
        <v>0</v>
      </c>
    </row>
    <row r="778" spans="2:65" ht="18" hidden="1" customHeight="1" outlineLevel="3">
      <c r="B778" s="166" t="s">
        <v>1038</v>
      </c>
      <c r="C778" s="166" t="s">
        <v>1142</v>
      </c>
      <c r="D778" s="166" t="s">
        <v>572</v>
      </c>
      <c r="E778" s="167" t="s">
        <v>753</v>
      </c>
      <c r="F778" s="166" t="s">
        <v>1050</v>
      </c>
      <c r="G778" s="49"/>
      <c r="H778" s="55">
        <v>0</v>
      </c>
      <c r="I778" s="55"/>
      <c r="J778" s="50">
        <v>0</v>
      </c>
      <c r="K778" s="49"/>
      <c r="L778" s="152"/>
      <c r="M778" s="55"/>
      <c r="N778" s="49">
        <v>0</v>
      </c>
      <c r="O778" s="50"/>
      <c r="P778" s="50">
        <v>0</v>
      </c>
      <c r="Q778" s="49"/>
      <c r="R778" s="152"/>
      <c r="S778" s="123">
        <v>0</v>
      </c>
      <c r="T778" s="123">
        <v>0</v>
      </c>
      <c r="U778" s="123">
        <v>0</v>
      </c>
      <c r="V778" s="123">
        <v>0</v>
      </c>
      <c r="W778" s="123">
        <v>0</v>
      </c>
      <c r="X778" s="123">
        <v>0</v>
      </c>
      <c r="Y778" s="123">
        <v>0</v>
      </c>
      <c r="Z778" s="123">
        <v>0</v>
      </c>
      <c r="AA778" s="123">
        <v>0</v>
      </c>
      <c r="AB778" s="123">
        <v>0</v>
      </c>
      <c r="AC778" s="123">
        <v>0</v>
      </c>
      <c r="AD778" s="123">
        <v>0</v>
      </c>
      <c r="AE778" s="123">
        <v>0</v>
      </c>
      <c r="AF778" s="123">
        <v>0</v>
      </c>
      <c r="AG778" s="123">
        <v>0</v>
      </c>
      <c r="AH778" s="123">
        <v>0</v>
      </c>
      <c r="AI778" s="123">
        <v>0</v>
      </c>
      <c r="AJ778" s="123">
        <v>0</v>
      </c>
      <c r="AK778" s="123">
        <v>0</v>
      </c>
      <c r="AL778" s="123">
        <v>0</v>
      </c>
      <c r="AM778" s="123">
        <v>0</v>
      </c>
      <c r="AN778" s="123">
        <v>0</v>
      </c>
      <c r="AO778" s="123">
        <v>0</v>
      </c>
      <c r="AP778" s="123">
        <v>0</v>
      </c>
      <c r="AQ778" s="123">
        <v>0</v>
      </c>
      <c r="AR778" s="123">
        <v>0</v>
      </c>
      <c r="AS778" s="123">
        <v>0</v>
      </c>
      <c r="AT778" s="123">
        <v>0</v>
      </c>
      <c r="AU778" s="123">
        <v>0</v>
      </c>
      <c r="AV778" s="123">
        <v>0</v>
      </c>
      <c r="AW778" s="123">
        <v>0</v>
      </c>
      <c r="AX778" s="123">
        <v>0</v>
      </c>
      <c r="AY778" s="123">
        <v>0</v>
      </c>
      <c r="AZ778" s="123">
        <v>0</v>
      </c>
      <c r="BA778" s="123">
        <v>0</v>
      </c>
      <c r="BB778" s="123">
        <v>0</v>
      </c>
      <c r="BC778" s="123">
        <v>0</v>
      </c>
      <c r="BD778" s="123">
        <v>0</v>
      </c>
      <c r="BE778" s="123">
        <v>0</v>
      </c>
      <c r="BF778" s="123">
        <v>0</v>
      </c>
      <c r="BG778" s="123">
        <v>0</v>
      </c>
      <c r="BH778" s="123">
        <v>0</v>
      </c>
      <c r="BI778" s="49"/>
      <c r="BJ778" s="166"/>
      <c r="BK778" s="166"/>
      <c r="BL778" s="166"/>
      <c r="BM778" s="149">
        <v>0</v>
      </c>
    </row>
    <row r="779" spans="2:65" ht="18" hidden="1" customHeight="1" outlineLevel="3">
      <c r="B779" s="166" t="s">
        <v>1038</v>
      </c>
      <c r="C779" s="166" t="s">
        <v>1142</v>
      </c>
      <c r="D779" s="166" t="s">
        <v>1159</v>
      </c>
      <c r="E779" s="167" t="s">
        <v>1160</v>
      </c>
      <c r="F779" s="166"/>
      <c r="G779" s="49"/>
      <c r="H779" s="55">
        <v>180</v>
      </c>
      <c r="I779" s="55"/>
      <c r="J779" s="50">
        <v>180</v>
      </c>
      <c r="K779" s="49"/>
      <c r="L779" s="152"/>
      <c r="M779" s="55"/>
      <c r="N779" s="49">
        <v>180</v>
      </c>
      <c r="O779" s="50"/>
      <c r="P779" s="50">
        <v>180</v>
      </c>
      <c r="Q779" s="49"/>
      <c r="R779" s="152"/>
      <c r="S779" s="123">
        <v>5</v>
      </c>
      <c r="T779" s="123">
        <v>0</v>
      </c>
      <c r="U779" s="123">
        <v>0</v>
      </c>
      <c r="V779" s="123">
        <v>50</v>
      </c>
      <c r="W779" s="123">
        <v>0</v>
      </c>
      <c r="X779" s="123">
        <v>0</v>
      </c>
      <c r="Y779" s="123">
        <v>50</v>
      </c>
      <c r="Z779" s="123">
        <v>0</v>
      </c>
      <c r="AA779" s="123">
        <v>0</v>
      </c>
      <c r="AB779" s="123">
        <v>0</v>
      </c>
      <c r="AC779" s="123">
        <v>0</v>
      </c>
      <c r="AD779" s="123">
        <v>0</v>
      </c>
      <c r="AE779" s="123">
        <v>0</v>
      </c>
      <c r="AF779" s="123">
        <v>0</v>
      </c>
      <c r="AG779" s="123">
        <v>0</v>
      </c>
      <c r="AH779" s="123">
        <v>0</v>
      </c>
      <c r="AI779" s="123">
        <v>0</v>
      </c>
      <c r="AJ779" s="123">
        <v>5</v>
      </c>
      <c r="AK779" s="123">
        <v>0</v>
      </c>
      <c r="AL779" s="123">
        <v>0</v>
      </c>
      <c r="AM779" s="123">
        <v>25</v>
      </c>
      <c r="AN779" s="123">
        <v>0</v>
      </c>
      <c r="AO779" s="123">
        <v>0</v>
      </c>
      <c r="AP779" s="123">
        <v>5</v>
      </c>
      <c r="AQ779" s="123">
        <v>30</v>
      </c>
      <c r="AR779" s="123">
        <v>0</v>
      </c>
      <c r="AS779" s="123">
        <v>0</v>
      </c>
      <c r="AT779" s="123">
        <v>0</v>
      </c>
      <c r="AU779" s="123">
        <v>0</v>
      </c>
      <c r="AV779" s="123">
        <v>10</v>
      </c>
      <c r="AW779" s="123">
        <v>0</v>
      </c>
      <c r="AX779" s="123">
        <v>0</v>
      </c>
      <c r="AY779" s="123">
        <v>0</v>
      </c>
      <c r="AZ779" s="123">
        <v>0</v>
      </c>
      <c r="BA779" s="123">
        <v>0</v>
      </c>
      <c r="BB779" s="123">
        <v>0</v>
      </c>
      <c r="BC779" s="123">
        <v>0</v>
      </c>
      <c r="BD779" s="123">
        <v>0</v>
      </c>
      <c r="BE779" s="123">
        <v>0</v>
      </c>
      <c r="BF779" s="123">
        <v>0</v>
      </c>
      <c r="BG779" s="123">
        <v>0</v>
      </c>
      <c r="BH779" s="123">
        <v>0</v>
      </c>
      <c r="BI779" s="49"/>
      <c r="BJ779" s="166"/>
      <c r="BK779" s="166"/>
      <c r="BL779" s="166"/>
      <c r="BM779" s="149">
        <v>0</v>
      </c>
    </row>
    <row r="780" spans="2:65" ht="18" hidden="1" customHeight="1" outlineLevel="3">
      <c r="B780" s="166" t="s">
        <v>1038</v>
      </c>
      <c r="C780" s="166" t="s">
        <v>618</v>
      </c>
      <c r="D780" s="166" t="s">
        <v>675</v>
      </c>
      <c r="E780" s="167" t="s">
        <v>688</v>
      </c>
      <c r="F780" s="166" t="s">
        <v>1051</v>
      </c>
      <c r="G780" s="49"/>
      <c r="H780" s="55">
        <v>424</v>
      </c>
      <c r="I780" s="55"/>
      <c r="J780" s="50">
        <v>424</v>
      </c>
      <c r="K780" s="49"/>
      <c r="L780" s="152"/>
      <c r="M780" s="55"/>
      <c r="N780" s="49">
        <v>424</v>
      </c>
      <c r="O780" s="50"/>
      <c r="P780" s="50">
        <v>424</v>
      </c>
      <c r="Q780" s="49"/>
      <c r="R780" s="152"/>
      <c r="S780" s="123">
        <v>0</v>
      </c>
      <c r="T780" s="123">
        <v>0</v>
      </c>
      <c r="U780" s="123">
        <v>0</v>
      </c>
      <c r="V780" s="123">
        <v>220</v>
      </c>
      <c r="W780" s="123">
        <v>0</v>
      </c>
      <c r="X780" s="123">
        <v>3</v>
      </c>
      <c r="Y780" s="123">
        <v>59</v>
      </c>
      <c r="Z780" s="123">
        <v>0</v>
      </c>
      <c r="AA780" s="123">
        <v>0</v>
      </c>
      <c r="AB780" s="123">
        <v>0</v>
      </c>
      <c r="AC780" s="123">
        <v>3</v>
      </c>
      <c r="AD780" s="123">
        <v>0</v>
      </c>
      <c r="AE780" s="123">
        <v>3</v>
      </c>
      <c r="AF780" s="123">
        <v>0</v>
      </c>
      <c r="AG780" s="123">
        <v>0</v>
      </c>
      <c r="AH780" s="123">
        <v>5</v>
      </c>
      <c r="AI780" s="123">
        <v>8</v>
      </c>
      <c r="AJ780" s="123">
        <v>6</v>
      </c>
      <c r="AK780" s="123">
        <v>0</v>
      </c>
      <c r="AL780" s="123">
        <v>0</v>
      </c>
      <c r="AM780" s="123">
        <v>58</v>
      </c>
      <c r="AN780" s="123">
        <v>0</v>
      </c>
      <c r="AO780" s="123">
        <v>0</v>
      </c>
      <c r="AP780" s="123">
        <v>3</v>
      </c>
      <c r="AQ780" s="123">
        <v>50</v>
      </c>
      <c r="AR780" s="123">
        <v>0</v>
      </c>
      <c r="AS780" s="123">
        <v>0</v>
      </c>
      <c r="AT780" s="123">
        <v>0</v>
      </c>
      <c r="AU780" s="123">
        <v>0</v>
      </c>
      <c r="AV780" s="123">
        <v>3</v>
      </c>
      <c r="AW780" s="123">
        <v>0</v>
      </c>
      <c r="AX780" s="123">
        <v>0</v>
      </c>
      <c r="AY780" s="123">
        <v>0</v>
      </c>
      <c r="AZ780" s="123">
        <v>0</v>
      </c>
      <c r="BA780" s="123">
        <v>0</v>
      </c>
      <c r="BB780" s="123">
        <v>0</v>
      </c>
      <c r="BC780" s="123">
        <v>0</v>
      </c>
      <c r="BD780" s="123">
        <v>0</v>
      </c>
      <c r="BE780" s="123">
        <v>3</v>
      </c>
      <c r="BF780" s="123">
        <v>0</v>
      </c>
      <c r="BG780" s="123">
        <v>0</v>
      </c>
      <c r="BH780" s="123">
        <v>0</v>
      </c>
      <c r="BI780" s="49"/>
      <c r="BJ780" s="166"/>
      <c r="BK780" s="166"/>
      <c r="BL780" s="166"/>
      <c r="BM780" s="149">
        <v>0</v>
      </c>
    </row>
    <row r="781" spans="2:65" ht="18" hidden="1" customHeight="1" outlineLevel="3">
      <c r="B781" s="166" t="s">
        <v>1038</v>
      </c>
      <c r="C781" s="166" t="s">
        <v>618</v>
      </c>
      <c r="D781" s="166" t="s">
        <v>676</v>
      </c>
      <c r="E781" s="167" t="s">
        <v>689</v>
      </c>
      <c r="F781" s="166" t="s">
        <v>1052</v>
      </c>
      <c r="G781" s="49"/>
      <c r="H781" s="55">
        <v>193</v>
      </c>
      <c r="I781" s="55"/>
      <c r="J781" s="50">
        <v>193</v>
      </c>
      <c r="K781" s="49"/>
      <c r="L781" s="152"/>
      <c r="M781" s="55"/>
      <c r="N781" s="49">
        <v>193</v>
      </c>
      <c r="O781" s="50"/>
      <c r="P781" s="50">
        <v>193</v>
      </c>
      <c r="Q781" s="49"/>
      <c r="R781" s="152"/>
      <c r="S781" s="123">
        <v>0</v>
      </c>
      <c r="T781" s="123">
        <v>0</v>
      </c>
      <c r="U781" s="123">
        <v>0</v>
      </c>
      <c r="V781" s="123">
        <v>100</v>
      </c>
      <c r="W781" s="123">
        <v>0</v>
      </c>
      <c r="X781" s="123">
        <v>3</v>
      </c>
      <c r="Y781" s="123">
        <v>65</v>
      </c>
      <c r="Z781" s="123">
        <v>0</v>
      </c>
      <c r="AA781" s="123">
        <v>0</v>
      </c>
      <c r="AB781" s="123">
        <v>0</v>
      </c>
      <c r="AC781" s="123">
        <v>0</v>
      </c>
      <c r="AD781" s="123">
        <v>0</v>
      </c>
      <c r="AE781" s="123">
        <v>0</v>
      </c>
      <c r="AF781" s="123">
        <v>0</v>
      </c>
      <c r="AG781" s="123">
        <v>0</v>
      </c>
      <c r="AH781" s="123">
        <v>0</v>
      </c>
      <c r="AI781" s="123">
        <v>3</v>
      </c>
      <c r="AJ781" s="123">
        <v>3</v>
      </c>
      <c r="AK781" s="123">
        <v>0</v>
      </c>
      <c r="AL781" s="123">
        <v>0</v>
      </c>
      <c r="AM781" s="123">
        <v>10</v>
      </c>
      <c r="AN781" s="123">
        <v>0</v>
      </c>
      <c r="AO781" s="123">
        <v>0</v>
      </c>
      <c r="AP781" s="123">
        <v>3</v>
      </c>
      <c r="AQ781" s="123">
        <v>0</v>
      </c>
      <c r="AR781" s="123">
        <v>0</v>
      </c>
      <c r="AS781" s="123">
        <v>0</v>
      </c>
      <c r="AT781" s="123">
        <v>0</v>
      </c>
      <c r="AU781" s="123">
        <v>0</v>
      </c>
      <c r="AV781" s="123">
        <v>3</v>
      </c>
      <c r="AW781" s="123">
        <v>0</v>
      </c>
      <c r="AX781" s="123">
        <v>0</v>
      </c>
      <c r="AY781" s="123">
        <v>0</v>
      </c>
      <c r="AZ781" s="123">
        <v>0</v>
      </c>
      <c r="BA781" s="123">
        <v>0</v>
      </c>
      <c r="BB781" s="123">
        <v>0</v>
      </c>
      <c r="BC781" s="123">
        <v>0</v>
      </c>
      <c r="BD781" s="123">
        <v>0</v>
      </c>
      <c r="BE781" s="123">
        <v>3</v>
      </c>
      <c r="BF781" s="123">
        <v>0</v>
      </c>
      <c r="BG781" s="123">
        <v>0</v>
      </c>
      <c r="BH781" s="123">
        <v>0</v>
      </c>
      <c r="BI781" s="49"/>
      <c r="BJ781" s="166"/>
      <c r="BK781" s="166"/>
      <c r="BL781" s="166"/>
      <c r="BM781" s="149">
        <v>0</v>
      </c>
    </row>
    <row r="782" spans="2:65" ht="18" hidden="1" customHeight="1" outlineLevel="3">
      <c r="B782" s="166" t="s">
        <v>1038</v>
      </c>
      <c r="C782" s="166" t="s">
        <v>1142</v>
      </c>
      <c r="D782" s="166" t="s">
        <v>677</v>
      </c>
      <c r="E782" s="167" t="s">
        <v>687</v>
      </c>
      <c r="F782" s="166" t="s">
        <v>1053</v>
      </c>
      <c r="G782" s="49"/>
      <c r="H782" s="55">
        <v>0</v>
      </c>
      <c r="I782" s="55"/>
      <c r="J782" s="50">
        <v>0</v>
      </c>
      <c r="K782" s="49"/>
      <c r="L782" s="152"/>
      <c r="M782" s="55"/>
      <c r="N782" s="49">
        <v>0</v>
      </c>
      <c r="O782" s="50"/>
      <c r="P782" s="50">
        <v>0</v>
      </c>
      <c r="Q782" s="49"/>
      <c r="R782" s="152"/>
      <c r="S782" s="123">
        <v>0</v>
      </c>
      <c r="T782" s="123">
        <v>0</v>
      </c>
      <c r="U782" s="123">
        <v>0</v>
      </c>
      <c r="V782" s="123">
        <v>0</v>
      </c>
      <c r="W782" s="123">
        <v>0</v>
      </c>
      <c r="X782" s="123">
        <v>0</v>
      </c>
      <c r="Y782" s="123">
        <v>0</v>
      </c>
      <c r="Z782" s="123">
        <v>0</v>
      </c>
      <c r="AA782" s="123">
        <v>0</v>
      </c>
      <c r="AB782" s="123">
        <v>0</v>
      </c>
      <c r="AC782" s="123">
        <v>0</v>
      </c>
      <c r="AD782" s="123">
        <v>0</v>
      </c>
      <c r="AE782" s="123">
        <v>0</v>
      </c>
      <c r="AF782" s="123">
        <v>0</v>
      </c>
      <c r="AG782" s="123">
        <v>0</v>
      </c>
      <c r="AH782" s="123">
        <v>0</v>
      </c>
      <c r="AI782" s="123">
        <v>0</v>
      </c>
      <c r="AJ782" s="123">
        <v>0</v>
      </c>
      <c r="AK782" s="123">
        <v>0</v>
      </c>
      <c r="AL782" s="123">
        <v>0</v>
      </c>
      <c r="AM782" s="123">
        <v>0</v>
      </c>
      <c r="AN782" s="123">
        <v>0</v>
      </c>
      <c r="AO782" s="123">
        <v>0</v>
      </c>
      <c r="AP782" s="123">
        <v>0</v>
      </c>
      <c r="AQ782" s="123">
        <v>0</v>
      </c>
      <c r="AR782" s="123">
        <v>0</v>
      </c>
      <c r="AS782" s="123">
        <v>0</v>
      </c>
      <c r="AT782" s="123">
        <v>0</v>
      </c>
      <c r="AU782" s="123">
        <v>0</v>
      </c>
      <c r="AV782" s="123">
        <v>0</v>
      </c>
      <c r="AW782" s="123">
        <v>0</v>
      </c>
      <c r="AX782" s="123">
        <v>0</v>
      </c>
      <c r="AY782" s="123">
        <v>0</v>
      </c>
      <c r="AZ782" s="123">
        <v>0</v>
      </c>
      <c r="BA782" s="123">
        <v>0</v>
      </c>
      <c r="BB782" s="123">
        <v>0</v>
      </c>
      <c r="BC782" s="123">
        <v>0</v>
      </c>
      <c r="BD782" s="123">
        <v>0</v>
      </c>
      <c r="BE782" s="123">
        <v>0</v>
      </c>
      <c r="BF782" s="123">
        <v>0</v>
      </c>
      <c r="BG782" s="123">
        <v>0</v>
      </c>
      <c r="BH782" s="123">
        <v>0</v>
      </c>
      <c r="BI782" s="49"/>
      <c r="BJ782" s="166"/>
      <c r="BK782" s="166"/>
      <c r="BL782" s="166"/>
      <c r="BM782" s="149">
        <v>0</v>
      </c>
    </row>
    <row r="783" spans="2:65" ht="18" hidden="1" customHeight="1" outlineLevel="3">
      <c r="B783" s="166" t="s">
        <v>1038</v>
      </c>
      <c r="C783" s="166" t="s">
        <v>1142</v>
      </c>
      <c r="D783" s="166" t="s">
        <v>404</v>
      </c>
      <c r="E783" s="167" t="s">
        <v>406</v>
      </c>
      <c r="F783" s="166" t="s">
        <v>1054</v>
      </c>
      <c r="G783" s="49"/>
      <c r="H783" s="55">
        <v>90</v>
      </c>
      <c r="I783" s="55"/>
      <c r="J783" s="50">
        <v>90</v>
      </c>
      <c r="K783" s="49"/>
      <c r="L783" s="152"/>
      <c r="M783" s="55"/>
      <c r="N783" s="49">
        <v>90</v>
      </c>
      <c r="O783" s="50"/>
      <c r="P783" s="50">
        <v>90</v>
      </c>
      <c r="Q783" s="49"/>
      <c r="R783" s="152"/>
      <c r="S783" s="123">
        <v>5</v>
      </c>
      <c r="T783" s="123">
        <v>0</v>
      </c>
      <c r="U783" s="123">
        <v>0</v>
      </c>
      <c r="V783" s="123">
        <v>5</v>
      </c>
      <c r="W783" s="123">
        <v>0</v>
      </c>
      <c r="X783" s="123">
        <v>0</v>
      </c>
      <c r="Y783" s="123">
        <v>30</v>
      </c>
      <c r="Z783" s="123">
        <v>0</v>
      </c>
      <c r="AA783" s="123">
        <v>0</v>
      </c>
      <c r="AB783" s="123">
        <v>0</v>
      </c>
      <c r="AC783" s="123">
        <v>0</v>
      </c>
      <c r="AD783" s="123">
        <v>0</v>
      </c>
      <c r="AE783" s="123">
        <v>0</v>
      </c>
      <c r="AF783" s="123">
        <v>0</v>
      </c>
      <c r="AG783" s="123">
        <v>0</v>
      </c>
      <c r="AH783" s="123">
        <v>0</v>
      </c>
      <c r="AI783" s="123">
        <v>0</v>
      </c>
      <c r="AJ783" s="123">
        <v>5</v>
      </c>
      <c r="AK783" s="123">
        <v>0</v>
      </c>
      <c r="AL783" s="123">
        <v>0</v>
      </c>
      <c r="AM783" s="123">
        <v>30</v>
      </c>
      <c r="AN783" s="123">
        <v>0</v>
      </c>
      <c r="AO783" s="123">
        <v>0</v>
      </c>
      <c r="AP783" s="123">
        <v>5</v>
      </c>
      <c r="AQ783" s="123">
        <v>5</v>
      </c>
      <c r="AR783" s="123">
        <v>0</v>
      </c>
      <c r="AS783" s="123">
        <v>0</v>
      </c>
      <c r="AT783" s="123">
        <v>0</v>
      </c>
      <c r="AU783" s="123">
        <v>0</v>
      </c>
      <c r="AV783" s="123">
        <v>5</v>
      </c>
      <c r="AW783" s="123">
        <v>0</v>
      </c>
      <c r="AX783" s="123">
        <v>0</v>
      </c>
      <c r="AY783" s="123">
        <v>0</v>
      </c>
      <c r="AZ783" s="123">
        <v>0</v>
      </c>
      <c r="BA783" s="123">
        <v>0</v>
      </c>
      <c r="BB783" s="123">
        <v>0</v>
      </c>
      <c r="BC783" s="123">
        <v>0</v>
      </c>
      <c r="BD783" s="123">
        <v>0</v>
      </c>
      <c r="BE783" s="123">
        <v>0</v>
      </c>
      <c r="BF783" s="123">
        <v>0</v>
      </c>
      <c r="BG783" s="123">
        <v>0</v>
      </c>
      <c r="BH783" s="123">
        <v>0</v>
      </c>
      <c r="BI783" s="49"/>
      <c r="BJ783" s="166"/>
      <c r="BK783" s="166"/>
      <c r="BL783" s="166"/>
      <c r="BM783" s="149">
        <v>0</v>
      </c>
    </row>
    <row r="784" spans="2:65" ht="18" hidden="1" customHeight="1" outlineLevel="3">
      <c r="B784" s="166" t="s">
        <v>1038</v>
      </c>
      <c r="C784" s="166"/>
      <c r="D784" s="166" t="s">
        <v>1200</v>
      </c>
      <c r="E784" s="167" t="s">
        <v>1200</v>
      </c>
      <c r="F784" s="166"/>
      <c r="G784" s="49"/>
      <c r="H784" s="55">
        <v>0</v>
      </c>
      <c r="I784" s="55"/>
      <c r="J784" s="50">
        <v>0</v>
      </c>
      <c r="K784" s="49"/>
      <c r="L784" s="152"/>
      <c r="M784" s="55"/>
      <c r="N784" s="49">
        <v>0</v>
      </c>
      <c r="O784" s="50"/>
      <c r="P784" s="50">
        <v>0</v>
      </c>
      <c r="Q784" s="49"/>
      <c r="R784" s="152"/>
      <c r="S784" s="123">
        <v>0</v>
      </c>
      <c r="T784" s="123">
        <v>0</v>
      </c>
      <c r="U784" s="123">
        <v>0</v>
      </c>
      <c r="V784" s="123">
        <v>0</v>
      </c>
      <c r="W784" s="123">
        <v>0</v>
      </c>
      <c r="X784" s="123">
        <v>0</v>
      </c>
      <c r="Y784" s="123">
        <v>0</v>
      </c>
      <c r="Z784" s="123">
        <v>0</v>
      </c>
      <c r="AA784" s="123">
        <v>0</v>
      </c>
      <c r="AB784" s="123">
        <v>0</v>
      </c>
      <c r="AC784" s="123">
        <v>0</v>
      </c>
      <c r="AD784" s="123">
        <v>0</v>
      </c>
      <c r="AE784" s="123">
        <v>0</v>
      </c>
      <c r="AF784" s="123">
        <v>0</v>
      </c>
      <c r="AG784" s="123">
        <v>0</v>
      </c>
      <c r="AH784" s="123">
        <v>0</v>
      </c>
      <c r="AI784" s="123">
        <v>0</v>
      </c>
      <c r="AJ784" s="123">
        <v>0</v>
      </c>
      <c r="AK784" s="123">
        <v>0</v>
      </c>
      <c r="AL784" s="123">
        <v>0</v>
      </c>
      <c r="AM784" s="123">
        <v>0</v>
      </c>
      <c r="AN784" s="123">
        <v>0</v>
      </c>
      <c r="AO784" s="123">
        <v>0</v>
      </c>
      <c r="AP784" s="123">
        <v>0</v>
      </c>
      <c r="AQ784" s="123">
        <v>0</v>
      </c>
      <c r="AR784" s="123">
        <v>0</v>
      </c>
      <c r="AS784" s="123">
        <v>0</v>
      </c>
      <c r="AT784" s="123">
        <v>0</v>
      </c>
      <c r="AU784" s="123">
        <v>0</v>
      </c>
      <c r="AV784" s="123">
        <v>0</v>
      </c>
      <c r="AW784" s="123">
        <v>0</v>
      </c>
      <c r="AX784" s="123">
        <v>0</v>
      </c>
      <c r="AY784" s="123">
        <v>0</v>
      </c>
      <c r="AZ784" s="123">
        <v>0</v>
      </c>
      <c r="BA784" s="123">
        <v>0</v>
      </c>
      <c r="BB784" s="123">
        <v>0</v>
      </c>
      <c r="BC784" s="123">
        <v>0</v>
      </c>
      <c r="BD784" s="123">
        <v>0</v>
      </c>
      <c r="BE784" s="123">
        <v>0</v>
      </c>
      <c r="BF784" s="123">
        <v>0</v>
      </c>
      <c r="BG784" s="123">
        <v>0</v>
      </c>
      <c r="BH784" s="123">
        <v>0</v>
      </c>
      <c r="BI784" s="49"/>
      <c r="BJ784" s="166"/>
      <c r="BK784" s="166"/>
      <c r="BL784" s="166"/>
      <c r="BM784" s="149">
        <v>0</v>
      </c>
    </row>
    <row r="785" spans="2:65" ht="18" hidden="1" customHeight="1" outlineLevel="3">
      <c r="B785" s="166" t="s">
        <v>1038</v>
      </c>
      <c r="C785" s="166" t="s">
        <v>1142</v>
      </c>
      <c r="D785" s="166" t="s">
        <v>573</v>
      </c>
      <c r="E785" s="167" t="s">
        <v>1055</v>
      </c>
      <c r="F785" s="166" t="s">
        <v>1056</v>
      </c>
      <c r="G785" s="49"/>
      <c r="H785" s="55">
        <v>90</v>
      </c>
      <c r="I785" s="55"/>
      <c r="J785" s="50">
        <v>90</v>
      </c>
      <c r="K785" s="49"/>
      <c r="L785" s="152"/>
      <c r="M785" s="55"/>
      <c r="N785" s="49">
        <v>90</v>
      </c>
      <c r="O785" s="50"/>
      <c r="P785" s="50">
        <v>90</v>
      </c>
      <c r="Q785" s="49"/>
      <c r="R785" s="152"/>
      <c r="S785" s="123">
        <v>5</v>
      </c>
      <c r="T785" s="123">
        <v>0</v>
      </c>
      <c r="U785" s="123">
        <v>0</v>
      </c>
      <c r="V785" s="123">
        <v>35</v>
      </c>
      <c r="W785" s="123">
        <v>0</v>
      </c>
      <c r="X785" s="123">
        <v>0</v>
      </c>
      <c r="Y785" s="123">
        <v>5</v>
      </c>
      <c r="Z785" s="123">
        <v>0</v>
      </c>
      <c r="AA785" s="123">
        <v>0</v>
      </c>
      <c r="AB785" s="123">
        <v>0</v>
      </c>
      <c r="AC785" s="123">
        <v>0</v>
      </c>
      <c r="AD785" s="123">
        <v>0</v>
      </c>
      <c r="AE785" s="123">
        <v>0</v>
      </c>
      <c r="AF785" s="123">
        <v>0</v>
      </c>
      <c r="AG785" s="123">
        <v>0</v>
      </c>
      <c r="AH785" s="123">
        <v>0</v>
      </c>
      <c r="AI785" s="123">
        <v>0</v>
      </c>
      <c r="AJ785" s="123">
        <v>5</v>
      </c>
      <c r="AK785" s="123">
        <v>0</v>
      </c>
      <c r="AL785" s="123">
        <v>0</v>
      </c>
      <c r="AM785" s="123">
        <v>5</v>
      </c>
      <c r="AN785" s="123">
        <v>0</v>
      </c>
      <c r="AO785" s="123">
        <v>0</v>
      </c>
      <c r="AP785" s="123">
        <v>5</v>
      </c>
      <c r="AQ785" s="123">
        <v>25</v>
      </c>
      <c r="AR785" s="123">
        <v>0</v>
      </c>
      <c r="AS785" s="123">
        <v>0</v>
      </c>
      <c r="AT785" s="123">
        <v>0</v>
      </c>
      <c r="AU785" s="123">
        <v>0</v>
      </c>
      <c r="AV785" s="123">
        <v>5</v>
      </c>
      <c r="AW785" s="123">
        <v>0</v>
      </c>
      <c r="AX785" s="123">
        <v>0</v>
      </c>
      <c r="AY785" s="123">
        <v>0</v>
      </c>
      <c r="AZ785" s="123">
        <v>0</v>
      </c>
      <c r="BA785" s="123">
        <v>0</v>
      </c>
      <c r="BB785" s="123">
        <v>0</v>
      </c>
      <c r="BC785" s="123">
        <v>0</v>
      </c>
      <c r="BD785" s="123">
        <v>0</v>
      </c>
      <c r="BE785" s="123">
        <v>0</v>
      </c>
      <c r="BF785" s="123">
        <v>0</v>
      </c>
      <c r="BG785" s="123">
        <v>0</v>
      </c>
      <c r="BH785" s="123">
        <v>0</v>
      </c>
      <c r="BI785" s="49"/>
      <c r="BJ785" s="166"/>
      <c r="BK785" s="166"/>
      <c r="BL785" s="166"/>
      <c r="BM785" s="149">
        <v>0</v>
      </c>
    </row>
    <row r="786" spans="2:65" ht="18" hidden="1" customHeight="1" outlineLevel="3">
      <c r="B786" s="166" t="s">
        <v>1038</v>
      </c>
      <c r="C786" s="166" t="s">
        <v>1142</v>
      </c>
      <c r="D786" s="166" t="s">
        <v>625</v>
      </c>
      <c r="E786" s="167" t="s">
        <v>1057</v>
      </c>
      <c r="F786" s="166" t="s">
        <v>1058</v>
      </c>
      <c r="G786" s="49"/>
      <c r="H786" s="55">
        <v>173</v>
      </c>
      <c r="I786" s="55"/>
      <c r="J786" s="50">
        <v>173</v>
      </c>
      <c r="K786" s="49"/>
      <c r="L786" s="152"/>
      <c r="M786" s="55"/>
      <c r="N786" s="49">
        <v>173</v>
      </c>
      <c r="O786" s="50"/>
      <c r="P786" s="50">
        <v>173</v>
      </c>
      <c r="Q786" s="49"/>
      <c r="R786" s="152"/>
      <c r="S786" s="123">
        <v>3</v>
      </c>
      <c r="T786" s="123">
        <v>0</v>
      </c>
      <c r="U786" s="123">
        <v>0</v>
      </c>
      <c r="V786" s="123">
        <v>50</v>
      </c>
      <c r="W786" s="123">
        <v>0</v>
      </c>
      <c r="X786" s="123">
        <v>0</v>
      </c>
      <c r="Y786" s="123">
        <v>32</v>
      </c>
      <c r="Z786" s="123">
        <v>0</v>
      </c>
      <c r="AA786" s="123">
        <v>0</v>
      </c>
      <c r="AB786" s="123">
        <v>0</v>
      </c>
      <c r="AC786" s="123">
        <v>0</v>
      </c>
      <c r="AD786" s="123">
        <v>0</v>
      </c>
      <c r="AE786" s="123">
        <v>0</v>
      </c>
      <c r="AF786" s="123">
        <v>0</v>
      </c>
      <c r="AG786" s="123">
        <v>0</v>
      </c>
      <c r="AH786" s="123">
        <v>10</v>
      </c>
      <c r="AI786" s="123">
        <v>0</v>
      </c>
      <c r="AJ786" s="123">
        <v>5</v>
      </c>
      <c r="AK786" s="123">
        <v>0</v>
      </c>
      <c r="AL786" s="123">
        <v>0</v>
      </c>
      <c r="AM786" s="123">
        <v>40</v>
      </c>
      <c r="AN786" s="123">
        <v>0</v>
      </c>
      <c r="AO786" s="123">
        <v>0</v>
      </c>
      <c r="AP786" s="123">
        <v>3</v>
      </c>
      <c r="AQ786" s="123">
        <v>25</v>
      </c>
      <c r="AR786" s="123">
        <v>0</v>
      </c>
      <c r="AS786" s="123">
        <v>0</v>
      </c>
      <c r="AT786" s="123">
        <v>0</v>
      </c>
      <c r="AU786" s="123">
        <v>0</v>
      </c>
      <c r="AV786" s="123">
        <v>5</v>
      </c>
      <c r="AW786" s="123">
        <v>0</v>
      </c>
      <c r="AX786" s="123">
        <v>0</v>
      </c>
      <c r="AY786" s="123">
        <v>0</v>
      </c>
      <c r="AZ786" s="123">
        <v>0</v>
      </c>
      <c r="BA786" s="123">
        <v>0</v>
      </c>
      <c r="BB786" s="123">
        <v>0</v>
      </c>
      <c r="BC786" s="123">
        <v>0</v>
      </c>
      <c r="BD786" s="123">
        <v>0</v>
      </c>
      <c r="BE786" s="123">
        <v>0</v>
      </c>
      <c r="BF786" s="123">
        <v>0</v>
      </c>
      <c r="BG786" s="123">
        <v>0</v>
      </c>
      <c r="BH786" s="123">
        <v>0</v>
      </c>
      <c r="BI786" s="49"/>
      <c r="BJ786" s="166"/>
      <c r="BK786" s="166"/>
      <c r="BL786" s="166"/>
      <c r="BM786" s="149">
        <v>0</v>
      </c>
    </row>
    <row r="787" spans="2:65" ht="18" hidden="1" customHeight="1" outlineLevel="3">
      <c r="B787" s="166" t="s">
        <v>1038</v>
      </c>
      <c r="C787" s="166" t="s">
        <v>618</v>
      </c>
      <c r="D787" s="166" t="s">
        <v>738</v>
      </c>
      <c r="E787" s="167" t="s">
        <v>752</v>
      </c>
      <c r="F787" s="166"/>
      <c r="G787" s="49"/>
      <c r="H787" s="55">
        <v>488</v>
      </c>
      <c r="I787" s="55"/>
      <c r="J787" s="50">
        <v>488</v>
      </c>
      <c r="K787" s="49"/>
      <c r="L787" s="152"/>
      <c r="M787" s="55"/>
      <c r="N787" s="49">
        <v>488</v>
      </c>
      <c r="O787" s="50"/>
      <c r="P787" s="50">
        <v>488</v>
      </c>
      <c r="Q787" s="49"/>
      <c r="R787" s="152"/>
      <c r="S787" s="123">
        <v>0</v>
      </c>
      <c r="T787" s="123">
        <v>0</v>
      </c>
      <c r="U787" s="123">
        <v>0</v>
      </c>
      <c r="V787" s="123">
        <v>220</v>
      </c>
      <c r="W787" s="123">
        <v>0</v>
      </c>
      <c r="X787" s="123">
        <v>3</v>
      </c>
      <c r="Y787" s="123">
        <v>245</v>
      </c>
      <c r="Z787" s="123">
        <v>0</v>
      </c>
      <c r="AA787" s="123">
        <v>0</v>
      </c>
      <c r="AB787" s="123">
        <v>0</v>
      </c>
      <c r="AC787" s="123">
        <v>0</v>
      </c>
      <c r="AD787" s="123">
        <v>0</v>
      </c>
      <c r="AE787" s="123">
        <v>0</v>
      </c>
      <c r="AF787" s="123">
        <v>0</v>
      </c>
      <c r="AG787" s="123">
        <v>0</v>
      </c>
      <c r="AH787" s="123">
        <v>0</v>
      </c>
      <c r="AI787" s="123">
        <v>3</v>
      </c>
      <c r="AJ787" s="123">
        <v>3</v>
      </c>
      <c r="AK787" s="123">
        <v>0</v>
      </c>
      <c r="AL787" s="123">
        <v>0</v>
      </c>
      <c r="AM787" s="123">
        <v>5</v>
      </c>
      <c r="AN787" s="123">
        <v>0</v>
      </c>
      <c r="AO787" s="123">
        <v>0</v>
      </c>
      <c r="AP787" s="123">
        <v>3</v>
      </c>
      <c r="AQ787" s="123">
        <v>0</v>
      </c>
      <c r="AR787" s="123">
        <v>0</v>
      </c>
      <c r="AS787" s="123">
        <v>0</v>
      </c>
      <c r="AT787" s="123">
        <v>0</v>
      </c>
      <c r="AU787" s="123">
        <v>0</v>
      </c>
      <c r="AV787" s="123">
        <v>3</v>
      </c>
      <c r="AW787" s="123">
        <v>0</v>
      </c>
      <c r="AX787" s="123">
        <v>0</v>
      </c>
      <c r="AY787" s="123">
        <v>0</v>
      </c>
      <c r="AZ787" s="123">
        <v>0</v>
      </c>
      <c r="BA787" s="123">
        <v>0</v>
      </c>
      <c r="BB787" s="123">
        <v>0</v>
      </c>
      <c r="BC787" s="123">
        <v>0</v>
      </c>
      <c r="BD787" s="123">
        <v>0</v>
      </c>
      <c r="BE787" s="123">
        <v>3</v>
      </c>
      <c r="BF787" s="123">
        <v>0</v>
      </c>
      <c r="BG787" s="123">
        <v>0</v>
      </c>
      <c r="BH787" s="123">
        <v>0</v>
      </c>
      <c r="BI787" s="49"/>
      <c r="BJ787" s="166"/>
      <c r="BK787" s="166"/>
      <c r="BL787" s="166"/>
      <c r="BM787" s="149">
        <v>0</v>
      </c>
    </row>
    <row r="788" spans="2:65" ht="18" hidden="1" customHeight="1" outlineLevel="3">
      <c r="B788" s="166" t="s">
        <v>1038</v>
      </c>
      <c r="C788" s="166"/>
      <c r="D788" s="166" t="s">
        <v>1201</v>
      </c>
      <c r="E788" s="167" t="s">
        <v>1201</v>
      </c>
      <c r="F788" s="166"/>
      <c r="G788" s="49"/>
      <c r="H788" s="55">
        <v>0</v>
      </c>
      <c r="I788" s="55"/>
      <c r="J788" s="50">
        <v>0</v>
      </c>
      <c r="K788" s="49"/>
      <c r="L788" s="152"/>
      <c r="M788" s="55"/>
      <c r="N788" s="49">
        <v>0</v>
      </c>
      <c r="O788" s="50"/>
      <c r="P788" s="50">
        <v>0</v>
      </c>
      <c r="Q788" s="49"/>
      <c r="R788" s="152"/>
      <c r="S788" s="123">
        <v>0</v>
      </c>
      <c r="T788" s="123">
        <v>0</v>
      </c>
      <c r="U788" s="123">
        <v>0</v>
      </c>
      <c r="V788" s="123">
        <v>0</v>
      </c>
      <c r="W788" s="123">
        <v>0</v>
      </c>
      <c r="X788" s="123">
        <v>0</v>
      </c>
      <c r="Y788" s="123">
        <v>0</v>
      </c>
      <c r="Z788" s="123">
        <v>0</v>
      </c>
      <c r="AA788" s="123">
        <v>0</v>
      </c>
      <c r="AB788" s="123">
        <v>0</v>
      </c>
      <c r="AC788" s="123">
        <v>0</v>
      </c>
      <c r="AD788" s="123">
        <v>0</v>
      </c>
      <c r="AE788" s="123">
        <v>0</v>
      </c>
      <c r="AF788" s="123">
        <v>0</v>
      </c>
      <c r="AG788" s="123">
        <v>0</v>
      </c>
      <c r="AH788" s="123">
        <v>0</v>
      </c>
      <c r="AI788" s="123">
        <v>0</v>
      </c>
      <c r="AJ788" s="123">
        <v>0</v>
      </c>
      <c r="AK788" s="123">
        <v>0</v>
      </c>
      <c r="AL788" s="123">
        <v>0</v>
      </c>
      <c r="AM788" s="123">
        <v>0</v>
      </c>
      <c r="AN788" s="123">
        <v>0</v>
      </c>
      <c r="AO788" s="123">
        <v>0</v>
      </c>
      <c r="AP788" s="123">
        <v>0</v>
      </c>
      <c r="AQ788" s="123">
        <v>0</v>
      </c>
      <c r="AR788" s="123">
        <v>0</v>
      </c>
      <c r="AS788" s="123">
        <v>0</v>
      </c>
      <c r="AT788" s="123">
        <v>0</v>
      </c>
      <c r="AU788" s="123">
        <v>0</v>
      </c>
      <c r="AV788" s="123">
        <v>0</v>
      </c>
      <c r="AW788" s="123">
        <v>0</v>
      </c>
      <c r="AX788" s="123">
        <v>0</v>
      </c>
      <c r="AY788" s="123">
        <v>0</v>
      </c>
      <c r="AZ788" s="123">
        <v>0</v>
      </c>
      <c r="BA788" s="123">
        <v>0</v>
      </c>
      <c r="BB788" s="123">
        <v>0</v>
      </c>
      <c r="BC788" s="123">
        <v>0</v>
      </c>
      <c r="BD788" s="123">
        <v>0</v>
      </c>
      <c r="BE788" s="123">
        <v>0</v>
      </c>
      <c r="BF788" s="123">
        <v>0</v>
      </c>
      <c r="BG788" s="123">
        <v>0</v>
      </c>
      <c r="BH788" s="123">
        <v>0</v>
      </c>
      <c r="BI788" s="49"/>
      <c r="BJ788" s="166"/>
      <c r="BK788" s="166"/>
      <c r="BL788" s="166"/>
      <c r="BM788" s="149">
        <v>0</v>
      </c>
    </row>
    <row r="789" spans="2:65" ht="18" hidden="1" customHeight="1" outlineLevel="3">
      <c r="B789" s="166" t="s">
        <v>1038</v>
      </c>
      <c r="C789" s="166" t="s">
        <v>618</v>
      </c>
      <c r="D789" s="166" t="s">
        <v>1110</v>
      </c>
      <c r="E789" s="167" t="s">
        <v>761</v>
      </c>
      <c r="F789" s="166"/>
      <c r="G789" s="49"/>
      <c r="H789" s="55">
        <v>0</v>
      </c>
      <c r="I789" s="55"/>
      <c r="J789" s="50">
        <v>0</v>
      </c>
      <c r="K789" s="49"/>
      <c r="L789" s="152"/>
      <c r="M789" s="55"/>
      <c r="N789" s="49">
        <v>0</v>
      </c>
      <c r="O789" s="50"/>
      <c r="P789" s="50">
        <v>0</v>
      </c>
      <c r="Q789" s="49"/>
      <c r="R789" s="152"/>
      <c r="S789" s="123">
        <v>0</v>
      </c>
      <c r="T789" s="123">
        <v>0</v>
      </c>
      <c r="U789" s="123">
        <v>0</v>
      </c>
      <c r="V789" s="123">
        <v>0</v>
      </c>
      <c r="W789" s="123">
        <v>0</v>
      </c>
      <c r="X789" s="123">
        <v>0</v>
      </c>
      <c r="Y789" s="123">
        <v>0</v>
      </c>
      <c r="Z789" s="123">
        <v>0</v>
      </c>
      <c r="AA789" s="123">
        <v>0</v>
      </c>
      <c r="AB789" s="123">
        <v>0</v>
      </c>
      <c r="AC789" s="123">
        <v>0</v>
      </c>
      <c r="AD789" s="123">
        <v>0</v>
      </c>
      <c r="AE789" s="123">
        <v>0</v>
      </c>
      <c r="AF789" s="123">
        <v>0</v>
      </c>
      <c r="AG789" s="123">
        <v>0</v>
      </c>
      <c r="AH789" s="123">
        <v>0</v>
      </c>
      <c r="AI789" s="123">
        <v>0</v>
      </c>
      <c r="AJ789" s="123">
        <v>0</v>
      </c>
      <c r="AK789" s="123">
        <v>0</v>
      </c>
      <c r="AL789" s="123">
        <v>0</v>
      </c>
      <c r="AM789" s="123">
        <v>0</v>
      </c>
      <c r="AN789" s="123">
        <v>0</v>
      </c>
      <c r="AO789" s="123">
        <v>0</v>
      </c>
      <c r="AP789" s="123">
        <v>0</v>
      </c>
      <c r="AQ789" s="123">
        <v>0</v>
      </c>
      <c r="AR789" s="123">
        <v>0</v>
      </c>
      <c r="AS789" s="123">
        <v>0</v>
      </c>
      <c r="AT789" s="123">
        <v>0</v>
      </c>
      <c r="AU789" s="123">
        <v>0</v>
      </c>
      <c r="AV789" s="123">
        <v>0</v>
      </c>
      <c r="AW789" s="123">
        <v>0</v>
      </c>
      <c r="AX789" s="123">
        <v>0</v>
      </c>
      <c r="AY789" s="123">
        <v>0</v>
      </c>
      <c r="AZ789" s="123">
        <v>0</v>
      </c>
      <c r="BA789" s="123">
        <v>0</v>
      </c>
      <c r="BB789" s="123">
        <v>0</v>
      </c>
      <c r="BC789" s="123">
        <v>0</v>
      </c>
      <c r="BD789" s="123">
        <v>0</v>
      </c>
      <c r="BE789" s="123">
        <v>0</v>
      </c>
      <c r="BF789" s="123">
        <v>0</v>
      </c>
      <c r="BG789" s="123">
        <v>0</v>
      </c>
      <c r="BH789" s="123">
        <v>0</v>
      </c>
      <c r="BI789" s="49"/>
      <c r="BJ789" s="166"/>
      <c r="BK789" s="166"/>
      <c r="BL789" s="166"/>
      <c r="BM789" s="149">
        <v>0</v>
      </c>
    </row>
    <row r="790" spans="2:65" ht="18" hidden="1" customHeight="1" outlineLevel="3">
      <c r="B790" s="166" t="s">
        <v>1038</v>
      </c>
      <c r="C790" s="166" t="s">
        <v>1142</v>
      </c>
      <c r="D790" s="166" t="s">
        <v>760</v>
      </c>
      <c r="E790" s="167" t="s">
        <v>777</v>
      </c>
      <c r="F790" s="166"/>
      <c r="G790" s="49"/>
      <c r="H790" s="55">
        <v>0</v>
      </c>
      <c r="I790" s="55"/>
      <c r="J790" s="50">
        <v>0</v>
      </c>
      <c r="K790" s="49"/>
      <c r="L790" s="152"/>
      <c r="M790" s="55"/>
      <c r="N790" s="49">
        <v>0</v>
      </c>
      <c r="O790" s="50"/>
      <c r="P790" s="50">
        <v>0</v>
      </c>
      <c r="Q790" s="49"/>
      <c r="R790" s="152"/>
      <c r="S790" s="123">
        <v>0</v>
      </c>
      <c r="T790" s="123">
        <v>0</v>
      </c>
      <c r="U790" s="123">
        <v>0</v>
      </c>
      <c r="V790" s="123">
        <v>0</v>
      </c>
      <c r="W790" s="123">
        <v>0</v>
      </c>
      <c r="X790" s="123">
        <v>0</v>
      </c>
      <c r="Y790" s="123">
        <v>0</v>
      </c>
      <c r="Z790" s="123">
        <v>0</v>
      </c>
      <c r="AA790" s="123">
        <v>0</v>
      </c>
      <c r="AB790" s="123">
        <v>0</v>
      </c>
      <c r="AC790" s="123">
        <v>0</v>
      </c>
      <c r="AD790" s="123">
        <v>0</v>
      </c>
      <c r="AE790" s="123">
        <v>0</v>
      </c>
      <c r="AF790" s="123">
        <v>0</v>
      </c>
      <c r="AG790" s="123">
        <v>0</v>
      </c>
      <c r="AH790" s="123">
        <v>0</v>
      </c>
      <c r="AI790" s="123">
        <v>0</v>
      </c>
      <c r="AJ790" s="123">
        <v>0</v>
      </c>
      <c r="AK790" s="123">
        <v>0</v>
      </c>
      <c r="AL790" s="123">
        <v>0</v>
      </c>
      <c r="AM790" s="123">
        <v>0</v>
      </c>
      <c r="AN790" s="123">
        <v>0</v>
      </c>
      <c r="AO790" s="123">
        <v>0</v>
      </c>
      <c r="AP790" s="123">
        <v>0</v>
      </c>
      <c r="AQ790" s="123">
        <v>0</v>
      </c>
      <c r="AR790" s="123">
        <v>0</v>
      </c>
      <c r="AS790" s="123">
        <v>0</v>
      </c>
      <c r="AT790" s="123">
        <v>0</v>
      </c>
      <c r="AU790" s="123">
        <v>0</v>
      </c>
      <c r="AV790" s="123">
        <v>0</v>
      </c>
      <c r="AW790" s="123">
        <v>0</v>
      </c>
      <c r="AX790" s="123">
        <v>0</v>
      </c>
      <c r="AY790" s="123">
        <v>0</v>
      </c>
      <c r="AZ790" s="123">
        <v>0</v>
      </c>
      <c r="BA790" s="123">
        <v>0</v>
      </c>
      <c r="BB790" s="123">
        <v>0</v>
      </c>
      <c r="BC790" s="123">
        <v>0</v>
      </c>
      <c r="BD790" s="123">
        <v>0</v>
      </c>
      <c r="BE790" s="123">
        <v>0</v>
      </c>
      <c r="BF790" s="123">
        <v>0</v>
      </c>
      <c r="BG790" s="123">
        <v>0</v>
      </c>
      <c r="BH790" s="123">
        <v>0</v>
      </c>
      <c r="BI790" s="49"/>
      <c r="BJ790" s="166"/>
      <c r="BK790" s="166"/>
      <c r="BL790" s="166"/>
      <c r="BM790" s="149">
        <v>0</v>
      </c>
    </row>
    <row r="791" spans="2:65" ht="18" hidden="1" customHeight="1" outlineLevel="3">
      <c r="B791" s="166" t="s">
        <v>1038</v>
      </c>
      <c r="C791" s="166"/>
      <c r="D791" s="166" t="s">
        <v>1202</v>
      </c>
      <c r="E791" s="167" t="s">
        <v>1202</v>
      </c>
      <c r="F791" s="166"/>
      <c r="G791" s="49"/>
      <c r="H791" s="55">
        <v>0</v>
      </c>
      <c r="I791" s="55"/>
      <c r="J791" s="50">
        <v>0</v>
      </c>
      <c r="K791" s="49"/>
      <c r="L791" s="152"/>
      <c r="M791" s="55"/>
      <c r="N791" s="49">
        <v>0</v>
      </c>
      <c r="O791" s="50"/>
      <c r="P791" s="50">
        <v>0</v>
      </c>
      <c r="Q791" s="49"/>
      <c r="R791" s="152"/>
      <c r="S791" s="123">
        <v>0</v>
      </c>
      <c r="T791" s="123">
        <v>0</v>
      </c>
      <c r="U791" s="123">
        <v>0</v>
      </c>
      <c r="V791" s="123">
        <v>0</v>
      </c>
      <c r="W791" s="123">
        <v>0</v>
      </c>
      <c r="X791" s="123">
        <v>0</v>
      </c>
      <c r="Y791" s="123">
        <v>0</v>
      </c>
      <c r="Z791" s="123">
        <v>0</v>
      </c>
      <c r="AA791" s="123">
        <v>0</v>
      </c>
      <c r="AB791" s="123">
        <v>0</v>
      </c>
      <c r="AC791" s="123">
        <v>0</v>
      </c>
      <c r="AD791" s="123">
        <v>0</v>
      </c>
      <c r="AE791" s="123">
        <v>0</v>
      </c>
      <c r="AF791" s="123">
        <v>0</v>
      </c>
      <c r="AG791" s="123">
        <v>0</v>
      </c>
      <c r="AH791" s="123">
        <v>0</v>
      </c>
      <c r="AI791" s="123">
        <v>0</v>
      </c>
      <c r="AJ791" s="123">
        <v>0</v>
      </c>
      <c r="AK791" s="123">
        <v>0</v>
      </c>
      <c r="AL791" s="123">
        <v>0</v>
      </c>
      <c r="AM791" s="123">
        <v>0</v>
      </c>
      <c r="AN791" s="123">
        <v>0</v>
      </c>
      <c r="AO791" s="123">
        <v>0</v>
      </c>
      <c r="AP791" s="123">
        <v>0</v>
      </c>
      <c r="AQ791" s="123">
        <v>0</v>
      </c>
      <c r="AR791" s="123">
        <v>0</v>
      </c>
      <c r="AS791" s="123">
        <v>0</v>
      </c>
      <c r="AT791" s="123">
        <v>0</v>
      </c>
      <c r="AU791" s="123">
        <v>0</v>
      </c>
      <c r="AV791" s="123">
        <v>0</v>
      </c>
      <c r="AW791" s="123">
        <v>0</v>
      </c>
      <c r="AX791" s="123">
        <v>0</v>
      </c>
      <c r="AY791" s="123">
        <v>0</v>
      </c>
      <c r="AZ791" s="123">
        <v>0</v>
      </c>
      <c r="BA791" s="123">
        <v>0</v>
      </c>
      <c r="BB791" s="123">
        <v>0</v>
      </c>
      <c r="BC791" s="123">
        <v>0</v>
      </c>
      <c r="BD791" s="123">
        <v>0</v>
      </c>
      <c r="BE791" s="123">
        <v>0</v>
      </c>
      <c r="BF791" s="123">
        <v>0</v>
      </c>
      <c r="BG791" s="123">
        <v>0</v>
      </c>
      <c r="BH791" s="123">
        <v>0</v>
      </c>
      <c r="BI791" s="49"/>
      <c r="BJ791" s="166"/>
      <c r="BK791" s="166"/>
      <c r="BL791" s="166"/>
      <c r="BM791" s="149">
        <v>0</v>
      </c>
    </row>
    <row r="792" spans="2:65" ht="18" hidden="1" customHeight="1" outlineLevel="3">
      <c r="B792" s="166" t="s">
        <v>1038</v>
      </c>
      <c r="C792" s="166" t="s">
        <v>618</v>
      </c>
      <c r="D792" s="166" t="s">
        <v>1059</v>
      </c>
      <c r="E792" s="167" t="s">
        <v>1060</v>
      </c>
      <c r="F792" s="166"/>
      <c r="G792" s="49"/>
      <c r="H792" s="55">
        <v>220</v>
      </c>
      <c r="I792" s="55"/>
      <c r="J792" s="50">
        <v>220</v>
      </c>
      <c r="K792" s="49"/>
      <c r="L792" s="152"/>
      <c r="M792" s="55"/>
      <c r="N792" s="49">
        <v>220</v>
      </c>
      <c r="O792" s="50"/>
      <c r="P792" s="50">
        <v>220</v>
      </c>
      <c r="Q792" s="49"/>
      <c r="R792" s="152"/>
      <c r="S792" s="123">
        <v>0</v>
      </c>
      <c r="T792" s="123">
        <v>0</v>
      </c>
      <c r="U792" s="123">
        <v>0</v>
      </c>
      <c r="V792" s="123">
        <v>20</v>
      </c>
      <c r="W792" s="123">
        <v>0</v>
      </c>
      <c r="X792" s="123">
        <v>0</v>
      </c>
      <c r="Y792" s="123">
        <v>125</v>
      </c>
      <c r="Z792" s="123">
        <v>0</v>
      </c>
      <c r="AA792" s="123">
        <v>0</v>
      </c>
      <c r="AB792" s="123">
        <v>0</v>
      </c>
      <c r="AC792" s="123">
        <v>3</v>
      </c>
      <c r="AD792" s="123">
        <v>0</v>
      </c>
      <c r="AE792" s="123">
        <v>0</v>
      </c>
      <c r="AF792" s="123">
        <v>0</v>
      </c>
      <c r="AG792" s="123">
        <v>0</v>
      </c>
      <c r="AH792" s="123">
        <v>0</v>
      </c>
      <c r="AI792" s="123">
        <v>3</v>
      </c>
      <c r="AJ792" s="123">
        <v>3</v>
      </c>
      <c r="AK792" s="123">
        <v>0</v>
      </c>
      <c r="AL792" s="123">
        <v>0</v>
      </c>
      <c r="AM792" s="123">
        <v>35</v>
      </c>
      <c r="AN792" s="123">
        <v>0</v>
      </c>
      <c r="AO792" s="123">
        <v>0</v>
      </c>
      <c r="AP792" s="123">
        <v>3</v>
      </c>
      <c r="AQ792" s="123">
        <v>25</v>
      </c>
      <c r="AR792" s="123">
        <v>0</v>
      </c>
      <c r="AS792" s="123">
        <v>0</v>
      </c>
      <c r="AT792" s="123">
        <v>0</v>
      </c>
      <c r="AU792" s="123">
        <v>0</v>
      </c>
      <c r="AV792" s="123">
        <v>3</v>
      </c>
      <c r="AW792" s="123">
        <v>0</v>
      </c>
      <c r="AX792" s="123">
        <v>0</v>
      </c>
      <c r="AY792" s="123">
        <v>0</v>
      </c>
      <c r="AZ792" s="123">
        <v>0</v>
      </c>
      <c r="BA792" s="123">
        <v>0</v>
      </c>
      <c r="BB792" s="123">
        <v>0</v>
      </c>
      <c r="BC792" s="123">
        <v>0</v>
      </c>
      <c r="BD792" s="123">
        <v>0</v>
      </c>
      <c r="BE792" s="123">
        <v>0</v>
      </c>
      <c r="BF792" s="123">
        <v>0</v>
      </c>
      <c r="BG792" s="123">
        <v>0</v>
      </c>
      <c r="BH792" s="123">
        <v>0</v>
      </c>
      <c r="BI792" s="49"/>
      <c r="BJ792" s="166"/>
      <c r="BK792" s="166"/>
      <c r="BL792" s="166"/>
      <c r="BM792" s="149">
        <v>0</v>
      </c>
    </row>
    <row r="793" spans="2:65" ht="18" hidden="1" customHeight="1" outlineLevel="3">
      <c r="B793" s="166" t="s">
        <v>1038</v>
      </c>
      <c r="C793" s="166"/>
      <c r="D793" s="166" t="s">
        <v>1203</v>
      </c>
      <c r="E793" s="167" t="s">
        <v>1203</v>
      </c>
      <c r="F793" s="166"/>
      <c r="G793" s="49"/>
      <c r="H793" s="55">
        <v>0</v>
      </c>
      <c r="I793" s="55"/>
      <c r="J793" s="50">
        <v>0</v>
      </c>
      <c r="K793" s="49"/>
      <c r="L793" s="152"/>
      <c r="M793" s="55"/>
      <c r="N793" s="49">
        <v>0</v>
      </c>
      <c r="O793" s="50"/>
      <c r="P793" s="50">
        <v>0</v>
      </c>
      <c r="Q793" s="49"/>
      <c r="R793" s="152"/>
      <c r="S793" s="123">
        <v>0</v>
      </c>
      <c r="T793" s="123">
        <v>0</v>
      </c>
      <c r="U793" s="123">
        <v>0</v>
      </c>
      <c r="V793" s="123">
        <v>0</v>
      </c>
      <c r="W793" s="123">
        <v>0</v>
      </c>
      <c r="X793" s="123">
        <v>0</v>
      </c>
      <c r="Y793" s="123">
        <v>0</v>
      </c>
      <c r="Z793" s="123">
        <v>0</v>
      </c>
      <c r="AA793" s="123">
        <v>0</v>
      </c>
      <c r="AB793" s="123">
        <v>0</v>
      </c>
      <c r="AC793" s="123">
        <v>0</v>
      </c>
      <c r="AD793" s="123">
        <v>0</v>
      </c>
      <c r="AE793" s="123">
        <v>0</v>
      </c>
      <c r="AF793" s="123">
        <v>0</v>
      </c>
      <c r="AG793" s="123">
        <v>0</v>
      </c>
      <c r="AH793" s="123">
        <v>0</v>
      </c>
      <c r="AI793" s="123">
        <v>0</v>
      </c>
      <c r="AJ793" s="123">
        <v>0</v>
      </c>
      <c r="AK793" s="123">
        <v>0</v>
      </c>
      <c r="AL793" s="123">
        <v>0</v>
      </c>
      <c r="AM793" s="123">
        <v>0</v>
      </c>
      <c r="AN793" s="123">
        <v>0</v>
      </c>
      <c r="AO793" s="123">
        <v>0</v>
      </c>
      <c r="AP793" s="123">
        <v>0</v>
      </c>
      <c r="AQ793" s="123">
        <v>0</v>
      </c>
      <c r="AR793" s="123">
        <v>0</v>
      </c>
      <c r="AS793" s="123">
        <v>0</v>
      </c>
      <c r="AT793" s="123">
        <v>0</v>
      </c>
      <c r="AU793" s="123">
        <v>0</v>
      </c>
      <c r="AV793" s="123">
        <v>0</v>
      </c>
      <c r="AW793" s="123">
        <v>0</v>
      </c>
      <c r="AX793" s="123">
        <v>0</v>
      </c>
      <c r="AY793" s="123">
        <v>0</v>
      </c>
      <c r="AZ793" s="123">
        <v>0</v>
      </c>
      <c r="BA793" s="123">
        <v>0</v>
      </c>
      <c r="BB793" s="123">
        <v>0</v>
      </c>
      <c r="BC793" s="123">
        <v>0</v>
      </c>
      <c r="BD793" s="123">
        <v>0</v>
      </c>
      <c r="BE793" s="123">
        <v>0</v>
      </c>
      <c r="BF793" s="123">
        <v>0</v>
      </c>
      <c r="BG793" s="123">
        <v>0</v>
      </c>
      <c r="BH793" s="123">
        <v>0</v>
      </c>
      <c r="BI793" s="49"/>
      <c r="BJ793" s="166"/>
      <c r="BK793" s="166"/>
      <c r="BL793" s="166"/>
      <c r="BM793" s="149">
        <v>0</v>
      </c>
    </row>
    <row r="794" spans="2:65" ht="18" hidden="1" customHeight="1" outlineLevel="3">
      <c r="B794" s="166" t="s">
        <v>1038</v>
      </c>
      <c r="C794" s="166" t="s">
        <v>1142</v>
      </c>
      <c r="D794" s="166" t="s">
        <v>1204</v>
      </c>
      <c r="E794" s="167" t="s">
        <v>1205</v>
      </c>
      <c r="F794" s="166"/>
      <c r="G794" s="49"/>
      <c r="H794" s="55">
        <v>360</v>
      </c>
      <c r="I794" s="55"/>
      <c r="J794" s="50">
        <v>360</v>
      </c>
      <c r="K794" s="49"/>
      <c r="L794" s="152"/>
      <c r="M794" s="55"/>
      <c r="N794" s="49">
        <v>360</v>
      </c>
      <c r="O794" s="50"/>
      <c r="P794" s="50">
        <v>360</v>
      </c>
      <c r="Q794" s="49"/>
      <c r="R794" s="152"/>
      <c r="S794" s="123">
        <v>0</v>
      </c>
      <c r="T794" s="123">
        <v>0</v>
      </c>
      <c r="U794" s="123">
        <v>0</v>
      </c>
      <c r="V794" s="123">
        <v>230</v>
      </c>
      <c r="W794" s="123">
        <v>0</v>
      </c>
      <c r="X794" s="123">
        <v>0</v>
      </c>
      <c r="Y794" s="123">
        <v>100</v>
      </c>
      <c r="Z794" s="123">
        <v>0</v>
      </c>
      <c r="AA794" s="123">
        <v>0</v>
      </c>
      <c r="AB794" s="123">
        <v>0</v>
      </c>
      <c r="AC794" s="123">
        <v>0</v>
      </c>
      <c r="AD794" s="123">
        <v>0</v>
      </c>
      <c r="AE794" s="123">
        <v>0</v>
      </c>
      <c r="AF794" s="123">
        <v>0</v>
      </c>
      <c r="AG794" s="123">
        <v>0</v>
      </c>
      <c r="AH794" s="123">
        <v>0</v>
      </c>
      <c r="AI794" s="123">
        <v>5</v>
      </c>
      <c r="AJ794" s="123">
        <v>5</v>
      </c>
      <c r="AK794" s="123">
        <v>0</v>
      </c>
      <c r="AL794" s="123">
        <v>0</v>
      </c>
      <c r="AM794" s="123">
        <v>5</v>
      </c>
      <c r="AN794" s="123">
        <v>0</v>
      </c>
      <c r="AO794" s="123">
        <v>0</v>
      </c>
      <c r="AP794" s="123">
        <v>5</v>
      </c>
      <c r="AQ794" s="123">
        <v>0</v>
      </c>
      <c r="AR794" s="123">
        <v>0</v>
      </c>
      <c r="AS794" s="123">
        <v>0</v>
      </c>
      <c r="AT794" s="123">
        <v>0</v>
      </c>
      <c r="AU794" s="123">
        <v>0</v>
      </c>
      <c r="AV794" s="123">
        <v>5</v>
      </c>
      <c r="AW794" s="123">
        <v>0</v>
      </c>
      <c r="AX794" s="123">
        <v>0</v>
      </c>
      <c r="AY794" s="123">
        <v>0</v>
      </c>
      <c r="AZ794" s="123">
        <v>0</v>
      </c>
      <c r="BA794" s="123">
        <v>0</v>
      </c>
      <c r="BB794" s="123">
        <v>0</v>
      </c>
      <c r="BC794" s="123">
        <v>0</v>
      </c>
      <c r="BD794" s="123">
        <v>0</v>
      </c>
      <c r="BE794" s="123">
        <v>5</v>
      </c>
      <c r="BF794" s="123">
        <v>0</v>
      </c>
      <c r="BG794" s="123">
        <v>0</v>
      </c>
      <c r="BH794" s="123">
        <v>0</v>
      </c>
      <c r="BI794" s="49"/>
      <c r="BJ794" s="166"/>
      <c r="BK794" s="166"/>
      <c r="BL794" s="166"/>
      <c r="BM794" s="149">
        <v>0</v>
      </c>
    </row>
    <row r="795" spans="2:65" ht="18" hidden="1" customHeight="1" outlineLevel="3">
      <c r="B795" s="166" t="s">
        <v>1038</v>
      </c>
      <c r="C795" s="166" t="s">
        <v>352</v>
      </c>
      <c r="D795" s="166" t="s">
        <v>1143</v>
      </c>
      <c r="E795" s="167" t="s">
        <v>1144</v>
      </c>
      <c r="F795" s="166"/>
      <c r="G795" s="49"/>
      <c r="H795" s="55">
        <v>0</v>
      </c>
      <c r="I795" s="55"/>
      <c r="J795" s="50">
        <v>0</v>
      </c>
      <c r="K795" s="49"/>
      <c r="L795" s="152"/>
      <c r="M795" s="55"/>
      <c r="N795" s="49">
        <v>0</v>
      </c>
      <c r="O795" s="50"/>
      <c r="P795" s="50">
        <v>0</v>
      </c>
      <c r="Q795" s="49"/>
      <c r="R795" s="152"/>
      <c r="S795" s="123">
        <v>0</v>
      </c>
      <c r="T795" s="123">
        <v>0</v>
      </c>
      <c r="U795" s="123">
        <v>0</v>
      </c>
      <c r="V795" s="123">
        <v>0</v>
      </c>
      <c r="W795" s="123">
        <v>0</v>
      </c>
      <c r="X795" s="123">
        <v>0</v>
      </c>
      <c r="Y795" s="123">
        <v>0</v>
      </c>
      <c r="Z795" s="123">
        <v>0</v>
      </c>
      <c r="AA795" s="123">
        <v>0</v>
      </c>
      <c r="AB795" s="123">
        <v>0</v>
      </c>
      <c r="AC795" s="123">
        <v>0</v>
      </c>
      <c r="AD795" s="123">
        <v>0</v>
      </c>
      <c r="AE795" s="123">
        <v>0</v>
      </c>
      <c r="AF795" s="123">
        <v>0</v>
      </c>
      <c r="AG795" s="123">
        <v>0</v>
      </c>
      <c r="AH795" s="123">
        <v>0</v>
      </c>
      <c r="AI795" s="123">
        <v>0</v>
      </c>
      <c r="AJ795" s="123">
        <v>0</v>
      </c>
      <c r="AK795" s="123">
        <v>0</v>
      </c>
      <c r="AL795" s="123">
        <v>0</v>
      </c>
      <c r="AM795" s="123">
        <v>0</v>
      </c>
      <c r="AN795" s="123">
        <v>0</v>
      </c>
      <c r="AO795" s="123">
        <v>0</v>
      </c>
      <c r="AP795" s="123">
        <v>0</v>
      </c>
      <c r="AQ795" s="123">
        <v>0</v>
      </c>
      <c r="AR795" s="123">
        <v>0</v>
      </c>
      <c r="AS795" s="123">
        <v>0</v>
      </c>
      <c r="AT795" s="123">
        <v>0</v>
      </c>
      <c r="AU795" s="123">
        <v>0</v>
      </c>
      <c r="AV795" s="123">
        <v>0</v>
      </c>
      <c r="AW795" s="123">
        <v>0</v>
      </c>
      <c r="AX795" s="123">
        <v>0</v>
      </c>
      <c r="AY795" s="123">
        <v>0</v>
      </c>
      <c r="AZ795" s="123">
        <v>0</v>
      </c>
      <c r="BA795" s="123">
        <v>0</v>
      </c>
      <c r="BB795" s="123">
        <v>0</v>
      </c>
      <c r="BC795" s="123">
        <v>0</v>
      </c>
      <c r="BD795" s="123">
        <v>0</v>
      </c>
      <c r="BE795" s="123">
        <v>0</v>
      </c>
      <c r="BF795" s="123">
        <v>0</v>
      </c>
      <c r="BG795" s="123">
        <v>0</v>
      </c>
      <c r="BH795" s="123">
        <v>0</v>
      </c>
      <c r="BI795" s="49"/>
      <c r="BJ795" s="166"/>
      <c r="BK795" s="166"/>
      <c r="BL795" s="166"/>
      <c r="BM795" s="149">
        <v>0</v>
      </c>
    </row>
    <row r="796" spans="2:65" ht="18" hidden="1" customHeight="1" outlineLevel="3">
      <c r="B796" s="166" t="s">
        <v>1038</v>
      </c>
      <c r="C796" s="166" t="s">
        <v>618</v>
      </c>
      <c r="D796" s="166" t="s">
        <v>1161</v>
      </c>
      <c r="E796" s="167" t="s">
        <v>1162</v>
      </c>
      <c r="F796" s="166"/>
      <c r="G796" s="49"/>
      <c r="H796" s="55">
        <v>283</v>
      </c>
      <c r="I796" s="55"/>
      <c r="J796" s="50">
        <v>283</v>
      </c>
      <c r="K796" s="49"/>
      <c r="L796" s="152"/>
      <c r="M796" s="55"/>
      <c r="N796" s="49">
        <v>283</v>
      </c>
      <c r="O796" s="50"/>
      <c r="P796" s="50">
        <v>283</v>
      </c>
      <c r="Q796" s="49"/>
      <c r="R796" s="152"/>
      <c r="S796" s="123">
        <v>0</v>
      </c>
      <c r="T796" s="123">
        <v>0</v>
      </c>
      <c r="U796" s="123">
        <v>0</v>
      </c>
      <c r="V796" s="123">
        <v>90</v>
      </c>
      <c r="W796" s="123">
        <v>0</v>
      </c>
      <c r="X796" s="123">
        <v>3</v>
      </c>
      <c r="Y796" s="123">
        <v>95</v>
      </c>
      <c r="Z796" s="123">
        <v>0</v>
      </c>
      <c r="AA796" s="123">
        <v>0</v>
      </c>
      <c r="AB796" s="123">
        <v>0</v>
      </c>
      <c r="AC796" s="123">
        <v>3</v>
      </c>
      <c r="AD796" s="123">
        <v>0</v>
      </c>
      <c r="AE796" s="123">
        <v>0</v>
      </c>
      <c r="AF796" s="123">
        <v>0</v>
      </c>
      <c r="AG796" s="123">
        <v>0</v>
      </c>
      <c r="AH796" s="123">
        <v>0</v>
      </c>
      <c r="AI796" s="123">
        <v>6</v>
      </c>
      <c r="AJ796" s="123">
        <v>6</v>
      </c>
      <c r="AK796" s="123">
        <v>0</v>
      </c>
      <c r="AL796" s="123">
        <v>0</v>
      </c>
      <c r="AM796" s="123">
        <v>40</v>
      </c>
      <c r="AN796" s="123">
        <v>0</v>
      </c>
      <c r="AO796" s="123">
        <v>0</v>
      </c>
      <c r="AP796" s="123">
        <v>6</v>
      </c>
      <c r="AQ796" s="123">
        <v>25</v>
      </c>
      <c r="AR796" s="123">
        <v>0</v>
      </c>
      <c r="AS796" s="123">
        <v>0</v>
      </c>
      <c r="AT796" s="123">
        <v>0</v>
      </c>
      <c r="AU796" s="123">
        <v>0</v>
      </c>
      <c r="AV796" s="123">
        <v>6</v>
      </c>
      <c r="AW796" s="123">
        <v>0</v>
      </c>
      <c r="AX796" s="123">
        <v>0</v>
      </c>
      <c r="AY796" s="123">
        <v>0</v>
      </c>
      <c r="AZ796" s="123">
        <v>0</v>
      </c>
      <c r="BA796" s="123">
        <v>0</v>
      </c>
      <c r="BB796" s="123">
        <v>0</v>
      </c>
      <c r="BC796" s="123">
        <v>0</v>
      </c>
      <c r="BD796" s="123">
        <v>0</v>
      </c>
      <c r="BE796" s="123">
        <v>3</v>
      </c>
      <c r="BF796" s="123">
        <v>0</v>
      </c>
      <c r="BG796" s="123">
        <v>0</v>
      </c>
      <c r="BH796" s="123">
        <v>0</v>
      </c>
      <c r="BI796" s="49"/>
      <c r="BJ796" s="166"/>
      <c r="BK796" s="166"/>
      <c r="BL796" s="166"/>
      <c r="BM796" s="149">
        <v>0</v>
      </c>
    </row>
    <row r="797" spans="2:65" ht="18" hidden="1" customHeight="1" outlineLevel="3">
      <c r="B797" s="166" t="s">
        <v>1038</v>
      </c>
      <c r="C797" s="166" t="s">
        <v>618</v>
      </c>
      <c r="D797" s="166" t="s">
        <v>1189</v>
      </c>
      <c r="E797" s="167" t="s">
        <v>1190</v>
      </c>
      <c r="F797" s="166"/>
      <c r="G797" s="49"/>
      <c r="H797" s="55">
        <v>222</v>
      </c>
      <c r="I797" s="55"/>
      <c r="J797" s="50">
        <v>222</v>
      </c>
      <c r="K797" s="49"/>
      <c r="L797" s="152"/>
      <c r="M797" s="55"/>
      <c r="N797" s="49">
        <v>222</v>
      </c>
      <c r="O797" s="50"/>
      <c r="P797" s="50">
        <v>222</v>
      </c>
      <c r="Q797" s="49"/>
      <c r="R797" s="152"/>
      <c r="S797" s="123">
        <v>0</v>
      </c>
      <c r="T797" s="123">
        <v>0</v>
      </c>
      <c r="U797" s="123">
        <v>0</v>
      </c>
      <c r="V797" s="123">
        <v>20</v>
      </c>
      <c r="W797" s="123">
        <v>0</v>
      </c>
      <c r="X797" s="123">
        <v>0</v>
      </c>
      <c r="Y797" s="123">
        <v>115</v>
      </c>
      <c r="Z797" s="123">
        <v>0</v>
      </c>
      <c r="AA797" s="123">
        <v>0</v>
      </c>
      <c r="AB797" s="123">
        <v>0</v>
      </c>
      <c r="AC797" s="123">
        <v>3</v>
      </c>
      <c r="AD797" s="123">
        <v>0</v>
      </c>
      <c r="AE797" s="123">
        <v>0</v>
      </c>
      <c r="AF797" s="123">
        <v>0</v>
      </c>
      <c r="AG797" s="123">
        <v>0</v>
      </c>
      <c r="AH797" s="123">
        <v>0</v>
      </c>
      <c r="AI797" s="123">
        <v>15</v>
      </c>
      <c r="AJ797" s="123">
        <v>3</v>
      </c>
      <c r="AK797" s="123">
        <v>0</v>
      </c>
      <c r="AL797" s="123">
        <v>0</v>
      </c>
      <c r="AM797" s="123">
        <v>35</v>
      </c>
      <c r="AN797" s="123">
        <v>0</v>
      </c>
      <c r="AO797" s="123">
        <v>0</v>
      </c>
      <c r="AP797" s="123">
        <v>3</v>
      </c>
      <c r="AQ797" s="123">
        <v>25</v>
      </c>
      <c r="AR797" s="123">
        <v>0</v>
      </c>
      <c r="AS797" s="123">
        <v>0</v>
      </c>
      <c r="AT797" s="123">
        <v>0</v>
      </c>
      <c r="AU797" s="123">
        <v>0</v>
      </c>
      <c r="AV797" s="123">
        <v>3</v>
      </c>
      <c r="AW797" s="123">
        <v>0</v>
      </c>
      <c r="AX797" s="123">
        <v>0</v>
      </c>
      <c r="AY797" s="123">
        <v>0</v>
      </c>
      <c r="AZ797" s="123">
        <v>0</v>
      </c>
      <c r="BA797" s="123">
        <v>0</v>
      </c>
      <c r="BB797" s="123">
        <v>0</v>
      </c>
      <c r="BC797" s="123">
        <v>0</v>
      </c>
      <c r="BD797" s="123">
        <v>0</v>
      </c>
      <c r="BE797" s="123">
        <v>0</v>
      </c>
      <c r="BF797" s="123">
        <v>0</v>
      </c>
      <c r="BG797" s="123">
        <v>0</v>
      </c>
      <c r="BH797" s="123">
        <v>0</v>
      </c>
      <c r="BI797" s="49"/>
      <c r="BJ797" s="166"/>
      <c r="BK797" s="166"/>
      <c r="BL797" s="166"/>
      <c r="BM797" s="149">
        <v>0</v>
      </c>
    </row>
    <row r="798" spans="2:65" ht="18" hidden="1" customHeight="1" outlineLevel="3">
      <c r="B798" s="166" t="s">
        <v>1038</v>
      </c>
      <c r="C798" s="166"/>
      <c r="D798" s="166" t="s">
        <v>1246</v>
      </c>
      <c r="E798" s="167" t="s">
        <v>1247</v>
      </c>
      <c r="F798" s="166"/>
      <c r="G798" s="49"/>
      <c r="H798" s="55">
        <v>280</v>
      </c>
      <c r="I798" s="55"/>
      <c r="J798" s="50">
        <v>280</v>
      </c>
      <c r="K798" s="49"/>
      <c r="L798" s="152"/>
      <c r="M798" s="55"/>
      <c r="N798" s="49">
        <v>280</v>
      </c>
      <c r="O798" s="50"/>
      <c r="P798" s="50">
        <v>280</v>
      </c>
      <c r="Q798" s="49"/>
      <c r="R798" s="152"/>
      <c r="S798" s="123">
        <v>0</v>
      </c>
      <c r="T798" s="123">
        <v>0</v>
      </c>
      <c r="U798" s="123">
        <v>0</v>
      </c>
      <c r="V798" s="123">
        <v>150</v>
      </c>
      <c r="W798" s="123">
        <v>0</v>
      </c>
      <c r="X798" s="123">
        <v>0</v>
      </c>
      <c r="Y798" s="123">
        <v>100</v>
      </c>
      <c r="Z798" s="123">
        <v>0</v>
      </c>
      <c r="AA798" s="123">
        <v>0</v>
      </c>
      <c r="AB798" s="123">
        <v>0</v>
      </c>
      <c r="AC798" s="123">
        <v>0</v>
      </c>
      <c r="AD798" s="123">
        <v>0</v>
      </c>
      <c r="AE798" s="123">
        <v>0</v>
      </c>
      <c r="AF798" s="123">
        <v>0</v>
      </c>
      <c r="AG798" s="123">
        <v>0</v>
      </c>
      <c r="AH798" s="123">
        <v>0</v>
      </c>
      <c r="AI798" s="123">
        <v>5</v>
      </c>
      <c r="AJ798" s="123">
        <v>5</v>
      </c>
      <c r="AK798" s="123">
        <v>0</v>
      </c>
      <c r="AL798" s="123">
        <v>0</v>
      </c>
      <c r="AM798" s="123">
        <v>5</v>
      </c>
      <c r="AN798" s="123">
        <v>0</v>
      </c>
      <c r="AO798" s="123">
        <v>0</v>
      </c>
      <c r="AP798" s="123">
        <v>5</v>
      </c>
      <c r="AQ798" s="123">
        <v>0</v>
      </c>
      <c r="AR798" s="123">
        <v>0</v>
      </c>
      <c r="AS798" s="123">
        <v>0</v>
      </c>
      <c r="AT798" s="123">
        <v>0</v>
      </c>
      <c r="AU798" s="123">
        <v>0</v>
      </c>
      <c r="AV798" s="123">
        <v>5</v>
      </c>
      <c r="AW798" s="123">
        <v>0</v>
      </c>
      <c r="AX798" s="123">
        <v>0</v>
      </c>
      <c r="AY798" s="123">
        <v>0</v>
      </c>
      <c r="AZ798" s="123">
        <v>0</v>
      </c>
      <c r="BA798" s="123">
        <v>0</v>
      </c>
      <c r="BB798" s="123">
        <v>0</v>
      </c>
      <c r="BC798" s="123">
        <v>0</v>
      </c>
      <c r="BD798" s="123">
        <v>0</v>
      </c>
      <c r="BE798" s="123">
        <v>5</v>
      </c>
      <c r="BF798" s="123">
        <v>0</v>
      </c>
      <c r="BG798" s="123">
        <v>0</v>
      </c>
      <c r="BH798" s="123">
        <v>0</v>
      </c>
      <c r="BI798" s="49"/>
      <c r="BJ798" s="166"/>
      <c r="BK798" s="166"/>
      <c r="BL798" s="166"/>
      <c r="BM798" s="149">
        <v>0</v>
      </c>
    </row>
    <row r="799" spans="2:65" ht="18" hidden="1" customHeight="1" outlineLevel="3">
      <c r="B799" s="166" t="s">
        <v>1038</v>
      </c>
      <c r="C799" s="166"/>
      <c r="D799" s="166" t="s">
        <v>1248</v>
      </c>
      <c r="E799" s="167" t="s">
        <v>1249</v>
      </c>
      <c r="F799" s="166"/>
      <c r="G799" s="49"/>
      <c r="H799" s="55">
        <v>0</v>
      </c>
      <c r="I799" s="55"/>
      <c r="J799" s="50">
        <v>0</v>
      </c>
      <c r="K799" s="49"/>
      <c r="L799" s="152"/>
      <c r="M799" s="55"/>
      <c r="N799" s="49">
        <v>0</v>
      </c>
      <c r="O799" s="50"/>
      <c r="P799" s="50">
        <v>0</v>
      </c>
      <c r="Q799" s="49"/>
      <c r="R799" s="152"/>
      <c r="S799" s="123">
        <v>0</v>
      </c>
      <c r="T799" s="123">
        <v>0</v>
      </c>
      <c r="U799" s="123">
        <v>0</v>
      </c>
      <c r="V799" s="123">
        <v>0</v>
      </c>
      <c r="W799" s="123">
        <v>0</v>
      </c>
      <c r="X799" s="123">
        <v>0</v>
      </c>
      <c r="Y799" s="123">
        <v>0</v>
      </c>
      <c r="Z799" s="123">
        <v>0</v>
      </c>
      <c r="AA799" s="123">
        <v>0</v>
      </c>
      <c r="AB799" s="123">
        <v>0</v>
      </c>
      <c r="AC799" s="123">
        <v>0</v>
      </c>
      <c r="AD799" s="123">
        <v>0</v>
      </c>
      <c r="AE799" s="123">
        <v>0</v>
      </c>
      <c r="AF799" s="123">
        <v>0</v>
      </c>
      <c r="AG799" s="123">
        <v>0</v>
      </c>
      <c r="AH799" s="123">
        <v>0</v>
      </c>
      <c r="AI799" s="123">
        <v>0</v>
      </c>
      <c r="AJ799" s="123">
        <v>0</v>
      </c>
      <c r="AK799" s="123">
        <v>0</v>
      </c>
      <c r="AL799" s="123">
        <v>0</v>
      </c>
      <c r="AM799" s="123">
        <v>0</v>
      </c>
      <c r="AN799" s="123">
        <v>0</v>
      </c>
      <c r="AO799" s="123">
        <v>0</v>
      </c>
      <c r="AP799" s="123">
        <v>0</v>
      </c>
      <c r="AQ799" s="123">
        <v>0</v>
      </c>
      <c r="AR799" s="123">
        <v>0</v>
      </c>
      <c r="AS799" s="123">
        <v>0</v>
      </c>
      <c r="AT799" s="123">
        <v>0</v>
      </c>
      <c r="AU799" s="123">
        <v>0</v>
      </c>
      <c r="AV799" s="123">
        <v>0</v>
      </c>
      <c r="AW799" s="123">
        <v>0</v>
      </c>
      <c r="AX799" s="123">
        <v>0</v>
      </c>
      <c r="AY799" s="123">
        <v>0</v>
      </c>
      <c r="AZ799" s="123">
        <v>0</v>
      </c>
      <c r="BA799" s="123">
        <v>0</v>
      </c>
      <c r="BB799" s="123">
        <v>0</v>
      </c>
      <c r="BC799" s="123">
        <v>0</v>
      </c>
      <c r="BD799" s="123">
        <v>0</v>
      </c>
      <c r="BE799" s="123">
        <v>0</v>
      </c>
      <c r="BF799" s="123">
        <v>0</v>
      </c>
      <c r="BG799" s="123">
        <v>0</v>
      </c>
      <c r="BH799" s="123">
        <v>0</v>
      </c>
      <c r="BI799" s="49"/>
      <c r="BJ799" s="166"/>
      <c r="BK799" s="166"/>
      <c r="BL799" s="166"/>
      <c r="BM799" s="149">
        <v>0</v>
      </c>
    </row>
    <row r="800" spans="2:65" ht="18" hidden="1" customHeight="1" outlineLevel="3">
      <c r="B800" s="166" t="s">
        <v>1038</v>
      </c>
      <c r="C800" s="166"/>
      <c r="D800" s="166" t="s">
        <v>1259</v>
      </c>
      <c r="E800" s="167" t="s">
        <v>1260</v>
      </c>
      <c r="F800" s="166"/>
      <c r="G800" s="49"/>
      <c r="H800" s="55">
        <v>158</v>
      </c>
      <c r="I800" s="55"/>
      <c r="J800" s="50">
        <v>158</v>
      </c>
      <c r="K800" s="49"/>
      <c r="L800" s="152"/>
      <c r="M800" s="55"/>
      <c r="N800" s="49">
        <v>158</v>
      </c>
      <c r="O800" s="50"/>
      <c r="P800" s="50">
        <v>158</v>
      </c>
      <c r="Q800" s="49"/>
      <c r="R800" s="152"/>
      <c r="S800" s="123">
        <v>0</v>
      </c>
      <c r="T800" s="123">
        <v>0</v>
      </c>
      <c r="U800" s="123">
        <v>0</v>
      </c>
      <c r="V800" s="123">
        <v>5</v>
      </c>
      <c r="W800" s="123">
        <v>0</v>
      </c>
      <c r="X800" s="123">
        <v>0</v>
      </c>
      <c r="Y800" s="123">
        <v>120</v>
      </c>
      <c r="Z800" s="123">
        <v>0</v>
      </c>
      <c r="AA800" s="123">
        <v>0</v>
      </c>
      <c r="AB800" s="123">
        <v>0</v>
      </c>
      <c r="AC800" s="123">
        <v>0</v>
      </c>
      <c r="AD800" s="123">
        <v>0</v>
      </c>
      <c r="AE800" s="123">
        <v>0</v>
      </c>
      <c r="AF800" s="123">
        <v>0</v>
      </c>
      <c r="AG800" s="123">
        <v>0</v>
      </c>
      <c r="AH800" s="123">
        <v>0</v>
      </c>
      <c r="AI800" s="123">
        <v>5</v>
      </c>
      <c r="AJ800" s="123">
        <v>5</v>
      </c>
      <c r="AK800" s="123">
        <v>0</v>
      </c>
      <c r="AL800" s="123">
        <v>0</v>
      </c>
      <c r="AM800" s="123">
        <v>8</v>
      </c>
      <c r="AN800" s="123">
        <v>0</v>
      </c>
      <c r="AO800" s="123">
        <v>0</v>
      </c>
      <c r="AP800" s="123">
        <v>5</v>
      </c>
      <c r="AQ800" s="123">
        <v>0</v>
      </c>
      <c r="AR800" s="123">
        <v>0</v>
      </c>
      <c r="AS800" s="123">
        <v>0</v>
      </c>
      <c r="AT800" s="123">
        <v>0</v>
      </c>
      <c r="AU800" s="123">
        <v>0</v>
      </c>
      <c r="AV800" s="123">
        <v>5</v>
      </c>
      <c r="AW800" s="123">
        <v>0</v>
      </c>
      <c r="AX800" s="123">
        <v>0</v>
      </c>
      <c r="AY800" s="123">
        <v>0</v>
      </c>
      <c r="AZ800" s="123">
        <v>0</v>
      </c>
      <c r="BA800" s="123">
        <v>0</v>
      </c>
      <c r="BB800" s="123">
        <v>0</v>
      </c>
      <c r="BC800" s="123">
        <v>0</v>
      </c>
      <c r="BD800" s="123">
        <v>0</v>
      </c>
      <c r="BE800" s="123">
        <v>5</v>
      </c>
      <c r="BF800" s="123">
        <v>0</v>
      </c>
      <c r="BG800" s="123">
        <v>0</v>
      </c>
      <c r="BH800" s="123">
        <v>0</v>
      </c>
      <c r="BI800" s="49"/>
      <c r="BJ800" s="166"/>
      <c r="BK800" s="166"/>
      <c r="BL800" s="166"/>
      <c r="BM800" s="149">
        <v>0</v>
      </c>
    </row>
    <row r="801" spans="2:65" ht="18" hidden="1" customHeight="1" outlineLevel="3">
      <c r="B801" s="166" t="s">
        <v>1038</v>
      </c>
      <c r="C801" s="166"/>
      <c r="D801" s="166" t="s">
        <v>1297</v>
      </c>
      <c r="E801" s="167" t="s">
        <v>1298</v>
      </c>
      <c r="F801" s="166"/>
      <c r="G801" s="49"/>
      <c r="H801" s="55">
        <v>605</v>
      </c>
      <c r="I801" s="55"/>
      <c r="J801" s="50">
        <v>605</v>
      </c>
      <c r="K801" s="49"/>
      <c r="L801" s="152"/>
      <c r="M801" s="55"/>
      <c r="N801" s="49">
        <v>605</v>
      </c>
      <c r="O801" s="50"/>
      <c r="P801" s="50">
        <v>605</v>
      </c>
      <c r="Q801" s="49"/>
      <c r="R801" s="152"/>
      <c r="S801" s="123">
        <v>5</v>
      </c>
      <c r="T801" s="123">
        <v>0</v>
      </c>
      <c r="U801" s="123">
        <v>0</v>
      </c>
      <c r="V801" s="123">
        <v>200</v>
      </c>
      <c r="W801" s="123">
        <v>0</v>
      </c>
      <c r="X801" s="123">
        <v>5</v>
      </c>
      <c r="Y801" s="123">
        <v>50</v>
      </c>
      <c r="Z801" s="123">
        <v>0</v>
      </c>
      <c r="AA801" s="123">
        <v>0</v>
      </c>
      <c r="AB801" s="123">
        <v>0</v>
      </c>
      <c r="AC801" s="123">
        <v>0</v>
      </c>
      <c r="AD801" s="123">
        <v>0</v>
      </c>
      <c r="AE801" s="123">
        <v>0</v>
      </c>
      <c r="AF801" s="123">
        <v>0</v>
      </c>
      <c r="AG801" s="123">
        <v>0</v>
      </c>
      <c r="AH801" s="123">
        <v>0</v>
      </c>
      <c r="AI801" s="123">
        <v>0</v>
      </c>
      <c r="AJ801" s="123">
        <v>255</v>
      </c>
      <c r="AK801" s="123">
        <v>0</v>
      </c>
      <c r="AL801" s="123">
        <v>0</v>
      </c>
      <c r="AM801" s="123">
        <v>0</v>
      </c>
      <c r="AN801" s="123">
        <v>0</v>
      </c>
      <c r="AO801" s="123">
        <v>0</v>
      </c>
      <c r="AP801" s="123">
        <v>5</v>
      </c>
      <c r="AQ801" s="123">
        <v>5</v>
      </c>
      <c r="AR801" s="123">
        <v>0</v>
      </c>
      <c r="AS801" s="123">
        <v>0</v>
      </c>
      <c r="AT801" s="123">
        <v>0</v>
      </c>
      <c r="AU801" s="123">
        <v>0</v>
      </c>
      <c r="AV801" s="123">
        <v>80</v>
      </c>
      <c r="AW801" s="123">
        <v>0</v>
      </c>
      <c r="AX801" s="123">
        <v>0</v>
      </c>
      <c r="AY801" s="123">
        <v>0</v>
      </c>
      <c r="AZ801" s="123">
        <v>0</v>
      </c>
      <c r="BA801" s="123">
        <v>0</v>
      </c>
      <c r="BB801" s="123">
        <v>0</v>
      </c>
      <c r="BC801" s="123">
        <v>0</v>
      </c>
      <c r="BD801" s="123">
        <v>0</v>
      </c>
      <c r="BE801" s="123">
        <v>0</v>
      </c>
      <c r="BF801" s="123">
        <v>0</v>
      </c>
      <c r="BG801" s="123">
        <v>0</v>
      </c>
      <c r="BH801" s="123">
        <v>0</v>
      </c>
      <c r="BI801" s="49"/>
      <c r="BJ801" s="166"/>
      <c r="BK801" s="166"/>
      <c r="BL801" s="166"/>
      <c r="BM801" s="149">
        <v>0</v>
      </c>
    </row>
    <row r="802" spans="2:65" ht="18" customHeight="1" outlineLevel="2" collapsed="1">
      <c r="B802" s="158" t="s">
        <v>1038</v>
      </c>
      <c r="C802" s="158"/>
      <c r="D802" s="158"/>
      <c r="E802" s="159" t="s">
        <v>1061</v>
      </c>
      <c r="F802" s="158"/>
      <c r="G802" s="160"/>
      <c r="H802" s="160">
        <v>5090</v>
      </c>
      <c r="I802" s="160"/>
      <c r="J802" s="160">
        <v>5090</v>
      </c>
      <c r="K802" s="168"/>
      <c r="L802" s="161"/>
      <c r="M802" s="160"/>
      <c r="N802" s="160">
        <v>5090</v>
      </c>
      <c r="O802" s="160"/>
      <c r="P802" s="160">
        <v>5090</v>
      </c>
      <c r="Q802" s="168"/>
      <c r="R802" s="161"/>
      <c r="S802" s="160">
        <v>26</v>
      </c>
      <c r="T802" s="160">
        <v>0</v>
      </c>
      <c r="U802" s="160">
        <v>0</v>
      </c>
      <c r="V802" s="160">
        <v>1808</v>
      </c>
      <c r="W802" s="160">
        <v>0</v>
      </c>
      <c r="X802" s="160">
        <v>23</v>
      </c>
      <c r="Y802" s="160">
        <v>1618</v>
      </c>
      <c r="Z802" s="160">
        <v>0</v>
      </c>
      <c r="AA802" s="160">
        <v>0</v>
      </c>
      <c r="AB802" s="160">
        <v>0</v>
      </c>
      <c r="AC802" s="160">
        <v>15</v>
      </c>
      <c r="AD802" s="160">
        <v>0</v>
      </c>
      <c r="AE802" s="160">
        <v>3</v>
      </c>
      <c r="AF802" s="160">
        <v>0</v>
      </c>
      <c r="AG802" s="160">
        <v>0</v>
      </c>
      <c r="AH802" s="160">
        <v>93</v>
      </c>
      <c r="AI802" s="160">
        <v>82</v>
      </c>
      <c r="AJ802" s="160">
        <v>335</v>
      </c>
      <c r="AK802" s="160">
        <v>0</v>
      </c>
      <c r="AL802" s="160">
        <v>0</v>
      </c>
      <c r="AM802" s="160">
        <v>404</v>
      </c>
      <c r="AN802" s="160">
        <v>0</v>
      </c>
      <c r="AO802" s="160">
        <v>0</v>
      </c>
      <c r="AP802" s="160">
        <v>72</v>
      </c>
      <c r="AQ802" s="160">
        <v>412</v>
      </c>
      <c r="AR802" s="160">
        <v>0</v>
      </c>
      <c r="AS802" s="160">
        <v>0</v>
      </c>
      <c r="AT802" s="160">
        <v>0</v>
      </c>
      <c r="AU802" s="160">
        <v>0</v>
      </c>
      <c r="AV802" s="160">
        <v>162</v>
      </c>
      <c r="AW802" s="160">
        <v>0</v>
      </c>
      <c r="AX802" s="160">
        <v>0</v>
      </c>
      <c r="AY802" s="160">
        <v>0</v>
      </c>
      <c r="AZ802" s="160">
        <v>0</v>
      </c>
      <c r="BA802" s="160">
        <v>0</v>
      </c>
      <c r="BB802" s="160">
        <v>0</v>
      </c>
      <c r="BC802" s="160">
        <v>0</v>
      </c>
      <c r="BD802" s="160">
        <v>0</v>
      </c>
      <c r="BE802" s="160">
        <v>37</v>
      </c>
      <c r="BF802" s="160">
        <v>0</v>
      </c>
      <c r="BG802" s="160">
        <v>0</v>
      </c>
      <c r="BH802" s="160">
        <v>0</v>
      </c>
      <c r="BI802" s="160"/>
      <c r="BJ802" s="161"/>
      <c r="BK802" s="160"/>
      <c r="BL802" s="161"/>
      <c r="BM802" s="149">
        <v>0</v>
      </c>
    </row>
    <row r="803" spans="2:65" ht="18" customHeight="1" outlineLevel="1">
      <c r="B803" s="153" t="s">
        <v>1038</v>
      </c>
      <c r="C803" s="153"/>
      <c r="D803" s="153" t="s">
        <v>1062</v>
      </c>
      <c r="E803" s="153"/>
      <c r="F803" s="153"/>
      <c r="G803" s="154"/>
      <c r="H803" s="154">
        <v>24913</v>
      </c>
      <c r="I803" s="154"/>
      <c r="J803" s="154">
        <v>24913</v>
      </c>
      <c r="K803" s="155"/>
      <c r="L803" s="156"/>
      <c r="M803" s="154"/>
      <c r="N803" s="154">
        <v>24913</v>
      </c>
      <c r="O803" s="154"/>
      <c r="P803" s="154">
        <v>24913</v>
      </c>
      <c r="Q803" s="155"/>
      <c r="R803" s="156"/>
      <c r="S803" s="154">
        <v>141</v>
      </c>
      <c r="T803" s="189">
        <v>0</v>
      </c>
      <c r="U803" s="189">
        <v>0</v>
      </c>
      <c r="V803" s="189">
        <v>7479</v>
      </c>
      <c r="W803" s="189">
        <v>0</v>
      </c>
      <c r="X803" s="189">
        <v>198</v>
      </c>
      <c r="Y803" s="189">
        <v>6962</v>
      </c>
      <c r="Z803" s="189">
        <v>0</v>
      </c>
      <c r="AA803" s="189">
        <v>0</v>
      </c>
      <c r="AB803" s="189">
        <v>0</v>
      </c>
      <c r="AC803" s="189">
        <v>74</v>
      </c>
      <c r="AD803" s="189">
        <v>142</v>
      </c>
      <c r="AE803" s="189">
        <v>3</v>
      </c>
      <c r="AF803" s="189">
        <v>778</v>
      </c>
      <c r="AG803" s="189">
        <v>107</v>
      </c>
      <c r="AH803" s="189">
        <v>486</v>
      </c>
      <c r="AI803" s="189">
        <v>1536</v>
      </c>
      <c r="AJ803" s="189">
        <v>757</v>
      </c>
      <c r="AK803" s="189">
        <v>0</v>
      </c>
      <c r="AL803" s="189">
        <v>0</v>
      </c>
      <c r="AM803" s="189">
        <v>1798</v>
      </c>
      <c r="AN803" s="189">
        <v>0</v>
      </c>
      <c r="AO803" s="189">
        <v>0</v>
      </c>
      <c r="AP803" s="189">
        <v>656</v>
      </c>
      <c r="AQ803" s="189">
        <v>2193</v>
      </c>
      <c r="AR803" s="189">
        <v>511</v>
      </c>
      <c r="AS803" s="189">
        <v>0</v>
      </c>
      <c r="AT803" s="189">
        <v>0</v>
      </c>
      <c r="AU803" s="189">
        <v>0</v>
      </c>
      <c r="AV803" s="189">
        <v>598</v>
      </c>
      <c r="AW803" s="189">
        <v>0</v>
      </c>
      <c r="AX803" s="189">
        <v>0</v>
      </c>
      <c r="AY803" s="189">
        <v>0</v>
      </c>
      <c r="AZ803" s="189">
        <v>102</v>
      </c>
      <c r="BA803" s="189">
        <v>157</v>
      </c>
      <c r="BB803" s="189">
        <v>0</v>
      </c>
      <c r="BC803" s="189">
        <v>0</v>
      </c>
      <c r="BD803" s="189">
        <v>0</v>
      </c>
      <c r="BE803" s="154">
        <v>235</v>
      </c>
      <c r="BF803" s="154">
        <v>0</v>
      </c>
      <c r="BG803" s="154">
        <v>0</v>
      </c>
      <c r="BH803" s="154">
        <v>0</v>
      </c>
      <c r="BI803" s="189"/>
      <c r="BJ803" s="190"/>
      <c r="BK803" s="189"/>
      <c r="BL803" s="190"/>
      <c r="BM803" s="149">
        <v>0</v>
      </c>
    </row>
    <row r="804" spans="2:65" ht="18" customHeight="1">
      <c r="B804" s="162" t="s">
        <v>1063</v>
      </c>
      <c r="C804" s="162"/>
      <c r="D804" s="162" t="s">
        <v>1064</v>
      </c>
      <c r="E804" s="162"/>
      <c r="F804" s="162"/>
      <c r="G804" s="163"/>
      <c r="H804" s="163">
        <v>148974.63199999955</v>
      </c>
      <c r="I804" s="163"/>
      <c r="J804" s="163">
        <v>148974.63199999955</v>
      </c>
      <c r="K804" s="163"/>
      <c r="L804" s="164"/>
      <c r="M804" s="163"/>
      <c r="N804" s="163">
        <v>148920.87899999955</v>
      </c>
      <c r="O804" s="163"/>
      <c r="P804" s="163">
        <v>148920.87899999952</v>
      </c>
      <c r="Q804" s="163"/>
      <c r="R804" s="164"/>
      <c r="S804" s="163">
        <v>3645.945000000002</v>
      </c>
      <c r="T804" s="163">
        <v>0</v>
      </c>
      <c r="U804" s="163">
        <v>0</v>
      </c>
      <c r="V804" s="163">
        <v>43597.12199999929</v>
      </c>
      <c r="W804" s="163">
        <v>0</v>
      </c>
      <c r="X804" s="163">
        <v>1190.0599999999956</v>
      </c>
      <c r="Y804" s="163">
        <v>40448.923000000337</v>
      </c>
      <c r="Z804" s="163">
        <v>0</v>
      </c>
      <c r="AA804" s="163">
        <v>0</v>
      </c>
      <c r="AB804" s="163">
        <v>0</v>
      </c>
      <c r="AC804" s="163">
        <v>398</v>
      </c>
      <c r="AD804" s="163">
        <v>760.63900000000001</v>
      </c>
      <c r="AE804" s="163">
        <v>91.770000000001247</v>
      </c>
      <c r="AF804" s="163">
        <v>3872.6130000000021</v>
      </c>
      <c r="AG804" s="163">
        <v>623.94999999999982</v>
      </c>
      <c r="AH804" s="163">
        <v>2325</v>
      </c>
      <c r="AI804" s="163">
        <v>7378.6819999999989</v>
      </c>
      <c r="AJ804" s="163">
        <v>9040.3540000000048</v>
      </c>
      <c r="AK804" s="163">
        <v>0</v>
      </c>
      <c r="AL804" s="163">
        <v>0</v>
      </c>
      <c r="AM804" s="163">
        <v>9837.5609999999997</v>
      </c>
      <c r="AN804" s="163">
        <v>0</v>
      </c>
      <c r="AO804" s="163">
        <v>0</v>
      </c>
      <c r="AP804" s="163">
        <v>4107.1409999999923</v>
      </c>
      <c r="AQ804" s="163">
        <v>12224.132999999925</v>
      </c>
      <c r="AR804" s="163">
        <v>2526.1449999999995</v>
      </c>
      <c r="AS804" s="163">
        <v>0</v>
      </c>
      <c r="AT804" s="163">
        <v>0</v>
      </c>
      <c r="AU804" s="163">
        <v>0</v>
      </c>
      <c r="AV804" s="163">
        <v>4177.7839999999987</v>
      </c>
      <c r="AW804" s="163">
        <v>39.916999999999021</v>
      </c>
      <c r="AX804" s="163">
        <v>1.7360000000000013</v>
      </c>
      <c r="AY804" s="163">
        <v>17.297999999999998</v>
      </c>
      <c r="AZ804" s="163">
        <v>588.9000000000002</v>
      </c>
      <c r="BA804" s="163">
        <v>709</v>
      </c>
      <c r="BB804" s="163">
        <v>0</v>
      </c>
      <c r="BC804" s="163">
        <v>0</v>
      </c>
      <c r="BD804" s="163">
        <v>0</v>
      </c>
      <c r="BE804" s="163">
        <v>1318.2059999999992</v>
      </c>
      <c r="BF804" s="163">
        <v>16.975000000000161</v>
      </c>
      <c r="BG804" s="163">
        <v>0</v>
      </c>
      <c r="BH804" s="163">
        <v>36.77800000000007</v>
      </c>
      <c r="BI804" s="163"/>
      <c r="BJ804" s="162"/>
      <c r="BK804" s="182"/>
      <c r="BL804" s="162"/>
      <c r="BM804" s="149">
        <v>-2.9103830456733704E-11</v>
      </c>
    </row>
    <row r="805" spans="2:65" ht="18" hidden="1" customHeight="1" outlineLevel="3">
      <c r="B805" s="157" t="s">
        <v>286</v>
      </c>
      <c r="C805" s="157" t="s">
        <v>306</v>
      </c>
      <c r="D805" s="166" t="s">
        <v>284</v>
      </c>
      <c r="E805" s="167" t="s">
        <v>181</v>
      </c>
      <c r="F805" s="157" t="s">
        <v>6</v>
      </c>
      <c r="G805" s="49"/>
      <c r="H805" s="55">
        <v>18155</v>
      </c>
      <c r="I805" s="55"/>
      <c r="J805" s="50">
        <v>18155</v>
      </c>
      <c r="K805" s="49"/>
      <c r="L805" s="152"/>
      <c r="M805" s="55"/>
      <c r="N805" s="49">
        <v>18155</v>
      </c>
      <c r="O805" s="50"/>
      <c r="P805" s="50">
        <v>18155</v>
      </c>
      <c r="Q805" s="49"/>
      <c r="R805" s="152"/>
      <c r="S805" s="123">
        <v>5000</v>
      </c>
      <c r="T805" s="123">
        <v>0</v>
      </c>
      <c r="U805" s="123">
        <v>0</v>
      </c>
      <c r="V805" s="123">
        <v>0</v>
      </c>
      <c r="W805" s="123">
        <v>0</v>
      </c>
      <c r="X805" s="123">
        <v>4200</v>
      </c>
      <c r="Y805" s="123">
        <v>0</v>
      </c>
      <c r="Z805" s="123">
        <v>0</v>
      </c>
      <c r="AA805" s="123">
        <v>0</v>
      </c>
      <c r="AB805" s="123">
        <v>0</v>
      </c>
      <c r="AC805" s="123">
        <v>5</v>
      </c>
      <c r="AD805" s="123">
        <v>300</v>
      </c>
      <c r="AE805" s="123">
        <v>700</v>
      </c>
      <c r="AF805" s="123">
        <v>0</v>
      </c>
      <c r="AG805" s="123">
        <v>400</v>
      </c>
      <c r="AH805" s="123">
        <v>0</v>
      </c>
      <c r="AI805" s="123">
        <v>0</v>
      </c>
      <c r="AJ805" s="123">
        <v>4400</v>
      </c>
      <c r="AK805" s="123">
        <v>0</v>
      </c>
      <c r="AL805" s="123">
        <v>0</v>
      </c>
      <c r="AM805" s="123">
        <v>0</v>
      </c>
      <c r="AN805" s="123">
        <v>0</v>
      </c>
      <c r="AO805" s="123">
        <v>0</v>
      </c>
      <c r="AP805" s="123">
        <v>1350</v>
      </c>
      <c r="AQ805" s="123">
        <v>0</v>
      </c>
      <c r="AR805" s="123">
        <v>0</v>
      </c>
      <c r="AS805" s="123">
        <v>0</v>
      </c>
      <c r="AT805" s="123">
        <v>0</v>
      </c>
      <c r="AU805" s="123">
        <v>0</v>
      </c>
      <c r="AV805" s="123">
        <v>900</v>
      </c>
      <c r="AW805" s="123">
        <v>800</v>
      </c>
      <c r="AX805" s="123">
        <v>100</v>
      </c>
      <c r="AY805" s="123">
        <v>0</v>
      </c>
      <c r="AZ805" s="123">
        <v>0</v>
      </c>
      <c r="BA805" s="123">
        <v>0</v>
      </c>
      <c r="BB805" s="123">
        <v>0</v>
      </c>
      <c r="BC805" s="123">
        <v>0</v>
      </c>
      <c r="BD805" s="123">
        <v>0</v>
      </c>
      <c r="BE805" s="123">
        <v>0</v>
      </c>
      <c r="BF805" s="123">
        <v>0</v>
      </c>
      <c r="BG805" s="123">
        <v>0</v>
      </c>
      <c r="BH805" s="123">
        <v>0</v>
      </c>
      <c r="BI805" s="49"/>
      <c r="BJ805" s="167"/>
      <c r="BK805" s="167"/>
      <c r="BL805" s="167"/>
      <c r="BM805" s="149">
        <v>0</v>
      </c>
    </row>
    <row r="806" spans="2:65" ht="18" customHeight="1" outlineLevel="2" collapsed="1">
      <c r="B806" s="158" t="s">
        <v>286</v>
      </c>
      <c r="C806" s="158"/>
      <c r="D806" s="158"/>
      <c r="E806" s="159" t="s">
        <v>151</v>
      </c>
      <c r="F806" s="158"/>
      <c r="G806" s="160"/>
      <c r="H806" s="160">
        <v>18155</v>
      </c>
      <c r="I806" s="160"/>
      <c r="J806" s="160">
        <v>18155</v>
      </c>
      <c r="K806" s="168"/>
      <c r="L806" s="161"/>
      <c r="M806" s="160"/>
      <c r="N806" s="160">
        <v>18155</v>
      </c>
      <c r="O806" s="160"/>
      <c r="P806" s="160">
        <v>18155</v>
      </c>
      <c r="Q806" s="168"/>
      <c r="R806" s="161"/>
      <c r="S806" s="160">
        <v>5000</v>
      </c>
      <c r="T806" s="160">
        <v>0</v>
      </c>
      <c r="U806" s="160">
        <v>0</v>
      </c>
      <c r="V806" s="160">
        <v>0</v>
      </c>
      <c r="W806" s="160">
        <v>0</v>
      </c>
      <c r="X806" s="160">
        <v>4200</v>
      </c>
      <c r="Y806" s="160">
        <v>0</v>
      </c>
      <c r="Z806" s="160">
        <v>0</v>
      </c>
      <c r="AA806" s="160">
        <v>0</v>
      </c>
      <c r="AB806" s="160">
        <v>0</v>
      </c>
      <c r="AC806" s="160">
        <v>5</v>
      </c>
      <c r="AD806" s="160">
        <v>300</v>
      </c>
      <c r="AE806" s="160">
        <v>700</v>
      </c>
      <c r="AF806" s="160">
        <v>0</v>
      </c>
      <c r="AG806" s="160">
        <v>400</v>
      </c>
      <c r="AH806" s="160">
        <v>0</v>
      </c>
      <c r="AI806" s="160">
        <v>0</v>
      </c>
      <c r="AJ806" s="160">
        <v>4400</v>
      </c>
      <c r="AK806" s="160">
        <v>0</v>
      </c>
      <c r="AL806" s="160">
        <v>0</v>
      </c>
      <c r="AM806" s="160">
        <v>0</v>
      </c>
      <c r="AN806" s="160">
        <v>0</v>
      </c>
      <c r="AO806" s="160">
        <v>0</v>
      </c>
      <c r="AP806" s="160">
        <v>1350</v>
      </c>
      <c r="AQ806" s="160">
        <v>0</v>
      </c>
      <c r="AR806" s="160">
        <v>0</v>
      </c>
      <c r="AS806" s="160">
        <v>0</v>
      </c>
      <c r="AT806" s="160">
        <v>0</v>
      </c>
      <c r="AU806" s="160">
        <v>0</v>
      </c>
      <c r="AV806" s="160">
        <v>900</v>
      </c>
      <c r="AW806" s="160">
        <v>800</v>
      </c>
      <c r="AX806" s="160">
        <v>100</v>
      </c>
      <c r="AY806" s="160">
        <v>0</v>
      </c>
      <c r="AZ806" s="160">
        <v>0</v>
      </c>
      <c r="BA806" s="160">
        <v>0</v>
      </c>
      <c r="BB806" s="160">
        <v>0</v>
      </c>
      <c r="BC806" s="160">
        <v>0</v>
      </c>
      <c r="BD806" s="160">
        <v>0</v>
      </c>
      <c r="BE806" s="160">
        <v>0</v>
      </c>
      <c r="BF806" s="160">
        <v>0</v>
      </c>
      <c r="BG806" s="160">
        <v>0</v>
      </c>
      <c r="BH806" s="160">
        <v>0</v>
      </c>
      <c r="BI806" s="160"/>
      <c r="BJ806" s="161"/>
      <c r="BK806" s="160"/>
      <c r="BL806" s="161"/>
      <c r="BM806" s="149">
        <v>0</v>
      </c>
    </row>
    <row r="807" spans="2:65" ht="18" hidden="1" customHeight="1" outlineLevel="3">
      <c r="B807" s="170" t="s">
        <v>286</v>
      </c>
      <c r="C807" s="170" t="s">
        <v>109</v>
      </c>
      <c r="D807" s="170" t="s">
        <v>31</v>
      </c>
      <c r="E807" s="56" t="s">
        <v>31</v>
      </c>
      <c r="F807" s="170" t="s">
        <v>6</v>
      </c>
      <c r="G807" s="49"/>
      <c r="H807" s="49"/>
      <c r="I807" s="49"/>
      <c r="J807" s="49">
        <v>0</v>
      </c>
      <c r="K807" s="165"/>
      <c r="L807" s="152"/>
      <c r="M807" s="49"/>
      <c r="N807" s="49"/>
      <c r="O807" s="49"/>
      <c r="P807" s="49">
        <v>0</v>
      </c>
      <c r="Q807" s="165"/>
      <c r="R807" s="152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56"/>
      <c r="BK807" s="56"/>
      <c r="BL807" s="56"/>
      <c r="BM807" s="149">
        <v>0</v>
      </c>
    </row>
    <row r="808" spans="2:65" ht="18" hidden="1" customHeight="1" outlineLevel="3">
      <c r="B808" s="157" t="s">
        <v>286</v>
      </c>
      <c r="C808" s="157" t="s">
        <v>306</v>
      </c>
      <c r="D808" s="157" t="s">
        <v>285</v>
      </c>
      <c r="E808" s="171" t="s">
        <v>287</v>
      </c>
      <c r="F808" s="157" t="s">
        <v>6</v>
      </c>
      <c r="G808" s="49"/>
      <c r="H808" s="191">
        <v>2303</v>
      </c>
      <c r="I808" s="191"/>
      <c r="J808" s="49">
        <v>2303</v>
      </c>
      <c r="K808" s="165"/>
      <c r="L808" s="152"/>
      <c r="M808" s="191"/>
      <c r="N808" s="49">
        <v>2303</v>
      </c>
      <c r="O808" s="50"/>
      <c r="P808" s="49">
        <v>2303</v>
      </c>
      <c r="Q808" s="165"/>
      <c r="R808" s="152"/>
      <c r="S808" s="123">
        <v>374</v>
      </c>
      <c r="T808" s="123">
        <v>0</v>
      </c>
      <c r="U808" s="123">
        <v>0</v>
      </c>
      <c r="V808" s="123">
        <v>0</v>
      </c>
      <c r="W808" s="123">
        <v>0</v>
      </c>
      <c r="X808" s="123">
        <v>281</v>
      </c>
      <c r="Y808" s="123">
        <v>0</v>
      </c>
      <c r="Z808" s="123">
        <v>0</v>
      </c>
      <c r="AA808" s="123">
        <v>0</v>
      </c>
      <c r="AB808" s="123">
        <v>0</v>
      </c>
      <c r="AC808" s="123">
        <v>0</v>
      </c>
      <c r="AD808" s="123">
        <v>41</v>
      </c>
      <c r="AE808" s="123">
        <v>23</v>
      </c>
      <c r="AF808" s="123">
        <v>0</v>
      </c>
      <c r="AG808" s="123">
        <v>156</v>
      </c>
      <c r="AH808" s="123">
        <v>0</v>
      </c>
      <c r="AI808" s="123">
        <v>0</v>
      </c>
      <c r="AJ808" s="123">
        <v>1046</v>
      </c>
      <c r="AK808" s="123">
        <v>0</v>
      </c>
      <c r="AL808" s="123">
        <v>0</v>
      </c>
      <c r="AM808" s="123">
        <v>0</v>
      </c>
      <c r="AN808" s="123">
        <v>0</v>
      </c>
      <c r="AO808" s="123">
        <v>0</v>
      </c>
      <c r="AP808" s="123">
        <v>190</v>
      </c>
      <c r="AQ808" s="123">
        <v>0</v>
      </c>
      <c r="AR808" s="123">
        <v>0</v>
      </c>
      <c r="AS808" s="123">
        <v>0</v>
      </c>
      <c r="AT808" s="123">
        <v>0</v>
      </c>
      <c r="AU808" s="123">
        <v>0</v>
      </c>
      <c r="AV808" s="123">
        <v>149</v>
      </c>
      <c r="AW808" s="123">
        <v>0</v>
      </c>
      <c r="AX808" s="123">
        <v>0</v>
      </c>
      <c r="AY808" s="123">
        <v>0</v>
      </c>
      <c r="AZ808" s="123">
        <v>31</v>
      </c>
      <c r="BA808" s="123">
        <v>12</v>
      </c>
      <c r="BB808" s="123">
        <v>0</v>
      </c>
      <c r="BC808" s="123">
        <v>0</v>
      </c>
      <c r="BD808" s="123">
        <v>0</v>
      </c>
      <c r="BE808" s="123">
        <v>0</v>
      </c>
      <c r="BF808" s="123">
        <v>0</v>
      </c>
      <c r="BG808" s="123">
        <v>0</v>
      </c>
      <c r="BH808" s="123">
        <v>0</v>
      </c>
      <c r="BI808" s="49"/>
      <c r="BJ808" s="171"/>
      <c r="BK808" s="171"/>
      <c r="BL808" s="171"/>
      <c r="BM808" s="149">
        <v>0</v>
      </c>
    </row>
    <row r="809" spans="2:65" ht="18" hidden="1" customHeight="1" outlineLevel="3">
      <c r="B809" s="157" t="s">
        <v>286</v>
      </c>
      <c r="C809" s="157" t="s">
        <v>306</v>
      </c>
      <c r="D809" s="157" t="s">
        <v>714</v>
      </c>
      <c r="E809" s="171" t="s">
        <v>39</v>
      </c>
      <c r="F809" s="157" t="s">
        <v>6</v>
      </c>
      <c r="G809" s="49"/>
      <c r="H809" s="191">
        <v>1156</v>
      </c>
      <c r="I809" s="191"/>
      <c r="J809" s="49">
        <v>1156</v>
      </c>
      <c r="K809" s="165"/>
      <c r="L809" s="152"/>
      <c r="M809" s="191"/>
      <c r="N809" s="49">
        <v>1156</v>
      </c>
      <c r="O809" s="50"/>
      <c r="P809" s="49">
        <v>1156</v>
      </c>
      <c r="Q809" s="165"/>
      <c r="R809" s="152"/>
      <c r="S809" s="123">
        <v>846</v>
      </c>
      <c r="T809" s="123">
        <v>0</v>
      </c>
      <c r="U809" s="123">
        <v>0</v>
      </c>
      <c r="V809" s="123">
        <v>0</v>
      </c>
      <c r="W809" s="123">
        <v>0</v>
      </c>
      <c r="X809" s="123">
        <v>45</v>
      </c>
      <c r="Y809" s="123">
        <v>0</v>
      </c>
      <c r="Z809" s="123">
        <v>0</v>
      </c>
      <c r="AA809" s="123">
        <v>0</v>
      </c>
      <c r="AB809" s="123">
        <v>0</v>
      </c>
      <c r="AC809" s="123">
        <v>0</v>
      </c>
      <c r="AD809" s="123">
        <v>0</v>
      </c>
      <c r="AE809" s="123">
        <v>0</v>
      </c>
      <c r="AF809" s="123">
        <v>0</v>
      </c>
      <c r="AG809" s="123">
        <v>69</v>
      </c>
      <c r="AH809" s="123">
        <v>0</v>
      </c>
      <c r="AI809" s="123">
        <v>0</v>
      </c>
      <c r="AJ809" s="123">
        <v>138</v>
      </c>
      <c r="AK809" s="123">
        <v>0</v>
      </c>
      <c r="AL809" s="123">
        <v>0</v>
      </c>
      <c r="AM809" s="123">
        <v>0</v>
      </c>
      <c r="AN809" s="123">
        <v>0</v>
      </c>
      <c r="AO809" s="123">
        <v>0</v>
      </c>
      <c r="AP809" s="123">
        <v>21</v>
      </c>
      <c r="AQ809" s="123">
        <v>0</v>
      </c>
      <c r="AR809" s="123">
        <v>0</v>
      </c>
      <c r="AS809" s="123">
        <v>0</v>
      </c>
      <c r="AT809" s="123">
        <v>0</v>
      </c>
      <c r="AU809" s="123">
        <v>0</v>
      </c>
      <c r="AV809" s="123">
        <v>37</v>
      </c>
      <c r="AW809" s="123">
        <v>0</v>
      </c>
      <c r="AX809" s="123">
        <v>0</v>
      </c>
      <c r="AY809" s="123">
        <v>0</v>
      </c>
      <c r="AZ809" s="123">
        <v>0</v>
      </c>
      <c r="BA809" s="123">
        <v>0</v>
      </c>
      <c r="BB809" s="123">
        <v>0</v>
      </c>
      <c r="BC809" s="123">
        <v>0</v>
      </c>
      <c r="BD809" s="123">
        <v>0</v>
      </c>
      <c r="BE809" s="123">
        <v>0</v>
      </c>
      <c r="BF809" s="123">
        <v>0</v>
      </c>
      <c r="BG809" s="123">
        <v>0</v>
      </c>
      <c r="BH809" s="123">
        <v>0</v>
      </c>
      <c r="BI809" s="49"/>
      <c r="BJ809" s="171"/>
      <c r="BK809" s="171"/>
      <c r="BL809" s="171"/>
      <c r="BM809" s="149">
        <v>0</v>
      </c>
    </row>
    <row r="810" spans="2:65" ht="18" hidden="1" customHeight="1" outlineLevel="3">
      <c r="B810" s="157" t="s">
        <v>286</v>
      </c>
      <c r="C810" s="157" t="s">
        <v>172</v>
      </c>
      <c r="D810" s="157" t="s">
        <v>288</v>
      </c>
      <c r="E810" s="171" t="s">
        <v>289</v>
      </c>
      <c r="F810" s="157" t="s">
        <v>6</v>
      </c>
      <c r="G810" s="49"/>
      <c r="H810" s="55">
        <v>4700</v>
      </c>
      <c r="I810" s="55"/>
      <c r="J810" s="49">
        <v>4700</v>
      </c>
      <c r="K810" s="165"/>
      <c r="L810" s="152"/>
      <c r="M810" s="55"/>
      <c r="N810" s="49">
        <v>4700</v>
      </c>
      <c r="O810" s="50"/>
      <c r="P810" s="49">
        <v>4700</v>
      </c>
      <c r="Q810" s="165"/>
      <c r="R810" s="152"/>
      <c r="S810" s="123">
        <v>1460</v>
      </c>
      <c r="T810" s="123">
        <v>0</v>
      </c>
      <c r="U810" s="123">
        <v>0</v>
      </c>
      <c r="V810" s="123">
        <v>0</v>
      </c>
      <c r="W810" s="123">
        <v>0</v>
      </c>
      <c r="X810" s="123">
        <v>330</v>
      </c>
      <c r="Y810" s="123">
        <v>0</v>
      </c>
      <c r="Z810" s="123">
        <v>0</v>
      </c>
      <c r="AA810" s="123">
        <v>0</v>
      </c>
      <c r="AB810" s="123">
        <v>0</v>
      </c>
      <c r="AC810" s="123">
        <v>0</v>
      </c>
      <c r="AD810" s="123">
        <v>200</v>
      </c>
      <c r="AE810" s="123">
        <v>70</v>
      </c>
      <c r="AF810" s="123">
        <v>0</v>
      </c>
      <c r="AG810" s="123">
        <v>310</v>
      </c>
      <c r="AH810" s="123">
        <v>0</v>
      </c>
      <c r="AI810" s="123">
        <v>0</v>
      </c>
      <c r="AJ810" s="123">
        <v>1590</v>
      </c>
      <c r="AK810" s="123">
        <v>0</v>
      </c>
      <c r="AL810" s="123">
        <v>0</v>
      </c>
      <c r="AM810" s="123">
        <v>0</v>
      </c>
      <c r="AN810" s="123">
        <v>0</v>
      </c>
      <c r="AO810" s="123">
        <v>0</v>
      </c>
      <c r="AP810" s="123">
        <v>240</v>
      </c>
      <c r="AQ810" s="123">
        <v>0</v>
      </c>
      <c r="AR810" s="123">
        <v>0</v>
      </c>
      <c r="AS810" s="123">
        <v>0</v>
      </c>
      <c r="AT810" s="123">
        <v>0</v>
      </c>
      <c r="AU810" s="123">
        <v>0</v>
      </c>
      <c r="AV810" s="123">
        <v>270</v>
      </c>
      <c r="AW810" s="123">
        <v>60</v>
      </c>
      <c r="AX810" s="123">
        <v>130</v>
      </c>
      <c r="AY810" s="123">
        <v>0</v>
      </c>
      <c r="AZ810" s="123">
        <v>20</v>
      </c>
      <c r="BA810" s="123">
        <v>20</v>
      </c>
      <c r="BB810" s="123">
        <v>0</v>
      </c>
      <c r="BC810" s="123">
        <v>0</v>
      </c>
      <c r="BD810" s="123">
        <v>0</v>
      </c>
      <c r="BE810" s="123">
        <v>0</v>
      </c>
      <c r="BF810" s="123">
        <v>0</v>
      </c>
      <c r="BG810" s="123">
        <v>0</v>
      </c>
      <c r="BH810" s="123">
        <v>0</v>
      </c>
      <c r="BI810" s="49"/>
      <c r="BJ810" s="171"/>
      <c r="BK810" s="171"/>
      <c r="BL810" s="171"/>
      <c r="BM810" s="149">
        <v>0</v>
      </c>
    </row>
    <row r="811" spans="2:65" ht="18" hidden="1" customHeight="1" outlineLevel="3">
      <c r="B811" s="157" t="s">
        <v>286</v>
      </c>
      <c r="C811" s="157" t="s">
        <v>109</v>
      </c>
      <c r="D811" s="157" t="s">
        <v>91</v>
      </c>
      <c r="E811" s="46" t="s">
        <v>91</v>
      </c>
      <c r="F811" s="157" t="s">
        <v>6</v>
      </c>
      <c r="G811" s="49"/>
      <c r="H811" s="49"/>
      <c r="I811" s="49"/>
      <c r="J811" s="49">
        <v>0</v>
      </c>
      <c r="K811" s="165"/>
      <c r="L811" s="152"/>
      <c r="M811" s="49"/>
      <c r="N811" s="49"/>
      <c r="O811" s="49"/>
      <c r="P811" s="49">
        <v>0</v>
      </c>
      <c r="Q811" s="165"/>
      <c r="R811" s="152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6"/>
      <c r="BK811" s="46"/>
      <c r="BL811" s="46"/>
      <c r="BM811" s="149">
        <v>0</v>
      </c>
    </row>
    <row r="812" spans="2:65" ht="18" hidden="1" customHeight="1" outlineLevel="3">
      <c r="B812" s="157" t="s">
        <v>286</v>
      </c>
      <c r="C812" s="157" t="s">
        <v>172</v>
      </c>
      <c r="D812" s="157" t="s">
        <v>90</v>
      </c>
      <c r="E812" s="46" t="s">
        <v>60</v>
      </c>
      <c r="F812" s="157" t="s">
        <v>153</v>
      </c>
      <c r="G812" s="49"/>
      <c r="H812" s="49"/>
      <c r="I812" s="49"/>
      <c r="J812" s="49">
        <v>0</v>
      </c>
      <c r="K812" s="165"/>
      <c r="L812" s="152"/>
      <c r="M812" s="49"/>
      <c r="N812" s="49"/>
      <c r="O812" s="49"/>
      <c r="P812" s="49">
        <v>0</v>
      </c>
      <c r="Q812" s="165"/>
      <c r="R812" s="152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6"/>
      <c r="BK812" s="46"/>
      <c r="BL812" s="46"/>
      <c r="BM812" s="149">
        <v>0</v>
      </c>
    </row>
    <row r="813" spans="2:65" ht="18" customHeight="1" outlineLevel="2" collapsed="1">
      <c r="B813" s="158" t="s">
        <v>286</v>
      </c>
      <c r="C813" s="158"/>
      <c r="D813" s="158"/>
      <c r="E813" s="159" t="s">
        <v>155</v>
      </c>
      <c r="F813" s="158"/>
      <c r="G813" s="160"/>
      <c r="H813" s="160">
        <v>8159</v>
      </c>
      <c r="I813" s="160"/>
      <c r="J813" s="160">
        <v>8159</v>
      </c>
      <c r="K813" s="168"/>
      <c r="L813" s="161"/>
      <c r="M813" s="160"/>
      <c r="N813" s="160">
        <v>8159</v>
      </c>
      <c r="O813" s="160"/>
      <c r="P813" s="160">
        <v>8159</v>
      </c>
      <c r="Q813" s="168"/>
      <c r="R813" s="161"/>
      <c r="S813" s="160">
        <v>2680</v>
      </c>
      <c r="T813" s="160">
        <v>0</v>
      </c>
      <c r="U813" s="160">
        <v>0</v>
      </c>
      <c r="V813" s="160">
        <v>0</v>
      </c>
      <c r="W813" s="160">
        <v>0</v>
      </c>
      <c r="X813" s="160">
        <v>656</v>
      </c>
      <c r="Y813" s="160">
        <v>0</v>
      </c>
      <c r="Z813" s="160">
        <v>0</v>
      </c>
      <c r="AA813" s="160">
        <v>0</v>
      </c>
      <c r="AB813" s="160">
        <v>0</v>
      </c>
      <c r="AC813" s="160">
        <v>0</v>
      </c>
      <c r="AD813" s="160">
        <v>241</v>
      </c>
      <c r="AE813" s="160">
        <v>93</v>
      </c>
      <c r="AF813" s="160">
        <v>0</v>
      </c>
      <c r="AG813" s="160">
        <v>535</v>
      </c>
      <c r="AH813" s="160">
        <v>0</v>
      </c>
      <c r="AI813" s="160">
        <v>0</v>
      </c>
      <c r="AJ813" s="160">
        <v>2774</v>
      </c>
      <c r="AK813" s="160">
        <v>0</v>
      </c>
      <c r="AL813" s="160">
        <v>0</v>
      </c>
      <c r="AM813" s="160">
        <v>0</v>
      </c>
      <c r="AN813" s="160">
        <v>0</v>
      </c>
      <c r="AO813" s="160">
        <v>0</v>
      </c>
      <c r="AP813" s="160">
        <v>451</v>
      </c>
      <c r="AQ813" s="160">
        <v>0</v>
      </c>
      <c r="AR813" s="160">
        <v>0</v>
      </c>
      <c r="AS813" s="160">
        <v>0</v>
      </c>
      <c r="AT813" s="160">
        <v>0</v>
      </c>
      <c r="AU813" s="160">
        <v>0</v>
      </c>
      <c r="AV813" s="160">
        <v>456</v>
      </c>
      <c r="AW813" s="160">
        <v>60</v>
      </c>
      <c r="AX813" s="160">
        <v>130</v>
      </c>
      <c r="AY813" s="160">
        <v>0</v>
      </c>
      <c r="AZ813" s="160">
        <v>51</v>
      </c>
      <c r="BA813" s="160">
        <v>32</v>
      </c>
      <c r="BB813" s="160">
        <v>0</v>
      </c>
      <c r="BC813" s="160">
        <v>0</v>
      </c>
      <c r="BD813" s="160">
        <v>0</v>
      </c>
      <c r="BE813" s="160">
        <v>0</v>
      </c>
      <c r="BF813" s="160">
        <v>0</v>
      </c>
      <c r="BG813" s="160">
        <v>0</v>
      </c>
      <c r="BH813" s="160">
        <v>0</v>
      </c>
      <c r="BI813" s="160"/>
      <c r="BJ813" s="161"/>
      <c r="BK813" s="160"/>
      <c r="BL813" s="161"/>
      <c r="BM813" s="149">
        <v>0</v>
      </c>
    </row>
    <row r="814" spans="2:65" ht="18" customHeight="1" outlineLevel="1">
      <c r="B814" s="153" t="s">
        <v>286</v>
      </c>
      <c r="C814" s="153"/>
      <c r="D814" s="153" t="s">
        <v>173</v>
      </c>
      <c r="E814" s="153"/>
      <c r="F814" s="153"/>
      <c r="G814" s="153"/>
      <c r="H814" s="153">
        <v>26314</v>
      </c>
      <c r="I814" s="153"/>
      <c r="J814" s="153">
        <v>26314</v>
      </c>
      <c r="K814" s="172"/>
      <c r="L814" s="173"/>
      <c r="M814" s="153"/>
      <c r="N814" s="153">
        <v>26314</v>
      </c>
      <c r="O814" s="153"/>
      <c r="P814" s="153">
        <v>26314</v>
      </c>
      <c r="Q814" s="172"/>
      <c r="R814" s="173"/>
      <c r="S814" s="153">
        <v>7680</v>
      </c>
      <c r="T814" s="176">
        <v>0</v>
      </c>
      <c r="U814" s="176">
        <v>0</v>
      </c>
      <c r="V814" s="176">
        <v>0</v>
      </c>
      <c r="W814" s="176">
        <v>0</v>
      </c>
      <c r="X814" s="176">
        <v>4856</v>
      </c>
      <c r="Y814" s="176">
        <v>0</v>
      </c>
      <c r="Z814" s="176">
        <v>0</v>
      </c>
      <c r="AA814" s="176">
        <v>0</v>
      </c>
      <c r="AB814" s="176">
        <v>0</v>
      </c>
      <c r="AC814" s="176">
        <v>5</v>
      </c>
      <c r="AD814" s="176">
        <v>541</v>
      </c>
      <c r="AE814" s="176">
        <v>793</v>
      </c>
      <c r="AF814" s="176">
        <v>0</v>
      </c>
      <c r="AG814" s="176">
        <v>935</v>
      </c>
      <c r="AH814" s="176">
        <v>0</v>
      </c>
      <c r="AI814" s="176">
        <v>0</v>
      </c>
      <c r="AJ814" s="176">
        <v>7174</v>
      </c>
      <c r="AK814" s="176">
        <v>0</v>
      </c>
      <c r="AL814" s="176">
        <v>0</v>
      </c>
      <c r="AM814" s="176">
        <v>0</v>
      </c>
      <c r="AN814" s="176">
        <v>0</v>
      </c>
      <c r="AO814" s="176">
        <v>0</v>
      </c>
      <c r="AP814" s="176">
        <v>1801</v>
      </c>
      <c r="AQ814" s="176">
        <v>0</v>
      </c>
      <c r="AR814" s="176">
        <v>0</v>
      </c>
      <c r="AS814" s="176">
        <v>0</v>
      </c>
      <c r="AT814" s="176">
        <v>0</v>
      </c>
      <c r="AU814" s="176">
        <v>0</v>
      </c>
      <c r="AV814" s="176">
        <v>1356</v>
      </c>
      <c r="AW814" s="176">
        <v>860</v>
      </c>
      <c r="AX814" s="176">
        <v>230</v>
      </c>
      <c r="AY814" s="176">
        <v>0</v>
      </c>
      <c r="AZ814" s="176">
        <v>51</v>
      </c>
      <c r="BA814" s="176">
        <v>32</v>
      </c>
      <c r="BB814" s="176">
        <v>0</v>
      </c>
      <c r="BC814" s="176">
        <v>0</v>
      </c>
      <c r="BD814" s="176">
        <v>0</v>
      </c>
      <c r="BE814" s="192">
        <v>0</v>
      </c>
      <c r="BF814" s="192">
        <v>0</v>
      </c>
      <c r="BG814" s="192">
        <v>0</v>
      </c>
      <c r="BH814" s="192">
        <v>0</v>
      </c>
      <c r="BI814" s="176"/>
      <c r="BJ814" s="176"/>
      <c r="BK814" s="176"/>
      <c r="BL814" s="176"/>
      <c r="BM814" s="149">
        <v>0</v>
      </c>
    </row>
    <row r="815" spans="2:65" ht="18" hidden="1" customHeight="1" outlineLevel="3">
      <c r="B815" s="157" t="s">
        <v>290</v>
      </c>
      <c r="C815" s="157" t="s">
        <v>149</v>
      </c>
      <c r="D815" s="166" t="s">
        <v>641</v>
      </c>
      <c r="E815" s="167" t="s">
        <v>642</v>
      </c>
      <c r="F815" s="157" t="s">
        <v>150</v>
      </c>
      <c r="G815" s="49"/>
      <c r="H815" s="55">
        <v>3240</v>
      </c>
      <c r="I815" s="55"/>
      <c r="J815" s="50">
        <v>3240</v>
      </c>
      <c r="K815" s="49"/>
      <c r="L815" s="152"/>
      <c r="M815" s="55"/>
      <c r="N815" s="49">
        <v>3240</v>
      </c>
      <c r="O815" s="50"/>
      <c r="P815" s="50">
        <v>3240</v>
      </c>
      <c r="Q815" s="49"/>
      <c r="R815" s="152"/>
      <c r="S815" s="123">
        <v>400</v>
      </c>
      <c r="T815" s="123">
        <v>0</v>
      </c>
      <c r="U815" s="123">
        <v>0</v>
      </c>
      <c r="V815" s="123">
        <v>0</v>
      </c>
      <c r="W815" s="123">
        <v>0</v>
      </c>
      <c r="X815" s="123">
        <v>1000</v>
      </c>
      <c r="Y815" s="123">
        <v>600</v>
      </c>
      <c r="Z815" s="123">
        <v>0</v>
      </c>
      <c r="AA815" s="123">
        <v>0</v>
      </c>
      <c r="AB815" s="123">
        <v>0</v>
      </c>
      <c r="AC815" s="123">
        <v>0</v>
      </c>
      <c r="AD815" s="123">
        <v>50</v>
      </c>
      <c r="AE815" s="123">
        <v>100</v>
      </c>
      <c r="AF815" s="123">
        <v>0</v>
      </c>
      <c r="AG815" s="123">
        <v>90</v>
      </c>
      <c r="AH815" s="123">
        <v>0</v>
      </c>
      <c r="AI815" s="123">
        <v>0</v>
      </c>
      <c r="AJ815" s="123">
        <v>0</v>
      </c>
      <c r="AK815" s="123">
        <v>0</v>
      </c>
      <c r="AL815" s="123">
        <v>0</v>
      </c>
      <c r="AM815" s="123">
        <v>0</v>
      </c>
      <c r="AN815" s="123">
        <v>0</v>
      </c>
      <c r="AO815" s="123">
        <v>0</v>
      </c>
      <c r="AP815" s="123">
        <v>300</v>
      </c>
      <c r="AQ815" s="123">
        <v>500</v>
      </c>
      <c r="AR815" s="123">
        <v>0</v>
      </c>
      <c r="AS815" s="123">
        <v>0</v>
      </c>
      <c r="AT815" s="123">
        <v>0</v>
      </c>
      <c r="AU815" s="123">
        <v>0</v>
      </c>
      <c r="AV815" s="123">
        <v>100</v>
      </c>
      <c r="AW815" s="123">
        <v>0</v>
      </c>
      <c r="AX815" s="123">
        <v>0</v>
      </c>
      <c r="AY815" s="123">
        <v>0</v>
      </c>
      <c r="AZ815" s="123">
        <v>50</v>
      </c>
      <c r="BA815" s="123">
        <v>50</v>
      </c>
      <c r="BB815" s="123">
        <v>0</v>
      </c>
      <c r="BC815" s="123">
        <v>0</v>
      </c>
      <c r="BD815" s="123">
        <v>0</v>
      </c>
      <c r="BE815" s="193">
        <v>0</v>
      </c>
      <c r="BF815" s="193">
        <v>0</v>
      </c>
      <c r="BG815" s="193">
        <v>0</v>
      </c>
      <c r="BH815" s="193">
        <v>0</v>
      </c>
      <c r="BI815" s="49"/>
      <c r="BJ815" s="167"/>
      <c r="BK815" s="167"/>
      <c r="BL815" s="167"/>
      <c r="BM815" s="149">
        <v>0</v>
      </c>
    </row>
    <row r="816" spans="2:65" ht="18" customHeight="1" outlineLevel="2" collapsed="1">
      <c r="B816" s="158" t="s">
        <v>290</v>
      </c>
      <c r="C816" s="158"/>
      <c r="D816" s="158"/>
      <c r="E816" s="159" t="s">
        <v>151</v>
      </c>
      <c r="F816" s="158"/>
      <c r="G816" s="160"/>
      <c r="H816" s="160">
        <v>3240</v>
      </c>
      <c r="I816" s="160"/>
      <c r="J816" s="160">
        <v>3240</v>
      </c>
      <c r="K816" s="168"/>
      <c r="L816" s="161"/>
      <c r="M816" s="160"/>
      <c r="N816" s="160">
        <v>3240</v>
      </c>
      <c r="O816" s="160"/>
      <c r="P816" s="160">
        <v>3240</v>
      </c>
      <c r="Q816" s="168"/>
      <c r="R816" s="161"/>
      <c r="S816" s="160">
        <v>400</v>
      </c>
      <c r="T816" s="160">
        <v>0</v>
      </c>
      <c r="U816" s="160">
        <v>0</v>
      </c>
      <c r="V816" s="160">
        <v>0</v>
      </c>
      <c r="W816" s="160">
        <v>0</v>
      </c>
      <c r="X816" s="160">
        <v>1000</v>
      </c>
      <c r="Y816" s="160">
        <v>600</v>
      </c>
      <c r="Z816" s="160">
        <v>0</v>
      </c>
      <c r="AA816" s="160">
        <v>0</v>
      </c>
      <c r="AB816" s="160">
        <v>0</v>
      </c>
      <c r="AC816" s="160">
        <v>0</v>
      </c>
      <c r="AD816" s="160">
        <v>50</v>
      </c>
      <c r="AE816" s="160">
        <v>100</v>
      </c>
      <c r="AF816" s="160">
        <v>0</v>
      </c>
      <c r="AG816" s="160">
        <v>90</v>
      </c>
      <c r="AH816" s="160">
        <v>0</v>
      </c>
      <c r="AI816" s="160">
        <v>0</v>
      </c>
      <c r="AJ816" s="160">
        <v>0</v>
      </c>
      <c r="AK816" s="160">
        <v>0</v>
      </c>
      <c r="AL816" s="160">
        <v>0</v>
      </c>
      <c r="AM816" s="160">
        <v>0</v>
      </c>
      <c r="AN816" s="160">
        <v>0</v>
      </c>
      <c r="AO816" s="160">
        <v>0</v>
      </c>
      <c r="AP816" s="160">
        <v>300</v>
      </c>
      <c r="AQ816" s="160">
        <v>500</v>
      </c>
      <c r="AR816" s="160">
        <v>0</v>
      </c>
      <c r="AS816" s="160">
        <v>0</v>
      </c>
      <c r="AT816" s="160">
        <v>0</v>
      </c>
      <c r="AU816" s="160">
        <v>0</v>
      </c>
      <c r="AV816" s="160">
        <v>100</v>
      </c>
      <c r="AW816" s="160">
        <v>0</v>
      </c>
      <c r="AX816" s="160">
        <v>0</v>
      </c>
      <c r="AY816" s="160">
        <v>0</v>
      </c>
      <c r="AZ816" s="160">
        <v>50</v>
      </c>
      <c r="BA816" s="160">
        <v>50</v>
      </c>
      <c r="BB816" s="160">
        <v>0</v>
      </c>
      <c r="BC816" s="160">
        <v>0</v>
      </c>
      <c r="BD816" s="160">
        <v>0</v>
      </c>
      <c r="BE816" s="194">
        <v>0</v>
      </c>
      <c r="BF816" s="194">
        <v>0</v>
      </c>
      <c r="BG816" s="194">
        <v>0</v>
      </c>
      <c r="BH816" s="194">
        <v>0</v>
      </c>
      <c r="BI816" s="160"/>
      <c r="BJ816" s="161"/>
      <c r="BK816" s="160"/>
      <c r="BL816" s="161"/>
      <c r="BM816" s="149">
        <v>0</v>
      </c>
    </row>
    <row r="817" spans="2:65" ht="18" hidden="1" customHeight="1" outlineLevel="3">
      <c r="B817" s="157" t="s">
        <v>290</v>
      </c>
      <c r="C817" s="157" t="s">
        <v>149</v>
      </c>
      <c r="D817" s="157" t="s">
        <v>54</v>
      </c>
      <c r="E817" s="46" t="s">
        <v>54</v>
      </c>
      <c r="F817" s="157" t="s">
        <v>152</v>
      </c>
      <c r="G817" s="49"/>
      <c r="H817" s="49"/>
      <c r="I817" s="49"/>
      <c r="J817" s="49">
        <v>0</v>
      </c>
      <c r="K817" s="165"/>
      <c r="L817" s="152"/>
      <c r="M817" s="49"/>
      <c r="N817" s="49"/>
      <c r="O817" s="49"/>
      <c r="P817" s="49">
        <v>0</v>
      </c>
      <c r="Q817" s="165"/>
      <c r="R817" s="152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195"/>
      <c r="BF817" s="195"/>
      <c r="BG817" s="195"/>
      <c r="BH817" s="195"/>
      <c r="BI817" s="49"/>
      <c r="BJ817" s="46"/>
      <c r="BK817" s="46"/>
      <c r="BL817" s="46"/>
      <c r="BM817" s="149">
        <v>0</v>
      </c>
    </row>
    <row r="818" spans="2:65" ht="18" hidden="1" customHeight="1" outlineLevel="3">
      <c r="B818" s="157" t="s">
        <v>290</v>
      </c>
      <c r="C818" s="157" t="s">
        <v>149</v>
      </c>
      <c r="D818" s="157" t="s">
        <v>30</v>
      </c>
      <c r="E818" s="46" t="s">
        <v>30</v>
      </c>
      <c r="F818" s="157" t="s">
        <v>150</v>
      </c>
      <c r="G818" s="49"/>
      <c r="H818" s="49"/>
      <c r="I818" s="49"/>
      <c r="J818" s="49">
        <v>0</v>
      </c>
      <c r="K818" s="165"/>
      <c r="L818" s="152"/>
      <c r="M818" s="49"/>
      <c r="N818" s="49"/>
      <c r="O818" s="49"/>
      <c r="P818" s="49">
        <v>0</v>
      </c>
      <c r="Q818" s="165"/>
      <c r="R818" s="152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195"/>
      <c r="BF818" s="195"/>
      <c r="BG818" s="195"/>
      <c r="BH818" s="195"/>
      <c r="BI818" s="49"/>
      <c r="BJ818" s="46"/>
      <c r="BK818" s="46"/>
      <c r="BL818" s="46"/>
      <c r="BM818" s="149">
        <v>0</v>
      </c>
    </row>
    <row r="819" spans="2:65" ht="18" hidden="1" customHeight="1" outlineLevel="3">
      <c r="B819" s="157" t="s">
        <v>290</v>
      </c>
      <c r="C819" s="157" t="s">
        <v>149</v>
      </c>
      <c r="D819" s="157" t="s">
        <v>285</v>
      </c>
      <c r="E819" s="171" t="s">
        <v>715</v>
      </c>
      <c r="F819" s="157" t="s">
        <v>152</v>
      </c>
      <c r="G819" s="49"/>
      <c r="H819" s="191">
        <v>1823.4839999999997</v>
      </c>
      <c r="I819" s="191"/>
      <c r="J819" s="49">
        <v>1823.4839999999999</v>
      </c>
      <c r="K819" s="165"/>
      <c r="L819" s="152"/>
      <c r="M819" s="191"/>
      <c r="N819" s="49">
        <v>1823.4839999999997</v>
      </c>
      <c r="O819" s="50"/>
      <c r="P819" s="49">
        <v>1823.4839999999999</v>
      </c>
      <c r="Q819" s="165"/>
      <c r="R819" s="152"/>
      <c r="S819" s="123">
        <v>221.66699999999997</v>
      </c>
      <c r="T819" s="123">
        <v>0</v>
      </c>
      <c r="U819" s="123">
        <v>0</v>
      </c>
      <c r="V819" s="123">
        <v>0</v>
      </c>
      <c r="W819" s="123">
        <v>0</v>
      </c>
      <c r="X819" s="123">
        <v>262</v>
      </c>
      <c r="Y819" s="123">
        <v>0</v>
      </c>
      <c r="Z819" s="123">
        <v>0</v>
      </c>
      <c r="AA819" s="123">
        <v>0</v>
      </c>
      <c r="AB819" s="123">
        <v>0</v>
      </c>
      <c r="AC819" s="123">
        <v>0</v>
      </c>
      <c r="AD819" s="123">
        <v>83</v>
      </c>
      <c r="AE819" s="123">
        <v>33</v>
      </c>
      <c r="AF819" s="123">
        <v>0</v>
      </c>
      <c r="AG819" s="123">
        <v>116.65000000000002</v>
      </c>
      <c r="AH819" s="123">
        <v>0</v>
      </c>
      <c r="AI819" s="123">
        <v>0</v>
      </c>
      <c r="AJ819" s="123">
        <v>636.16699999999992</v>
      </c>
      <c r="AK819" s="123">
        <v>0</v>
      </c>
      <c r="AL819" s="123">
        <v>0</v>
      </c>
      <c r="AM819" s="123">
        <v>0</v>
      </c>
      <c r="AN819" s="123">
        <v>0</v>
      </c>
      <c r="AO819" s="123">
        <v>0</v>
      </c>
      <c r="AP819" s="123">
        <v>213</v>
      </c>
      <c r="AQ819" s="123">
        <v>0</v>
      </c>
      <c r="AR819" s="123">
        <v>0</v>
      </c>
      <c r="AS819" s="123">
        <v>0</v>
      </c>
      <c r="AT819" s="123">
        <v>0</v>
      </c>
      <c r="AU819" s="123">
        <v>0</v>
      </c>
      <c r="AV819" s="123">
        <v>185</v>
      </c>
      <c r="AW819" s="123">
        <v>0</v>
      </c>
      <c r="AX819" s="123">
        <v>0</v>
      </c>
      <c r="AY819" s="123">
        <v>0</v>
      </c>
      <c r="AZ819" s="123">
        <v>38</v>
      </c>
      <c r="BA819" s="123">
        <v>35</v>
      </c>
      <c r="BB819" s="123">
        <v>0</v>
      </c>
      <c r="BC819" s="123">
        <v>0</v>
      </c>
      <c r="BD819" s="123">
        <v>0</v>
      </c>
      <c r="BE819" s="193">
        <v>0</v>
      </c>
      <c r="BF819" s="193">
        <v>0</v>
      </c>
      <c r="BG819" s="193">
        <v>0</v>
      </c>
      <c r="BH819" s="193">
        <v>0</v>
      </c>
      <c r="BI819" s="49"/>
      <c r="BJ819" s="171"/>
      <c r="BK819" s="171"/>
      <c r="BL819" s="171"/>
      <c r="BM819" s="149">
        <v>0</v>
      </c>
    </row>
    <row r="820" spans="2:65" ht="18" hidden="1" customHeight="1" outlineLevel="3">
      <c r="B820" s="157" t="s">
        <v>290</v>
      </c>
      <c r="C820" s="157" t="s">
        <v>149</v>
      </c>
      <c r="D820" s="157" t="s">
        <v>290</v>
      </c>
      <c r="E820" s="46" t="s">
        <v>55</v>
      </c>
      <c r="F820" s="157" t="s">
        <v>150</v>
      </c>
      <c r="G820" s="49"/>
      <c r="H820" s="49"/>
      <c r="I820" s="49"/>
      <c r="J820" s="49">
        <v>0</v>
      </c>
      <c r="K820" s="165"/>
      <c r="L820" s="152"/>
      <c r="M820" s="49"/>
      <c r="N820" s="49"/>
      <c r="O820" s="49"/>
      <c r="P820" s="49">
        <v>0</v>
      </c>
      <c r="Q820" s="165"/>
      <c r="R820" s="152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195"/>
      <c r="BF820" s="195"/>
      <c r="BG820" s="195"/>
      <c r="BH820" s="195"/>
      <c r="BI820" s="49"/>
      <c r="BJ820" s="46"/>
      <c r="BK820" s="46"/>
      <c r="BL820" s="46"/>
      <c r="BM820" s="149">
        <v>0</v>
      </c>
    </row>
    <row r="821" spans="2:65" ht="18" hidden="1" customHeight="1" outlineLevel="3">
      <c r="B821" s="157" t="s">
        <v>290</v>
      </c>
      <c r="C821" s="157" t="s">
        <v>149</v>
      </c>
      <c r="D821" s="157" t="s">
        <v>56</v>
      </c>
      <c r="E821" s="46" t="s">
        <v>56</v>
      </c>
      <c r="F821" s="157" t="s">
        <v>152</v>
      </c>
      <c r="G821" s="49"/>
      <c r="H821" s="191">
        <v>0</v>
      </c>
      <c r="I821" s="191"/>
      <c r="J821" s="49">
        <v>0</v>
      </c>
      <c r="K821" s="165"/>
      <c r="L821" s="152"/>
      <c r="M821" s="191"/>
      <c r="N821" s="49"/>
      <c r="O821" s="50"/>
      <c r="P821" s="49">
        <v>0</v>
      </c>
      <c r="Q821" s="165"/>
      <c r="R821" s="152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195"/>
      <c r="BF821" s="195"/>
      <c r="BG821" s="195"/>
      <c r="BH821" s="195"/>
      <c r="BI821" s="49"/>
      <c r="BJ821" s="171"/>
      <c r="BK821" s="171"/>
      <c r="BL821" s="171"/>
      <c r="BM821" s="149">
        <v>0</v>
      </c>
    </row>
    <row r="822" spans="2:65" ht="18" hidden="1" customHeight="1" outlineLevel="3">
      <c r="B822" s="157" t="s">
        <v>290</v>
      </c>
      <c r="C822" s="157" t="s">
        <v>149</v>
      </c>
      <c r="D822" s="157" t="s">
        <v>716</v>
      </c>
      <c r="E822" s="171" t="s">
        <v>40</v>
      </c>
      <c r="F822" s="157" t="s">
        <v>150</v>
      </c>
      <c r="G822" s="49"/>
      <c r="H822" s="191">
        <v>216</v>
      </c>
      <c r="I822" s="191"/>
      <c r="J822" s="49">
        <v>216</v>
      </c>
      <c r="K822" s="165"/>
      <c r="L822" s="152"/>
      <c r="M822" s="191"/>
      <c r="N822" s="49">
        <v>216</v>
      </c>
      <c r="O822" s="50"/>
      <c r="P822" s="49">
        <v>216</v>
      </c>
      <c r="Q822" s="165"/>
      <c r="R822" s="152"/>
      <c r="S822" s="123">
        <v>126</v>
      </c>
      <c r="T822" s="123">
        <v>0</v>
      </c>
      <c r="U822" s="123">
        <v>0</v>
      </c>
      <c r="V822" s="123">
        <v>0</v>
      </c>
      <c r="W822" s="123">
        <v>0</v>
      </c>
      <c r="X822" s="123">
        <v>9</v>
      </c>
      <c r="Y822" s="123">
        <v>0</v>
      </c>
      <c r="Z822" s="123">
        <v>0</v>
      </c>
      <c r="AA822" s="123">
        <v>0</v>
      </c>
      <c r="AB822" s="123">
        <v>0</v>
      </c>
      <c r="AC822" s="123">
        <v>0</v>
      </c>
      <c r="AD822" s="123">
        <v>0</v>
      </c>
      <c r="AE822" s="123">
        <v>0</v>
      </c>
      <c r="AF822" s="123">
        <v>0</v>
      </c>
      <c r="AG822" s="123">
        <v>10</v>
      </c>
      <c r="AH822" s="123">
        <v>0</v>
      </c>
      <c r="AI822" s="123">
        <v>0</v>
      </c>
      <c r="AJ822" s="123">
        <v>34</v>
      </c>
      <c r="AK822" s="123">
        <v>0</v>
      </c>
      <c r="AL822" s="123">
        <v>0</v>
      </c>
      <c r="AM822" s="123">
        <v>0</v>
      </c>
      <c r="AN822" s="123">
        <v>0</v>
      </c>
      <c r="AO822" s="123">
        <v>0</v>
      </c>
      <c r="AP822" s="123">
        <v>9</v>
      </c>
      <c r="AQ822" s="123">
        <v>0</v>
      </c>
      <c r="AR822" s="123">
        <v>0</v>
      </c>
      <c r="AS822" s="123">
        <v>0</v>
      </c>
      <c r="AT822" s="123">
        <v>0</v>
      </c>
      <c r="AU822" s="123">
        <v>0</v>
      </c>
      <c r="AV822" s="123">
        <v>28</v>
      </c>
      <c r="AW822" s="123">
        <v>0</v>
      </c>
      <c r="AX822" s="123">
        <v>0</v>
      </c>
      <c r="AY822" s="123">
        <v>0</v>
      </c>
      <c r="AZ822" s="123">
        <v>0</v>
      </c>
      <c r="BA822" s="123">
        <v>0</v>
      </c>
      <c r="BB822" s="123">
        <v>0</v>
      </c>
      <c r="BC822" s="123">
        <v>0</v>
      </c>
      <c r="BD822" s="123">
        <v>0</v>
      </c>
      <c r="BE822" s="193">
        <v>0</v>
      </c>
      <c r="BF822" s="193">
        <v>0</v>
      </c>
      <c r="BG822" s="193">
        <v>0</v>
      </c>
      <c r="BH822" s="193">
        <v>0</v>
      </c>
      <c r="BI822" s="49"/>
      <c r="BJ822" s="171"/>
      <c r="BK822" s="171"/>
      <c r="BL822" s="171"/>
      <c r="BM822" s="149">
        <v>0</v>
      </c>
    </row>
    <row r="823" spans="2:65" ht="18" hidden="1" customHeight="1" outlineLevel="3">
      <c r="B823" s="157" t="s">
        <v>290</v>
      </c>
      <c r="C823" s="157" t="s">
        <v>307</v>
      </c>
      <c r="D823" s="157" t="s">
        <v>174</v>
      </c>
      <c r="E823" s="46" t="s">
        <v>92</v>
      </c>
      <c r="F823" s="157" t="s">
        <v>154</v>
      </c>
      <c r="G823" s="49"/>
      <c r="H823" s="49"/>
      <c r="I823" s="49"/>
      <c r="J823" s="49">
        <v>0</v>
      </c>
      <c r="K823" s="165"/>
      <c r="L823" s="152"/>
      <c r="M823" s="49"/>
      <c r="N823" s="49"/>
      <c r="O823" s="49"/>
      <c r="P823" s="49">
        <v>0</v>
      </c>
      <c r="Q823" s="165"/>
      <c r="R823" s="152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195"/>
      <c r="BF823" s="195"/>
      <c r="BG823" s="195"/>
      <c r="BH823" s="195"/>
      <c r="BI823" s="49"/>
      <c r="BJ823" s="46"/>
      <c r="BK823" s="46"/>
      <c r="BL823" s="46"/>
      <c r="BM823" s="149">
        <v>0</v>
      </c>
    </row>
    <row r="824" spans="2:65" ht="18" hidden="1" customHeight="1" outlineLevel="3">
      <c r="B824" s="157" t="s">
        <v>290</v>
      </c>
      <c r="C824" s="157" t="s">
        <v>307</v>
      </c>
      <c r="D824" s="157" t="s">
        <v>93</v>
      </c>
      <c r="E824" s="46" t="s">
        <v>93</v>
      </c>
      <c r="F824" s="157" t="s">
        <v>154</v>
      </c>
      <c r="G824" s="49"/>
      <c r="H824" s="49"/>
      <c r="I824" s="49"/>
      <c r="J824" s="49">
        <v>0</v>
      </c>
      <c r="K824" s="165"/>
      <c r="L824" s="152"/>
      <c r="M824" s="49"/>
      <c r="N824" s="49"/>
      <c r="O824" s="49"/>
      <c r="P824" s="49">
        <v>0</v>
      </c>
      <c r="Q824" s="165"/>
      <c r="R824" s="152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195"/>
      <c r="BF824" s="195"/>
      <c r="BG824" s="195"/>
      <c r="BH824" s="195"/>
      <c r="BI824" s="49"/>
      <c r="BJ824" s="46"/>
      <c r="BK824" s="46"/>
      <c r="BL824" s="46"/>
      <c r="BM824" s="149">
        <v>0</v>
      </c>
    </row>
    <row r="825" spans="2:65" ht="18" hidden="1" customHeight="1" outlineLevel="3">
      <c r="B825" s="157" t="s">
        <v>290</v>
      </c>
      <c r="C825" s="157" t="s">
        <v>307</v>
      </c>
      <c r="D825" s="157" t="s">
        <v>94</v>
      </c>
      <c r="E825" s="171" t="s">
        <v>61</v>
      </c>
      <c r="F825" s="157" t="s">
        <v>154</v>
      </c>
      <c r="G825" s="49"/>
      <c r="H825" s="49"/>
      <c r="I825" s="49"/>
      <c r="J825" s="49">
        <v>0</v>
      </c>
      <c r="K825" s="165"/>
      <c r="L825" s="152"/>
      <c r="M825" s="49"/>
      <c r="N825" s="49">
        <v>0</v>
      </c>
      <c r="O825" s="49"/>
      <c r="P825" s="49">
        <v>0</v>
      </c>
      <c r="Q825" s="165"/>
      <c r="R825" s="152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195"/>
      <c r="BF825" s="195"/>
      <c r="BG825" s="195"/>
      <c r="BH825" s="195"/>
      <c r="BI825" s="49"/>
      <c r="BJ825" s="46"/>
      <c r="BK825" s="46"/>
      <c r="BL825" s="46"/>
      <c r="BM825" s="149">
        <v>0</v>
      </c>
    </row>
    <row r="826" spans="2:65" ht="18" customHeight="1" outlineLevel="2" collapsed="1">
      <c r="B826" s="158" t="s">
        <v>290</v>
      </c>
      <c r="C826" s="158"/>
      <c r="D826" s="158"/>
      <c r="E826" s="159" t="s">
        <v>155</v>
      </c>
      <c r="F826" s="175"/>
      <c r="G826" s="160"/>
      <c r="H826" s="160">
        <v>2039.4839999999997</v>
      </c>
      <c r="I826" s="160"/>
      <c r="J826" s="160">
        <v>2039.4839999999999</v>
      </c>
      <c r="K826" s="160"/>
      <c r="L826" s="161"/>
      <c r="M826" s="160"/>
      <c r="N826" s="160">
        <v>2039.4839999999997</v>
      </c>
      <c r="O826" s="160"/>
      <c r="P826" s="160">
        <v>2039.4839999999999</v>
      </c>
      <c r="Q826" s="160"/>
      <c r="R826" s="161"/>
      <c r="S826" s="160">
        <v>347.66699999999997</v>
      </c>
      <c r="T826" s="160">
        <v>0</v>
      </c>
      <c r="U826" s="160">
        <v>0</v>
      </c>
      <c r="V826" s="160">
        <v>0</v>
      </c>
      <c r="W826" s="160">
        <v>0</v>
      </c>
      <c r="X826" s="160">
        <v>271</v>
      </c>
      <c r="Y826" s="160">
        <v>0</v>
      </c>
      <c r="Z826" s="160">
        <v>0</v>
      </c>
      <c r="AA826" s="160">
        <v>0</v>
      </c>
      <c r="AB826" s="160">
        <v>0</v>
      </c>
      <c r="AC826" s="160">
        <v>0</v>
      </c>
      <c r="AD826" s="160">
        <v>83</v>
      </c>
      <c r="AE826" s="160">
        <v>33</v>
      </c>
      <c r="AF826" s="160">
        <v>0</v>
      </c>
      <c r="AG826" s="160">
        <v>126.65000000000002</v>
      </c>
      <c r="AH826" s="160">
        <v>0</v>
      </c>
      <c r="AI826" s="160">
        <v>0</v>
      </c>
      <c r="AJ826" s="160">
        <v>670.16699999999992</v>
      </c>
      <c r="AK826" s="160">
        <v>0</v>
      </c>
      <c r="AL826" s="160">
        <v>0</v>
      </c>
      <c r="AM826" s="160">
        <v>0</v>
      </c>
      <c r="AN826" s="160">
        <v>0</v>
      </c>
      <c r="AO826" s="160">
        <v>0</v>
      </c>
      <c r="AP826" s="160">
        <v>222</v>
      </c>
      <c r="AQ826" s="160">
        <v>0</v>
      </c>
      <c r="AR826" s="160">
        <v>0</v>
      </c>
      <c r="AS826" s="160">
        <v>0</v>
      </c>
      <c r="AT826" s="160">
        <v>0</v>
      </c>
      <c r="AU826" s="160">
        <v>0</v>
      </c>
      <c r="AV826" s="160">
        <v>213</v>
      </c>
      <c r="AW826" s="160">
        <v>0</v>
      </c>
      <c r="AX826" s="160">
        <v>0</v>
      </c>
      <c r="AY826" s="160">
        <v>0</v>
      </c>
      <c r="AZ826" s="160">
        <v>38</v>
      </c>
      <c r="BA826" s="160">
        <v>35</v>
      </c>
      <c r="BB826" s="160">
        <v>0</v>
      </c>
      <c r="BC826" s="160">
        <v>0</v>
      </c>
      <c r="BD826" s="160">
        <v>0</v>
      </c>
      <c r="BE826" s="194">
        <v>0</v>
      </c>
      <c r="BF826" s="194">
        <v>0</v>
      </c>
      <c r="BG826" s="194">
        <v>0</v>
      </c>
      <c r="BH826" s="194">
        <v>0</v>
      </c>
      <c r="BI826" s="160"/>
      <c r="BJ826" s="161"/>
      <c r="BK826" s="160"/>
      <c r="BL826" s="161"/>
      <c r="BM826" s="149">
        <v>0</v>
      </c>
    </row>
    <row r="827" spans="2:65" ht="18" customHeight="1" outlineLevel="1">
      <c r="B827" s="153" t="s">
        <v>290</v>
      </c>
      <c r="C827" s="153"/>
      <c r="D827" s="153" t="s">
        <v>175</v>
      </c>
      <c r="E827" s="153"/>
      <c r="F827" s="176"/>
      <c r="G827" s="153"/>
      <c r="H827" s="153">
        <v>5279.4839999999995</v>
      </c>
      <c r="I827" s="153"/>
      <c r="J827" s="153">
        <v>5279.4840000000004</v>
      </c>
      <c r="K827" s="172"/>
      <c r="L827" s="173"/>
      <c r="M827" s="153"/>
      <c r="N827" s="153">
        <v>5279.4839999999995</v>
      </c>
      <c r="O827" s="153"/>
      <c r="P827" s="153">
        <v>5279.4840000000004</v>
      </c>
      <c r="Q827" s="172"/>
      <c r="R827" s="173"/>
      <c r="S827" s="153">
        <v>747.66699999999992</v>
      </c>
      <c r="T827" s="176">
        <v>0</v>
      </c>
      <c r="U827" s="176">
        <v>0</v>
      </c>
      <c r="V827" s="176">
        <v>0</v>
      </c>
      <c r="W827" s="176">
        <v>0</v>
      </c>
      <c r="X827" s="176">
        <v>1271</v>
      </c>
      <c r="Y827" s="176">
        <v>600</v>
      </c>
      <c r="Z827" s="176">
        <v>0</v>
      </c>
      <c r="AA827" s="176">
        <v>0</v>
      </c>
      <c r="AB827" s="176">
        <v>0</v>
      </c>
      <c r="AC827" s="176">
        <v>0</v>
      </c>
      <c r="AD827" s="176">
        <v>133</v>
      </c>
      <c r="AE827" s="176">
        <v>133</v>
      </c>
      <c r="AF827" s="176">
        <v>0</v>
      </c>
      <c r="AG827" s="176">
        <v>216.65000000000003</v>
      </c>
      <c r="AH827" s="176">
        <v>0</v>
      </c>
      <c r="AI827" s="176">
        <v>0</v>
      </c>
      <c r="AJ827" s="176">
        <v>670.16699999999992</v>
      </c>
      <c r="AK827" s="176">
        <v>0</v>
      </c>
      <c r="AL827" s="176">
        <v>0</v>
      </c>
      <c r="AM827" s="176">
        <v>0</v>
      </c>
      <c r="AN827" s="176">
        <v>0</v>
      </c>
      <c r="AO827" s="176">
        <v>0</v>
      </c>
      <c r="AP827" s="176">
        <v>522</v>
      </c>
      <c r="AQ827" s="176">
        <v>500</v>
      </c>
      <c r="AR827" s="176">
        <v>0</v>
      </c>
      <c r="AS827" s="176">
        <v>0</v>
      </c>
      <c r="AT827" s="176">
        <v>0</v>
      </c>
      <c r="AU827" s="176">
        <v>0</v>
      </c>
      <c r="AV827" s="176">
        <v>313</v>
      </c>
      <c r="AW827" s="176">
        <v>0</v>
      </c>
      <c r="AX827" s="176">
        <v>0</v>
      </c>
      <c r="AY827" s="176">
        <v>0</v>
      </c>
      <c r="AZ827" s="176">
        <v>88</v>
      </c>
      <c r="BA827" s="176">
        <v>85</v>
      </c>
      <c r="BB827" s="176">
        <v>0</v>
      </c>
      <c r="BC827" s="176">
        <v>0</v>
      </c>
      <c r="BD827" s="176">
        <v>0</v>
      </c>
      <c r="BE827" s="192">
        <v>0</v>
      </c>
      <c r="BF827" s="192">
        <v>0</v>
      </c>
      <c r="BG827" s="192">
        <v>0</v>
      </c>
      <c r="BH827" s="192">
        <v>0</v>
      </c>
      <c r="BI827" s="176"/>
      <c r="BJ827" s="176"/>
      <c r="BK827" s="176"/>
      <c r="BL827" s="176"/>
      <c r="BM827" s="149">
        <v>0</v>
      </c>
    </row>
    <row r="828" spans="2:65" ht="18" customHeight="1">
      <c r="B828" s="162" t="s">
        <v>7</v>
      </c>
      <c r="C828" s="162"/>
      <c r="D828" s="162" t="s">
        <v>156</v>
      </c>
      <c r="E828" s="162"/>
      <c r="F828" s="162"/>
      <c r="G828" s="163"/>
      <c r="H828" s="163">
        <v>31593.484</v>
      </c>
      <c r="I828" s="163"/>
      <c r="J828" s="163">
        <v>31593.484000000004</v>
      </c>
      <c r="K828" s="163"/>
      <c r="L828" s="164"/>
      <c r="M828" s="163"/>
      <c r="N828" s="163">
        <v>31593.484</v>
      </c>
      <c r="O828" s="163"/>
      <c r="P828" s="163">
        <v>31593.484000000004</v>
      </c>
      <c r="Q828" s="163"/>
      <c r="R828" s="164"/>
      <c r="S828" s="163">
        <v>8427.6669999999995</v>
      </c>
      <c r="T828" s="163">
        <v>0</v>
      </c>
      <c r="U828" s="163">
        <v>0</v>
      </c>
      <c r="V828" s="163">
        <v>0</v>
      </c>
      <c r="W828" s="163">
        <v>0</v>
      </c>
      <c r="X828" s="163">
        <v>6127</v>
      </c>
      <c r="Y828" s="163">
        <v>600</v>
      </c>
      <c r="Z828" s="163">
        <v>0</v>
      </c>
      <c r="AA828" s="163">
        <v>0</v>
      </c>
      <c r="AB828" s="163">
        <v>0</v>
      </c>
      <c r="AC828" s="163">
        <v>5</v>
      </c>
      <c r="AD828" s="163">
        <v>674</v>
      </c>
      <c r="AE828" s="163">
        <v>926</v>
      </c>
      <c r="AF828" s="163">
        <v>0</v>
      </c>
      <c r="AG828" s="163">
        <v>1151.6500000000001</v>
      </c>
      <c r="AH828" s="163">
        <v>0</v>
      </c>
      <c r="AI828" s="163">
        <v>0</v>
      </c>
      <c r="AJ828" s="163">
        <v>7844.1669999999995</v>
      </c>
      <c r="AK828" s="163">
        <v>0</v>
      </c>
      <c r="AL828" s="163">
        <v>0</v>
      </c>
      <c r="AM828" s="163">
        <v>0</v>
      </c>
      <c r="AN828" s="163">
        <v>0</v>
      </c>
      <c r="AO828" s="163">
        <v>0</v>
      </c>
      <c r="AP828" s="163">
        <v>2323</v>
      </c>
      <c r="AQ828" s="163">
        <v>500</v>
      </c>
      <c r="AR828" s="163">
        <v>0</v>
      </c>
      <c r="AS828" s="163">
        <v>0</v>
      </c>
      <c r="AT828" s="163">
        <v>0</v>
      </c>
      <c r="AU828" s="163">
        <v>0</v>
      </c>
      <c r="AV828" s="163">
        <v>1669</v>
      </c>
      <c r="AW828" s="163">
        <v>860</v>
      </c>
      <c r="AX828" s="163">
        <v>230</v>
      </c>
      <c r="AY828" s="163">
        <v>0</v>
      </c>
      <c r="AZ828" s="163">
        <v>139</v>
      </c>
      <c r="BA828" s="163">
        <v>117</v>
      </c>
      <c r="BB828" s="163">
        <v>0</v>
      </c>
      <c r="BC828" s="163">
        <v>0</v>
      </c>
      <c r="BD828" s="163">
        <v>0</v>
      </c>
      <c r="BE828" s="163">
        <v>0</v>
      </c>
      <c r="BF828" s="163">
        <v>0</v>
      </c>
      <c r="BG828" s="163">
        <v>0</v>
      </c>
      <c r="BH828" s="163">
        <v>0</v>
      </c>
      <c r="BI828" s="163"/>
      <c r="BJ828" s="182"/>
      <c r="BK828" s="182"/>
      <c r="BL828" s="162"/>
      <c r="BM828" s="149">
        <v>0</v>
      </c>
    </row>
    <row r="829" spans="2:65" ht="18" hidden="1" customHeight="1" outlineLevel="3">
      <c r="B829" s="46"/>
      <c r="C829" s="46"/>
      <c r="D829" s="150" t="s">
        <v>374</v>
      </c>
      <c r="E829" s="151" t="s">
        <v>375</v>
      </c>
      <c r="F829" s="151"/>
      <c r="G829" s="49"/>
      <c r="H829" s="49"/>
      <c r="I829" s="49"/>
      <c r="J829" s="49">
        <v>0</v>
      </c>
      <c r="K829" s="165"/>
      <c r="L829" s="177"/>
      <c r="M829" s="49"/>
      <c r="N829" s="49"/>
      <c r="O829" s="49"/>
      <c r="P829" s="49">
        <v>0</v>
      </c>
      <c r="Q829" s="165"/>
      <c r="R829" s="177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151"/>
      <c r="BK829" s="151"/>
      <c r="BL829" s="196"/>
      <c r="BM829" s="149">
        <v>0</v>
      </c>
    </row>
    <row r="830" spans="2:65" ht="18" hidden="1" customHeight="1" outlineLevel="3">
      <c r="B830" s="46"/>
      <c r="C830" s="46"/>
      <c r="D830" s="150" t="s">
        <v>376</v>
      </c>
      <c r="E830" s="151" t="s">
        <v>377</v>
      </c>
      <c r="F830" s="151"/>
      <c r="G830" s="49"/>
      <c r="H830" s="55">
        <v>1</v>
      </c>
      <c r="I830" s="55"/>
      <c r="J830" s="49">
        <v>1</v>
      </c>
      <c r="K830" s="165"/>
      <c r="L830" s="177"/>
      <c r="M830" s="49"/>
      <c r="N830" s="49">
        <v>1</v>
      </c>
      <c r="O830" s="50"/>
      <c r="P830" s="49">
        <v>1</v>
      </c>
      <c r="Q830" s="165"/>
      <c r="R830" s="177"/>
      <c r="S830" s="123">
        <v>0</v>
      </c>
      <c r="T830" s="123">
        <v>0</v>
      </c>
      <c r="U830" s="123">
        <v>0</v>
      </c>
      <c r="V830" s="123">
        <v>0</v>
      </c>
      <c r="W830" s="123">
        <v>0</v>
      </c>
      <c r="X830" s="123">
        <v>0</v>
      </c>
      <c r="Y830" s="123">
        <v>0</v>
      </c>
      <c r="Z830" s="123">
        <v>0</v>
      </c>
      <c r="AA830" s="123">
        <v>0</v>
      </c>
      <c r="AB830" s="123">
        <v>0</v>
      </c>
      <c r="AC830" s="123">
        <v>0</v>
      </c>
      <c r="AD830" s="123">
        <v>0</v>
      </c>
      <c r="AE830" s="123">
        <v>0</v>
      </c>
      <c r="AF830" s="123">
        <v>0</v>
      </c>
      <c r="AG830" s="123">
        <v>0</v>
      </c>
      <c r="AH830" s="123">
        <v>0</v>
      </c>
      <c r="AI830" s="123">
        <v>0</v>
      </c>
      <c r="AJ830" s="123">
        <v>0</v>
      </c>
      <c r="AK830" s="123">
        <v>0</v>
      </c>
      <c r="AL830" s="123">
        <v>0</v>
      </c>
      <c r="AM830" s="123">
        <v>0</v>
      </c>
      <c r="AN830" s="123">
        <v>0</v>
      </c>
      <c r="AO830" s="123">
        <v>0</v>
      </c>
      <c r="AP830" s="123">
        <v>0</v>
      </c>
      <c r="AQ830" s="123">
        <v>0</v>
      </c>
      <c r="AR830" s="123">
        <v>0</v>
      </c>
      <c r="AS830" s="123">
        <v>1</v>
      </c>
      <c r="AT830" s="123">
        <v>0</v>
      </c>
      <c r="AU830" s="123">
        <v>0</v>
      </c>
      <c r="AV830" s="123">
        <v>0</v>
      </c>
      <c r="AW830" s="123">
        <v>0</v>
      </c>
      <c r="AX830" s="123">
        <v>0</v>
      </c>
      <c r="AY830" s="123">
        <v>0</v>
      </c>
      <c r="AZ830" s="123">
        <v>0</v>
      </c>
      <c r="BA830" s="123">
        <v>0</v>
      </c>
      <c r="BB830" s="123">
        <v>0</v>
      </c>
      <c r="BC830" s="123">
        <v>0</v>
      </c>
      <c r="BD830" s="123">
        <v>0</v>
      </c>
      <c r="BE830" s="123">
        <v>0</v>
      </c>
      <c r="BF830" s="123">
        <v>0</v>
      </c>
      <c r="BG830" s="123">
        <v>0</v>
      </c>
      <c r="BH830" s="123">
        <v>0</v>
      </c>
      <c r="BI830" s="49"/>
      <c r="BJ830" s="151"/>
      <c r="BK830" s="151"/>
      <c r="BL830" s="166"/>
      <c r="BM830" s="149">
        <v>0</v>
      </c>
    </row>
    <row r="831" spans="2:65" ht="18" hidden="1" customHeight="1" outlineLevel="3">
      <c r="B831" s="46"/>
      <c r="C831" s="46"/>
      <c r="D831" s="150" t="s">
        <v>394</v>
      </c>
      <c r="E831" s="151" t="s">
        <v>1145</v>
      </c>
      <c r="F831" s="151"/>
      <c r="G831" s="49"/>
      <c r="H831" s="49"/>
      <c r="I831" s="49"/>
      <c r="J831" s="49">
        <v>1.4</v>
      </c>
      <c r="K831" s="165"/>
      <c r="L831" s="177"/>
      <c r="M831" s="49"/>
      <c r="N831" s="49"/>
      <c r="O831" s="49"/>
      <c r="P831" s="49">
        <v>1.4</v>
      </c>
      <c r="Q831" s="165"/>
      <c r="R831" s="177"/>
      <c r="S831" s="123">
        <v>0</v>
      </c>
      <c r="T831" s="123">
        <v>0</v>
      </c>
      <c r="U831" s="123">
        <v>0</v>
      </c>
      <c r="V831" s="123">
        <v>0</v>
      </c>
      <c r="W831" s="123">
        <v>0</v>
      </c>
      <c r="X831" s="123">
        <v>1</v>
      </c>
      <c r="Y831" s="123">
        <v>0</v>
      </c>
      <c r="Z831" s="123">
        <v>0</v>
      </c>
      <c r="AA831" s="123">
        <v>0</v>
      </c>
      <c r="AB831" s="123">
        <v>0</v>
      </c>
      <c r="AC831" s="123">
        <v>0</v>
      </c>
      <c r="AD831" s="123">
        <v>0</v>
      </c>
      <c r="AE831" s="123">
        <v>0</v>
      </c>
      <c r="AF831" s="123">
        <v>0</v>
      </c>
      <c r="AG831" s="123">
        <v>0</v>
      </c>
      <c r="AH831" s="123">
        <v>0</v>
      </c>
      <c r="AI831" s="123">
        <v>0</v>
      </c>
      <c r="AJ831" s="123">
        <v>0</v>
      </c>
      <c r="AK831" s="123">
        <v>0</v>
      </c>
      <c r="AL831" s="123">
        <v>0</v>
      </c>
      <c r="AM831" s="123">
        <v>0</v>
      </c>
      <c r="AN831" s="123">
        <v>0</v>
      </c>
      <c r="AO831" s="123">
        <v>0</v>
      </c>
      <c r="AP831" s="123">
        <v>0</v>
      </c>
      <c r="AQ831" s="123">
        <v>0</v>
      </c>
      <c r="AR831" s="123">
        <v>0</v>
      </c>
      <c r="AS831" s="123">
        <v>0</v>
      </c>
      <c r="AT831" s="123">
        <v>0</v>
      </c>
      <c r="AU831" s="123">
        <v>0</v>
      </c>
      <c r="AV831" s="123">
        <v>0</v>
      </c>
      <c r="AW831" s="123">
        <v>0</v>
      </c>
      <c r="AX831" s="123">
        <v>0</v>
      </c>
      <c r="AY831" s="123">
        <v>0</v>
      </c>
      <c r="AZ831" s="123">
        <v>0.4</v>
      </c>
      <c r="BA831" s="123">
        <v>0</v>
      </c>
      <c r="BB831" s="123">
        <v>0</v>
      </c>
      <c r="BC831" s="123">
        <v>0</v>
      </c>
      <c r="BD831" s="123">
        <v>0</v>
      </c>
      <c r="BE831" s="123">
        <v>0</v>
      </c>
      <c r="BF831" s="123">
        <v>0</v>
      </c>
      <c r="BG831" s="123">
        <v>0</v>
      </c>
      <c r="BH831" s="123">
        <v>0</v>
      </c>
      <c r="BI831" s="49"/>
      <c r="BJ831" s="151"/>
      <c r="BK831" s="151"/>
      <c r="BL831" s="197"/>
      <c r="BM831" s="149">
        <v>0</v>
      </c>
    </row>
    <row r="832" spans="2:65" ht="18" customHeight="1" collapsed="1">
      <c r="B832" s="162"/>
      <c r="C832" s="162"/>
      <c r="D832" s="162" t="s">
        <v>378</v>
      </c>
      <c r="E832" s="162"/>
      <c r="F832" s="162"/>
      <c r="G832" s="182"/>
      <c r="H832" s="182">
        <v>1</v>
      </c>
      <c r="I832" s="182"/>
      <c r="J832" s="182">
        <v>2.4</v>
      </c>
      <c r="K832" s="163"/>
      <c r="L832" s="164"/>
      <c r="M832" s="182"/>
      <c r="N832" s="182">
        <v>1</v>
      </c>
      <c r="O832" s="182"/>
      <c r="P832" s="182">
        <v>2.4</v>
      </c>
      <c r="Q832" s="163"/>
      <c r="R832" s="164"/>
      <c r="S832" s="182">
        <v>0</v>
      </c>
      <c r="T832" s="182">
        <v>0</v>
      </c>
      <c r="U832" s="182">
        <v>0</v>
      </c>
      <c r="V832" s="182">
        <v>0</v>
      </c>
      <c r="W832" s="182">
        <v>0</v>
      </c>
      <c r="X832" s="182">
        <v>1</v>
      </c>
      <c r="Y832" s="182">
        <v>0</v>
      </c>
      <c r="Z832" s="182">
        <v>0</v>
      </c>
      <c r="AA832" s="182">
        <v>0</v>
      </c>
      <c r="AB832" s="182">
        <v>0</v>
      </c>
      <c r="AC832" s="182">
        <v>0</v>
      </c>
      <c r="AD832" s="182">
        <v>0</v>
      </c>
      <c r="AE832" s="182">
        <v>0</v>
      </c>
      <c r="AF832" s="182">
        <v>0</v>
      </c>
      <c r="AG832" s="182">
        <v>0</v>
      </c>
      <c r="AH832" s="182">
        <v>0</v>
      </c>
      <c r="AI832" s="182">
        <v>0</v>
      </c>
      <c r="AJ832" s="182">
        <v>0</v>
      </c>
      <c r="AK832" s="182">
        <v>0</v>
      </c>
      <c r="AL832" s="182">
        <v>0</v>
      </c>
      <c r="AM832" s="182">
        <v>0</v>
      </c>
      <c r="AN832" s="182">
        <v>0</v>
      </c>
      <c r="AO832" s="182">
        <v>0</v>
      </c>
      <c r="AP832" s="182">
        <v>0</v>
      </c>
      <c r="AQ832" s="182">
        <v>0</v>
      </c>
      <c r="AR832" s="182">
        <v>0</v>
      </c>
      <c r="AS832" s="182">
        <v>1</v>
      </c>
      <c r="AT832" s="182">
        <v>0</v>
      </c>
      <c r="AU832" s="182">
        <v>0</v>
      </c>
      <c r="AV832" s="182">
        <v>0</v>
      </c>
      <c r="AW832" s="182">
        <v>0</v>
      </c>
      <c r="AX832" s="182">
        <v>0</v>
      </c>
      <c r="AY832" s="182">
        <v>0</v>
      </c>
      <c r="AZ832" s="182">
        <v>0.4</v>
      </c>
      <c r="BA832" s="182">
        <v>0</v>
      </c>
      <c r="BB832" s="182">
        <v>0</v>
      </c>
      <c r="BC832" s="182">
        <v>0</v>
      </c>
      <c r="BD832" s="182">
        <v>0</v>
      </c>
      <c r="BE832" s="182">
        <v>0</v>
      </c>
      <c r="BF832" s="182">
        <v>0</v>
      </c>
      <c r="BG832" s="182">
        <v>0</v>
      </c>
      <c r="BH832" s="182">
        <v>0</v>
      </c>
      <c r="BI832" s="182"/>
      <c r="BJ832" s="182"/>
      <c r="BK832" s="182"/>
      <c r="BL832" s="162"/>
      <c r="BM832" s="149">
        <v>0</v>
      </c>
    </row>
    <row r="833" spans="2:64" ht="18" customHeight="1">
      <c r="B833" s="183"/>
      <c r="C833" s="183" t="s">
        <v>157</v>
      </c>
      <c r="D833" s="183" t="s">
        <v>157</v>
      </c>
      <c r="E833" s="183"/>
      <c r="F833" s="183"/>
      <c r="G833" s="183"/>
      <c r="H833" s="183">
        <v>558589.90699999908</v>
      </c>
      <c r="I833" s="183"/>
      <c r="J833" s="183">
        <v>558591.3069999991</v>
      </c>
      <c r="K833" s="183"/>
      <c r="L833" s="184"/>
      <c r="M833" s="183"/>
      <c r="N833" s="183">
        <v>555777.255999999</v>
      </c>
      <c r="O833" s="183"/>
      <c r="P833" s="183">
        <v>555778.65599999903</v>
      </c>
      <c r="Q833" s="183"/>
      <c r="R833" s="184"/>
      <c r="S833" s="183">
        <v>24728.089999999778</v>
      </c>
      <c r="T833" s="183">
        <v>0</v>
      </c>
      <c r="U833" s="183">
        <v>0</v>
      </c>
      <c r="V833" s="183">
        <v>93291.712999999378</v>
      </c>
      <c r="W833" s="183">
        <v>0</v>
      </c>
      <c r="X833" s="183">
        <v>65849.70699999822</v>
      </c>
      <c r="Y833" s="183">
        <v>77868.151000000216</v>
      </c>
      <c r="Z833" s="183">
        <v>0</v>
      </c>
      <c r="AA833" s="183">
        <v>0</v>
      </c>
      <c r="AB833" s="183">
        <v>0</v>
      </c>
      <c r="AC833" s="183">
        <v>5001.1830000000691</v>
      </c>
      <c r="AD833" s="183">
        <v>3221.6190000000088</v>
      </c>
      <c r="AE833" s="183">
        <v>3880.7330000000029</v>
      </c>
      <c r="AF833" s="183">
        <v>13590.441999999977</v>
      </c>
      <c r="AG833" s="183">
        <v>5053.8000000000011</v>
      </c>
      <c r="AH833" s="183">
        <v>3870</v>
      </c>
      <c r="AI833" s="183">
        <v>13515.463</v>
      </c>
      <c r="AJ833" s="183">
        <v>102663.44900000053</v>
      </c>
      <c r="AK833" s="183">
        <v>0</v>
      </c>
      <c r="AL833" s="183">
        <v>0</v>
      </c>
      <c r="AM833" s="183">
        <v>33507.086000000025</v>
      </c>
      <c r="AN833" s="183">
        <v>0</v>
      </c>
      <c r="AO833" s="183">
        <v>0</v>
      </c>
      <c r="AP833" s="183">
        <v>32147.292000000849</v>
      </c>
      <c r="AQ833" s="183">
        <v>21544.471999999805</v>
      </c>
      <c r="AR833" s="183">
        <v>9017.3730000000069</v>
      </c>
      <c r="AS833" s="183">
        <v>1</v>
      </c>
      <c r="AT833" s="183">
        <v>0</v>
      </c>
      <c r="AU833" s="183">
        <v>0</v>
      </c>
      <c r="AV833" s="183">
        <v>28981.747000000032</v>
      </c>
      <c r="AW833" s="183">
        <v>1333.4350000000002</v>
      </c>
      <c r="AX833" s="183">
        <v>1827.2269999999992</v>
      </c>
      <c r="AY833" s="183">
        <v>29.588999999999999</v>
      </c>
      <c r="AZ833" s="183">
        <v>4128.5000000000218</v>
      </c>
      <c r="BA833" s="183">
        <v>3987.1000000000022</v>
      </c>
      <c r="BB833" s="183">
        <v>593.78400000001318</v>
      </c>
      <c r="BC833" s="183">
        <v>291.83900000000943</v>
      </c>
      <c r="BD833" s="183">
        <v>0</v>
      </c>
      <c r="BE833" s="183">
        <v>5853.8620000000801</v>
      </c>
      <c r="BF833" s="183">
        <v>1801.3250000000405</v>
      </c>
      <c r="BG833" s="183">
        <v>0</v>
      </c>
      <c r="BH833" s="183">
        <v>1011.3259999999985</v>
      </c>
      <c r="BI833" s="183"/>
      <c r="BJ833" s="183"/>
      <c r="BK833" s="183"/>
      <c r="BL833" s="183"/>
    </row>
  </sheetData>
  <autoFilter ref="B7:BM7"/>
  <mergeCells count="16">
    <mergeCell ref="BI421:BJ421"/>
    <mergeCell ref="BK421:BL421"/>
    <mergeCell ref="S420:BH420"/>
    <mergeCell ref="B421:B422"/>
    <mergeCell ref="C421:C422"/>
    <mergeCell ref="D421:D422"/>
    <mergeCell ref="E421:E422"/>
    <mergeCell ref="F421:F422"/>
    <mergeCell ref="BI6:BJ6"/>
    <mergeCell ref="BK6:BL6"/>
    <mergeCell ref="S5:BH5"/>
    <mergeCell ref="B6:B7"/>
    <mergeCell ref="C6:C7"/>
    <mergeCell ref="D6:D7"/>
    <mergeCell ref="E6:E7"/>
    <mergeCell ref="F6:F7"/>
  </mergeCells>
  <conditionalFormatting sqref="D44">
    <cfRule type="duplicateValues" dxfId="126" priority="54"/>
  </conditionalFormatting>
  <conditionalFormatting sqref="D149:D150">
    <cfRule type="duplicateValues" dxfId="125" priority="53"/>
  </conditionalFormatting>
  <conditionalFormatting sqref="D386:D418 D300:D309 D154:D181 D45:D57 D359:D378 D311:D341 D347:D357 D77:D88 D90:D104 D187:D232 D6:D43 D238:D261 D59:D75 D107:D148 D265:D296">
    <cfRule type="duplicateValues" dxfId="124" priority="55"/>
  </conditionalFormatting>
  <conditionalFormatting sqref="D262:D264">
    <cfRule type="duplicateValues" dxfId="123" priority="52"/>
  </conditionalFormatting>
  <conditionalFormatting sqref="D297:D299">
    <cfRule type="duplicateValues" dxfId="122" priority="51"/>
  </conditionalFormatting>
  <conditionalFormatting sqref="D379 D381:D385">
    <cfRule type="duplicateValues" dxfId="121" priority="50"/>
  </conditionalFormatting>
  <conditionalFormatting sqref="D310">
    <cfRule type="duplicateValues" dxfId="120" priority="49"/>
  </conditionalFormatting>
  <conditionalFormatting sqref="D233">
    <cfRule type="duplicateValues" dxfId="119" priority="48"/>
  </conditionalFormatting>
  <conditionalFormatting sqref="D76">
    <cfRule type="duplicateValues" dxfId="118" priority="47"/>
  </conditionalFormatting>
  <conditionalFormatting sqref="D105">
    <cfRule type="duplicateValues" dxfId="117" priority="46"/>
  </conditionalFormatting>
  <conditionalFormatting sqref="D358">
    <cfRule type="duplicateValues" dxfId="116" priority="45"/>
  </conditionalFormatting>
  <conditionalFormatting sqref="D380">
    <cfRule type="duplicateValues" dxfId="115" priority="44"/>
  </conditionalFormatting>
  <conditionalFormatting sqref="D234">
    <cfRule type="duplicateValues" dxfId="114" priority="43"/>
  </conditionalFormatting>
  <conditionalFormatting sqref="D237">
    <cfRule type="duplicateValues" dxfId="113" priority="42"/>
  </conditionalFormatting>
  <conditionalFormatting sqref="D342">
    <cfRule type="duplicateValues" dxfId="112" priority="41"/>
  </conditionalFormatting>
  <conditionalFormatting sqref="D89">
    <cfRule type="duplicateValues" dxfId="111" priority="40"/>
  </conditionalFormatting>
  <conditionalFormatting sqref="D106">
    <cfRule type="duplicateValues" dxfId="110" priority="39"/>
  </conditionalFormatting>
  <conditionalFormatting sqref="D151:D152">
    <cfRule type="duplicateValues" dxfId="109" priority="38"/>
  </conditionalFormatting>
  <conditionalFormatting sqref="D182:D184">
    <cfRule type="duplicateValues" dxfId="108" priority="37"/>
  </conditionalFormatting>
  <conditionalFormatting sqref="D235">
    <cfRule type="duplicateValues" dxfId="107" priority="36"/>
  </conditionalFormatting>
  <conditionalFormatting sqref="D343 D345:D346">
    <cfRule type="duplicateValues" dxfId="106" priority="35"/>
  </conditionalFormatting>
  <conditionalFormatting sqref="D459">
    <cfRule type="duplicateValues" dxfId="105" priority="33"/>
  </conditionalFormatting>
  <conditionalFormatting sqref="D564:D565">
    <cfRule type="duplicateValues" dxfId="104" priority="32"/>
  </conditionalFormatting>
  <conditionalFormatting sqref="D801:D833 D715:D724 D569:D596 D460:D472 D774:D793 D726:D756 D762:D772 D492:D503 D505:D519 D602:D647 D421:D458 D653:D676 D474:D490 D522:D563 D680:D711">
    <cfRule type="duplicateValues" dxfId="103" priority="34"/>
  </conditionalFormatting>
  <conditionalFormatting sqref="D677:D679">
    <cfRule type="duplicateValues" dxfId="102" priority="31"/>
  </conditionalFormatting>
  <conditionalFormatting sqref="D712:D714">
    <cfRule type="duplicateValues" dxfId="101" priority="30"/>
  </conditionalFormatting>
  <conditionalFormatting sqref="D794 D796 D798:D800">
    <cfRule type="duplicateValues" dxfId="100" priority="29"/>
  </conditionalFormatting>
  <conditionalFormatting sqref="D725">
    <cfRule type="duplicateValues" dxfId="99" priority="28"/>
  </conditionalFormatting>
  <conditionalFormatting sqref="D648">
    <cfRule type="duplicateValues" dxfId="98" priority="27"/>
  </conditionalFormatting>
  <conditionalFormatting sqref="D491">
    <cfRule type="duplicateValues" dxfId="97" priority="26"/>
  </conditionalFormatting>
  <conditionalFormatting sqref="D520">
    <cfRule type="duplicateValues" dxfId="96" priority="25"/>
  </conditionalFormatting>
  <conditionalFormatting sqref="D773">
    <cfRule type="duplicateValues" dxfId="95" priority="24"/>
  </conditionalFormatting>
  <conditionalFormatting sqref="D795">
    <cfRule type="duplicateValues" dxfId="94" priority="23"/>
  </conditionalFormatting>
  <conditionalFormatting sqref="D649">
    <cfRule type="duplicateValues" dxfId="93" priority="22"/>
  </conditionalFormatting>
  <conditionalFormatting sqref="D652">
    <cfRule type="duplicateValues" dxfId="92" priority="21"/>
  </conditionalFormatting>
  <conditionalFormatting sqref="D757">
    <cfRule type="duplicateValues" dxfId="91" priority="20"/>
  </conditionalFormatting>
  <conditionalFormatting sqref="D504">
    <cfRule type="duplicateValues" dxfId="90" priority="19"/>
  </conditionalFormatting>
  <conditionalFormatting sqref="D521">
    <cfRule type="duplicateValues" dxfId="89" priority="18"/>
  </conditionalFormatting>
  <conditionalFormatting sqref="D566:D567">
    <cfRule type="duplicateValues" dxfId="88" priority="17"/>
  </conditionalFormatting>
  <conditionalFormatting sqref="D597:D599">
    <cfRule type="duplicateValues" dxfId="87" priority="16"/>
  </conditionalFormatting>
  <conditionalFormatting sqref="D650">
    <cfRule type="duplicateValues" dxfId="86" priority="15"/>
  </conditionalFormatting>
  <conditionalFormatting sqref="D758 D760:D761">
    <cfRule type="duplicateValues" dxfId="85" priority="14"/>
  </conditionalFormatting>
  <conditionalFormatting sqref="D759">
    <cfRule type="duplicateValues" dxfId="84" priority="13"/>
  </conditionalFormatting>
  <conditionalFormatting sqref="D344">
    <cfRule type="duplicateValues" dxfId="83" priority="12"/>
  </conditionalFormatting>
  <conditionalFormatting sqref="D797">
    <cfRule type="duplicateValues" dxfId="82" priority="11"/>
  </conditionalFormatting>
  <conditionalFormatting sqref="D473">
    <cfRule type="duplicateValues" dxfId="81" priority="10"/>
  </conditionalFormatting>
  <conditionalFormatting sqref="D58">
    <cfRule type="duplicateValues" dxfId="80" priority="9"/>
  </conditionalFormatting>
  <conditionalFormatting sqref="D185">
    <cfRule type="duplicateValues" dxfId="79" priority="8"/>
  </conditionalFormatting>
  <conditionalFormatting sqref="D600">
    <cfRule type="duplicateValues" dxfId="78" priority="7"/>
  </conditionalFormatting>
  <conditionalFormatting sqref="D186">
    <cfRule type="duplicateValues" dxfId="77" priority="6"/>
  </conditionalFormatting>
  <conditionalFormatting sqref="D601">
    <cfRule type="duplicateValues" dxfId="76" priority="5"/>
  </conditionalFormatting>
  <conditionalFormatting sqref="D153">
    <cfRule type="duplicateValues" dxfId="75" priority="4"/>
  </conditionalFormatting>
  <conditionalFormatting sqref="D568">
    <cfRule type="duplicateValues" dxfId="74" priority="3"/>
  </conditionalFormatting>
  <conditionalFormatting sqref="D236">
    <cfRule type="duplicateValues" dxfId="73" priority="2"/>
  </conditionalFormatting>
  <conditionalFormatting sqref="D651">
    <cfRule type="duplicateValues" dxfId="72" priority="1"/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BM829"/>
  <sheetViews>
    <sheetView showGridLines="0" zoomScale="55" zoomScaleNormal="55" workbookViewId="0">
      <pane xSplit="5" ySplit="7" topLeftCell="F8" activePane="bottomRight" state="frozen"/>
      <selection activeCell="BF24" sqref="BF24:BH24"/>
      <selection pane="topRight" activeCell="BF24" sqref="BF24:BH24"/>
      <selection pane="bottomLeft" activeCell="BF24" sqref="BF24:BH24"/>
      <selection pane="bottomRight" sqref="A1:XFD1048576"/>
    </sheetView>
  </sheetViews>
  <sheetFormatPr defaultRowHeight="15" outlineLevelRow="3" outlineLevelCol="2"/>
  <cols>
    <col min="1" max="1" width="2.85546875" customWidth="1"/>
    <col min="2" max="2" width="9" customWidth="1"/>
    <col min="3" max="3" width="23.140625" hidden="1" customWidth="1" outlineLevel="1"/>
    <col min="4" max="4" width="18.42578125" bestFit="1" customWidth="1" collapsed="1"/>
    <col min="5" max="5" width="27.42578125" hidden="1" customWidth="1" outlineLevel="1"/>
    <col min="6" max="6" width="16.28515625" hidden="1" customWidth="1" outlineLevel="1"/>
    <col min="7" max="7" width="21.140625" customWidth="1" collapsed="1"/>
    <col min="8" max="8" width="19.5703125" bestFit="1" customWidth="1"/>
    <col min="9" max="9" width="17.42578125" customWidth="1"/>
    <col min="10" max="10" width="18.28515625" bestFit="1" customWidth="1"/>
    <col min="11" max="11" width="21.140625" bestFit="1" customWidth="1"/>
    <col min="12" max="12" width="8.85546875" customWidth="1"/>
    <col min="13" max="14" width="19.5703125" customWidth="1"/>
    <col min="15" max="15" width="16.28515625" customWidth="1"/>
    <col min="16" max="16" width="18.28515625" bestFit="1" customWidth="1"/>
    <col min="17" max="17" width="21.140625" bestFit="1" customWidth="1"/>
    <col min="18" max="18" width="8.85546875" customWidth="1"/>
    <col min="19" max="19" width="11.7109375" hidden="1" customWidth="1" outlineLevel="1"/>
    <col min="20" max="20" width="11.140625" hidden="1" customWidth="1" outlineLevel="2"/>
    <col min="21" max="22" width="11.5703125" hidden="1" customWidth="1" outlineLevel="2"/>
    <col min="23" max="24" width="11.42578125" hidden="1" customWidth="1" outlineLevel="2"/>
    <col min="25" max="25" width="12.42578125" hidden="1" customWidth="1" outlineLevel="2"/>
    <col min="26" max="26" width="11.7109375" hidden="1" customWidth="1" outlineLevel="2"/>
    <col min="27" max="27" width="13" hidden="1" customWidth="1" outlineLevel="2"/>
    <col min="28" max="28" width="12.5703125" hidden="1" customWidth="1" outlineLevel="2"/>
    <col min="29" max="29" width="11.140625" hidden="1" customWidth="1" outlineLevel="2"/>
    <col min="30" max="30" width="11.42578125" hidden="1" customWidth="1" outlineLevel="2"/>
    <col min="31" max="31" width="12.42578125" hidden="1" customWidth="1" outlineLevel="2"/>
    <col min="32" max="34" width="11.140625" hidden="1" customWidth="1" outlineLevel="2"/>
    <col min="35" max="35" width="11.7109375" hidden="1" customWidth="1" outlineLevel="2"/>
    <col min="36" max="36" width="12.5703125" hidden="1" customWidth="1" outlineLevel="2"/>
    <col min="37" max="37" width="12.42578125" hidden="1" customWidth="1" outlineLevel="2"/>
    <col min="38" max="40" width="11.5703125" hidden="1" customWidth="1" outlineLevel="2"/>
    <col min="41" max="42" width="11.42578125" hidden="1" customWidth="1" outlineLevel="2"/>
    <col min="43" max="44" width="12.42578125" hidden="1" customWidth="1" outlineLevel="2"/>
    <col min="45" max="45" width="13.140625" hidden="1" customWidth="1" outlineLevel="2"/>
    <col min="46" max="46" width="12.85546875" hidden="1" customWidth="1" outlineLevel="2"/>
    <col min="47" max="48" width="11.140625" hidden="1" customWidth="1" outlineLevel="2"/>
    <col min="49" max="49" width="11.7109375" hidden="1" customWidth="1" outlineLevel="2"/>
    <col min="50" max="50" width="12.140625" hidden="1" customWidth="1" outlineLevel="2"/>
    <col min="51" max="51" width="11.7109375" hidden="1" customWidth="1" outlineLevel="2"/>
    <col min="52" max="52" width="12.140625" hidden="1" customWidth="1" outlineLevel="2"/>
    <col min="53" max="53" width="13" hidden="1" customWidth="1" outlineLevel="2"/>
    <col min="54" max="55" width="11.140625" hidden="1" customWidth="1" outlineLevel="2"/>
    <col min="56" max="56" width="11" hidden="1" customWidth="1" outlineLevel="2"/>
    <col min="57" max="57" width="11.7109375" hidden="1" customWidth="1" outlineLevel="1"/>
    <col min="58" max="58" width="12.85546875" hidden="1" customWidth="1" outlineLevel="1"/>
    <col min="59" max="59" width="13" hidden="1" customWidth="1" outlineLevel="1"/>
    <col min="60" max="60" width="12.5703125" hidden="1" customWidth="1" outlineLevel="1"/>
    <col min="61" max="61" width="18" customWidth="1" collapsed="1"/>
    <col min="62" max="62" width="13.85546875" customWidth="1"/>
    <col min="63" max="63" width="20.28515625" customWidth="1"/>
    <col min="64" max="64" width="12.85546875" bestFit="1" customWidth="1"/>
    <col min="65" max="65" width="16.28515625" bestFit="1" customWidth="1"/>
  </cols>
  <sheetData>
    <row r="1" spans="2:65" ht="25.5">
      <c r="B1" s="37" t="s">
        <v>1261</v>
      </c>
      <c r="C1" s="32"/>
      <c r="E1" s="125"/>
      <c r="F1" s="199"/>
      <c r="G1" s="126" t="s">
        <v>754</v>
      </c>
      <c r="H1" s="126"/>
      <c r="I1" s="126"/>
      <c r="J1" s="125"/>
      <c r="L1" s="127"/>
      <c r="M1" s="138"/>
      <c r="N1" s="125"/>
      <c r="O1" s="125"/>
      <c r="P1" s="125"/>
      <c r="R1" s="127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K1" s="129"/>
    </row>
    <row r="2" spans="2:65" ht="18">
      <c r="B2" s="38" t="s">
        <v>778</v>
      </c>
      <c r="D2" s="33" t="s">
        <v>1270</v>
      </c>
      <c r="E2" s="125"/>
      <c r="F2" s="199"/>
      <c r="G2" s="126" t="s">
        <v>704</v>
      </c>
      <c r="H2" s="126" t="s">
        <v>705</v>
      </c>
      <c r="I2" s="126"/>
      <c r="J2" s="131"/>
      <c r="L2" s="127"/>
      <c r="M2" s="138"/>
      <c r="N2" s="125"/>
      <c r="O2" s="130"/>
      <c r="P2" s="131"/>
      <c r="R2" s="127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K2" s="129"/>
    </row>
    <row r="3" spans="2:65">
      <c r="B3" s="53"/>
      <c r="C3" s="53"/>
      <c r="D3" s="54"/>
      <c r="E3" s="132"/>
      <c r="F3" s="201"/>
      <c r="G3" s="133" t="s">
        <v>706</v>
      </c>
      <c r="H3" s="126" t="s">
        <v>707</v>
      </c>
      <c r="I3" s="126"/>
      <c r="J3" s="132"/>
      <c r="K3" s="134"/>
      <c r="L3" s="135"/>
      <c r="M3" s="138"/>
      <c r="N3" s="125"/>
      <c r="O3" s="132"/>
      <c r="P3" s="132"/>
      <c r="Q3" s="134"/>
      <c r="R3" s="135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4"/>
      <c r="BJ3" s="134"/>
      <c r="BK3" s="137"/>
      <c r="BL3" s="134"/>
    </row>
    <row r="4" spans="2:65">
      <c r="D4" s="34"/>
      <c r="E4" s="125"/>
      <c r="F4" s="199"/>
      <c r="G4" s="133" t="s">
        <v>708</v>
      </c>
      <c r="H4" s="126"/>
      <c r="I4" s="126"/>
      <c r="J4" s="125"/>
      <c r="L4" s="127"/>
      <c r="M4" s="126"/>
      <c r="N4" s="138"/>
      <c r="O4" s="125"/>
      <c r="P4" s="125"/>
      <c r="R4" s="127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K4" s="129"/>
    </row>
    <row r="5" spans="2:65">
      <c r="D5" s="139" t="s">
        <v>779</v>
      </c>
      <c r="E5" s="125"/>
      <c r="F5" s="125"/>
      <c r="G5" s="125"/>
      <c r="H5" s="125"/>
      <c r="I5" s="125"/>
      <c r="J5" s="125"/>
      <c r="L5" s="127"/>
      <c r="R5" s="127"/>
      <c r="S5" s="226" t="s">
        <v>158</v>
      </c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U5" s="226"/>
      <c r="AV5" s="226"/>
      <c r="AW5" s="226"/>
      <c r="AX5" s="226"/>
      <c r="AY5" s="226"/>
      <c r="AZ5" s="226"/>
      <c r="BA5" s="226"/>
      <c r="BB5" s="226"/>
      <c r="BC5" s="226"/>
      <c r="BD5" s="226"/>
      <c r="BE5" s="226"/>
      <c r="BF5" s="226"/>
      <c r="BG5" s="226"/>
      <c r="BH5" s="226"/>
      <c r="BK5" s="129"/>
    </row>
    <row r="6" spans="2:65">
      <c r="B6" s="227" t="s">
        <v>780</v>
      </c>
      <c r="C6" s="227" t="s">
        <v>103</v>
      </c>
      <c r="D6" s="227" t="s">
        <v>78</v>
      </c>
      <c r="E6" s="227" t="s">
        <v>23</v>
      </c>
      <c r="F6" s="227" t="s">
        <v>10</v>
      </c>
      <c r="G6" s="39" t="s">
        <v>1271</v>
      </c>
      <c r="H6" s="40"/>
      <c r="I6" s="40"/>
      <c r="J6" s="40"/>
      <c r="K6" s="40"/>
      <c r="L6" s="41"/>
      <c r="M6" s="40"/>
      <c r="N6" s="40"/>
      <c r="O6" s="40"/>
      <c r="P6" s="40"/>
      <c r="Q6" s="40"/>
      <c r="R6" s="41"/>
      <c r="S6" s="141">
        <v>320013</v>
      </c>
      <c r="T6" s="141">
        <v>323555</v>
      </c>
      <c r="U6" s="141">
        <v>342146</v>
      </c>
      <c r="V6" s="141">
        <v>320014</v>
      </c>
      <c r="W6" s="141">
        <v>323510</v>
      </c>
      <c r="X6" s="141">
        <v>320015</v>
      </c>
      <c r="Y6" s="141">
        <v>320012</v>
      </c>
      <c r="Z6" s="141">
        <v>323100</v>
      </c>
      <c r="AA6" s="141">
        <v>320020</v>
      </c>
      <c r="AB6" s="141">
        <v>323001</v>
      </c>
      <c r="AC6" s="141">
        <v>325000</v>
      </c>
      <c r="AD6" s="141">
        <v>320011</v>
      </c>
      <c r="AE6" s="141">
        <v>320917</v>
      </c>
      <c r="AF6" s="141">
        <v>320918</v>
      </c>
      <c r="AG6" s="141">
        <v>320007</v>
      </c>
      <c r="AH6" s="141">
        <v>320920</v>
      </c>
      <c r="AI6" s="141">
        <v>320919</v>
      </c>
      <c r="AJ6" s="141">
        <v>320000</v>
      </c>
      <c r="AK6" s="141">
        <v>320002</v>
      </c>
      <c r="AL6" s="141">
        <v>320006</v>
      </c>
      <c r="AM6" s="141">
        <v>320106</v>
      </c>
      <c r="AN6" s="141">
        <v>331021</v>
      </c>
      <c r="AO6" s="141">
        <v>321245</v>
      </c>
      <c r="AP6" s="141">
        <v>320107</v>
      </c>
      <c r="AQ6" s="141">
        <v>320105</v>
      </c>
      <c r="AR6" s="141">
        <v>320921</v>
      </c>
      <c r="AS6" s="141">
        <v>320001</v>
      </c>
      <c r="AT6" s="141">
        <v>320016</v>
      </c>
      <c r="AU6" s="141">
        <v>320017</v>
      </c>
      <c r="AV6" s="141">
        <v>320009</v>
      </c>
      <c r="AW6" s="141">
        <v>324001</v>
      </c>
      <c r="AX6" s="141">
        <v>324143</v>
      </c>
      <c r="AY6" s="141">
        <v>324901</v>
      </c>
      <c r="AZ6" s="141">
        <v>323003</v>
      </c>
      <c r="BA6" s="141">
        <v>323102</v>
      </c>
      <c r="BB6" s="141">
        <v>320018</v>
      </c>
      <c r="BC6" s="141">
        <v>320019</v>
      </c>
      <c r="BD6" s="141">
        <v>322900</v>
      </c>
      <c r="BE6" s="142">
        <v>322109</v>
      </c>
      <c r="BF6" s="141">
        <v>327100</v>
      </c>
      <c r="BG6" s="141">
        <v>327102</v>
      </c>
      <c r="BH6" s="142">
        <v>327103</v>
      </c>
      <c r="BI6" s="222" t="s">
        <v>1272</v>
      </c>
      <c r="BJ6" s="223"/>
      <c r="BK6" s="224" t="s">
        <v>1273</v>
      </c>
      <c r="BL6" s="225"/>
    </row>
    <row r="7" spans="2:65" ht="47.25" customHeight="1">
      <c r="B7" s="227"/>
      <c r="C7" s="227"/>
      <c r="D7" s="227"/>
      <c r="E7" s="227"/>
      <c r="F7" s="227"/>
      <c r="G7" s="35" t="s">
        <v>1068</v>
      </c>
      <c r="H7" s="35" t="s">
        <v>1069</v>
      </c>
      <c r="I7" s="35" t="s">
        <v>1124</v>
      </c>
      <c r="J7" s="35" t="s">
        <v>1071</v>
      </c>
      <c r="K7" s="35" t="s">
        <v>1072</v>
      </c>
      <c r="L7" s="143" t="s">
        <v>1073</v>
      </c>
      <c r="M7" s="35" t="s">
        <v>1070</v>
      </c>
      <c r="N7" s="35" t="s">
        <v>781</v>
      </c>
      <c r="O7" s="35" t="s">
        <v>1125</v>
      </c>
      <c r="P7" s="35" t="s">
        <v>1074</v>
      </c>
      <c r="Q7" s="35" t="s">
        <v>1075</v>
      </c>
      <c r="R7" s="143" t="s">
        <v>1076</v>
      </c>
      <c r="S7" s="144" t="s">
        <v>709</v>
      </c>
      <c r="T7" s="144" t="s">
        <v>104</v>
      </c>
      <c r="U7" s="144" t="s">
        <v>105</v>
      </c>
      <c r="V7" s="144" t="s">
        <v>717</v>
      </c>
      <c r="W7" s="144" t="s">
        <v>106</v>
      </c>
      <c r="X7" s="144" t="s">
        <v>710</v>
      </c>
      <c r="Y7" s="144" t="s">
        <v>663</v>
      </c>
      <c r="Z7" s="144" t="s">
        <v>711</v>
      </c>
      <c r="AA7" s="144" t="s">
        <v>1178</v>
      </c>
      <c r="AB7" s="144" t="s">
        <v>415</v>
      </c>
      <c r="AC7" s="144" t="s">
        <v>557</v>
      </c>
      <c r="AD7" s="144" t="s">
        <v>591</v>
      </c>
      <c r="AE7" s="144" t="s">
        <v>1146</v>
      </c>
      <c r="AF7" s="144" t="s">
        <v>1274</v>
      </c>
      <c r="AG7" s="144" t="s">
        <v>335</v>
      </c>
      <c r="AH7" s="144" t="s">
        <v>1275</v>
      </c>
      <c r="AI7" s="144" t="s">
        <v>1276</v>
      </c>
      <c r="AJ7" s="144" t="s">
        <v>592</v>
      </c>
      <c r="AK7" s="144" t="s">
        <v>326</v>
      </c>
      <c r="AL7" s="144" t="s">
        <v>331</v>
      </c>
      <c r="AM7" s="144" t="s">
        <v>712</v>
      </c>
      <c r="AN7" s="144" t="s">
        <v>107</v>
      </c>
      <c r="AO7" s="144" t="s">
        <v>108</v>
      </c>
      <c r="AP7" s="144" t="s">
        <v>718</v>
      </c>
      <c r="AQ7" s="144" t="s">
        <v>664</v>
      </c>
      <c r="AR7" s="144" t="s">
        <v>1277</v>
      </c>
      <c r="AS7" s="144" t="s">
        <v>593</v>
      </c>
      <c r="AT7" s="144" t="s">
        <v>1170</v>
      </c>
      <c r="AU7" s="144" t="s">
        <v>690</v>
      </c>
      <c r="AV7" s="144" t="s">
        <v>336</v>
      </c>
      <c r="AW7" s="144" t="s">
        <v>1126</v>
      </c>
      <c r="AX7" s="144" t="s">
        <v>1127</v>
      </c>
      <c r="AY7" s="144" t="s">
        <v>1128</v>
      </c>
      <c r="AZ7" s="144" t="s">
        <v>1129</v>
      </c>
      <c r="BA7" s="144" t="s">
        <v>1130</v>
      </c>
      <c r="BB7" s="144" t="s">
        <v>1210</v>
      </c>
      <c r="BC7" s="144" t="s">
        <v>1211</v>
      </c>
      <c r="BD7" s="144" t="s">
        <v>1278</v>
      </c>
      <c r="BE7" s="144" t="s">
        <v>1171</v>
      </c>
      <c r="BF7" s="144" t="s">
        <v>594</v>
      </c>
      <c r="BG7" s="144" t="s">
        <v>595</v>
      </c>
      <c r="BH7" s="144" t="s">
        <v>596</v>
      </c>
      <c r="BI7" s="202" t="s">
        <v>1191</v>
      </c>
      <c r="BJ7" s="144" t="s">
        <v>1279</v>
      </c>
      <c r="BK7" s="144" t="s">
        <v>11</v>
      </c>
      <c r="BL7" s="145" t="s">
        <v>1250</v>
      </c>
    </row>
    <row r="8" spans="2:65" ht="18" hidden="1" customHeight="1" outlineLevel="3">
      <c r="B8" s="146" t="s">
        <v>744</v>
      </c>
      <c r="C8" s="146"/>
      <c r="D8" s="146">
        <v>2118</v>
      </c>
      <c r="E8" s="147" t="s">
        <v>159</v>
      </c>
      <c r="F8" s="146" t="s">
        <v>782</v>
      </c>
      <c r="G8" s="124">
        <v>4632045.9887853879</v>
      </c>
      <c r="H8" s="49">
        <v>3446247.9509999999</v>
      </c>
      <c r="I8" s="49">
        <v>0</v>
      </c>
      <c r="J8" s="124">
        <v>3446247.9509999999</v>
      </c>
      <c r="K8" s="124">
        <v>-1185798.0377853881</v>
      </c>
      <c r="L8" s="148">
        <v>0.74400123818798114</v>
      </c>
      <c r="M8" s="124">
        <v>4529445.9887853879</v>
      </c>
      <c r="N8" s="49">
        <v>3414198.7879999997</v>
      </c>
      <c r="O8" s="49">
        <v>0</v>
      </c>
      <c r="P8" s="124">
        <v>3414198.7879999997</v>
      </c>
      <c r="Q8" s="124">
        <v>-1115247.2007853882</v>
      </c>
      <c r="R8" s="148">
        <v>0.75377845247593911</v>
      </c>
      <c r="S8" s="49">
        <v>139609.139</v>
      </c>
      <c r="T8" s="49">
        <v>0</v>
      </c>
      <c r="U8" s="49">
        <v>0</v>
      </c>
      <c r="V8" s="49">
        <v>0</v>
      </c>
      <c r="W8" s="49">
        <v>0</v>
      </c>
      <c r="X8" s="49">
        <v>748284.50399999996</v>
      </c>
      <c r="Y8" s="49">
        <v>0</v>
      </c>
      <c r="Z8" s="49">
        <v>0</v>
      </c>
      <c r="AA8" s="49">
        <v>0</v>
      </c>
      <c r="AB8" s="49">
        <v>0</v>
      </c>
      <c r="AC8" s="49">
        <v>28857.17</v>
      </c>
      <c r="AD8" s="49">
        <v>7899.8630000000003</v>
      </c>
      <c r="AE8" s="49">
        <v>0</v>
      </c>
      <c r="AF8" s="49">
        <v>78110.277000000002</v>
      </c>
      <c r="AG8" s="49">
        <v>81261.724000000002</v>
      </c>
      <c r="AH8" s="49">
        <v>0</v>
      </c>
      <c r="AI8" s="49">
        <v>0</v>
      </c>
      <c r="AJ8" s="49">
        <v>1593154.085</v>
      </c>
      <c r="AK8" s="49">
        <v>0</v>
      </c>
      <c r="AL8" s="49">
        <v>0</v>
      </c>
      <c r="AM8" s="49">
        <v>0</v>
      </c>
      <c r="AN8" s="49">
        <v>0</v>
      </c>
      <c r="AO8" s="49">
        <v>0</v>
      </c>
      <c r="AP8" s="49">
        <v>332315.03899999999</v>
      </c>
      <c r="AQ8" s="49">
        <v>0</v>
      </c>
      <c r="AR8" s="49">
        <v>39138.391000000003</v>
      </c>
      <c r="AS8" s="49">
        <v>0</v>
      </c>
      <c r="AT8" s="49">
        <v>0</v>
      </c>
      <c r="AU8" s="49">
        <v>0</v>
      </c>
      <c r="AV8" s="49">
        <v>142060.12899999999</v>
      </c>
      <c r="AW8" s="49">
        <v>23543.748</v>
      </c>
      <c r="AX8" s="49">
        <v>35902.625999999997</v>
      </c>
      <c r="AY8" s="49">
        <v>57.682000000000002</v>
      </c>
      <c r="AZ8" s="49">
        <v>23514.44</v>
      </c>
      <c r="BA8" s="49">
        <v>33368.625999999997</v>
      </c>
      <c r="BB8" s="49">
        <v>43476.28</v>
      </c>
      <c r="BC8" s="49">
        <v>35049.885999999999</v>
      </c>
      <c r="BD8" s="49">
        <v>0</v>
      </c>
      <c r="BE8" s="49">
        <v>28595.179</v>
      </c>
      <c r="BF8" s="49">
        <v>24167.348999999998</v>
      </c>
      <c r="BG8" s="49">
        <v>0</v>
      </c>
      <c r="BH8" s="49">
        <v>7881.8140000000003</v>
      </c>
      <c r="BI8" s="124"/>
      <c r="BJ8" s="148"/>
      <c r="BK8" s="124"/>
      <c r="BL8" s="148"/>
      <c r="BM8" s="149">
        <v>0</v>
      </c>
    </row>
    <row r="9" spans="2:65" ht="18" hidden="1" customHeight="1" outlineLevel="3">
      <c r="B9" s="150" t="s">
        <v>744</v>
      </c>
      <c r="C9" s="150"/>
      <c r="D9" s="150">
        <v>2112</v>
      </c>
      <c r="E9" s="151" t="s">
        <v>160</v>
      </c>
      <c r="F9" s="150" t="s">
        <v>783</v>
      </c>
      <c r="G9" s="49">
        <v>4460889.5273786904</v>
      </c>
      <c r="H9" s="49">
        <v>3270316.091</v>
      </c>
      <c r="I9" s="49">
        <v>-774.65499999999997</v>
      </c>
      <c r="J9" s="49">
        <v>3269541.4360000002</v>
      </c>
      <c r="K9" s="49">
        <v>-1191348.0913786902</v>
      </c>
      <c r="L9" s="152">
        <v>0.7329348588287613</v>
      </c>
      <c r="M9" s="49">
        <v>4362849.5273786904</v>
      </c>
      <c r="N9" s="49">
        <v>3221311.608</v>
      </c>
      <c r="O9" s="49">
        <v>-774.65499999999997</v>
      </c>
      <c r="P9" s="49">
        <v>3220536.9530000002</v>
      </c>
      <c r="Q9" s="49">
        <v>-1142312.5743786902</v>
      </c>
      <c r="R9" s="152">
        <v>0.7381728232408189</v>
      </c>
      <c r="S9" s="49">
        <v>153139.46100000001</v>
      </c>
      <c r="T9" s="49">
        <v>0</v>
      </c>
      <c r="U9" s="49">
        <v>0</v>
      </c>
      <c r="V9" s="49">
        <v>0</v>
      </c>
      <c r="W9" s="49">
        <v>0</v>
      </c>
      <c r="X9" s="49">
        <v>654462.821</v>
      </c>
      <c r="Y9" s="49">
        <v>0</v>
      </c>
      <c r="Z9" s="49">
        <v>0</v>
      </c>
      <c r="AA9" s="49">
        <v>0</v>
      </c>
      <c r="AB9" s="49">
        <v>0</v>
      </c>
      <c r="AC9" s="49">
        <v>31126.074000000001</v>
      </c>
      <c r="AD9" s="49">
        <v>7876.4740000000002</v>
      </c>
      <c r="AE9" s="49">
        <v>0</v>
      </c>
      <c r="AF9" s="49">
        <v>92782.532000000007</v>
      </c>
      <c r="AG9" s="49">
        <v>50447.129000000001</v>
      </c>
      <c r="AH9" s="49">
        <v>0</v>
      </c>
      <c r="AI9" s="49">
        <v>0</v>
      </c>
      <c r="AJ9" s="49">
        <v>1425654.362</v>
      </c>
      <c r="AK9" s="49">
        <v>0</v>
      </c>
      <c r="AL9" s="49">
        <v>0</v>
      </c>
      <c r="AM9" s="49">
        <v>0</v>
      </c>
      <c r="AN9" s="49">
        <v>0</v>
      </c>
      <c r="AO9" s="49">
        <v>0</v>
      </c>
      <c r="AP9" s="49">
        <v>254270.019</v>
      </c>
      <c r="AQ9" s="49">
        <v>0</v>
      </c>
      <c r="AR9" s="49">
        <v>75580.27</v>
      </c>
      <c r="AS9" s="49">
        <v>0</v>
      </c>
      <c r="AT9" s="49">
        <v>0</v>
      </c>
      <c r="AU9" s="49">
        <v>0</v>
      </c>
      <c r="AV9" s="49">
        <v>138487.326</v>
      </c>
      <c r="AW9" s="49">
        <v>10961.035</v>
      </c>
      <c r="AX9" s="49">
        <v>45187.061000000002</v>
      </c>
      <c r="AY9" s="49">
        <v>48.646000000000001</v>
      </c>
      <c r="AZ9" s="49">
        <v>72251.407000000007</v>
      </c>
      <c r="BA9" s="49">
        <v>72123.595000000001</v>
      </c>
      <c r="BB9" s="49">
        <v>25003.832999999999</v>
      </c>
      <c r="BC9" s="49">
        <v>1234.18</v>
      </c>
      <c r="BD9" s="49">
        <v>0</v>
      </c>
      <c r="BE9" s="49">
        <v>110675.383</v>
      </c>
      <c r="BF9" s="49">
        <v>29505.313999999998</v>
      </c>
      <c r="BG9" s="49">
        <v>0</v>
      </c>
      <c r="BH9" s="49">
        <v>19499.169000000002</v>
      </c>
      <c r="BI9" s="49"/>
      <c r="BJ9" s="152"/>
      <c r="BK9" s="49"/>
      <c r="BL9" s="152"/>
      <c r="BM9" s="149">
        <v>7.2645889304112643E-10</v>
      </c>
    </row>
    <row r="10" spans="2:65" ht="18" hidden="1" customHeight="1" outlineLevel="3">
      <c r="B10" s="150" t="s">
        <v>744</v>
      </c>
      <c r="C10" s="150"/>
      <c r="D10" s="150">
        <v>2117</v>
      </c>
      <c r="E10" s="151" t="s">
        <v>180</v>
      </c>
      <c r="F10" s="150" t="s">
        <v>784</v>
      </c>
      <c r="G10" s="49">
        <v>4460889.9300000006</v>
      </c>
      <c r="H10" s="49">
        <v>3273798.0869999998</v>
      </c>
      <c r="I10" s="49">
        <v>0</v>
      </c>
      <c r="J10" s="49">
        <v>3273798.0869999998</v>
      </c>
      <c r="K10" s="49">
        <v>-1187091.8430000008</v>
      </c>
      <c r="L10" s="152">
        <v>0.73388900833067616</v>
      </c>
      <c r="M10" s="49">
        <v>4362849.9300000006</v>
      </c>
      <c r="N10" s="49">
        <v>3251853.9619999998</v>
      </c>
      <c r="O10" s="49">
        <v>0</v>
      </c>
      <c r="P10" s="49">
        <v>3251853.9619999998</v>
      </c>
      <c r="Q10" s="49">
        <v>-1110995.9680000008</v>
      </c>
      <c r="R10" s="152">
        <v>0.74535086335183653</v>
      </c>
      <c r="S10" s="49">
        <v>99370.532000000007</v>
      </c>
      <c r="T10" s="49">
        <v>0</v>
      </c>
      <c r="U10" s="49">
        <v>0</v>
      </c>
      <c r="V10" s="49">
        <v>0</v>
      </c>
      <c r="W10" s="49">
        <v>0</v>
      </c>
      <c r="X10" s="49">
        <v>734254.42599999998</v>
      </c>
      <c r="Y10" s="49">
        <v>0</v>
      </c>
      <c r="Z10" s="49">
        <v>0</v>
      </c>
      <c r="AA10" s="49">
        <v>0</v>
      </c>
      <c r="AB10" s="49">
        <v>0</v>
      </c>
      <c r="AC10" s="49">
        <v>137031.35800000001</v>
      </c>
      <c r="AD10" s="49">
        <v>14823.847</v>
      </c>
      <c r="AE10" s="49">
        <v>0</v>
      </c>
      <c r="AF10" s="49">
        <v>27448.365000000002</v>
      </c>
      <c r="AG10" s="49">
        <v>49726.921000000002</v>
      </c>
      <c r="AH10" s="49">
        <v>0</v>
      </c>
      <c r="AI10" s="49">
        <v>0</v>
      </c>
      <c r="AJ10" s="49">
        <v>1547612.344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359299.65700000001</v>
      </c>
      <c r="AQ10" s="49">
        <v>0</v>
      </c>
      <c r="AR10" s="49">
        <v>25336.286</v>
      </c>
      <c r="AS10" s="49">
        <v>0</v>
      </c>
      <c r="AT10" s="49">
        <v>0</v>
      </c>
      <c r="AU10" s="49">
        <v>0</v>
      </c>
      <c r="AV10" s="49">
        <v>148456.37899999999</v>
      </c>
      <c r="AW10" s="49">
        <v>13134.009</v>
      </c>
      <c r="AX10" s="49">
        <v>24836.503000000001</v>
      </c>
      <c r="AY10" s="49">
        <v>0</v>
      </c>
      <c r="AZ10" s="49">
        <v>4285.6760000000004</v>
      </c>
      <c r="BA10" s="49">
        <v>3096.5880000000002</v>
      </c>
      <c r="BB10" s="49">
        <v>20704.648000000001</v>
      </c>
      <c r="BC10" s="49">
        <v>17609.668000000001</v>
      </c>
      <c r="BD10" s="49">
        <v>0</v>
      </c>
      <c r="BE10" s="49">
        <v>24826.755000000001</v>
      </c>
      <c r="BF10" s="49">
        <v>20526.477999999999</v>
      </c>
      <c r="BG10" s="49">
        <v>0</v>
      </c>
      <c r="BH10" s="49">
        <v>1417.6469999999999</v>
      </c>
      <c r="BI10" s="49"/>
      <c r="BJ10" s="152"/>
      <c r="BK10" s="49"/>
      <c r="BL10" s="152"/>
      <c r="BM10" s="149">
        <v>4.6566128730773926E-10</v>
      </c>
    </row>
    <row r="11" spans="2:65" ht="18" customHeight="1" outlineLevel="1" collapsed="1">
      <c r="B11" s="153" t="s">
        <v>744</v>
      </c>
      <c r="C11" s="153"/>
      <c r="D11" s="153" t="s">
        <v>785</v>
      </c>
      <c r="E11" s="153"/>
      <c r="F11" s="153"/>
      <c r="G11" s="154">
        <v>13553825.446164079</v>
      </c>
      <c r="H11" s="154">
        <v>9990362.1289999988</v>
      </c>
      <c r="I11" s="154">
        <v>-774.65499999999997</v>
      </c>
      <c r="J11" s="154">
        <v>9989587.4739999995</v>
      </c>
      <c r="K11" s="155">
        <v>-3564237.9721640791</v>
      </c>
      <c r="L11" s="156">
        <v>0.73703084886836812</v>
      </c>
      <c r="M11" s="154">
        <v>13255145.446164079</v>
      </c>
      <c r="N11" s="154">
        <v>9887364.3579999991</v>
      </c>
      <c r="O11" s="154">
        <v>-774.65499999999997</v>
      </c>
      <c r="P11" s="154">
        <v>9886589.7029999997</v>
      </c>
      <c r="Q11" s="155">
        <v>-3368555.7431640793</v>
      </c>
      <c r="R11" s="156">
        <v>0.74586806634106684</v>
      </c>
      <c r="S11" s="154">
        <v>392119.13199999998</v>
      </c>
      <c r="T11" s="154">
        <v>0</v>
      </c>
      <c r="U11" s="154">
        <v>0</v>
      </c>
      <c r="V11" s="154">
        <v>0</v>
      </c>
      <c r="W11" s="154">
        <v>0</v>
      </c>
      <c r="X11" s="154">
        <v>2137001.7510000002</v>
      </c>
      <c r="Y11" s="154">
        <v>0</v>
      </c>
      <c r="Z11" s="154">
        <v>0</v>
      </c>
      <c r="AA11" s="154">
        <v>0</v>
      </c>
      <c r="AB11" s="154">
        <v>0</v>
      </c>
      <c r="AC11" s="154">
        <v>197014.60200000001</v>
      </c>
      <c r="AD11" s="154">
        <v>30600.184000000001</v>
      </c>
      <c r="AE11" s="154">
        <v>0</v>
      </c>
      <c r="AF11" s="154">
        <v>198341.174</v>
      </c>
      <c r="AG11" s="154">
        <v>181435.774</v>
      </c>
      <c r="AH11" s="154">
        <v>0</v>
      </c>
      <c r="AI11" s="154">
        <v>0</v>
      </c>
      <c r="AJ11" s="154">
        <v>4566420.7909999993</v>
      </c>
      <c r="AK11" s="154">
        <v>0</v>
      </c>
      <c r="AL11" s="154">
        <v>0</v>
      </c>
      <c r="AM11" s="154">
        <v>0</v>
      </c>
      <c r="AN11" s="154">
        <v>0</v>
      </c>
      <c r="AO11" s="154">
        <v>0</v>
      </c>
      <c r="AP11" s="154">
        <v>945884.71499999997</v>
      </c>
      <c r="AQ11" s="154">
        <v>0</v>
      </c>
      <c r="AR11" s="154">
        <v>140054.94700000001</v>
      </c>
      <c r="AS11" s="154">
        <v>0</v>
      </c>
      <c r="AT11" s="154">
        <v>0</v>
      </c>
      <c r="AU11" s="154">
        <v>0</v>
      </c>
      <c r="AV11" s="154">
        <v>429003.83399999992</v>
      </c>
      <c r="AW11" s="154">
        <v>47638.791999999994</v>
      </c>
      <c r="AX11" s="154">
        <v>105926.19</v>
      </c>
      <c r="AY11" s="154">
        <v>106.328</v>
      </c>
      <c r="AZ11" s="154">
        <v>100051.52300000002</v>
      </c>
      <c r="BA11" s="154">
        <v>108588.80899999999</v>
      </c>
      <c r="BB11" s="154">
        <v>89184.760999999999</v>
      </c>
      <c r="BC11" s="154">
        <v>53893.733999999997</v>
      </c>
      <c r="BD11" s="154">
        <v>0</v>
      </c>
      <c r="BE11" s="154">
        <v>164097.31700000001</v>
      </c>
      <c r="BF11" s="154">
        <v>74199.141000000003</v>
      </c>
      <c r="BG11" s="154">
        <v>0</v>
      </c>
      <c r="BH11" s="154">
        <v>28798.63</v>
      </c>
      <c r="BI11" s="154"/>
      <c r="BJ11" s="156">
        <v>0</v>
      </c>
      <c r="BK11" s="154"/>
      <c r="BL11" s="156"/>
      <c r="BM11" s="149">
        <v>1.1921201803488657E-9</v>
      </c>
    </row>
    <row r="12" spans="2:65" ht="18" hidden="1" customHeight="1" outlineLevel="3">
      <c r="B12" s="150" t="s">
        <v>6</v>
      </c>
      <c r="C12" s="150"/>
      <c r="D12" s="150" t="s">
        <v>597</v>
      </c>
      <c r="E12" s="151" t="s">
        <v>598</v>
      </c>
      <c r="F12" s="150" t="s">
        <v>786</v>
      </c>
      <c r="G12" s="49">
        <v>40000</v>
      </c>
      <c r="H12" s="49">
        <v>60010.697999999997</v>
      </c>
      <c r="I12" s="49">
        <v>0</v>
      </c>
      <c r="J12" s="49">
        <v>60010.697999999997</v>
      </c>
      <c r="K12" s="49">
        <v>20010.697999999997</v>
      </c>
      <c r="L12" s="152">
        <v>1.5002674499999999</v>
      </c>
      <c r="M12" s="49">
        <v>40000</v>
      </c>
      <c r="N12" s="49">
        <v>59571.942999999999</v>
      </c>
      <c r="O12" s="49">
        <v>0</v>
      </c>
      <c r="P12" s="49">
        <v>59571.942999999999</v>
      </c>
      <c r="Q12" s="49">
        <v>19571.942999999999</v>
      </c>
      <c r="R12" s="152">
        <v>1.4892985750000001</v>
      </c>
      <c r="S12" s="49">
        <v>438.75299999999999</v>
      </c>
      <c r="T12" s="49">
        <v>0</v>
      </c>
      <c r="U12" s="49">
        <v>0</v>
      </c>
      <c r="V12" s="49">
        <v>0</v>
      </c>
      <c r="W12" s="49">
        <v>0</v>
      </c>
      <c r="X12" s="49">
        <v>822.66600000000005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932.35299999999995</v>
      </c>
      <c r="AH12" s="49">
        <v>0</v>
      </c>
      <c r="AI12" s="49">
        <v>0</v>
      </c>
      <c r="AJ12" s="49">
        <v>15093.152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41133.288999999997</v>
      </c>
      <c r="AQ12" s="49">
        <v>0</v>
      </c>
      <c r="AR12" s="49">
        <v>0</v>
      </c>
      <c r="AS12" s="49">
        <v>0</v>
      </c>
      <c r="AT12" s="49">
        <v>0</v>
      </c>
      <c r="AU12" s="49">
        <v>0</v>
      </c>
      <c r="AV12" s="49">
        <v>526.505</v>
      </c>
      <c r="AW12" s="49">
        <v>0</v>
      </c>
      <c r="AX12" s="49">
        <v>0</v>
      </c>
      <c r="AY12" s="49">
        <v>0</v>
      </c>
      <c r="AZ12" s="49">
        <v>0</v>
      </c>
      <c r="BA12" s="49">
        <v>0</v>
      </c>
      <c r="BB12" s="49">
        <v>625.22500000000002</v>
      </c>
      <c r="BC12" s="49">
        <v>0</v>
      </c>
      <c r="BD12" s="49">
        <v>0</v>
      </c>
      <c r="BE12" s="49">
        <v>0</v>
      </c>
      <c r="BF12" s="49">
        <v>438.755</v>
      </c>
      <c r="BG12" s="49">
        <v>0</v>
      </c>
      <c r="BH12" s="49">
        <v>0</v>
      </c>
      <c r="BI12" s="49"/>
      <c r="BJ12" s="152"/>
      <c r="BK12" s="49"/>
      <c r="BL12" s="152"/>
      <c r="BM12" s="149">
        <v>-7.2759576141834259E-12</v>
      </c>
    </row>
    <row r="13" spans="2:65" ht="18" hidden="1" customHeight="1" outlineLevel="3">
      <c r="B13" s="150" t="s">
        <v>6</v>
      </c>
      <c r="C13" s="150"/>
      <c r="D13" s="157" t="s">
        <v>665</v>
      </c>
      <c r="E13" s="151" t="s">
        <v>666</v>
      </c>
      <c r="F13" s="150" t="s">
        <v>787</v>
      </c>
      <c r="G13" s="49">
        <v>40000</v>
      </c>
      <c r="H13" s="49">
        <v>0</v>
      </c>
      <c r="I13" s="49">
        <v>0</v>
      </c>
      <c r="J13" s="49">
        <v>0</v>
      </c>
      <c r="K13" s="49">
        <v>-40000</v>
      </c>
      <c r="L13" s="152">
        <v>0</v>
      </c>
      <c r="M13" s="49">
        <v>40000</v>
      </c>
      <c r="N13" s="49">
        <v>0</v>
      </c>
      <c r="O13" s="49">
        <v>0</v>
      </c>
      <c r="P13" s="49">
        <v>0</v>
      </c>
      <c r="Q13" s="49">
        <v>-40000</v>
      </c>
      <c r="R13" s="152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0</v>
      </c>
      <c r="AL13" s="49">
        <v>0</v>
      </c>
      <c r="AM13" s="49">
        <v>0</v>
      </c>
      <c r="AN13" s="49">
        <v>0</v>
      </c>
      <c r="AO13" s="49">
        <v>0</v>
      </c>
      <c r="AP13" s="49">
        <v>0</v>
      </c>
      <c r="AQ13" s="49">
        <v>0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0</v>
      </c>
      <c r="BG13" s="49">
        <v>0</v>
      </c>
      <c r="BH13" s="49">
        <v>0</v>
      </c>
      <c r="BI13" s="49"/>
      <c r="BJ13" s="152"/>
      <c r="BK13" s="49"/>
      <c r="BL13" s="152"/>
      <c r="BM13" s="149">
        <v>0</v>
      </c>
    </row>
    <row r="14" spans="2:65" ht="18" hidden="1" customHeight="1" outlineLevel="2">
      <c r="B14" s="158" t="s">
        <v>6</v>
      </c>
      <c r="C14" s="158"/>
      <c r="D14" s="158"/>
      <c r="E14" s="159" t="s">
        <v>788</v>
      </c>
      <c r="F14" s="158"/>
      <c r="G14" s="160">
        <v>80000</v>
      </c>
      <c r="H14" s="160">
        <v>60010.697999999997</v>
      </c>
      <c r="I14" s="160">
        <v>0</v>
      </c>
      <c r="J14" s="160">
        <v>60010.697999999997</v>
      </c>
      <c r="K14" s="160">
        <v>-19989.302000000003</v>
      </c>
      <c r="L14" s="161">
        <v>0.75013372499999997</v>
      </c>
      <c r="M14" s="160">
        <v>80000</v>
      </c>
      <c r="N14" s="160">
        <v>59571.942999999999</v>
      </c>
      <c r="O14" s="160">
        <v>0</v>
      </c>
      <c r="P14" s="160">
        <v>59571.942999999999</v>
      </c>
      <c r="Q14" s="160">
        <v>-20428.057000000001</v>
      </c>
      <c r="R14" s="161">
        <v>0.74464928750000003</v>
      </c>
      <c r="S14" s="160">
        <v>438.75299999999999</v>
      </c>
      <c r="T14" s="160">
        <v>0</v>
      </c>
      <c r="U14" s="160">
        <v>0</v>
      </c>
      <c r="V14" s="160">
        <v>0</v>
      </c>
      <c r="W14" s="160">
        <v>0</v>
      </c>
      <c r="X14" s="160">
        <v>822.66600000000005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  <c r="AG14" s="160">
        <v>932.35299999999995</v>
      </c>
      <c r="AH14" s="160">
        <v>0</v>
      </c>
      <c r="AI14" s="160">
        <v>0</v>
      </c>
      <c r="AJ14" s="160">
        <v>15093.152</v>
      </c>
      <c r="AK14" s="160">
        <v>0</v>
      </c>
      <c r="AL14" s="160">
        <v>0</v>
      </c>
      <c r="AM14" s="160">
        <v>0</v>
      </c>
      <c r="AN14" s="160">
        <v>0</v>
      </c>
      <c r="AO14" s="160">
        <v>0</v>
      </c>
      <c r="AP14" s="160">
        <v>41133.288999999997</v>
      </c>
      <c r="AQ14" s="160">
        <v>0</v>
      </c>
      <c r="AR14" s="160">
        <v>0</v>
      </c>
      <c r="AS14" s="160">
        <v>0</v>
      </c>
      <c r="AT14" s="160">
        <v>0</v>
      </c>
      <c r="AU14" s="160">
        <v>0</v>
      </c>
      <c r="AV14" s="160">
        <v>526.505</v>
      </c>
      <c r="AW14" s="160">
        <v>0</v>
      </c>
      <c r="AX14" s="160">
        <v>0</v>
      </c>
      <c r="AY14" s="160">
        <v>0</v>
      </c>
      <c r="AZ14" s="160">
        <v>0</v>
      </c>
      <c r="BA14" s="160">
        <v>0</v>
      </c>
      <c r="BB14" s="160">
        <v>625.22500000000002</v>
      </c>
      <c r="BC14" s="160">
        <v>0</v>
      </c>
      <c r="BD14" s="160">
        <v>0</v>
      </c>
      <c r="BE14" s="160">
        <v>0</v>
      </c>
      <c r="BF14" s="160">
        <v>438.755</v>
      </c>
      <c r="BG14" s="160">
        <v>0</v>
      </c>
      <c r="BH14" s="160">
        <v>0</v>
      </c>
      <c r="BI14" s="160"/>
      <c r="BJ14" s="161"/>
      <c r="BK14" s="160"/>
      <c r="BL14" s="161"/>
      <c r="BM14" s="149">
        <v>-7.2759576141834259E-12</v>
      </c>
    </row>
    <row r="15" spans="2:65" ht="18" customHeight="1" collapsed="1">
      <c r="B15" s="162" t="s">
        <v>6</v>
      </c>
      <c r="C15" s="162"/>
      <c r="D15" s="162" t="s">
        <v>110</v>
      </c>
      <c r="E15" s="162"/>
      <c r="F15" s="162"/>
      <c r="G15" s="163">
        <v>13633825.446164079</v>
      </c>
      <c r="H15" s="163">
        <v>10050372.827</v>
      </c>
      <c r="I15" s="163">
        <v>-774.65499999999997</v>
      </c>
      <c r="J15" s="163">
        <v>10049598.172</v>
      </c>
      <c r="K15" s="163">
        <v>-3584227.2741640792</v>
      </c>
      <c r="L15" s="164">
        <v>0.73710773338582591</v>
      </c>
      <c r="M15" s="163">
        <v>13335145.446164079</v>
      </c>
      <c r="N15" s="163">
        <v>9946936.300999999</v>
      </c>
      <c r="O15" s="163">
        <v>-774.65499999999997</v>
      </c>
      <c r="P15" s="163">
        <v>9946161.6459999997</v>
      </c>
      <c r="Q15" s="163">
        <v>-3388983.8001640793</v>
      </c>
      <c r="R15" s="164">
        <v>0.74586075466173951</v>
      </c>
      <c r="S15" s="163">
        <v>392557.88500000001</v>
      </c>
      <c r="T15" s="163">
        <v>0</v>
      </c>
      <c r="U15" s="163">
        <v>0</v>
      </c>
      <c r="V15" s="163">
        <v>0</v>
      </c>
      <c r="W15" s="163">
        <v>0</v>
      </c>
      <c r="X15" s="163">
        <v>2137824.4170000004</v>
      </c>
      <c r="Y15" s="163">
        <v>0</v>
      </c>
      <c r="Z15" s="163">
        <v>0</v>
      </c>
      <c r="AA15" s="163">
        <v>0</v>
      </c>
      <c r="AB15" s="163">
        <v>0</v>
      </c>
      <c r="AC15" s="163">
        <v>197014.60200000001</v>
      </c>
      <c r="AD15" s="163">
        <v>30600.184000000001</v>
      </c>
      <c r="AE15" s="163">
        <v>0</v>
      </c>
      <c r="AF15" s="163">
        <v>198341.174</v>
      </c>
      <c r="AG15" s="163">
        <v>182368.12700000001</v>
      </c>
      <c r="AH15" s="163">
        <v>0</v>
      </c>
      <c r="AI15" s="163">
        <v>0</v>
      </c>
      <c r="AJ15" s="163">
        <v>4581513.942999999</v>
      </c>
      <c r="AK15" s="163">
        <v>0</v>
      </c>
      <c r="AL15" s="163">
        <v>0</v>
      </c>
      <c r="AM15" s="163">
        <v>0</v>
      </c>
      <c r="AN15" s="163">
        <v>0</v>
      </c>
      <c r="AO15" s="163">
        <v>0</v>
      </c>
      <c r="AP15" s="163">
        <v>987018.00399999996</v>
      </c>
      <c r="AQ15" s="163">
        <v>0</v>
      </c>
      <c r="AR15" s="163">
        <v>140054.94700000001</v>
      </c>
      <c r="AS15" s="163">
        <v>0</v>
      </c>
      <c r="AT15" s="163">
        <v>0</v>
      </c>
      <c r="AU15" s="163">
        <v>0</v>
      </c>
      <c r="AV15" s="163">
        <v>429530.33899999992</v>
      </c>
      <c r="AW15" s="163">
        <v>47638.791999999994</v>
      </c>
      <c r="AX15" s="163">
        <v>105926.19</v>
      </c>
      <c r="AY15" s="163">
        <v>106.328</v>
      </c>
      <c r="AZ15" s="163">
        <v>100051.52300000002</v>
      </c>
      <c r="BA15" s="163">
        <v>108588.80899999999</v>
      </c>
      <c r="BB15" s="163">
        <v>89809.986000000004</v>
      </c>
      <c r="BC15" s="163">
        <v>53893.733999999997</v>
      </c>
      <c r="BD15" s="163">
        <v>0</v>
      </c>
      <c r="BE15" s="163">
        <v>164097.31700000001</v>
      </c>
      <c r="BF15" s="163">
        <v>74637.896000000008</v>
      </c>
      <c r="BG15" s="163">
        <v>0</v>
      </c>
      <c r="BH15" s="163">
        <v>28798.63</v>
      </c>
      <c r="BI15" s="163">
        <v>7636205.02556</v>
      </c>
      <c r="BJ15" s="164">
        <v>0.31604614312500257</v>
      </c>
      <c r="BK15" s="163">
        <v>8430491.8338000011</v>
      </c>
      <c r="BL15" s="164">
        <v>0.19205360376586667</v>
      </c>
      <c r="BM15" s="149">
        <v>-2.5331701181130484E-9</v>
      </c>
    </row>
    <row r="16" spans="2:65" ht="18" hidden="1" customHeight="1" outlineLevel="3">
      <c r="B16" s="150" t="s">
        <v>789</v>
      </c>
      <c r="C16" s="150" t="s">
        <v>162</v>
      </c>
      <c r="D16" s="150" t="s">
        <v>221</v>
      </c>
      <c r="E16" s="151" t="s">
        <v>98</v>
      </c>
      <c r="F16" s="150" t="s">
        <v>599</v>
      </c>
      <c r="G16" s="49">
        <v>873852.25445945817</v>
      </c>
      <c r="H16" s="49">
        <v>668061.93500000006</v>
      </c>
      <c r="I16" s="49">
        <v>-28458.26024</v>
      </c>
      <c r="J16" s="49">
        <v>639603.67476000008</v>
      </c>
      <c r="K16" s="165">
        <v>-234248.57969945809</v>
      </c>
      <c r="L16" s="152">
        <v>0.73193571510053712</v>
      </c>
      <c r="M16" s="49">
        <v>846492.25445945817</v>
      </c>
      <c r="N16" s="49">
        <v>659406.21000000008</v>
      </c>
      <c r="O16" s="49">
        <v>-28458.26024</v>
      </c>
      <c r="P16" s="49">
        <v>630947.94976000011</v>
      </c>
      <c r="Q16" s="165">
        <v>-215544.30469945807</v>
      </c>
      <c r="R16" s="152">
        <v>0.7453676586360527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177684.60800000001</v>
      </c>
      <c r="Y16" s="49">
        <v>0</v>
      </c>
      <c r="Z16" s="49">
        <v>0</v>
      </c>
      <c r="AA16" s="49">
        <v>0</v>
      </c>
      <c r="AB16" s="49">
        <v>0</v>
      </c>
      <c r="AC16" s="49">
        <v>6715.6559999999999</v>
      </c>
      <c r="AD16" s="49">
        <v>0</v>
      </c>
      <c r="AE16" s="49">
        <v>0</v>
      </c>
      <c r="AF16" s="49">
        <v>27757.933000000001</v>
      </c>
      <c r="AG16" s="49">
        <v>3171.2689999999998</v>
      </c>
      <c r="AH16" s="49">
        <v>0</v>
      </c>
      <c r="AI16" s="49">
        <v>0</v>
      </c>
      <c r="AJ16" s="49">
        <v>259670.98699999999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49">
        <v>75550.936000000002</v>
      </c>
      <c r="AQ16" s="49">
        <v>0</v>
      </c>
      <c r="AR16" s="49">
        <v>15949.642</v>
      </c>
      <c r="AS16" s="49">
        <v>0</v>
      </c>
      <c r="AT16" s="49">
        <v>0</v>
      </c>
      <c r="AU16" s="49">
        <v>0</v>
      </c>
      <c r="AV16" s="49">
        <v>40831.023999999998</v>
      </c>
      <c r="AW16" s="49">
        <v>0</v>
      </c>
      <c r="AX16" s="49">
        <v>2686.2620000000002</v>
      </c>
      <c r="AY16" s="49">
        <v>0</v>
      </c>
      <c r="AZ16" s="49">
        <v>8954.1939999999995</v>
      </c>
      <c r="BA16" s="49">
        <v>11192.742</v>
      </c>
      <c r="BB16" s="49">
        <v>0</v>
      </c>
      <c r="BC16" s="49">
        <v>0</v>
      </c>
      <c r="BD16" s="49">
        <v>0</v>
      </c>
      <c r="BE16" s="49">
        <v>29240.956999999999</v>
      </c>
      <c r="BF16" s="49">
        <v>5969.4629999999997</v>
      </c>
      <c r="BG16" s="49">
        <v>0</v>
      </c>
      <c r="BH16" s="49">
        <v>2686.2620000000002</v>
      </c>
      <c r="BI16" s="49"/>
      <c r="BJ16" s="152"/>
      <c r="BK16" s="49"/>
      <c r="BL16" s="152"/>
      <c r="BM16" s="149">
        <v>-1.4188117347657681E-10</v>
      </c>
    </row>
    <row r="17" spans="2:65" ht="18" hidden="1" customHeight="1" outlineLevel="3">
      <c r="B17" s="166" t="s">
        <v>789</v>
      </c>
      <c r="C17" s="166" t="s">
        <v>112</v>
      </c>
      <c r="D17" s="166" t="s">
        <v>291</v>
      </c>
      <c r="E17" s="167" t="s">
        <v>292</v>
      </c>
      <c r="F17" s="166" t="s">
        <v>790</v>
      </c>
      <c r="G17" s="49">
        <v>582568.16963963886</v>
      </c>
      <c r="H17" s="49">
        <v>400341.46600000001</v>
      </c>
      <c r="I17" s="49">
        <v>-21607.680240000002</v>
      </c>
      <c r="J17" s="49">
        <v>378733.78576</v>
      </c>
      <c r="K17" s="165">
        <v>-203834.38387963886</v>
      </c>
      <c r="L17" s="152">
        <v>0.65011067459156691</v>
      </c>
      <c r="M17" s="49">
        <v>564328.16963963886</v>
      </c>
      <c r="N17" s="49">
        <v>393178.10700000002</v>
      </c>
      <c r="O17" s="49">
        <v>-19990.948240000002</v>
      </c>
      <c r="P17" s="49">
        <v>373187.15876000002</v>
      </c>
      <c r="Q17" s="165">
        <v>-191141.01087963884</v>
      </c>
      <c r="R17" s="152">
        <v>0.66129457793734603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156698.236</v>
      </c>
      <c r="Y17" s="49">
        <v>0</v>
      </c>
      <c r="Z17" s="49">
        <v>0</v>
      </c>
      <c r="AA17" s="49">
        <v>0</v>
      </c>
      <c r="AB17" s="49">
        <v>0</v>
      </c>
      <c r="AC17" s="49">
        <v>1678.914</v>
      </c>
      <c r="AD17" s="49">
        <v>5596.366</v>
      </c>
      <c r="AE17" s="49">
        <v>0</v>
      </c>
      <c r="AF17" s="49">
        <v>18445.594000000001</v>
      </c>
      <c r="AG17" s="49">
        <v>9513.8060000000005</v>
      </c>
      <c r="AH17" s="49">
        <v>0</v>
      </c>
      <c r="AI17" s="49">
        <v>0</v>
      </c>
      <c r="AJ17" s="49">
        <v>71633.376000000004</v>
      </c>
      <c r="AK17" s="49">
        <v>0</v>
      </c>
      <c r="AL17" s="49">
        <v>0</v>
      </c>
      <c r="AM17" s="49">
        <v>0</v>
      </c>
      <c r="AN17" s="49">
        <v>0</v>
      </c>
      <c r="AO17" s="49">
        <v>0</v>
      </c>
      <c r="AP17" s="49">
        <v>83945.483999999997</v>
      </c>
      <c r="AQ17" s="49">
        <v>0</v>
      </c>
      <c r="AR17" s="49">
        <v>17908.37</v>
      </c>
      <c r="AS17" s="49">
        <v>0</v>
      </c>
      <c r="AT17" s="49">
        <v>0</v>
      </c>
      <c r="AU17" s="49">
        <v>0</v>
      </c>
      <c r="AV17" s="49">
        <v>17908.344000000001</v>
      </c>
      <c r="AW17" s="49">
        <v>0</v>
      </c>
      <c r="AX17" s="49">
        <v>2014.6969999999999</v>
      </c>
      <c r="AY17" s="49">
        <v>0</v>
      </c>
      <c r="AZ17" s="49">
        <v>4477.0969999999998</v>
      </c>
      <c r="BA17" s="49">
        <v>3357.8229999999999</v>
      </c>
      <c r="BB17" s="49">
        <v>0</v>
      </c>
      <c r="BC17" s="49">
        <v>0</v>
      </c>
      <c r="BD17" s="49">
        <v>0</v>
      </c>
      <c r="BE17" s="49">
        <v>0</v>
      </c>
      <c r="BF17" s="49">
        <v>4477.0969999999998</v>
      </c>
      <c r="BG17" s="49">
        <v>0</v>
      </c>
      <c r="BH17" s="49">
        <v>2686.2620000000002</v>
      </c>
      <c r="BI17" s="49"/>
      <c r="BJ17" s="166"/>
      <c r="BK17" s="166"/>
      <c r="BL17" s="166"/>
      <c r="BM17" s="149">
        <v>-4.3655745685100555E-11</v>
      </c>
    </row>
    <row r="18" spans="2:65" ht="18" hidden="1" customHeight="1" outlineLevel="3">
      <c r="B18" s="166" t="s">
        <v>789</v>
      </c>
      <c r="C18" s="166" t="s">
        <v>112</v>
      </c>
      <c r="D18" s="166" t="s">
        <v>222</v>
      </c>
      <c r="E18" s="167" t="s">
        <v>212</v>
      </c>
      <c r="F18" s="166" t="s">
        <v>601</v>
      </c>
      <c r="G18" s="49">
        <v>291284.08481981943</v>
      </c>
      <c r="H18" s="49">
        <v>250978.17600000001</v>
      </c>
      <c r="I18" s="49">
        <v>-9270.0828000000001</v>
      </c>
      <c r="J18" s="49">
        <v>241708.0932</v>
      </c>
      <c r="K18" s="165">
        <v>-49575.991619819426</v>
      </c>
      <c r="L18" s="152">
        <v>0.82980192120525287</v>
      </c>
      <c r="M18" s="49">
        <v>282164.08481981943</v>
      </c>
      <c r="N18" s="49">
        <v>248142.679</v>
      </c>
      <c r="O18" s="49">
        <v>-9270.0828000000001</v>
      </c>
      <c r="P18" s="49">
        <v>238872.5962</v>
      </c>
      <c r="Q18" s="165">
        <v>-43291.488619819429</v>
      </c>
      <c r="R18" s="152">
        <v>0.84657335589870009</v>
      </c>
      <c r="S18" s="49">
        <v>11192.688</v>
      </c>
      <c r="T18" s="49">
        <v>0</v>
      </c>
      <c r="U18" s="49">
        <v>0</v>
      </c>
      <c r="V18" s="49">
        <v>0</v>
      </c>
      <c r="W18" s="49">
        <v>0</v>
      </c>
      <c r="X18" s="49">
        <v>141867.86900000001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0</v>
      </c>
      <c r="AE18" s="49">
        <v>0</v>
      </c>
      <c r="AF18" s="49">
        <v>8058.7550000000001</v>
      </c>
      <c r="AG18" s="49">
        <v>0</v>
      </c>
      <c r="AH18" s="49">
        <v>0</v>
      </c>
      <c r="AI18" s="49">
        <v>0</v>
      </c>
      <c r="AJ18" s="49">
        <v>71633.375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49">
        <v>0</v>
      </c>
      <c r="AQ18" s="49">
        <v>0</v>
      </c>
      <c r="AR18" s="49">
        <v>6435.82</v>
      </c>
      <c r="AS18" s="49">
        <v>0</v>
      </c>
      <c r="AT18" s="49">
        <v>0</v>
      </c>
      <c r="AU18" s="49">
        <v>0</v>
      </c>
      <c r="AV18" s="49">
        <v>8954.1720000000005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0</v>
      </c>
      <c r="BE18" s="49">
        <v>0</v>
      </c>
      <c r="BF18" s="49">
        <v>1492.366</v>
      </c>
      <c r="BG18" s="49">
        <v>0</v>
      </c>
      <c r="BH18" s="49">
        <v>1343.1310000000001</v>
      </c>
      <c r="BI18" s="49"/>
      <c r="BJ18" s="166"/>
      <c r="BK18" s="166"/>
      <c r="BL18" s="166"/>
      <c r="BM18" s="149">
        <v>0</v>
      </c>
    </row>
    <row r="19" spans="2:65" ht="18" hidden="1" customHeight="1" outlineLevel="3">
      <c r="B19" s="166" t="s">
        <v>789</v>
      </c>
      <c r="C19" s="166" t="s">
        <v>1147</v>
      </c>
      <c r="D19" s="166" t="s">
        <v>1148</v>
      </c>
      <c r="E19" s="167" t="s">
        <v>1149</v>
      </c>
      <c r="F19" s="166" t="s">
        <v>791</v>
      </c>
      <c r="G19" s="49">
        <v>728210.21204954851</v>
      </c>
      <c r="H19" s="49">
        <v>768975.804</v>
      </c>
      <c r="I19" s="49">
        <v>-20046.121920000001</v>
      </c>
      <c r="J19" s="49">
        <v>748929.68208000006</v>
      </c>
      <c r="K19" s="165">
        <v>20719.470030451543</v>
      </c>
      <c r="L19" s="152">
        <v>1.0284525947145626</v>
      </c>
      <c r="M19" s="49">
        <v>705410.21204954851</v>
      </c>
      <c r="N19" s="49">
        <v>760320.08</v>
      </c>
      <c r="O19" s="49">
        <v>-20046.121920000001</v>
      </c>
      <c r="P19" s="49">
        <v>740273.95808000001</v>
      </c>
      <c r="Q19" s="165">
        <v>34863.746030451497</v>
      </c>
      <c r="R19" s="152">
        <v>1.0494233644975963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344176.484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6995.4570000000003</v>
      </c>
      <c r="AE19" s="49">
        <v>0</v>
      </c>
      <c r="AF19" s="49">
        <v>25788.016</v>
      </c>
      <c r="AG19" s="49">
        <v>3171.2689999999998</v>
      </c>
      <c r="AH19" s="49">
        <v>0</v>
      </c>
      <c r="AI19" s="49">
        <v>0</v>
      </c>
      <c r="AJ19" s="49">
        <v>179083.44</v>
      </c>
      <c r="AK19" s="49">
        <v>0</v>
      </c>
      <c r="AL19" s="49">
        <v>0</v>
      </c>
      <c r="AM19" s="49">
        <v>0</v>
      </c>
      <c r="AN19" s="49">
        <v>0</v>
      </c>
      <c r="AO19" s="49">
        <v>0</v>
      </c>
      <c r="AP19" s="49">
        <v>128716.409</v>
      </c>
      <c r="AQ19" s="49">
        <v>0</v>
      </c>
      <c r="AR19" s="49">
        <v>21266.188999999998</v>
      </c>
      <c r="AS19" s="49">
        <v>0</v>
      </c>
      <c r="AT19" s="49">
        <v>0</v>
      </c>
      <c r="AU19" s="49">
        <v>0</v>
      </c>
      <c r="AV19" s="49">
        <v>0</v>
      </c>
      <c r="AW19" s="49">
        <v>0</v>
      </c>
      <c r="AX19" s="49">
        <v>2014.6969999999999</v>
      </c>
      <c r="AY19" s="49">
        <v>0</v>
      </c>
      <c r="AZ19" s="49">
        <v>17908.387999999999</v>
      </c>
      <c r="BA19" s="49">
        <v>17908.386999999999</v>
      </c>
      <c r="BB19" s="49">
        <v>0</v>
      </c>
      <c r="BC19" s="49">
        <v>0</v>
      </c>
      <c r="BD19" s="49">
        <v>0</v>
      </c>
      <c r="BE19" s="49">
        <v>13291.343999999999</v>
      </c>
      <c r="BF19" s="49">
        <v>5969.4620000000004</v>
      </c>
      <c r="BG19" s="49">
        <v>0</v>
      </c>
      <c r="BH19" s="49">
        <v>2686.2620000000002</v>
      </c>
      <c r="BI19" s="49"/>
      <c r="BJ19" s="166"/>
      <c r="BK19" s="166"/>
      <c r="BL19" s="166"/>
      <c r="BM19" s="149">
        <v>6.184563972055912E-11</v>
      </c>
    </row>
    <row r="20" spans="2:65" ht="18" hidden="1" customHeight="1" outlineLevel="3">
      <c r="B20" s="166" t="s">
        <v>789</v>
      </c>
      <c r="C20" s="166" t="s">
        <v>600</v>
      </c>
      <c r="D20" s="166" t="s">
        <v>218</v>
      </c>
      <c r="E20" s="167" t="s">
        <v>219</v>
      </c>
      <c r="F20" s="166" t="s">
        <v>792</v>
      </c>
      <c r="G20" s="49">
        <v>1308498.3816891867</v>
      </c>
      <c r="H20" s="49">
        <v>1000376.013</v>
      </c>
      <c r="I20" s="49">
        <v>-43981.084719999999</v>
      </c>
      <c r="J20" s="49">
        <v>956394.92827999999</v>
      </c>
      <c r="K20" s="165">
        <v>-352103.45340918668</v>
      </c>
      <c r="L20" s="152">
        <v>0.73091028744365438</v>
      </c>
      <c r="M20" s="49">
        <v>1269738.3816891867</v>
      </c>
      <c r="N20" s="49">
        <v>986049.29399999999</v>
      </c>
      <c r="O20" s="49">
        <v>-43981.084719999999</v>
      </c>
      <c r="P20" s="49">
        <v>942068.20927999995</v>
      </c>
      <c r="Q20" s="165">
        <v>-327670.17240918672</v>
      </c>
      <c r="R20" s="152">
        <v>0.74193882997119986</v>
      </c>
      <c r="S20" s="49">
        <v>5596.3440000000001</v>
      </c>
      <c r="T20" s="49">
        <v>0</v>
      </c>
      <c r="U20" s="49">
        <v>0</v>
      </c>
      <c r="V20" s="49">
        <v>0</v>
      </c>
      <c r="W20" s="49">
        <v>0</v>
      </c>
      <c r="X20" s="49">
        <v>482686.533</v>
      </c>
      <c r="Y20" s="49">
        <v>0</v>
      </c>
      <c r="Z20" s="49">
        <v>0</v>
      </c>
      <c r="AA20" s="49">
        <v>0</v>
      </c>
      <c r="AB20" s="49">
        <v>0</v>
      </c>
      <c r="AC20" s="49">
        <v>0</v>
      </c>
      <c r="AD20" s="49">
        <v>12591.823</v>
      </c>
      <c r="AE20" s="49">
        <v>0</v>
      </c>
      <c r="AF20" s="49">
        <v>40114.690999999999</v>
      </c>
      <c r="AG20" s="49">
        <v>3171.2689999999998</v>
      </c>
      <c r="AH20" s="49">
        <v>0</v>
      </c>
      <c r="AI20" s="49">
        <v>0</v>
      </c>
      <c r="AJ20" s="49">
        <v>268625.15999999997</v>
      </c>
      <c r="AK20" s="49">
        <v>0</v>
      </c>
      <c r="AL20" s="49">
        <v>0</v>
      </c>
      <c r="AM20" s="49">
        <v>0</v>
      </c>
      <c r="AN20" s="49">
        <v>0</v>
      </c>
      <c r="AO20" s="49">
        <v>0</v>
      </c>
      <c r="AP20" s="49">
        <v>99615.308000000005</v>
      </c>
      <c r="AQ20" s="49">
        <v>0</v>
      </c>
      <c r="AR20" s="49">
        <v>41413.105000000003</v>
      </c>
      <c r="AS20" s="49">
        <v>0</v>
      </c>
      <c r="AT20" s="49">
        <v>0</v>
      </c>
      <c r="AU20" s="49">
        <v>0</v>
      </c>
      <c r="AV20" s="49">
        <v>17908.344000000001</v>
      </c>
      <c r="AW20" s="49">
        <v>0</v>
      </c>
      <c r="AX20" s="49">
        <v>5372.5240000000003</v>
      </c>
      <c r="AY20" s="49">
        <v>0</v>
      </c>
      <c r="AZ20" s="49">
        <v>2238.5479999999998</v>
      </c>
      <c r="BA20" s="49">
        <v>6715.6450000000004</v>
      </c>
      <c r="BB20" s="49">
        <v>0</v>
      </c>
      <c r="BC20" s="49">
        <v>0</v>
      </c>
      <c r="BD20" s="49">
        <v>0</v>
      </c>
      <c r="BE20" s="49">
        <v>0</v>
      </c>
      <c r="BF20" s="49">
        <v>8954.1939999999995</v>
      </c>
      <c r="BG20" s="49">
        <v>0</v>
      </c>
      <c r="BH20" s="49">
        <v>5372.5249999999996</v>
      </c>
      <c r="BI20" s="49"/>
      <c r="BJ20" s="166"/>
      <c r="BK20" s="166"/>
      <c r="BL20" s="166"/>
      <c r="BM20" s="149">
        <v>-1.8917489796876907E-10</v>
      </c>
    </row>
    <row r="21" spans="2:65" ht="18" hidden="1" customHeight="1" outlineLevel="3">
      <c r="B21" s="166" t="s">
        <v>789</v>
      </c>
      <c r="C21" s="166" t="s">
        <v>161</v>
      </c>
      <c r="D21" s="166" t="s">
        <v>332</v>
      </c>
      <c r="E21" s="167" t="s">
        <v>95</v>
      </c>
      <c r="F21" s="166" t="s">
        <v>111</v>
      </c>
      <c r="G21" s="49">
        <v>1019494.2968693678</v>
      </c>
      <c r="H21" s="49">
        <v>743124.054</v>
      </c>
      <c r="I21" s="49">
        <v>-43575.20192</v>
      </c>
      <c r="J21" s="49">
        <v>699548.85207999998</v>
      </c>
      <c r="K21" s="165">
        <v>-319945.44478936784</v>
      </c>
      <c r="L21" s="152">
        <v>0.68617240354178866</v>
      </c>
      <c r="M21" s="49">
        <v>987574.29686936783</v>
      </c>
      <c r="N21" s="49">
        <v>733125.19900000002</v>
      </c>
      <c r="O21" s="49">
        <v>-41336.653920000004</v>
      </c>
      <c r="P21" s="49">
        <v>691788.54508000007</v>
      </c>
      <c r="Q21" s="165">
        <v>-295785.75178936776</v>
      </c>
      <c r="R21" s="152">
        <v>0.70049265890473755</v>
      </c>
      <c r="S21" s="49">
        <v>19027.57</v>
      </c>
      <c r="T21" s="49">
        <v>0</v>
      </c>
      <c r="U21" s="49">
        <v>0</v>
      </c>
      <c r="V21" s="49">
        <v>0</v>
      </c>
      <c r="W21" s="49">
        <v>0</v>
      </c>
      <c r="X21" s="49">
        <v>226652.807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9793.64</v>
      </c>
      <c r="AE21" s="49">
        <v>0</v>
      </c>
      <c r="AF21" s="49">
        <v>35637.605000000003</v>
      </c>
      <c r="AG21" s="49">
        <v>6342.5379999999996</v>
      </c>
      <c r="AH21" s="49">
        <v>0</v>
      </c>
      <c r="AI21" s="49">
        <v>0</v>
      </c>
      <c r="AJ21" s="49">
        <v>247135.14600000001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83945.483999999997</v>
      </c>
      <c r="AQ21" s="49">
        <v>0</v>
      </c>
      <c r="AR21" s="49">
        <v>19587.28</v>
      </c>
      <c r="AS21" s="49">
        <v>0</v>
      </c>
      <c r="AT21" s="49">
        <v>0</v>
      </c>
      <c r="AU21" s="49">
        <v>0</v>
      </c>
      <c r="AV21" s="49">
        <v>51396.947</v>
      </c>
      <c r="AW21" s="49">
        <v>0</v>
      </c>
      <c r="AX21" s="49">
        <v>0</v>
      </c>
      <c r="AY21" s="49">
        <v>0</v>
      </c>
      <c r="AZ21" s="49">
        <v>13431.290999999999</v>
      </c>
      <c r="BA21" s="49">
        <v>10073.468000000001</v>
      </c>
      <c r="BB21" s="49">
        <v>2126.6170000000002</v>
      </c>
      <c r="BC21" s="49">
        <v>0</v>
      </c>
      <c r="BD21" s="49">
        <v>0</v>
      </c>
      <c r="BE21" s="49">
        <v>7974.8059999999996</v>
      </c>
      <c r="BF21" s="49">
        <v>5969.4620000000004</v>
      </c>
      <c r="BG21" s="49">
        <v>0</v>
      </c>
      <c r="BH21" s="49">
        <v>4029.393</v>
      </c>
      <c r="BI21" s="49"/>
      <c r="BJ21" s="166"/>
      <c r="BK21" s="166"/>
      <c r="BL21" s="166"/>
      <c r="BM21" s="149">
        <v>1.3824319466948509E-10</v>
      </c>
    </row>
    <row r="22" spans="2:65" ht="18" hidden="1" customHeight="1" outlineLevel="3">
      <c r="B22" s="166" t="s">
        <v>789</v>
      </c>
      <c r="C22" s="166" t="s">
        <v>1192</v>
      </c>
      <c r="D22" s="166" t="s">
        <v>220</v>
      </c>
      <c r="E22" s="167" t="s">
        <v>87</v>
      </c>
      <c r="F22" s="166" t="s">
        <v>793</v>
      </c>
      <c r="G22" s="49">
        <v>1165136.3392792777</v>
      </c>
      <c r="H22" s="49">
        <v>500023.80200000003</v>
      </c>
      <c r="I22" s="49">
        <v>-32240.16</v>
      </c>
      <c r="J22" s="49">
        <v>467783.64200000005</v>
      </c>
      <c r="K22" s="165">
        <v>-697352.69727927772</v>
      </c>
      <c r="L22" s="152">
        <v>0.40148403773017544</v>
      </c>
      <c r="M22" s="49">
        <v>1128656.3392792777</v>
      </c>
      <c r="N22" s="49">
        <v>491517.31100000005</v>
      </c>
      <c r="O22" s="49">
        <v>-32240.16</v>
      </c>
      <c r="P22" s="49">
        <v>459277.15100000007</v>
      </c>
      <c r="Q22" s="165">
        <v>-669379.18827927765</v>
      </c>
      <c r="R22" s="152">
        <v>0.40692382173060682</v>
      </c>
      <c r="S22" s="49">
        <v>7834.8819999999996</v>
      </c>
      <c r="T22" s="49">
        <v>0</v>
      </c>
      <c r="U22" s="49">
        <v>0</v>
      </c>
      <c r="V22" s="49">
        <v>0</v>
      </c>
      <c r="W22" s="49">
        <v>0</v>
      </c>
      <c r="X22" s="49">
        <v>230010.625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30444.185000000001</v>
      </c>
      <c r="AG22" s="49">
        <v>0</v>
      </c>
      <c r="AH22" s="49">
        <v>0</v>
      </c>
      <c r="AI22" s="49">
        <v>0</v>
      </c>
      <c r="AJ22" s="49">
        <v>122493.073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50367.29</v>
      </c>
      <c r="AQ22" s="49">
        <v>0</v>
      </c>
      <c r="AR22" s="49">
        <v>19027.643</v>
      </c>
      <c r="AS22" s="49">
        <v>0</v>
      </c>
      <c r="AT22" s="49">
        <v>0</v>
      </c>
      <c r="AU22" s="49">
        <v>0</v>
      </c>
      <c r="AV22" s="49">
        <v>26862.516</v>
      </c>
      <c r="AW22" s="49">
        <v>0</v>
      </c>
      <c r="AX22" s="49">
        <v>0</v>
      </c>
      <c r="AY22" s="49">
        <v>0</v>
      </c>
      <c r="AZ22" s="49">
        <v>0</v>
      </c>
      <c r="BA22" s="49">
        <v>4477.0969999999998</v>
      </c>
      <c r="BB22" s="49">
        <v>0</v>
      </c>
      <c r="BC22" s="49">
        <v>0</v>
      </c>
      <c r="BD22" s="49">
        <v>0</v>
      </c>
      <c r="BE22" s="49">
        <v>0</v>
      </c>
      <c r="BF22" s="49">
        <v>4477.0969999999998</v>
      </c>
      <c r="BG22" s="49">
        <v>0</v>
      </c>
      <c r="BH22" s="49">
        <v>4029.3939999999998</v>
      </c>
      <c r="BI22" s="49"/>
      <c r="BJ22" s="166"/>
      <c r="BK22" s="166"/>
      <c r="BL22" s="166"/>
      <c r="BM22" s="149">
        <v>-8.3673512563109398E-11</v>
      </c>
    </row>
    <row r="23" spans="2:65" ht="18" hidden="1" customHeight="1" outlineLevel="3">
      <c r="B23" s="166" t="s">
        <v>789</v>
      </c>
      <c r="C23" s="166" t="s">
        <v>719</v>
      </c>
      <c r="D23" s="166" t="s">
        <v>416</v>
      </c>
      <c r="E23" s="167" t="s">
        <v>417</v>
      </c>
      <c r="F23" s="166" t="s">
        <v>794</v>
      </c>
      <c r="G23" s="49">
        <v>1597502.4665090065</v>
      </c>
      <c r="H23" s="49">
        <v>1020134.94</v>
      </c>
      <c r="I23" s="49">
        <v>-46951.658640000001</v>
      </c>
      <c r="J23" s="49">
        <v>973183.28135999991</v>
      </c>
      <c r="K23" s="165">
        <v>-624319.18514900655</v>
      </c>
      <c r="L23" s="152">
        <v>0.60919047185365538</v>
      </c>
      <c r="M23" s="49">
        <v>1551902.4665090065</v>
      </c>
      <c r="N23" s="49">
        <v>1007300.5869999999</v>
      </c>
      <c r="O23" s="49">
        <v>-46951.658640000001</v>
      </c>
      <c r="P23" s="49">
        <v>960348.9283599999</v>
      </c>
      <c r="Q23" s="165">
        <v>-591553.53814900655</v>
      </c>
      <c r="R23" s="152">
        <v>0.61882041499701845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484085.625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11192.731</v>
      </c>
      <c r="AE23" s="49">
        <v>0</v>
      </c>
      <c r="AF23" s="49">
        <v>51217.862999999998</v>
      </c>
      <c r="AG23" s="49">
        <v>0</v>
      </c>
      <c r="AH23" s="49">
        <v>0</v>
      </c>
      <c r="AI23" s="49">
        <v>0</v>
      </c>
      <c r="AJ23" s="49">
        <v>250716.81599999999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111927.31200000001</v>
      </c>
      <c r="AQ23" s="49">
        <v>0</v>
      </c>
      <c r="AR23" s="49">
        <v>53445.290999999997</v>
      </c>
      <c r="AS23" s="49">
        <v>0</v>
      </c>
      <c r="AT23" s="49">
        <v>0</v>
      </c>
      <c r="AU23" s="49">
        <v>0</v>
      </c>
      <c r="AV23" s="49">
        <v>22385.43</v>
      </c>
      <c r="AW23" s="49">
        <v>0</v>
      </c>
      <c r="AX23" s="49">
        <v>0</v>
      </c>
      <c r="AY23" s="49">
        <v>0</v>
      </c>
      <c r="AZ23" s="49">
        <v>12312.017</v>
      </c>
      <c r="BA23" s="49">
        <v>8954.1929999999993</v>
      </c>
      <c r="BB23" s="49">
        <v>1063.309</v>
      </c>
      <c r="BC23" s="49">
        <v>0</v>
      </c>
      <c r="BD23" s="49">
        <v>0</v>
      </c>
      <c r="BE23" s="49">
        <v>0</v>
      </c>
      <c r="BF23" s="49">
        <v>7461.8280000000004</v>
      </c>
      <c r="BG23" s="49">
        <v>0</v>
      </c>
      <c r="BH23" s="49">
        <v>5372.5249999999996</v>
      </c>
      <c r="BI23" s="49"/>
      <c r="BJ23" s="166"/>
      <c r="BK23" s="166"/>
      <c r="BL23" s="166"/>
      <c r="BM23" s="149">
        <v>1.5279510989785194E-10</v>
      </c>
    </row>
    <row r="24" spans="2:65" ht="18" hidden="1" customHeight="1" outlineLevel="3">
      <c r="B24" s="166" t="s">
        <v>789</v>
      </c>
      <c r="C24" s="166" t="s">
        <v>205</v>
      </c>
      <c r="D24" s="166" t="s">
        <v>301</v>
      </c>
      <c r="E24" s="167" t="s">
        <v>88</v>
      </c>
      <c r="F24" s="166" t="s">
        <v>795</v>
      </c>
      <c r="G24" s="49">
        <v>1165136.3392792777</v>
      </c>
      <c r="H24" s="49">
        <v>855829.22100000002</v>
      </c>
      <c r="I24" s="49">
        <v>-27773.098559999999</v>
      </c>
      <c r="J24" s="49">
        <v>828056.12244000006</v>
      </c>
      <c r="K24" s="165">
        <v>-337080.21683927765</v>
      </c>
      <c r="L24" s="152">
        <v>0.71069461532048128</v>
      </c>
      <c r="M24" s="49">
        <v>1128656.3392792777</v>
      </c>
      <c r="N24" s="49">
        <v>844337.99900000007</v>
      </c>
      <c r="O24" s="49">
        <v>-27773.098559999999</v>
      </c>
      <c r="P24" s="49">
        <v>816564.90044000011</v>
      </c>
      <c r="Q24" s="165">
        <v>-312091.4388392776</v>
      </c>
      <c r="R24" s="152">
        <v>0.72348408636186923</v>
      </c>
      <c r="S24" s="49">
        <v>6715.6130000000003</v>
      </c>
      <c r="T24" s="49">
        <v>0</v>
      </c>
      <c r="U24" s="49">
        <v>0</v>
      </c>
      <c r="V24" s="49">
        <v>0</v>
      </c>
      <c r="W24" s="49">
        <v>0</v>
      </c>
      <c r="X24" s="49">
        <v>296607.37699999998</v>
      </c>
      <c r="Y24" s="49">
        <v>0</v>
      </c>
      <c r="Z24" s="49">
        <v>0</v>
      </c>
      <c r="AA24" s="49">
        <v>0</v>
      </c>
      <c r="AB24" s="49">
        <v>0</v>
      </c>
      <c r="AC24" s="49">
        <v>1678.914</v>
      </c>
      <c r="AD24" s="49">
        <v>16789.097000000002</v>
      </c>
      <c r="AE24" s="49">
        <v>0</v>
      </c>
      <c r="AF24" s="49">
        <v>39040.19</v>
      </c>
      <c r="AG24" s="49">
        <v>26955.784</v>
      </c>
      <c r="AH24" s="49">
        <v>0</v>
      </c>
      <c r="AI24" s="49">
        <v>0</v>
      </c>
      <c r="AJ24" s="49">
        <v>266834.326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83945.483999999997</v>
      </c>
      <c r="AQ24" s="49">
        <v>0</v>
      </c>
      <c r="AR24" s="49">
        <v>30780.01</v>
      </c>
      <c r="AS24" s="49">
        <v>0</v>
      </c>
      <c r="AT24" s="49">
        <v>0</v>
      </c>
      <c r="AU24" s="49">
        <v>0</v>
      </c>
      <c r="AV24" s="49">
        <v>71633.376000000004</v>
      </c>
      <c r="AW24" s="49">
        <v>0</v>
      </c>
      <c r="AX24" s="49">
        <v>3357.828</v>
      </c>
      <c r="AY24" s="49">
        <v>0</v>
      </c>
      <c r="AZ24" s="49">
        <v>0</v>
      </c>
      <c r="BA24" s="49">
        <v>0</v>
      </c>
      <c r="BB24" s="49">
        <v>0</v>
      </c>
      <c r="BC24" s="49">
        <v>0</v>
      </c>
      <c r="BD24" s="49">
        <v>0</v>
      </c>
      <c r="BE24" s="49">
        <v>0</v>
      </c>
      <c r="BF24" s="49">
        <v>7461.8280000000004</v>
      </c>
      <c r="BG24" s="49">
        <v>0</v>
      </c>
      <c r="BH24" s="49">
        <v>4029.3939999999998</v>
      </c>
      <c r="BI24" s="49"/>
      <c r="BJ24" s="166"/>
      <c r="BK24" s="166"/>
      <c r="BL24" s="166"/>
      <c r="BM24" s="149">
        <v>-1.6007106751203537E-10</v>
      </c>
    </row>
    <row r="25" spans="2:65" ht="18" hidden="1" customHeight="1" outlineLevel="2">
      <c r="B25" s="158" t="s">
        <v>789</v>
      </c>
      <c r="C25" s="158"/>
      <c r="D25" s="158"/>
      <c r="E25" s="159" t="s">
        <v>796</v>
      </c>
      <c r="F25" s="158"/>
      <c r="G25" s="160">
        <v>8731682.5445945803</v>
      </c>
      <c r="H25" s="160">
        <v>6207845.4109999994</v>
      </c>
      <c r="I25" s="160">
        <v>-273903.34904</v>
      </c>
      <c r="J25" s="160">
        <v>5933942.0619600005</v>
      </c>
      <c r="K25" s="168">
        <v>-2797740.4826345812</v>
      </c>
      <c r="L25" s="161">
        <v>0.67958747144712173</v>
      </c>
      <c r="M25" s="160">
        <v>8464922.5445945803</v>
      </c>
      <c r="N25" s="160">
        <v>6123377.4659999991</v>
      </c>
      <c r="O25" s="160">
        <v>-270048.06904000003</v>
      </c>
      <c r="P25" s="160">
        <v>5853329.3969599986</v>
      </c>
      <c r="Q25" s="168">
        <v>-2611593.1476345812</v>
      </c>
      <c r="R25" s="161">
        <v>0.69148056182720086</v>
      </c>
      <c r="S25" s="160">
        <v>50367.096999999994</v>
      </c>
      <c r="T25" s="160">
        <v>0</v>
      </c>
      <c r="U25" s="160">
        <v>0</v>
      </c>
      <c r="V25" s="160">
        <v>0</v>
      </c>
      <c r="W25" s="160">
        <v>0</v>
      </c>
      <c r="X25" s="160">
        <v>2540470.1639999999</v>
      </c>
      <c r="Y25" s="160">
        <v>0</v>
      </c>
      <c r="Z25" s="160">
        <v>0</v>
      </c>
      <c r="AA25" s="160">
        <v>0</v>
      </c>
      <c r="AB25" s="160">
        <v>0</v>
      </c>
      <c r="AC25" s="160">
        <v>10073.484</v>
      </c>
      <c r="AD25" s="160">
        <v>62959.114000000001</v>
      </c>
      <c r="AE25" s="160">
        <v>0</v>
      </c>
      <c r="AF25" s="160">
        <v>276504.83199999999</v>
      </c>
      <c r="AG25" s="160">
        <v>52325.934999999998</v>
      </c>
      <c r="AH25" s="160">
        <v>0</v>
      </c>
      <c r="AI25" s="160">
        <v>0</v>
      </c>
      <c r="AJ25" s="160">
        <v>1737825.699</v>
      </c>
      <c r="AK25" s="160">
        <v>0</v>
      </c>
      <c r="AL25" s="160">
        <v>0</v>
      </c>
      <c r="AM25" s="160">
        <v>0</v>
      </c>
      <c r="AN25" s="160">
        <v>0</v>
      </c>
      <c r="AO25" s="160">
        <v>0</v>
      </c>
      <c r="AP25" s="160">
        <v>718013.70699999994</v>
      </c>
      <c r="AQ25" s="160">
        <v>0</v>
      </c>
      <c r="AR25" s="160">
        <v>225813.35</v>
      </c>
      <c r="AS25" s="160">
        <v>0</v>
      </c>
      <c r="AT25" s="160">
        <v>0</v>
      </c>
      <c r="AU25" s="160">
        <v>0</v>
      </c>
      <c r="AV25" s="160">
        <v>257880.15299999999</v>
      </c>
      <c r="AW25" s="160">
        <v>0</v>
      </c>
      <c r="AX25" s="160">
        <v>15446.008</v>
      </c>
      <c r="AY25" s="160">
        <v>0</v>
      </c>
      <c r="AZ25" s="160">
        <v>59321.534999999996</v>
      </c>
      <c r="BA25" s="160">
        <v>62679.354999999996</v>
      </c>
      <c r="BB25" s="160">
        <v>3189.9260000000004</v>
      </c>
      <c r="BC25" s="160">
        <v>0</v>
      </c>
      <c r="BD25" s="160">
        <v>0</v>
      </c>
      <c r="BE25" s="160">
        <v>50507.106999999996</v>
      </c>
      <c r="BF25" s="160">
        <v>52232.797000000006</v>
      </c>
      <c r="BG25" s="160">
        <v>0</v>
      </c>
      <c r="BH25" s="160">
        <v>32235.148000000001</v>
      </c>
      <c r="BI25" s="160"/>
      <c r="BJ25" s="161"/>
      <c r="BK25" s="160"/>
      <c r="BL25" s="161"/>
      <c r="BM25" s="149">
        <v>0</v>
      </c>
    </row>
    <row r="26" spans="2:65" ht="18" hidden="1" customHeight="1" outlineLevel="3">
      <c r="B26" s="166" t="s">
        <v>789</v>
      </c>
      <c r="C26" s="166" t="s">
        <v>797</v>
      </c>
      <c r="D26" s="166" t="s">
        <v>396</v>
      </c>
      <c r="E26" s="167" t="s">
        <v>510</v>
      </c>
      <c r="F26" s="166" t="s">
        <v>798</v>
      </c>
      <c r="G26" s="49">
        <v>40000</v>
      </c>
      <c r="H26" s="49">
        <v>0</v>
      </c>
      <c r="I26" s="49">
        <v>0</v>
      </c>
      <c r="J26" s="49">
        <v>0</v>
      </c>
      <c r="K26" s="165">
        <v>-40000</v>
      </c>
      <c r="L26" s="152">
        <v>0</v>
      </c>
      <c r="M26" s="49">
        <v>40000</v>
      </c>
      <c r="N26" s="49">
        <v>0</v>
      </c>
      <c r="O26" s="49">
        <v>0</v>
      </c>
      <c r="P26" s="49">
        <v>0</v>
      </c>
      <c r="Q26" s="165">
        <v>-40000</v>
      </c>
      <c r="R26" s="152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0</v>
      </c>
      <c r="AA26" s="49">
        <v>0</v>
      </c>
      <c r="AB26" s="49">
        <v>0</v>
      </c>
      <c r="AC26" s="49">
        <v>0</v>
      </c>
      <c r="AD26" s="49">
        <v>0</v>
      </c>
      <c r="AE26" s="49">
        <v>0</v>
      </c>
      <c r="AF26" s="49">
        <v>0</v>
      </c>
      <c r="AG26" s="49">
        <v>0</v>
      </c>
      <c r="AH26" s="49">
        <v>0</v>
      </c>
      <c r="AI26" s="49">
        <v>0</v>
      </c>
      <c r="AJ26" s="49">
        <v>0</v>
      </c>
      <c r="AK26" s="49">
        <v>0</v>
      </c>
      <c r="AL26" s="49">
        <v>0</v>
      </c>
      <c r="AM26" s="49">
        <v>0</v>
      </c>
      <c r="AN26" s="49">
        <v>0</v>
      </c>
      <c r="AO26" s="49">
        <v>0</v>
      </c>
      <c r="AP26" s="49">
        <v>0</v>
      </c>
      <c r="AQ26" s="49">
        <v>0</v>
      </c>
      <c r="AR26" s="49">
        <v>0</v>
      </c>
      <c r="AS26" s="49">
        <v>0</v>
      </c>
      <c r="AT26" s="49">
        <v>0</v>
      </c>
      <c r="AU26" s="49">
        <v>0</v>
      </c>
      <c r="AV26" s="49">
        <v>0</v>
      </c>
      <c r="AW26" s="49">
        <v>0</v>
      </c>
      <c r="AX26" s="49">
        <v>0</v>
      </c>
      <c r="AY26" s="49">
        <v>0</v>
      </c>
      <c r="AZ26" s="49">
        <v>0</v>
      </c>
      <c r="BA26" s="49">
        <v>0</v>
      </c>
      <c r="BB26" s="49">
        <v>0</v>
      </c>
      <c r="BC26" s="49">
        <v>0</v>
      </c>
      <c r="BD26" s="49">
        <v>0</v>
      </c>
      <c r="BE26" s="49">
        <v>0</v>
      </c>
      <c r="BF26" s="49">
        <v>0</v>
      </c>
      <c r="BG26" s="49">
        <v>0</v>
      </c>
      <c r="BH26" s="49">
        <v>0</v>
      </c>
      <c r="BI26" s="49"/>
      <c r="BJ26" s="166"/>
      <c r="BK26" s="166"/>
      <c r="BL26" s="166"/>
      <c r="BM26" s="149">
        <v>0</v>
      </c>
    </row>
    <row r="27" spans="2:65" ht="18" hidden="1" customHeight="1" outlineLevel="3">
      <c r="B27" s="166" t="s">
        <v>789</v>
      </c>
      <c r="C27" s="166" t="s">
        <v>797</v>
      </c>
      <c r="D27" s="166" t="s">
        <v>499</v>
      </c>
      <c r="E27" s="167" t="s">
        <v>512</v>
      </c>
      <c r="F27" s="166" t="s">
        <v>799</v>
      </c>
      <c r="G27" s="49">
        <v>30000</v>
      </c>
      <c r="H27" s="49">
        <v>0</v>
      </c>
      <c r="I27" s="49">
        <v>0</v>
      </c>
      <c r="J27" s="49">
        <v>0</v>
      </c>
      <c r="K27" s="165">
        <v>-30000</v>
      </c>
      <c r="L27" s="152">
        <v>0</v>
      </c>
      <c r="M27" s="49">
        <v>30000</v>
      </c>
      <c r="N27" s="49">
        <v>0</v>
      </c>
      <c r="O27" s="49">
        <v>0</v>
      </c>
      <c r="P27" s="49">
        <v>0</v>
      </c>
      <c r="Q27" s="165">
        <v>-30000</v>
      </c>
      <c r="R27" s="152">
        <v>0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9">
        <v>0</v>
      </c>
      <c r="AD27" s="49">
        <v>0</v>
      </c>
      <c r="AE27" s="49">
        <v>0</v>
      </c>
      <c r="AF27" s="49">
        <v>0</v>
      </c>
      <c r="AG27" s="49">
        <v>0</v>
      </c>
      <c r="AH27" s="49">
        <v>0</v>
      </c>
      <c r="AI27" s="49">
        <v>0</v>
      </c>
      <c r="AJ27" s="49">
        <v>0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0</v>
      </c>
      <c r="AQ27" s="49">
        <v>0</v>
      </c>
      <c r="AR27" s="49">
        <v>0</v>
      </c>
      <c r="AS27" s="49">
        <v>0</v>
      </c>
      <c r="AT27" s="49">
        <v>0</v>
      </c>
      <c r="AU27" s="49">
        <v>0</v>
      </c>
      <c r="AV27" s="49">
        <v>0</v>
      </c>
      <c r="AW27" s="49">
        <v>0</v>
      </c>
      <c r="AX27" s="49">
        <v>0</v>
      </c>
      <c r="AY27" s="49">
        <v>0</v>
      </c>
      <c r="AZ27" s="49">
        <v>0</v>
      </c>
      <c r="BA27" s="49">
        <v>0</v>
      </c>
      <c r="BB27" s="49">
        <v>0</v>
      </c>
      <c r="BC27" s="49">
        <v>0</v>
      </c>
      <c r="BD27" s="49">
        <v>0</v>
      </c>
      <c r="BE27" s="49">
        <v>0</v>
      </c>
      <c r="BF27" s="49">
        <v>0</v>
      </c>
      <c r="BG27" s="49">
        <v>0</v>
      </c>
      <c r="BH27" s="49">
        <v>0</v>
      </c>
      <c r="BI27" s="49"/>
      <c r="BJ27" s="166"/>
      <c r="BK27" s="166"/>
      <c r="BL27" s="166"/>
      <c r="BM27" s="149">
        <v>0</v>
      </c>
    </row>
    <row r="28" spans="2:65" ht="18" hidden="1" customHeight="1" outlineLevel="3">
      <c r="B28" s="166" t="s">
        <v>789</v>
      </c>
      <c r="C28" s="166" t="s">
        <v>797</v>
      </c>
      <c r="D28" s="166" t="s">
        <v>397</v>
      </c>
      <c r="E28" s="167" t="s">
        <v>407</v>
      </c>
      <c r="F28" s="166" t="s">
        <v>800</v>
      </c>
      <c r="G28" s="49">
        <v>40000</v>
      </c>
      <c r="H28" s="49">
        <v>0</v>
      </c>
      <c r="I28" s="49">
        <v>0</v>
      </c>
      <c r="J28" s="49">
        <v>0</v>
      </c>
      <c r="K28" s="165">
        <v>-40000</v>
      </c>
      <c r="L28" s="152">
        <v>0</v>
      </c>
      <c r="M28" s="49">
        <v>40000</v>
      </c>
      <c r="N28" s="49">
        <v>0</v>
      </c>
      <c r="O28" s="49">
        <v>0</v>
      </c>
      <c r="P28" s="49">
        <v>0</v>
      </c>
      <c r="Q28" s="165">
        <v>-40000</v>
      </c>
      <c r="R28" s="152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49">
        <v>0</v>
      </c>
      <c r="AA28" s="49">
        <v>0</v>
      </c>
      <c r="AB28" s="49">
        <v>0</v>
      </c>
      <c r="AC28" s="49">
        <v>0</v>
      </c>
      <c r="AD28" s="49">
        <v>0</v>
      </c>
      <c r="AE28" s="49">
        <v>0</v>
      </c>
      <c r="AF28" s="49">
        <v>0</v>
      </c>
      <c r="AG28" s="49">
        <v>0</v>
      </c>
      <c r="AH28" s="49">
        <v>0</v>
      </c>
      <c r="AI28" s="49">
        <v>0</v>
      </c>
      <c r="AJ28" s="49">
        <v>0</v>
      </c>
      <c r="AK28" s="49">
        <v>0</v>
      </c>
      <c r="AL28" s="49">
        <v>0</v>
      </c>
      <c r="AM28" s="49">
        <v>0</v>
      </c>
      <c r="AN28" s="49">
        <v>0</v>
      </c>
      <c r="AO28" s="49">
        <v>0</v>
      </c>
      <c r="AP28" s="49">
        <v>0</v>
      </c>
      <c r="AQ28" s="49">
        <v>0</v>
      </c>
      <c r="AR28" s="49">
        <v>0</v>
      </c>
      <c r="AS28" s="49">
        <v>0</v>
      </c>
      <c r="AT28" s="49">
        <v>0</v>
      </c>
      <c r="AU28" s="49">
        <v>0</v>
      </c>
      <c r="AV28" s="49">
        <v>0</v>
      </c>
      <c r="AW28" s="49">
        <v>0</v>
      </c>
      <c r="AX28" s="49">
        <v>0</v>
      </c>
      <c r="AY28" s="49">
        <v>0</v>
      </c>
      <c r="AZ28" s="49">
        <v>0</v>
      </c>
      <c r="BA28" s="49">
        <v>0</v>
      </c>
      <c r="BB28" s="49">
        <v>0</v>
      </c>
      <c r="BC28" s="49">
        <v>0</v>
      </c>
      <c r="BD28" s="49">
        <v>0</v>
      </c>
      <c r="BE28" s="49">
        <v>0</v>
      </c>
      <c r="BF28" s="49">
        <v>0</v>
      </c>
      <c r="BG28" s="49">
        <v>0</v>
      </c>
      <c r="BH28" s="49">
        <v>0</v>
      </c>
      <c r="BI28" s="49"/>
      <c r="BJ28" s="166"/>
      <c r="BK28" s="166"/>
      <c r="BL28" s="166"/>
      <c r="BM28" s="149">
        <v>0</v>
      </c>
    </row>
    <row r="29" spans="2:65" ht="18" hidden="1" customHeight="1" outlineLevel="3">
      <c r="B29" s="166" t="s">
        <v>789</v>
      </c>
      <c r="C29" s="166" t="s">
        <v>797</v>
      </c>
      <c r="D29" s="166" t="s">
        <v>421</v>
      </c>
      <c r="E29" s="167" t="s">
        <v>455</v>
      </c>
      <c r="F29" s="166" t="s">
        <v>801</v>
      </c>
      <c r="G29" s="49">
        <v>40000</v>
      </c>
      <c r="H29" s="49">
        <v>0</v>
      </c>
      <c r="I29" s="49">
        <v>0</v>
      </c>
      <c r="J29" s="49">
        <v>0</v>
      </c>
      <c r="K29" s="165">
        <v>-40000</v>
      </c>
      <c r="L29" s="152">
        <v>0</v>
      </c>
      <c r="M29" s="49">
        <v>40000</v>
      </c>
      <c r="N29" s="49">
        <v>0</v>
      </c>
      <c r="O29" s="49">
        <v>0</v>
      </c>
      <c r="P29" s="49">
        <v>0</v>
      </c>
      <c r="Q29" s="165">
        <v>-40000</v>
      </c>
      <c r="R29" s="152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49">
        <v>0</v>
      </c>
      <c r="AA29" s="49">
        <v>0</v>
      </c>
      <c r="AB29" s="49">
        <v>0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  <c r="AH29" s="49">
        <v>0</v>
      </c>
      <c r="AI29" s="49">
        <v>0</v>
      </c>
      <c r="AJ29" s="49">
        <v>0</v>
      </c>
      <c r="AK29" s="49">
        <v>0</v>
      </c>
      <c r="AL29" s="49">
        <v>0</v>
      </c>
      <c r="AM29" s="49">
        <v>0</v>
      </c>
      <c r="AN29" s="49">
        <v>0</v>
      </c>
      <c r="AO29" s="49">
        <v>0</v>
      </c>
      <c r="AP29" s="49">
        <v>0</v>
      </c>
      <c r="AQ29" s="49">
        <v>0</v>
      </c>
      <c r="AR29" s="49">
        <v>0</v>
      </c>
      <c r="AS29" s="49">
        <v>0</v>
      </c>
      <c r="AT29" s="49">
        <v>0</v>
      </c>
      <c r="AU29" s="49">
        <v>0</v>
      </c>
      <c r="AV29" s="49">
        <v>0</v>
      </c>
      <c r="AW29" s="49">
        <v>0</v>
      </c>
      <c r="AX29" s="49">
        <v>0</v>
      </c>
      <c r="AY29" s="49">
        <v>0</v>
      </c>
      <c r="AZ29" s="49">
        <v>0</v>
      </c>
      <c r="BA29" s="49">
        <v>0</v>
      </c>
      <c r="BB29" s="49">
        <v>0</v>
      </c>
      <c r="BC29" s="49">
        <v>0</v>
      </c>
      <c r="BD29" s="49">
        <v>0</v>
      </c>
      <c r="BE29" s="49">
        <v>0</v>
      </c>
      <c r="BF29" s="49">
        <v>0</v>
      </c>
      <c r="BG29" s="49">
        <v>0</v>
      </c>
      <c r="BH29" s="49">
        <v>0</v>
      </c>
      <c r="BI29" s="49"/>
      <c r="BJ29" s="166"/>
      <c r="BK29" s="166"/>
      <c r="BL29" s="166"/>
      <c r="BM29" s="149">
        <v>0</v>
      </c>
    </row>
    <row r="30" spans="2:65" ht="18" hidden="1" customHeight="1" outlineLevel="3">
      <c r="B30" s="166" t="s">
        <v>789</v>
      </c>
      <c r="C30" s="166" t="s">
        <v>797</v>
      </c>
      <c r="D30" s="166" t="s">
        <v>422</v>
      </c>
      <c r="E30" s="167" t="s">
        <v>456</v>
      </c>
      <c r="F30" s="166" t="s">
        <v>802</v>
      </c>
      <c r="G30" s="49">
        <v>30000</v>
      </c>
      <c r="H30" s="49">
        <v>0</v>
      </c>
      <c r="I30" s="49">
        <v>0</v>
      </c>
      <c r="J30" s="49">
        <v>0</v>
      </c>
      <c r="K30" s="165">
        <v>-30000</v>
      </c>
      <c r="L30" s="152">
        <v>0</v>
      </c>
      <c r="M30" s="49">
        <v>30000</v>
      </c>
      <c r="N30" s="49">
        <v>0</v>
      </c>
      <c r="O30" s="49">
        <v>0</v>
      </c>
      <c r="P30" s="49">
        <v>0</v>
      </c>
      <c r="Q30" s="165">
        <v>-30000</v>
      </c>
      <c r="R30" s="152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49">
        <v>0</v>
      </c>
      <c r="AB30" s="49">
        <v>0</v>
      </c>
      <c r="AC30" s="49">
        <v>0</v>
      </c>
      <c r="AD30" s="49">
        <v>0</v>
      </c>
      <c r="AE30" s="49">
        <v>0</v>
      </c>
      <c r="AF30" s="49">
        <v>0</v>
      </c>
      <c r="AG30" s="49">
        <v>0</v>
      </c>
      <c r="AH30" s="49">
        <v>0</v>
      </c>
      <c r="AI30" s="49">
        <v>0</v>
      </c>
      <c r="AJ30" s="49">
        <v>0</v>
      </c>
      <c r="AK30" s="49">
        <v>0</v>
      </c>
      <c r="AL30" s="49">
        <v>0</v>
      </c>
      <c r="AM30" s="49">
        <v>0</v>
      </c>
      <c r="AN30" s="49">
        <v>0</v>
      </c>
      <c r="AO30" s="49">
        <v>0</v>
      </c>
      <c r="AP30" s="49">
        <v>0</v>
      </c>
      <c r="AQ30" s="49">
        <v>0</v>
      </c>
      <c r="AR30" s="49">
        <v>0</v>
      </c>
      <c r="AS30" s="49">
        <v>0</v>
      </c>
      <c r="AT30" s="49">
        <v>0</v>
      </c>
      <c r="AU30" s="49">
        <v>0</v>
      </c>
      <c r="AV30" s="49">
        <v>0</v>
      </c>
      <c r="AW30" s="49">
        <v>0</v>
      </c>
      <c r="AX30" s="49">
        <v>0</v>
      </c>
      <c r="AY30" s="49">
        <v>0</v>
      </c>
      <c r="AZ30" s="49">
        <v>0</v>
      </c>
      <c r="BA30" s="49">
        <v>0</v>
      </c>
      <c r="BB30" s="49">
        <v>0</v>
      </c>
      <c r="BC30" s="49">
        <v>0</v>
      </c>
      <c r="BD30" s="49">
        <v>0</v>
      </c>
      <c r="BE30" s="49">
        <v>0</v>
      </c>
      <c r="BF30" s="49">
        <v>0</v>
      </c>
      <c r="BG30" s="49">
        <v>0</v>
      </c>
      <c r="BH30" s="49">
        <v>0</v>
      </c>
      <c r="BI30" s="49"/>
      <c r="BJ30" s="166"/>
      <c r="BK30" s="166"/>
      <c r="BL30" s="166"/>
      <c r="BM30" s="149">
        <v>0</v>
      </c>
    </row>
    <row r="31" spans="2:65" ht="18" hidden="1" customHeight="1" outlineLevel="3">
      <c r="B31" s="166" t="s">
        <v>789</v>
      </c>
      <c r="C31" s="166" t="s">
        <v>797</v>
      </c>
      <c r="D31" s="166" t="s">
        <v>418</v>
      </c>
      <c r="E31" s="167" t="s">
        <v>457</v>
      </c>
      <c r="F31" s="166" t="s">
        <v>803</v>
      </c>
      <c r="G31" s="49">
        <v>40000</v>
      </c>
      <c r="H31" s="49">
        <v>0</v>
      </c>
      <c r="I31" s="49">
        <v>0</v>
      </c>
      <c r="J31" s="49">
        <v>0</v>
      </c>
      <c r="K31" s="165">
        <v>-40000</v>
      </c>
      <c r="L31" s="152">
        <v>0</v>
      </c>
      <c r="M31" s="49">
        <v>40000</v>
      </c>
      <c r="N31" s="49">
        <v>0</v>
      </c>
      <c r="O31" s="49">
        <v>0</v>
      </c>
      <c r="P31" s="49">
        <v>0</v>
      </c>
      <c r="Q31" s="165">
        <v>-40000</v>
      </c>
      <c r="R31" s="152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0</v>
      </c>
      <c r="BG31" s="49">
        <v>0</v>
      </c>
      <c r="BH31" s="49">
        <v>0</v>
      </c>
      <c r="BI31" s="49"/>
      <c r="BJ31" s="166"/>
      <c r="BK31" s="166"/>
      <c r="BL31" s="166"/>
      <c r="BM31" s="149">
        <v>0</v>
      </c>
    </row>
    <row r="32" spans="2:65" ht="18" hidden="1" customHeight="1" outlineLevel="3">
      <c r="B32" s="166" t="s">
        <v>789</v>
      </c>
      <c r="C32" s="166" t="s">
        <v>797</v>
      </c>
      <c r="D32" s="166" t="s">
        <v>419</v>
      </c>
      <c r="E32" s="167" t="s">
        <v>458</v>
      </c>
      <c r="F32" s="166" t="s">
        <v>804</v>
      </c>
      <c r="G32" s="49">
        <v>30000</v>
      </c>
      <c r="H32" s="49">
        <v>30260.370999999999</v>
      </c>
      <c r="I32" s="49">
        <v>0</v>
      </c>
      <c r="J32" s="49">
        <v>30260.370999999999</v>
      </c>
      <c r="K32" s="165">
        <v>260.37099999999919</v>
      </c>
      <c r="L32" s="152">
        <v>1.0086790333333333</v>
      </c>
      <c r="M32" s="49">
        <v>30000</v>
      </c>
      <c r="N32" s="49">
        <v>30260.370999999999</v>
      </c>
      <c r="O32" s="49">
        <v>0</v>
      </c>
      <c r="P32" s="49">
        <v>30260.370999999999</v>
      </c>
      <c r="Q32" s="165">
        <v>260.37099999999919</v>
      </c>
      <c r="R32" s="152">
        <v>1.0086790333333333</v>
      </c>
      <c r="S32" s="49">
        <v>1096.884</v>
      </c>
      <c r="T32" s="49">
        <v>0</v>
      </c>
      <c r="U32" s="49">
        <v>0</v>
      </c>
      <c r="V32" s="49">
        <v>0</v>
      </c>
      <c r="W32" s="49">
        <v>0</v>
      </c>
      <c r="X32" s="49">
        <v>13711.096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7020.0709999999999</v>
      </c>
      <c r="AK32" s="49">
        <v>0</v>
      </c>
      <c r="AL32" s="49">
        <v>0</v>
      </c>
      <c r="AM32" s="49">
        <v>0</v>
      </c>
      <c r="AN32" s="49">
        <v>0</v>
      </c>
      <c r="AO32" s="49">
        <v>0</v>
      </c>
      <c r="AP32" s="49">
        <v>4113.3289999999997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877.50900000000001</v>
      </c>
      <c r="AW32" s="49">
        <v>0</v>
      </c>
      <c r="AX32" s="49">
        <v>0</v>
      </c>
      <c r="AY32" s="49">
        <v>0</v>
      </c>
      <c r="AZ32" s="49">
        <v>1096.8889999999999</v>
      </c>
      <c r="BA32" s="49">
        <v>0</v>
      </c>
      <c r="BB32" s="49">
        <v>1042.0419999999999</v>
      </c>
      <c r="BC32" s="49">
        <v>0</v>
      </c>
      <c r="BD32" s="49">
        <v>0</v>
      </c>
      <c r="BE32" s="49">
        <v>1302.5509999999999</v>
      </c>
      <c r="BF32" s="49">
        <v>0</v>
      </c>
      <c r="BG32" s="49">
        <v>0</v>
      </c>
      <c r="BH32" s="49">
        <v>0</v>
      </c>
      <c r="BI32" s="49"/>
      <c r="BJ32" s="166"/>
      <c r="BK32" s="166"/>
      <c r="BL32" s="166"/>
      <c r="BM32" s="149">
        <v>-3.637978807091713E-12</v>
      </c>
    </row>
    <row r="33" spans="2:65" ht="18" hidden="1" customHeight="1" outlineLevel="3">
      <c r="B33" s="166" t="s">
        <v>789</v>
      </c>
      <c r="C33" s="166" t="s">
        <v>797</v>
      </c>
      <c r="D33" s="166" t="s">
        <v>420</v>
      </c>
      <c r="E33" s="167" t="s">
        <v>459</v>
      </c>
      <c r="F33" s="166" t="s">
        <v>805</v>
      </c>
      <c r="G33" s="49">
        <v>40000</v>
      </c>
      <c r="H33" s="49">
        <v>0</v>
      </c>
      <c r="I33" s="49">
        <v>0</v>
      </c>
      <c r="J33" s="49">
        <v>0</v>
      </c>
      <c r="K33" s="165">
        <v>-40000</v>
      </c>
      <c r="L33" s="152">
        <v>0</v>
      </c>
      <c r="M33" s="49">
        <v>40000</v>
      </c>
      <c r="N33" s="49">
        <v>0</v>
      </c>
      <c r="O33" s="49">
        <v>0</v>
      </c>
      <c r="P33" s="49">
        <v>0</v>
      </c>
      <c r="Q33" s="165">
        <v>-40000</v>
      </c>
      <c r="R33" s="152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/>
      <c r="BJ33" s="166"/>
      <c r="BK33" s="166"/>
      <c r="BL33" s="166"/>
      <c r="BM33" s="149">
        <v>0</v>
      </c>
    </row>
    <row r="34" spans="2:65" ht="18" hidden="1" customHeight="1" outlineLevel="3">
      <c r="B34" s="166" t="s">
        <v>789</v>
      </c>
      <c r="C34" s="166" t="s">
        <v>797</v>
      </c>
      <c r="D34" s="166" t="s">
        <v>498</v>
      </c>
      <c r="E34" s="167" t="s">
        <v>511</v>
      </c>
      <c r="F34" s="166" t="s">
        <v>806</v>
      </c>
      <c r="G34" s="49">
        <v>30000</v>
      </c>
      <c r="H34" s="49">
        <v>0</v>
      </c>
      <c r="I34" s="49">
        <v>0</v>
      </c>
      <c r="J34" s="49">
        <v>0</v>
      </c>
      <c r="K34" s="165">
        <v>-30000</v>
      </c>
      <c r="L34" s="152">
        <v>0</v>
      </c>
      <c r="M34" s="49">
        <v>30000</v>
      </c>
      <c r="N34" s="49">
        <v>0</v>
      </c>
      <c r="O34" s="49">
        <v>0</v>
      </c>
      <c r="P34" s="49">
        <v>0</v>
      </c>
      <c r="Q34" s="165">
        <v>-30000</v>
      </c>
      <c r="R34" s="152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0</v>
      </c>
      <c r="BI34" s="49"/>
      <c r="BJ34" s="166"/>
      <c r="BK34" s="166"/>
      <c r="BL34" s="166"/>
      <c r="BM34" s="149">
        <v>0</v>
      </c>
    </row>
    <row r="35" spans="2:65" ht="18" hidden="1" customHeight="1" outlineLevel="3">
      <c r="B35" s="166" t="s">
        <v>789</v>
      </c>
      <c r="C35" s="166" t="s">
        <v>797</v>
      </c>
      <c r="D35" s="166" t="s">
        <v>522</v>
      </c>
      <c r="E35" s="167" t="s">
        <v>544</v>
      </c>
      <c r="F35" s="166" t="s">
        <v>807</v>
      </c>
      <c r="G35" s="49">
        <v>30000</v>
      </c>
      <c r="H35" s="49">
        <v>0</v>
      </c>
      <c r="I35" s="49">
        <v>0</v>
      </c>
      <c r="J35" s="49">
        <v>0</v>
      </c>
      <c r="K35" s="165">
        <v>-30000</v>
      </c>
      <c r="L35" s="152">
        <v>0</v>
      </c>
      <c r="M35" s="49">
        <v>30000</v>
      </c>
      <c r="N35" s="49">
        <v>0</v>
      </c>
      <c r="O35" s="49">
        <v>0</v>
      </c>
      <c r="P35" s="49">
        <v>0</v>
      </c>
      <c r="Q35" s="165">
        <v>-30000</v>
      </c>
      <c r="R35" s="152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/>
      <c r="BJ35" s="166"/>
      <c r="BK35" s="166"/>
      <c r="BL35" s="166"/>
      <c r="BM35" s="149">
        <v>0</v>
      </c>
    </row>
    <row r="36" spans="2:65" ht="18" hidden="1" customHeight="1" outlineLevel="3">
      <c r="B36" s="166" t="s">
        <v>789</v>
      </c>
      <c r="C36" s="166" t="s">
        <v>797</v>
      </c>
      <c r="D36" s="166" t="s">
        <v>538</v>
      </c>
      <c r="E36" s="167" t="s">
        <v>808</v>
      </c>
      <c r="F36" s="166" t="s">
        <v>809</v>
      </c>
      <c r="G36" s="49">
        <v>30000</v>
      </c>
      <c r="H36" s="49">
        <v>0</v>
      </c>
      <c r="I36" s="49">
        <v>0</v>
      </c>
      <c r="J36" s="49">
        <v>0</v>
      </c>
      <c r="K36" s="165">
        <v>-30000</v>
      </c>
      <c r="L36" s="152">
        <v>0</v>
      </c>
      <c r="M36" s="49">
        <v>30000</v>
      </c>
      <c r="N36" s="49">
        <v>0</v>
      </c>
      <c r="O36" s="49">
        <v>0</v>
      </c>
      <c r="P36" s="49">
        <v>0</v>
      </c>
      <c r="Q36" s="165">
        <v>-30000</v>
      </c>
      <c r="R36" s="152">
        <v>0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49">
        <v>0</v>
      </c>
      <c r="AB36" s="49">
        <v>0</v>
      </c>
      <c r="AC36" s="49">
        <v>0</v>
      </c>
      <c r="AD36" s="49">
        <v>0</v>
      </c>
      <c r="AE36" s="49">
        <v>0</v>
      </c>
      <c r="AF36" s="49">
        <v>0</v>
      </c>
      <c r="AG36" s="49">
        <v>0</v>
      </c>
      <c r="AH36" s="49">
        <v>0</v>
      </c>
      <c r="AI36" s="49">
        <v>0</v>
      </c>
      <c r="AJ36" s="49">
        <v>0</v>
      </c>
      <c r="AK36" s="49">
        <v>0</v>
      </c>
      <c r="AL36" s="49">
        <v>0</v>
      </c>
      <c r="AM36" s="49">
        <v>0</v>
      </c>
      <c r="AN36" s="49">
        <v>0</v>
      </c>
      <c r="AO36" s="49">
        <v>0</v>
      </c>
      <c r="AP36" s="49">
        <v>0</v>
      </c>
      <c r="AQ36" s="49">
        <v>0</v>
      </c>
      <c r="AR36" s="49">
        <v>0</v>
      </c>
      <c r="AS36" s="49">
        <v>0</v>
      </c>
      <c r="AT36" s="49">
        <v>0</v>
      </c>
      <c r="AU36" s="49">
        <v>0</v>
      </c>
      <c r="AV36" s="49">
        <v>0</v>
      </c>
      <c r="AW36" s="49">
        <v>0</v>
      </c>
      <c r="AX36" s="49">
        <v>0</v>
      </c>
      <c r="AY36" s="49">
        <v>0</v>
      </c>
      <c r="AZ36" s="49">
        <v>0</v>
      </c>
      <c r="BA36" s="49">
        <v>0</v>
      </c>
      <c r="BB36" s="49">
        <v>0</v>
      </c>
      <c r="BC36" s="49">
        <v>0</v>
      </c>
      <c r="BD36" s="49">
        <v>0</v>
      </c>
      <c r="BE36" s="49">
        <v>0</v>
      </c>
      <c r="BF36" s="49">
        <v>0</v>
      </c>
      <c r="BG36" s="49">
        <v>0</v>
      </c>
      <c r="BH36" s="49">
        <v>0</v>
      </c>
      <c r="BI36" s="49"/>
      <c r="BJ36" s="166"/>
      <c r="BK36" s="166"/>
      <c r="BL36" s="166"/>
      <c r="BM36" s="149">
        <v>0</v>
      </c>
    </row>
    <row r="37" spans="2:65" ht="18" hidden="1" customHeight="1" outlineLevel="3">
      <c r="B37" s="166" t="s">
        <v>789</v>
      </c>
      <c r="C37" s="166" t="s">
        <v>797</v>
      </c>
      <c r="D37" s="166" t="s">
        <v>558</v>
      </c>
      <c r="E37" s="167" t="s">
        <v>578</v>
      </c>
      <c r="F37" s="166" t="s">
        <v>810</v>
      </c>
      <c r="G37" s="49">
        <v>30000</v>
      </c>
      <c r="H37" s="49">
        <v>0</v>
      </c>
      <c r="I37" s="49">
        <v>0</v>
      </c>
      <c r="J37" s="49">
        <v>0</v>
      </c>
      <c r="K37" s="165">
        <v>-30000</v>
      </c>
      <c r="L37" s="152">
        <v>0</v>
      </c>
      <c r="M37" s="49">
        <v>30000</v>
      </c>
      <c r="N37" s="49">
        <v>0</v>
      </c>
      <c r="O37" s="49">
        <v>0</v>
      </c>
      <c r="P37" s="49">
        <v>0</v>
      </c>
      <c r="Q37" s="165">
        <v>-30000</v>
      </c>
      <c r="R37" s="152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49">
        <v>0</v>
      </c>
      <c r="AI37" s="49">
        <v>0</v>
      </c>
      <c r="AJ37" s="49">
        <v>0</v>
      </c>
      <c r="AK37" s="49">
        <v>0</v>
      </c>
      <c r="AL37" s="49">
        <v>0</v>
      </c>
      <c r="AM37" s="49">
        <v>0</v>
      </c>
      <c r="AN37" s="49">
        <v>0</v>
      </c>
      <c r="AO37" s="49">
        <v>0</v>
      </c>
      <c r="AP37" s="49">
        <v>0</v>
      </c>
      <c r="AQ37" s="49">
        <v>0</v>
      </c>
      <c r="AR37" s="49">
        <v>0</v>
      </c>
      <c r="AS37" s="49">
        <v>0</v>
      </c>
      <c r="AT37" s="49">
        <v>0</v>
      </c>
      <c r="AU37" s="49">
        <v>0</v>
      </c>
      <c r="AV37" s="49">
        <v>0</v>
      </c>
      <c r="AW37" s="49">
        <v>0</v>
      </c>
      <c r="AX37" s="49">
        <v>0</v>
      </c>
      <c r="AY37" s="49">
        <v>0</v>
      </c>
      <c r="AZ37" s="49">
        <v>0</v>
      </c>
      <c r="BA37" s="49">
        <v>0</v>
      </c>
      <c r="BB37" s="49">
        <v>0</v>
      </c>
      <c r="BC37" s="49">
        <v>0</v>
      </c>
      <c r="BD37" s="49">
        <v>0</v>
      </c>
      <c r="BE37" s="49">
        <v>0</v>
      </c>
      <c r="BF37" s="49">
        <v>0</v>
      </c>
      <c r="BG37" s="49">
        <v>0</v>
      </c>
      <c r="BH37" s="49">
        <v>0</v>
      </c>
      <c r="BI37" s="49"/>
      <c r="BJ37" s="166"/>
      <c r="BK37" s="166"/>
      <c r="BL37" s="166"/>
      <c r="BM37" s="149">
        <v>0</v>
      </c>
    </row>
    <row r="38" spans="2:65" ht="18" hidden="1" customHeight="1" outlineLevel="3">
      <c r="B38" s="166" t="s">
        <v>789</v>
      </c>
      <c r="C38" s="166" t="s">
        <v>797</v>
      </c>
      <c r="D38" s="166" t="s">
        <v>602</v>
      </c>
      <c r="E38" s="167" t="s">
        <v>646</v>
      </c>
      <c r="F38" s="166" t="s">
        <v>811</v>
      </c>
      <c r="G38" s="49">
        <v>30000</v>
      </c>
      <c r="H38" s="49">
        <v>0</v>
      </c>
      <c r="I38" s="49">
        <v>0</v>
      </c>
      <c r="J38" s="49">
        <v>0</v>
      </c>
      <c r="K38" s="165">
        <v>-30000</v>
      </c>
      <c r="L38" s="152">
        <v>0</v>
      </c>
      <c r="M38" s="49">
        <v>30000</v>
      </c>
      <c r="N38" s="49">
        <v>0</v>
      </c>
      <c r="O38" s="49">
        <v>0</v>
      </c>
      <c r="P38" s="49">
        <v>0</v>
      </c>
      <c r="Q38" s="165">
        <v>-30000</v>
      </c>
      <c r="R38" s="152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49">
        <v>0</v>
      </c>
      <c r="AH38" s="49">
        <v>0</v>
      </c>
      <c r="AI38" s="49">
        <v>0</v>
      </c>
      <c r="AJ38" s="49">
        <v>0</v>
      </c>
      <c r="AK38" s="49">
        <v>0</v>
      </c>
      <c r="AL38" s="49">
        <v>0</v>
      </c>
      <c r="AM38" s="49">
        <v>0</v>
      </c>
      <c r="AN38" s="49">
        <v>0</v>
      </c>
      <c r="AO38" s="49">
        <v>0</v>
      </c>
      <c r="AP38" s="49">
        <v>0</v>
      </c>
      <c r="AQ38" s="49">
        <v>0</v>
      </c>
      <c r="AR38" s="49">
        <v>0</v>
      </c>
      <c r="AS38" s="49">
        <v>0</v>
      </c>
      <c r="AT38" s="49">
        <v>0</v>
      </c>
      <c r="AU38" s="49">
        <v>0</v>
      </c>
      <c r="AV38" s="49">
        <v>0</v>
      </c>
      <c r="AW38" s="49">
        <v>0</v>
      </c>
      <c r="AX38" s="49">
        <v>0</v>
      </c>
      <c r="AY38" s="49">
        <v>0</v>
      </c>
      <c r="AZ38" s="49">
        <v>0</v>
      </c>
      <c r="BA38" s="49">
        <v>0</v>
      </c>
      <c r="BB38" s="49">
        <v>0</v>
      </c>
      <c r="BC38" s="49">
        <v>0</v>
      </c>
      <c r="BD38" s="49">
        <v>0</v>
      </c>
      <c r="BE38" s="49">
        <v>0</v>
      </c>
      <c r="BF38" s="49">
        <v>0</v>
      </c>
      <c r="BG38" s="49">
        <v>0</v>
      </c>
      <c r="BH38" s="49">
        <v>0</v>
      </c>
      <c r="BI38" s="49"/>
      <c r="BJ38" s="166"/>
      <c r="BK38" s="166"/>
      <c r="BL38" s="166"/>
      <c r="BM38" s="149">
        <v>0</v>
      </c>
    </row>
    <row r="39" spans="2:65" ht="18" hidden="1" customHeight="1" outlineLevel="3">
      <c r="B39" s="166" t="s">
        <v>789</v>
      </c>
      <c r="C39" s="166" t="s">
        <v>797</v>
      </c>
      <c r="D39" s="166" t="s">
        <v>603</v>
      </c>
      <c r="E39" s="167" t="s">
        <v>647</v>
      </c>
      <c r="F39" s="166" t="s">
        <v>812</v>
      </c>
      <c r="G39" s="49">
        <v>30000</v>
      </c>
      <c r="H39" s="49">
        <v>40493.421000000002</v>
      </c>
      <c r="I39" s="49">
        <v>0</v>
      </c>
      <c r="J39" s="49">
        <v>40493.421000000002</v>
      </c>
      <c r="K39" s="165">
        <v>10493.421000000002</v>
      </c>
      <c r="L39" s="152">
        <v>1.3497807000000002</v>
      </c>
      <c r="M39" s="49">
        <v>30000</v>
      </c>
      <c r="N39" s="49">
        <v>40493.421000000002</v>
      </c>
      <c r="O39" s="49">
        <v>0</v>
      </c>
      <c r="P39" s="49">
        <v>40493.421000000002</v>
      </c>
      <c r="Q39" s="165">
        <v>10493.421000000002</v>
      </c>
      <c r="R39" s="152">
        <v>1.3497807000000002</v>
      </c>
      <c r="S39" s="49">
        <v>548.44100000000003</v>
      </c>
      <c r="T39" s="49">
        <v>0</v>
      </c>
      <c r="U39" s="49">
        <v>0</v>
      </c>
      <c r="V39" s="49">
        <v>0</v>
      </c>
      <c r="W39" s="49">
        <v>0</v>
      </c>
      <c r="X39" s="49">
        <v>19195.535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1553.921</v>
      </c>
      <c r="AH39" s="49">
        <v>0</v>
      </c>
      <c r="AI39" s="49">
        <v>0</v>
      </c>
      <c r="AJ39" s="49">
        <v>7897.58</v>
      </c>
      <c r="AK39" s="49">
        <v>0</v>
      </c>
      <c r="AL39" s="49">
        <v>0</v>
      </c>
      <c r="AM39" s="49">
        <v>0</v>
      </c>
      <c r="AN39" s="49">
        <v>0</v>
      </c>
      <c r="AO39" s="49">
        <v>0</v>
      </c>
      <c r="AP39" s="49">
        <v>8226.6569999999992</v>
      </c>
      <c r="AQ39" s="49">
        <v>0</v>
      </c>
      <c r="AR39" s="49">
        <v>0</v>
      </c>
      <c r="AS39" s="49">
        <v>0</v>
      </c>
      <c r="AT39" s="49">
        <v>0</v>
      </c>
      <c r="AU39" s="49">
        <v>0</v>
      </c>
      <c r="AV39" s="49">
        <v>877.50900000000001</v>
      </c>
      <c r="AW39" s="49">
        <v>0</v>
      </c>
      <c r="AX39" s="49">
        <v>0</v>
      </c>
      <c r="AY39" s="49">
        <v>0</v>
      </c>
      <c r="AZ39" s="49">
        <v>1096.8889999999999</v>
      </c>
      <c r="BA39" s="49">
        <v>1096.8889999999999</v>
      </c>
      <c r="BB39" s="49">
        <v>0</v>
      </c>
      <c r="BC39" s="49">
        <v>0</v>
      </c>
      <c r="BD39" s="49">
        <v>0</v>
      </c>
      <c r="BE39" s="49">
        <v>0</v>
      </c>
      <c r="BF39" s="49">
        <v>0</v>
      </c>
      <c r="BG39" s="49">
        <v>0</v>
      </c>
      <c r="BH39" s="49">
        <v>0</v>
      </c>
      <c r="BI39" s="49"/>
      <c r="BJ39" s="166"/>
      <c r="BK39" s="166"/>
      <c r="BL39" s="166"/>
      <c r="BM39" s="149">
        <v>0</v>
      </c>
    </row>
    <row r="40" spans="2:65" ht="18" hidden="1" customHeight="1" outlineLevel="3">
      <c r="B40" s="166" t="s">
        <v>789</v>
      </c>
      <c r="C40" s="166" t="s">
        <v>797</v>
      </c>
      <c r="D40" s="166" t="s">
        <v>667</v>
      </c>
      <c r="E40" s="167" t="s">
        <v>668</v>
      </c>
      <c r="F40" s="166" t="s">
        <v>813</v>
      </c>
      <c r="G40" s="49">
        <v>30000</v>
      </c>
      <c r="H40" s="49">
        <v>20034.636999999999</v>
      </c>
      <c r="I40" s="49">
        <v>0</v>
      </c>
      <c r="J40" s="49">
        <v>20034.636999999999</v>
      </c>
      <c r="K40" s="165">
        <v>-9965.3630000000012</v>
      </c>
      <c r="L40" s="152">
        <v>0.66782123333333332</v>
      </c>
      <c r="M40" s="49">
        <v>30000</v>
      </c>
      <c r="N40" s="49">
        <v>20034.636999999999</v>
      </c>
      <c r="O40" s="49">
        <v>0</v>
      </c>
      <c r="P40" s="49">
        <v>20034.636999999999</v>
      </c>
      <c r="Q40" s="165">
        <v>-9965.3630000000012</v>
      </c>
      <c r="R40" s="152">
        <v>0.66782123333333332</v>
      </c>
      <c r="S40" s="49">
        <v>548.44100000000003</v>
      </c>
      <c r="T40" s="49">
        <v>0</v>
      </c>
      <c r="U40" s="49">
        <v>0</v>
      </c>
      <c r="V40" s="49">
        <v>0</v>
      </c>
      <c r="W40" s="49">
        <v>0</v>
      </c>
      <c r="X40" s="49">
        <v>6855.5460000000003</v>
      </c>
      <c r="Y40" s="49">
        <v>0</v>
      </c>
      <c r="Z40" s="49">
        <v>0</v>
      </c>
      <c r="AA40" s="49">
        <v>0</v>
      </c>
      <c r="AB40" s="49">
        <v>0</v>
      </c>
      <c r="AC40" s="49">
        <v>0</v>
      </c>
      <c r="AD40" s="49">
        <v>0</v>
      </c>
      <c r="AE40" s="49">
        <v>0</v>
      </c>
      <c r="AF40" s="49">
        <v>0</v>
      </c>
      <c r="AG40" s="49">
        <v>0</v>
      </c>
      <c r="AH40" s="49">
        <v>0</v>
      </c>
      <c r="AI40" s="49">
        <v>0</v>
      </c>
      <c r="AJ40" s="49">
        <v>4212.0420000000004</v>
      </c>
      <c r="AK40" s="49">
        <v>0</v>
      </c>
      <c r="AL40" s="49">
        <v>0</v>
      </c>
      <c r="AM40" s="49">
        <v>0</v>
      </c>
      <c r="AN40" s="49">
        <v>0</v>
      </c>
      <c r="AO40" s="49">
        <v>0</v>
      </c>
      <c r="AP40" s="49">
        <v>2193.7750000000001</v>
      </c>
      <c r="AQ40" s="49">
        <v>0</v>
      </c>
      <c r="AR40" s="49">
        <v>0</v>
      </c>
      <c r="AS40" s="49">
        <v>0</v>
      </c>
      <c r="AT40" s="49">
        <v>0</v>
      </c>
      <c r="AU40" s="49">
        <v>0</v>
      </c>
      <c r="AV40" s="49">
        <v>877.50900000000001</v>
      </c>
      <c r="AW40" s="49">
        <v>0</v>
      </c>
      <c r="AX40" s="49">
        <v>658.13499999999999</v>
      </c>
      <c r="AY40" s="49">
        <v>0</v>
      </c>
      <c r="AZ40" s="49">
        <v>0</v>
      </c>
      <c r="BA40" s="49">
        <v>0</v>
      </c>
      <c r="BB40" s="49">
        <v>2084.085</v>
      </c>
      <c r="BC40" s="49">
        <v>0</v>
      </c>
      <c r="BD40" s="49">
        <v>0</v>
      </c>
      <c r="BE40" s="49">
        <v>2605.1039999999998</v>
      </c>
      <c r="BF40" s="49">
        <v>0</v>
      </c>
      <c r="BG40" s="49">
        <v>0</v>
      </c>
      <c r="BH40" s="49">
        <v>0</v>
      </c>
      <c r="BI40" s="49"/>
      <c r="BJ40" s="166"/>
      <c r="BK40" s="166"/>
      <c r="BL40" s="166"/>
      <c r="BM40" s="149">
        <v>0</v>
      </c>
    </row>
    <row r="41" spans="2:65" ht="18" hidden="1" customHeight="1" outlineLevel="3">
      <c r="B41" s="166" t="s">
        <v>789</v>
      </c>
      <c r="C41" s="166" t="s">
        <v>797</v>
      </c>
      <c r="D41" s="166" t="s">
        <v>1066</v>
      </c>
      <c r="E41" s="167" t="s">
        <v>1067</v>
      </c>
      <c r="F41" s="166"/>
      <c r="G41" s="49">
        <v>20000</v>
      </c>
      <c r="H41" s="49">
        <v>20029.165000000001</v>
      </c>
      <c r="I41" s="49">
        <v>0</v>
      </c>
      <c r="J41" s="49">
        <v>20029.165000000001</v>
      </c>
      <c r="K41" s="165">
        <v>29.165000000000873</v>
      </c>
      <c r="L41" s="152">
        <v>1.00145825</v>
      </c>
      <c r="M41" s="49">
        <v>20000</v>
      </c>
      <c r="N41" s="49">
        <v>20029.165000000001</v>
      </c>
      <c r="O41" s="49">
        <v>0</v>
      </c>
      <c r="P41" s="49">
        <v>20029.165000000001</v>
      </c>
      <c r="Q41" s="165">
        <v>29.165000000000873</v>
      </c>
      <c r="R41" s="152">
        <v>1.00145825</v>
      </c>
      <c r="S41" s="49">
        <v>1535.6369999999999</v>
      </c>
      <c r="T41" s="49">
        <v>0</v>
      </c>
      <c r="U41" s="49">
        <v>0</v>
      </c>
      <c r="V41" s="49">
        <v>0</v>
      </c>
      <c r="W41" s="49">
        <v>0</v>
      </c>
      <c r="X41" s="49">
        <v>1371.11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5440.5540000000001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1371.11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877.50900000000001</v>
      </c>
      <c r="AW41" s="49">
        <v>0</v>
      </c>
      <c r="AX41" s="49">
        <v>658.13499999999999</v>
      </c>
      <c r="AY41" s="49">
        <v>0</v>
      </c>
      <c r="AZ41" s="49">
        <v>4387.5550000000003</v>
      </c>
      <c r="BA41" s="49">
        <v>4387.5550000000003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/>
      <c r="BJ41" s="166"/>
      <c r="BK41" s="166"/>
      <c r="BL41" s="166"/>
      <c r="BM41" s="149">
        <v>0</v>
      </c>
    </row>
    <row r="42" spans="2:65" ht="18" hidden="1" customHeight="1" outlineLevel="3">
      <c r="B42" s="166" t="s">
        <v>789</v>
      </c>
      <c r="C42" s="166" t="s">
        <v>797</v>
      </c>
      <c r="D42" s="166" t="s">
        <v>1212</v>
      </c>
      <c r="E42" s="167" t="s">
        <v>1213</v>
      </c>
      <c r="F42" s="166"/>
      <c r="G42" s="49">
        <v>20000</v>
      </c>
      <c r="H42" s="49">
        <v>0</v>
      </c>
      <c r="I42" s="49">
        <v>0</v>
      </c>
      <c r="J42" s="49">
        <v>0</v>
      </c>
      <c r="K42" s="165">
        <v>-20000</v>
      </c>
      <c r="L42" s="152">
        <v>0</v>
      </c>
      <c r="M42" s="49">
        <v>20000</v>
      </c>
      <c r="N42" s="49">
        <v>0</v>
      </c>
      <c r="O42" s="49">
        <v>0</v>
      </c>
      <c r="P42" s="49">
        <v>0</v>
      </c>
      <c r="Q42" s="165">
        <v>-20000</v>
      </c>
      <c r="R42" s="152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0</v>
      </c>
      <c r="AN42" s="49">
        <v>0</v>
      </c>
      <c r="AO42" s="49">
        <v>0</v>
      </c>
      <c r="AP42" s="49">
        <v>0</v>
      </c>
      <c r="AQ42" s="49">
        <v>0</v>
      </c>
      <c r="AR42" s="49">
        <v>0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0</v>
      </c>
      <c r="BD42" s="49">
        <v>0</v>
      </c>
      <c r="BE42" s="49">
        <v>0</v>
      </c>
      <c r="BF42" s="49">
        <v>0</v>
      </c>
      <c r="BG42" s="49">
        <v>0</v>
      </c>
      <c r="BH42" s="49">
        <v>0</v>
      </c>
      <c r="BI42" s="49"/>
      <c r="BJ42" s="166"/>
      <c r="BK42" s="166"/>
      <c r="BL42" s="166"/>
      <c r="BM42" s="149">
        <v>0</v>
      </c>
    </row>
    <row r="43" spans="2:65" ht="18" hidden="1" customHeight="1" outlineLevel="3">
      <c r="B43" s="166" t="s">
        <v>789</v>
      </c>
      <c r="C43" s="166" t="s">
        <v>797</v>
      </c>
      <c r="D43" s="166" t="s">
        <v>1262</v>
      </c>
      <c r="E43" s="167" t="s">
        <v>1263</v>
      </c>
      <c r="F43" s="166"/>
      <c r="G43" s="49">
        <v>20000</v>
      </c>
      <c r="H43" s="49">
        <v>0</v>
      </c>
      <c r="I43" s="49">
        <v>0</v>
      </c>
      <c r="J43" s="49">
        <v>0</v>
      </c>
      <c r="K43" s="165">
        <v>-20000</v>
      </c>
      <c r="L43" s="152">
        <v>0</v>
      </c>
      <c r="M43" s="49">
        <v>20000</v>
      </c>
      <c r="N43" s="49">
        <v>0</v>
      </c>
      <c r="O43" s="49">
        <v>0</v>
      </c>
      <c r="P43" s="49">
        <v>0</v>
      </c>
      <c r="Q43" s="165">
        <v>-20000</v>
      </c>
      <c r="R43" s="152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  <c r="AS43" s="49">
        <v>0</v>
      </c>
      <c r="AT43" s="49">
        <v>0</v>
      </c>
      <c r="AU43" s="49">
        <v>0</v>
      </c>
      <c r="AV43" s="49">
        <v>0</v>
      </c>
      <c r="AW43" s="49">
        <v>0</v>
      </c>
      <c r="AX43" s="49">
        <v>0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0</v>
      </c>
      <c r="BE43" s="49">
        <v>0</v>
      </c>
      <c r="BF43" s="49">
        <v>0</v>
      </c>
      <c r="BG43" s="49">
        <v>0</v>
      </c>
      <c r="BH43" s="49">
        <v>0</v>
      </c>
      <c r="BI43" s="49"/>
      <c r="BJ43" s="166"/>
      <c r="BK43" s="166"/>
      <c r="BL43" s="166"/>
      <c r="BM43" s="149">
        <v>0</v>
      </c>
    </row>
    <row r="44" spans="2:65" ht="18" hidden="1" customHeight="1" outlineLevel="3">
      <c r="B44" s="166" t="s">
        <v>789</v>
      </c>
      <c r="C44" s="166" t="s">
        <v>797</v>
      </c>
      <c r="D44" s="166" t="s">
        <v>814</v>
      </c>
      <c r="E44" s="167" t="s">
        <v>815</v>
      </c>
      <c r="F44" s="166"/>
      <c r="G44" s="49">
        <v>20000</v>
      </c>
      <c r="H44" s="49">
        <v>0</v>
      </c>
      <c r="I44" s="49">
        <v>0</v>
      </c>
      <c r="J44" s="49">
        <v>0</v>
      </c>
      <c r="K44" s="165">
        <v>-20000</v>
      </c>
      <c r="L44" s="152">
        <v>0</v>
      </c>
      <c r="M44" s="49">
        <v>20000</v>
      </c>
      <c r="N44" s="49">
        <v>0</v>
      </c>
      <c r="O44" s="49">
        <v>0</v>
      </c>
      <c r="P44" s="49">
        <v>0</v>
      </c>
      <c r="Q44" s="165">
        <v>-20000</v>
      </c>
      <c r="R44" s="152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0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0</v>
      </c>
      <c r="BG44" s="49">
        <v>0</v>
      </c>
      <c r="BH44" s="49">
        <v>0</v>
      </c>
      <c r="BI44" s="49"/>
      <c r="BJ44" s="166"/>
      <c r="BK44" s="166"/>
      <c r="BL44" s="166"/>
      <c r="BM44" s="149">
        <v>0</v>
      </c>
    </row>
    <row r="45" spans="2:65" ht="18" hidden="1" customHeight="1" outlineLevel="3">
      <c r="B45" s="166" t="s">
        <v>789</v>
      </c>
      <c r="C45" s="166" t="s">
        <v>797</v>
      </c>
      <c r="D45" s="166" t="s">
        <v>1077</v>
      </c>
      <c r="E45" s="167" t="s">
        <v>1078</v>
      </c>
      <c r="F45" s="166"/>
      <c r="G45" s="49">
        <v>20000</v>
      </c>
      <c r="H45" s="49">
        <v>0</v>
      </c>
      <c r="I45" s="49">
        <v>0</v>
      </c>
      <c r="J45" s="49">
        <v>0</v>
      </c>
      <c r="K45" s="165">
        <v>-20000</v>
      </c>
      <c r="L45" s="152">
        <v>0</v>
      </c>
      <c r="M45" s="49">
        <v>20000</v>
      </c>
      <c r="N45" s="49">
        <v>0</v>
      </c>
      <c r="O45" s="49">
        <v>0</v>
      </c>
      <c r="P45" s="49">
        <v>0</v>
      </c>
      <c r="Q45" s="165">
        <v>-20000</v>
      </c>
      <c r="R45" s="152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/>
      <c r="BJ45" s="166"/>
      <c r="BK45" s="166"/>
      <c r="BL45" s="166"/>
      <c r="BM45" s="149">
        <v>0</v>
      </c>
    </row>
    <row r="46" spans="2:65" ht="18" hidden="1" customHeight="1" outlineLevel="2">
      <c r="B46" s="158" t="s">
        <v>789</v>
      </c>
      <c r="C46" s="158"/>
      <c r="D46" s="158"/>
      <c r="E46" s="159" t="s">
        <v>816</v>
      </c>
      <c r="F46" s="158"/>
      <c r="G46" s="160">
        <v>600000</v>
      </c>
      <c r="H46" s="160">
        <v>110817.59400000001</v>
      </c>
      <c r="I46" s="160">
        <v>0</v>
      </c>
      <c r="J46" s="160">
        <v>110817.59400000001</v>
      </c>
      <c r="K46" s="168">
        <v>-489182.40600000002</v>
      </c>
      <c r="L46" s="161">
        <v>0.18469599000000003</v>
      </c>
      <c r="M46" s="160">
        <v>600000</v>
      </c>
      <c r="N46" s="160">
        <v>110817.59400000001</v>
      </c>
      <c r="O46" s="160">
        <v>0</v>
      </c>
      <c r="P46" s="160">
        <v>110817.59400000001</v>
      </c>
      <c r="Q46" s="168">
        <v>-489182.40600000002</v>
      </c>
      <c r="R46" s="161">
        <v>0.18469599000000003</v>
      </c>
      <c r="S46" s="160">
        <v>3729.4030000000002</v>
      </c>
      <c r="T46" s="160">
        <v>0</v>
      </c>
      <c r="U46" s="160">
        <v>0</v>
      </c>
      <c r="V46" s="160">
        <v>0</v>
      </c>
      <c r="W46" s="160">
        <v>0</v>
      </c>
      <c r="X46" s="160">
        <v>41133.287000000004</v>
      </c>
      <c r="Y46" s="160">
        <v>0</v>
      </c>
      <c r="Z46" s="160">
        <v>0</v>
      </c>
      <c r="AA46" s="160">
        <v>0</v>
      </c>
      <c r="AB46" s="160">
        <v>0</v>
      </c>
      <c r="AC46" s="160">
        <v>0</v>
      </c>
      <c r="AD46" s="160">
        <v>0</v>
      </c>
      <c r="AE46" s="160">
        <v>0</v>
      </c>
      <c r="AF46" s="160">
        <v>0</v>
      </c>
      <c r="AG46" s="160">
        <v>1553.921</v>
      </c>
      <c r="AH46" s="160">
        <v>0</v>
      </c>
      <c r="AI46" s="160">
        <v>0</v>
      </c>
      <c r="AJ46" s="160">
        <v>24570.246999999999</v>
      </c>
      <c r="AK46" s="160">
        <v>0</v>
      </c>
      <c r="AL46" s="160">
        <v>0</v>
      </c>
      <c r="AM46" s="160">
        <v>0</v>
      </c>
      <c r="AN46" s="160">
        <v>0</v>
      </c>
      <c r="AO46" s="160">
        <v>0</v>
      </c>
      <c r="AP46" s="160">
        <v>15904.870999999999</v>
      </c>
      <c r="AQ46" s="160">
        <v>0</v>
      </c>
      <c r="AR46" s="160">
        <v>0</v>
      </c>
      <c r="AS46" s="160">
        <v>0</v>
      </c>
      <c r="AT46" s="160">
        <v>0</v>
      </c>
      <c r="AU46" s="160">
        <v>0</v>
      </c>
      <c r="AV46" s="160">
        <v>3510.0360000000001</v>
      </c>
      <c r="AW46" s="160">
        <v>0</v>
      </c>
      <c r="AX46" s="160">
        <v>1316.27</v>
      </c>
      <c r="AY46" s="160">
        <v>0</v>
      </c>
      <c r="AZ46" s="160">
        <v>6581.3330000000005</v>
      </c>
      <c r="BA46" s="160">
        <v>5484.4440000000004</v>
      </c>
      <c r="BB46" s="160">
        <v>3126.127</v>
      </c>
      <c r="BC46" s="160">
        <v>0</v>
      </c>
      <c r="BD46" s="160">
        <v>0</v>
      </c>
      <c r="BE46" s="160">
        <v>3907.6549999999997</v>
      </c>
      <c r="BF46" s="160">
        <v>0</v>
      </c>
      <c r="BG46" s="160">
        <v>0</v>
      </c>
      <c r="BH46" s="160">
        <v>0</v>
      </c>
      <c r="BI46" s="160"/>
      <c r="BJ46" s="161"/>
      <c r="BK46" s="160"/>
      <c r="BL46" s="161"/>
      <c r="BM46" s="149">
        <v>0</v>
      </c>
    </row>
    <row r="47" spans="2:65" ht="18" customHeight="1" outlineLevel="1" collapsed="1">
      <c r="B47" s="153" t="s">
        <v>789</v>
      </c>
      <c r="C47" s="153"/>
      <c r="D47" s="153" t="s">
        <v>817</v>
      </c>
      <c r="E47" s="153"/>
      <c r="F47" s="153"/>
      <c r="G47" s="154">
        <v>9331682.5445945803</v>
      </c>
      <c r="H47" s="154">
        <v>6318663.004999999</v>
      </c>
      <c r="I47" s="154">
        <v>-273903.34904</v>
      </c>
      <c r="J47" s="154">
        <v>6044759.6559600001</v>
      </c>
      <c r="K47" s="155">
        <v>-3286922.8886345811</v>
      </c>
      <c r="L47" s="156">
        <v>0.64776739104369285</v>
      </c>
      <c r="M47" s="154">
        <v>9064922.5445945803</v>
      </c>
      <c r="N47" s="154">
        <v>6234195.0599999987</v>
      </c>
      <c r="O47" s="154">
        <v>-270048.06904000003</v>
      </c>
      <c r="P47" s="154">
        <v>5964146.9909599982</v>
      </c>
      <c r="Q47" s="155">
        <v>-3100775.5536345812</v>
      </c>
      <c r="R47" s="156">
        <v>0.65793689484047746</v>
      </c>
      <c r="S47" s="154">
        <v>54096.499999999993</v>
      </c>
      <c r="T47" s="154">
        <v>0</v>
      </c>
      <c r="U47" s="154">
        <v>0</v>
      </c>
      <c r="V47" s="154">
        <v>0</v>
      </c>
      <c r="W47" s="154">
        <v>0</v>
      </c>
      <c r="X47" s="154">
        <v>2581603.4509999999</v>
      </c>
      <c r="Y47" s="154">
        <v>0</v>
      </c>
      <c r="Z47" s="154">
        <v>0</v>
      </c>
      <c r="AA47" s="154">
        <v>0</v>
      </c>
      <c r="AB47" s="154">
        <v>0</v>
      </c>
      <c r="AC47" s="154">
        <v>10073.484</v>
      </c>
      <c r="AD47" s="154">
        <v>62959.114000000001</v>
      </c>
      <c r="AE47" s="154">
        <v>0</v>
      </c>
      <c r="AF47" s="154">
        <v>276504.83199999999</v>
      </c>
      <c r="AG47" s="154">
        <v>53879.856</v>
      </c>
      <c r="AH47" s="154">
        <v>0</v>
      </c>
      <c r="AI47" s="154">
        <v>0</v>
      </c>
      <c r="AJ47" s="154">
        <v>1762395.946</v>
      </c>
      <c r="AK47" s="154">
        <v>0</v>
      </c>
      <c r="AL47" s="154">
        <v>0</v>
      </c>
      <c r="AM47" s="154">
        <v>0</v>
      </c>
      <c r="AN47" s="154">
        <v>0</v>
      </c>
      <c r="AO47" s="154">
        <v>0</v>
      </c>
      <c r="AP47" s="154">
        <v>733918.57799999998</v>
      </c>
      <c r="AQ47" s="154">
        <v>0</v>
      </c>
      <c r="AR47" s="154">
        <v>225813.35</v>
      </c>
      <c r="AS47" s="154">
        <v>0</v>
      </c>
      <c r="AT47" s="154">
        <v>0</v>
      </c>
      <c r="AU47" s="154">
        <v>0</v>
      </c>
      <c r="AV47" s="154">
        <v>261390.18899999998</v>
      </c>
      <c r="AW47" s="154">
        <v>0</v>
      </c>
      <c r="AX47" s="154">
        <v>16762.277999999998</v>
      </c>
      <c r="AY47" s="154">
        <v>0</v>
      </c>
      <c r="AZ47" s="154">
        <v>65902.868000000002</v>
      </c>
      <c r="BA47" s="154">
        <v>68163.798999999999</v>
      </c>
      <c r="BB47" s="154">
        <v>6316.0529999999999</v>
      </c>
      <c r="BC47" s="154">
        <v>0</v>
      </c>
      <c r="BD47" s="154">
        <v>0</v>
      </c>
      <c r="BE47" s="154">
        <v>54414.761999999995</v>
      </c>
      <c r="BF47" s="154">
        <v>52232.797000000006</v>
      </c>
      <c r="BG47" s="154">
        <v>0</v>
      </c>
      <c r="BH47" s="154">
        <v>32235.148000000001</v>
      </c>
      <c r="BI47" s="154">
        <v>4278138.7334399996</v>
      </c>
      <c r="BJ47" s="156">
        <v>0.41294147585987284</v>
      </c>
      <c r="BK47" s="154">
        <v>5097006.9346000003</v>
      </c>
      <c r="BL47" s="156">
        <v>0.18594299233269074</v>
      </c>
      <c r="BM47" s="149">
        <v>0</v>
      </c>
    </row>
    <row r="48" spans="2:65" ht="18" hidden="1" customHeight="1" outlineLevel="3">
      <c r="B48" s="150" t="s">
        <v>818</v>
      </c>
      <c r="C48" s="150" t="s">
        <v>604</v>
      </c>
      <c r="D48" s="150" t="s">
        <v>228</v>
      </c>
      <c r="E48" s="151" t="s">
        <v>12</v>
      </c>
      <c r="F48" s="150" t="s">
        <v>320</v>
      </c>
      <c r="G48" s="49">
        <v>972800</v>
      </c>
      <c r="H48" s="49">
        <v>1042473.58</v>
      </c>
      <c r="I48" s="49">
        <v>-69729.553159999996</v>
      </c>
      <c r="J48" s="49">
        <v>972744.02683999995</v>
      </c>
      <c r="K48" s="165">
        <v>-55.973160000052303</v>
      </c>
      <c r="L48" s="152">
        <v>0.99994246180098678</v>
      </c>
      <c r="M48" s="49">
        <v>950000</v>
      </c>
      <c r="N48" s="49">
        <v>1035310.2209999999</v>
      </c>
      <c r="O48" s="49">
        <v>-69625.103159999999</v>
      </c>
      <c r="P48" s="49">
        <v>965685.11783999996</v>
      </c>
      <c r="Q48" s="165">
        <v>15685.117839999963</v>
      </c>
      <c r="R48" s="152">
        <v>1.0165106503578947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257432.818</v>
      </c>
      <c r="Y48" s="49">
        <v>0</v>
      </c>
      <c r="Z48" s="49">
        <v>0</v>
      </c>
      <c r="AA48" s="49">
        <v>0</v>
      </c>
      <c r="AB48" s="49">
        <v>0</v>
      </c>
      <c r="AC48" s="49">
        <v>38447.131000000001</v>
      </c>
      <c r="AD48" s="49">
        <v>5596.366</v>
      </c>
      <c r="AE48" s="49">
        <v>0</v>
      </c>
      <c r="AF48" s="49">
        <v>25788.016</v>
      </c>
      <c r="AG48" s="49">
        <v>9513.8060000000005</v>
      </c>
      <c r="AH48" s="49">
        <v>0</v>
      </c>
      <c r="AI48" s="49">
        <v>0</v>
      </c>
      <c r="AJ48" s="49">
        <v>256089.31899999999</v>
      </c>
      <c r="AK48" s="49">
        <v>0</v>
      </c>
      <c r="AL48" s="49">
        <v>0</v>
      </c>
      <c r="AM48" s="49">
        <v>0</v>
      </c>
      <c r="AN48" s="49">
        <v>0</v>
      </c>
      <c r="AO48" s="49">
        <v>0</v>
      </c>
      <c r="AP48" s="49">
        <v>165652.421</v>
      </c>
      <c r="AQ48" s="49">
        <v>0</v>
      </c>
      <c r="AR48" s="49">
        <v>30780.01</v>
      </c>
      <c r="AS48" s="49">
        <v>0</v>
      </c>
      <c r="AT48" s="49">
        <v>0</v>
      </c>
      <c r="AU48" s="49">
        <v>0</v>
      </c>
      <c r="AV48" s="49">
        <v>211676.62599999999</v>
      </c>
      <c r="AW48" s="49">
        <v>0</v>
      </c>
      <c r="AX48" s="49">
        <v>5372.5249999999996</v>
      </c>
      <c r="AY48" s="49">
        <v>0</v>
      </c>
      <c r="AZ48" s="49">
        <v>4477.0969999999998</v>
      </c>
      <c r="BA48" s="49">
        <v>11192.742</v>
      </c>
      <c r="BB48" s="49">
        <v>0</v>
      </c>
      <c r="BC48" s="49">
        <v>0</v>
      </c>
      <c r="BD48" s="49">
        <v>0</v>
      </c>
      <c r="BE48" s="49">
        <v>13291.343999999999</v>
      </c>
      <c r="BF48" s="49">
        <v>4477.0969999999998</v>
      </c>
      <c r="BG48" s="49">
        <v>0</v>
      </c>
      <c r="BH48" s="49">
        <v>2686.2620000000002</v>
      </c>
      <c r="BI48" s="49"/>
      <c r="BJ48" s="152"/>
      <c r="BK48" s="49"/>
      <c r="BL48" s="152"/>
      <c r="BM48" s="149">
        <v>0</v>
      </c>
    </row>
    <row r="49" spans="2:65" ht="18" hidden="1" customHeight="1" outlineLevel="3">
      <c r="B49" s="166" t="s">
        <v>818</v>
      </c>
      <c r="C49" s="166" t="s">
        <v>163</v>
      </c>
      <c r="D49" s="166" t="s">
        <v>231</v>
      </c>
      <c r="E49" s="167" t="s">
        <v>72</v>
      </c>
      <c r="F49" s="166" t="s">
        <v>605</v>
      </c>
      <c r="G49" s="49">
        <v>1351920</v>
      </c>
      <c r="H49" s="49">
        <v>840252.70200000005</v>
      </c>
      <c r="I49" s="49">
        <v>-33759.380880000004</v>
      </c>
      <c r="J49" s="49">
        <v>806493.3211200001</v>
      </c>
      <c r="K49" s="165">
        <v>-545426.6788799999</v>
      </c>
      <c r="L49" s="152">
        <v>0.5965540276939465</v>
      </c>
      <c r="M49" s="49">
        <v>1320000</v>
      </c>
      <c r="N49" s="49">
        <v>830253.84600000002</v>
      </c>
      <c r="O49" s="49">
        <v>-33759.380880000004</v>
      </c>
      <c r="P49" s="49">
        <v>796494.46512000007</v>
      </c>
      <c r="Q49" s="165">
        <v>-523505.53487999993</v>
      </c>
      <c r="R49" s="152">
        <v>0.60340489781818185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181881.88200000001</v>
      </c>
      <c r="Y49" s="49">
        <v>0</v>
      </c>
      <c r="Z49" s="49">
        <v>0</v>
      </c>
      <c r="AA49" s="49">
        <v>0</v>
      </c>
      <c r="AB49" s="49">
        <v>0</v>
      </c>
      <c r="AC49" s="49">
        <v>8394.57</v>
      </c>
      <c r="AD49" s="49">
        <v>5596.366</v>
      </c>
      <c r="AE49" s="49">
        <v>0</v>
      </c>
      <c r="AF49" s="49">
        <v>33667.686999999998</v>
      </c>
      <c r="AG49" s="49">
        <v>0</v>
      </c>
      <c r="AH49" s="49">
        <v>0</v>
      </c>
      <c r="AI49" s="49">
        <v>0</v>
      </c>
      <c r="AJ49" s="49">
        <v>304441.848</v>
      </c>
      <c r="AK49" s="49">
        <v>0</v>
      </c>
      <c r="AL49" s="49">
        <v>0</v>
      </c>
      <c r="AM49" s="49">
        <v>0</v>
      </c>
      <c r="AN49" s="49">
        <v>0</v>
      </c>
      <c r="AO49" s="49">
        <v>0</v>
      </c>
      <c r="AP49" s="49">
        <v>195872.79500000001</v>
      </c>
      <c r="AQ49" s="49">
        <v>0</v>
      </c>
      <c r="AR49" s="49">
        <v>15949.642</v>
      </c>
      <c r="AS49" s="49">
        <v>0</v>
      </c>
      <c r="AT49" s="49">
        <v>0</v>
      </c>
      <c r="AU49" s="49">
        <v>0</v>
      </c>
      <c r="AV49" s="49">
        <v>68051.706999999995</v>
      </c>
      <c r="AW49" s="49">
        <v>0</v>
      </c>
      <c r="AX49" s="49">
        <v>0</v>
      </c>
      <c r="AY49" s="49">
        <v>0</v>
      </c>
      <c r="AZ49" s="49">
        <v>4477.0969999999998</v>
      </c>
      <c r="BA49" s="49">
        <v>4477.0969999999998</v>
      </c>
      <c r="BB49" s="49">
        <v>2126.6170000000002</v>
      </c>
      <c r="BC49" s="49">
        <v>0</v>
      </c>
      <c r="BD49" s="49">
        <v>0</v>
      </c>
      <c r="BE49" s="49">
        <v>5316.5379999999996</v>
      </c>
      <c r="BF49" s="49">
        <v>5969.4629999999997</v>
      </c>
      <c r="BG49" s="49">
        <v>0</v>
      </c>
      <c r="BH49" s="49">
        <v>4029.393</v>
      </c>
      <c r="BI49" s="49"/>
      <c r="BJ49" s="166"/>
      <c r="BK49" s="166"/>
      <c r="BL49" s="166"/>
      <c r="BM49" s="149">
        <v>-2.8376234695315361E-10</v>
      </c>
    </row>
    <row r="50" spans="2:65" ht="18" hidden="1" customHeight="1" outlineLevel="3">
      <c r="B50" s="166" t="s">
        <v>818</v>
      </c>
      <c r="C50" s="166" t="s">
        <v>1131</v>
      </c>
      <c r="D50" s="166" t="s">
        <v>223</v>
      </c>
      <c r="E50" s="167" t="s">
        <v>96</v>
      </c>
      <c r="F50" s="166" t="s">
        <v>819</v>
      </c>
      <c r="G50" s="49">
        <v>493680</v>
      </c>
      <c r="H50" s="49">
        <v>486247.35</v>
      </c>
      <c r="I50" s="49">
        <v>-12123.578879999999</v>
      </c>
      <c r="J50" s="49">
        <v>474123.77111999999</v>
      </c>
      <c r="K50" s="165">
        <v>-19556.22888000001</v>
      </c>
      <c r="L50" s="152">
        <v>0.96038683179387452</v>
      </c>
      <c r="M50" s="49">
        <v>480000</v>
      </c>
      <c r="N50" s="49">
        <v>481919.48799999995</v>
      </c>
      <c r="O50" s="49">
        <v>-12123.578879999999</v>
      </c>
      <c r="P50" s="49">
        <v>469795.90911999997</v>
      </c>
      <c r="Q50" s="165">
        <v>-10204.090880000032</v>
      </c>
      <c r="R50" s="152">
        <v>0.97874147733333328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142707.323</v>
      </c>
      <c r="Y50" s="49">
        <v>0</v>
      </c>
      <c r="Z50" s="49">
        <v>0</v>
      </c>
      <c r="AA50" s="49">
        <v>0</v>
      </c>
      <c r="AB50" s="49">
        <v>0</v>
      </c>
      <c r="AC50" s="49">
        <v>5036.7420000000002</v>
      </c>
      <c r="AD50" s="49">
        <v>4197.2740000000003</v>
      </c>
      <c r="AE50" s="49">
        <v>0</v>
      </c>
      <c r="AF50" s="49">
        <v>15043.009</v>
      </c>
      <c r="AG50" s="49">
        <v>9513.8060000000005</v>
      </c>
      <c r="AH50" s="49">
        <v>0</v>
      </c>
      <c r="AI50" s="49">
        <v>0</v>
      </c>
      <c r="AJ50" s="49">
        <v>111927.15</v>
      </c>
      <c r="AK50" s="49">
        <v>0</v>
      </c>
      <c r="AL50" s="49">
        <v>0</v>
      </c>
      <c r="AM50" s="49">
        <v>0</v>
      </c>
      <c r="AN50" s="49">
        <v>0</v>
      </c>
      <c r="AO50" s="49">
        <v>0</v>
      </c>
      <c r="AP50" s="49">
        <v>69954.570000000007</v>
      </c>
      <c r="AQ50" s="49">
        <v>0</v>
      </c>
      <c r="AR50" s="49">
        <v>15949.642</v>
      </c>
      <c r="AS50" s="49">
        <v>0</v>
      </c>
      <c r="AT50" s="49">
        <v>0</v>
      </c>
      <c r="AU50" s="49">
        <v>0</v>
      </c>
      <c r="AV50" s="49">
        <v>98495.892000000007</v>
      </c>
      <c r="AW50" s="49">
        <v>0</v>
      </c>
      <c r="AX50" s="49">
        <v>0</v>
      </c>
      <c r="AY50" s="49">
        <v>0</v>
      </c>
      <c r="AZ50" s="49">
        <v>0</v>
      </c>
      <c r="BA50" s="49">
        <v>1119.2739999999999</v>
      </c>
      <c r="BB50" s="49">
        <v>0</v>
      </c>
      <c r="BC50" s="49">
        <v>0</v>
      </c>
      <c r="BD50" s="49">
        <v>0</v>
      </c>
      <c r="BE50" s="49">
        <v>7974.8059999999996</v>
      </c>
      <c r="BF50" s="49">
        <v>2984.7310000000002</v>
      </c>
      <c r="BG50" s="49">
        <v>0</v>
      </c>
      <c r="BH50" s="49">
        <v>1343.1310000000001</v>
      </c>
      <c r="BI50" s="49"/>
      <c r="BJ50" s="166"/>
      <c r="BK50" s="166"/>
      <c r="BL50" s="166"/>
      <c r="BM50" s="149">
        <v>0</v>
      </c>
    </row>
    <row r="51" spans="2:65" ht="18" hidden="1" customHeight="1" outlineLevel="3">
      <c r="B51" s="166" t="s">
        <v>818</v>
      </c>
      <c r="C51" s="166" t="s">
        <v>333</v>
      </c>
      <c r="D51" s="166" t="s">
        <v>230</v>
      </c>
      <c r="E51" s="167" t="s">
        <v>199</v>
      </c>
      <c r="F51" s="166" t="s">
        <v>820</v>
      </c>
      <c r="G51" s="49">
        <v>563680</v>
      </c>
      <c r="H51" s="49">
        <v>206636.269</v>
      </c>
      <c r="I51" s="49">
        <v>-16871.060160000001</v>
      </c>
      <c r="J51" s="49">
        <v>189765.20884000001</v>
      </c>
      <c r="K51" s="165">
        <v>-373914.79116000002</v>
      </c>
      <c r="L51" s="152">
        <v>0.33665414568549534</v>
      </c>
      <c r="M51" s="49">
        <v>550000</v>
      </c>
      <c r="N51" s="49">
        <v>202308.40700000001</v>
      </c>
      <c r="O51" s="49">
        <v>-16871.060160000001</v>
      </c>
      <c r="P51" s="49">
        <v>185437.34684000001</v>
      </c>
      <c r="Q51" s="165">
        <v>-364562.65315999999</v>
      </c>
      <c r="R51" s="152">
        <v>0.33715881243636364</v>
      </c>
      <c r="S51" s="49">
        <v>11192.688</v>
      </c>
      <c r="T51" s="49">
        <v>0</v>
      </c>
      <c r="U51" s="49">
        <v>0</v>
      </c>
      <c r="V51" s="49">
        <v>0</v>
      </c>
      <c r="W51" s="49">
        <v>0</v>
      </c>
      <c r="X51" s="49">
        <v>40853.468999999997</v>
      </c>
      <c r="Y51" s="49">
        <v>0</v>
      </c>
      <c r="Z51" s="49">
        <v>0</v>
      </c>
      <c r="AA51" s="49">
        <v>0</v>
      </c>
      <c r="AB51" s="49">
        <v>0</v>
      </c>
      <c r="AC51" s="49">
        <v>5036.7420000000002</v>
      </c>
      <c r="AD51" s="49">
        <v>0</v>
      </c>
      <c r="AE51" s="49">
        <v>0</v>
      </c>
      <c r="AF51" s="49">
        <v>13431.258</v>
      </c>
      <c r="AG51" s="49">
        <v>0</v>
      </c>
      <c r="AH51" s="49">
        <v>0</v>
      </c>
      <c r="AI51" s="49">
        <v>0</v>
      </c>
      <c r="AJ51" s="49">
        <v>62679.203999999998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0</v>
      </c>
      <c r="AQ51" s="49">
        <v>0</v>
      </c>
      <c r="AR51" s="49">
        <v>6435.82</v>
      </c>
      <c r="AS51" s="49">
        <v>0</v>
      </c>
      <c r="AT51" s="49">
        <v>0</v>
      </c>
      <c r="AU51" s="49">
        <v>0</v>
      </c>
      <c r="AV51" s="49">
        <v>53725.031999999999</v>
      </c>
      <c r="AW51" s="49">
        <v>0</v>
      </c>
      <c r="AX51" s="49">
        <v>0</v>
      </c>
      <c r="AY51" s="49">
        <v>0</v>
      </c>
      <c r="AZ51" s="49">
        <v>4477.0969999999998</v>
      </c>
      <c r="BA51" s="49">
        <v>4477.0969999999998</v>
      </c>
      <c r="BB51" s="49">
        <v>0</v>
      </c>
      <c r="BC51" s="49">
        <v>0</v>
      </c>
      <c r="BD51" s="49">
        <v>0</v>
      </c>
      <c r="BE51" s="49">
        <v>0</v>
      </c>
      <c r="BF51" s="49">
        <v>2984.7310000000002</v>
      </c>
      <c r="BG51" s="49">
        <v>0</v>
      </c>
      <c r="BH51" s="49">
        <v>1343.1310000000001</v>
      </c>
      <c r="BI51" s="49"/>
      <c r="BJ51" s="166"/>
      <c r="BK51" s="166"/>
      <c r="BL51" s="166"/>
      <c r="BM51" s="149">
        <v>0</v>
      </c>
    </row>
    <row r="52" spans="2:65" ht="18" hidden="1" customHeight="1" outlineLevel="3">
      <c r="B52" s="166" t="s">
        <v>818</v>
      </c>
      <c r="C52" s="166" t="s">
        <v>333</v>
      </c>
      <c r="D52" s="166" t="s">
        <v>229</v>
      </c>
      <c r="E52" s="167" t="s">
        <v>26</v>
      </c>
      <c r="F52" s="166" t="s">
        <v>821</v>
      </c>
      <c r="G52" s="49">
        <v>563680</v>
      </c>
      <c r="H52" s="49">
        <v>406930.11599999998</v>
      </c>
      <c r="I52" s="49">
        <v>-22603.261759999998</v>
      </c>
      <c r="J52" s="49">
        <v>384326.85423999996</v>
      </c>
      <c r="K52" s="165">
        <v>-179353.14576000004</v>
      </c>
      <c r="L52" s="152">
        <v>0.68181743939824002</v>
      </c>
      <c r="M52" s="49">
        <v>550000</v>
      </c>
      <c r="N52" s="49">
        <v>401259.12299999996</v>
      </c>
      <c r="O52" s="49">
        <v>-22603.261759999998</v>
      </c>
      <c r="P52" s="49">
        <v>378655.86123999994</v>
      </c>
      <c r="Q52" s="165">
        <v>-171344.13876000006</v>
      </c>
      <c r="R52" s="152">
        <v>0.68846520225454533</v>
      </c>
      <c r="S52" s="49">
        <v>11192.688</v>
      </c>
      <c r="T52" s="49">
        <v>0</v>
      </c>
      <c r="U52" s="49">
        <v>0</v>
      </c>
      <c r="V52" s="49">
        <v>0</v>
      </c>
      <c r="W52" s="49">
        <v>0</v>
      </c>
      <c r="X52" s="49">
        <v>110528.22</v>
      </c>
      <c r="Y52" s="49">
        <v>0</v>
      </c>
      <c r="Z52" s="49">
        <v>0</v>
      </c>
      <c r="AA52" s="49">
        <v>0</v>
      </c>
      <c r="AB52" s="49">
        <v>0</v>
      </c>
      <c r="AC52" s="49">
        <v>8394.57</v>
      </c>
      <c r="AD52" s="49">
        <v>5596.366</v>
      </c>
      <c r="AE52" s="49">
        <v>0</v>
      </c>
      <c r="AF52" s="49">
        <v>13431.258</v>
      </c>
      <c r="AG52" s="49">
        <v>0</v>
      </c>
      <c r="AH52" s="49">
        <v>0</v>
      </c>
      <c r="AI52" s="49">
        <v>0</v>
      </c>
      <c r="AJ52" s="49">
        <v>98495.892000000007</v>
      </c>
      <c r="AK52" s="49">
        <v>0</v>
      </c>
      <c r="AL52" s="49">
        <v>0</v>
      </c>
      <c r="AM52" s="49">
        <v>0</v>
      </c>
      <c r="AN52" s="49">
        <v>0</v>
      </c>
      <c r="AO52" s="49">
        <v>0</v>
      </c>
      <c r="AP52" s="49">
        <v>47009.470999999998</v>
      </c>
      <c r="AQ52" s="49">
        <v>0</v>
      </c>
      <c r="AR52" s="49">
        <v>15949.642</v>
      </c>
      <c r="AS52" s="49">
        <v>0</v>
      </c>
      <c r="AT52" s="49">
        <v>0</v>
      </c>
      <c r="AU52" s="49">
        <v>0</v>
      </c>
      <c r="AV52" s="49">
        <v>80587.547999999995</v>
      </c>
      <c r="AW52" s="49">
        <v>0</v>
      </c>
      <c r="AX52" s="49">
        <v>0</v>
      </c>
      <c r="AY52" s="49">
        <v>0</v>
      </c>
      <c r="AZ52" s="49">
        <v>6715.6450000000004</v>
      </c>
      <c r="BA52" s="49">
        <v>3357.8229999999999</v>
      </c>
      <c r="BB52" s="49">
        <v>0</v>
      </c>
      <c r="BC52" s="49">
        <v>0</v>
      </c>
      <c r="BD52" s="49">
        <v>0</v>
      </c>
      <c r="BE52" s="49">
        <v>0</v>
      </c>
      <c r="BF52" s="49">
        <v>2984.7310000000002</v>
      </c>
      <c r="BG52" s="49">
        <v>0</v>
      </c>
      <c r="BH52" s="49">
        <v>2686.2620000000002</v>
      </c>
      <c r="BI52" s="49"/>
      <c r="BJ52" s="166"/>
      <c r="BK52" s="166"/>
      <c r="BL52" s="166"/>
      <c r="BM52" s="149">
        <v>8.3673512563109398E-11</v>
      </c>
    </row>
    <row r="53" spans="2:65" ht="18" hidden="1" customHeight="1" outlineLevel="3">
      <c r="B53" s="166" t="s">
        <v>818</v>
      </c>
      <c r="C53" s="166" t="s">
        <v>1131</v>
      </c>
      <c r="D53" s="166" t="s">
        <v>224</v>
      </c>
      <c r="E53" s="167" t="s">
        <v>62</v>
      </c>
      <c r="F53" s="166" t="s">
        <v>822</v>
      </c>
      <c r="G53" s="49">
        <v>563680</v>
      </c>
      <c r="H53" s="49">
        <v>200256.49299999999</v>
      </c>
      <c r="I53" s="49">
        <v>-24306.208999999999</v>
      </c>
      <c r="J53" s="49">
        <v>175950.28399999999</v>
      </c>
      <c r="K53" s="165">
        <v>-387729.71600000001</v>
      </c>
      <c r="L53" s="152">
        <v>0.31214569259154129</v>
      </c>
      <c r="M53" s="49">
        <v>550000</v>
      </c>
      <c r="N53" s="49">
        <v>195928.63099999999</v>
      </c>
      <c r="O53" s="49">
        <v>-24306.208999999999</v>
      </c>
      <c r="P53" s="49">
        <v>171622.42199999999</v>
      </c>
      <c r="Q53" s="165">
        <v>-378377.57799999998</v>
      </c>
      <c r="R53" s="152">
        <v>0.31204076727272728</v>
      </c>
      <c r="S53" s="49">
        <v>11192.688</v>
      </c>
      <c r="T53" s="49">
        <v>0</v>
      </c>
      <c r="U53" s="49">
        <v>0</v>
      </c>
      <c r="V53" s="49">
        <v>0</v>
      </c>
      <c r="W53" s="49">
        <v>0</v>
      </c>
      <c r="X53" s="49">
        <v>55963.656999999999</v>
      </c>
      <c r="Y53" s="49">
        <v>0</v>
      </c>
      <c r="Z53" s="49">
        <v>0</v>
      </c>
      <c r="AA53" s="49">
        <v>0</v>
      </c>
      <c r="AB53" s="49">
        <v>0</v>
      </c>
      <c r="AC53" s="49">
        <v>1678.914</v>
      </c>
      <c r="AD53" s="49">
        <v>0</v>
      </c>
      <c r="AE53" s="49">
        <v>0</v>
      </c>
      <c r="AF53" s="49">
        <v>15222.092000000001</v>
      </c>
      <c r="AG53" s="49">
        <v>0</v>
      </c>
      <c r="AH53" s="49">
        <v>0</v>
      </c>
      <c r="AI53" s="49">
        <v>0</v>
      </c>
      <c r="AJ53" s="49">
        <v>44770.86</v>
      </c>
      <c r="AK53" s="49">
        <v>0</v>
      </c>
      <c r="AL53" s="49">
        <v>0</v>
      </c>
      <c r="AM53" s="49">
        <v>0</v>
      </c>
      <c r="AN53" s="49">
        <v>0</v>
      </c>
      <c r="AO53" s="49">
        <v>0</v>
      </c>
      <c r="AP53" s="49">
        <v>43651.652000000002</v>
      </c>
      <c r="AQ53" s="49">
        <v>0</v>
      </c>
      <c r="AR53" s="49">
        <v>6435.82</v>
      </c>
      <c r="AS53" s="49">
        <v>0</v>
      </c>
      <c r="AT53" s="49">
        <v>0</v>
      </c>
      <c r="AU53" s="49">
        <v>0</v>
      </c>
      <c r="AV53" s="49">
        <v>8954.1720000000005</v>
      </c>
      <c r="AW53" s="49">
        <v>0</v>
      </c>
      <c r="AX53" s="49">
        <v>1343.1310000000001</v>
      </c>
      <c r="AY53" s="49">
        <v>0</v>
      </c>
      <c r="AZ53" s="49">
        <v>4477.0969999999998</v>
      </c>
      <c r="BA53" s="49">
        <v>2238.5479999999998</v>
      </c>
      <c r="BB53" s="49">
        <v>0</v>
      </c>
      <c r="BC53" s="49">
        <v>0</v>
      </c>
      <c r="BD53" s="49">
        <v>0</v>
      </c>
      <c r="BE53" s="49">
        <v>0</v>
      </c>
      <c r="BF53" s="49">
        <v>2984.7310000000002</v>
      </c>
      <c r="BG53" s="49">
        <v>0</v>
      </c>
      <c r="BH53" s="49">
        <v>1343.1310000000001</v>
      </c>
      <c r="BI53" s="49"/>
      <c r="BJ53" s="166"/>
      <c r="BK53" s="166"/>
      <c r="BL53" s="166"/>
      <c r="BM53" s="149">
        <v>3.2741809263825417E-11</v>
      </c>
    </row>
    <row r="54" spans="2:65" ht="18" hidden="1" customHeight="1" outlineLevel="3">
      <c r="B54" s="166" t="s">
        <v>818</v>
      </c>
      <c r="C54" s="166" t="s">
        <v>1132</v>
      </c>
      <c r="D54" s="166" t="s">
        <v>398</v>
      </c>
      <c r="E54" s="167" t="s">
        <v>399</v>
      </c>
      <c r="F54" s="166" t="s">
        <v>319</v>
      </c>
      <c r="G54" s="49">
        <v>473680</v>
      </c>
      <c r="H54" s="49">
        <v>473795.625</v>
      </c>
      <c r="I54" s="49">
        <v>-40585.780279999999</v>
      </c>
      <c r="J54" s="49">
        <v>433209.84471999999</v>
      </c>
      <c r="K54" s="165">
        <v>-40470.155280000006</v>
      </c>
      <c r="L54" s="152">
        <v>0.91456224607329839</v>
      </c>
      <c r="M54" s="49">
        <v>460000</v>
      </c>
      <c r="N54" s="49">
        <v>469467.76299999998</v>
      </c>
      <c r="O54" s="49">
        <v>-34467.077279999998</v>
      </c>
      <c r="P54" s="49">
        <v>435000.68571999995</v>
      </c>
      <c r="Q54" s="165">
        <v>-24999.31428000005</v>
      </c>
      <c r="R54" s="152">
        <v>0.9456536646086956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185519.522</v>
      </c>
      <c r="Y54" s="49">
        <v>0</v>
      </c>
      <c r="Z54" s="49">
        <v>0</v>
      </c>
      <c r="AA54" s="49">
        <v>0</v>
      </c>
      <c r="AB54" s="49">
        <v>0</v>
      </c>
      <c r="AC54" s="49">
        <v>10912.941000000001</v>
      </c>
      <c r="AD54" s="49">
        <v>5596.366</v>
      </c>
      <c r="AE54" s="49">
        <v>0</v>
      </c>
      <c r="AF54" s="49">
        <v>15222.092000000001</v>
      </c>
      <c r="AG54" s="49">
        <v>0</v>
      </c>
      <c r="AH54" s="49">
        <v>0</v>
      </c>
      <c r="AI54" s="49">
        <v>0</v>
      </c>
      <c r="AJ54" s="49">
        <v>89541.72</v>
      </c>
      <c r="AK54" s="49">
        <v>0</v>
      </c>
      <c r="AL54" s="49">
        <v>0</v>
      </c>
      <c r="AM54" s="49">
        <v>0</v>
      </c>
      <c r="AN54" s="49">
        <v>0</v>
      </c>
      <c r="AO54" s="49">
        <v>0</v>
      </c>
      <c r="AP54" s="49">
        <v>97936.398000000001</v>
      </c>
      <c r="AQ54" s="49">
        <v>0</v>
      </c>
      <c r="AR54" s="49">
        <v>14830.368</v>
      </c>
      <c r="AS54" s="49">
        <v>0</v>
      </c>
      <c r="AT54" s="49">
        <v>0</v>
      </c>
      <c r="AU54" s="49">
        <v>0</v>
      </c>
      <c r="AV54" s="49">
        <v>29369.684000000001</v>
      </c>
      <c r="AW54" s="49">
        <v>0</v>
      </c>
      <c r="AX54" s="49">
        <v>4029.393</v>
      </c>
      <c r="AY54" s="49">
        <v>0</v>
      </c>
      <c r="AZ54" s="49">
        <v>4477.0959999999995</v>
      </c>
      <c r="BA54" s="49">
        <v>6715.6450000000004</v>
      </c>
      <c r="BB54" s="49">
        <v>0</v>
      </c>
      <c r="BC54" s="49">
        <v>0</v>
      </c>
      <c r="BD54" s="49">
        <v>0</v>
      </c>
      <c r="BE54" s="49">
        <v>5316.5379999999996</v>
      </c>
      <c r="BF54" s="49">
        <v>2984.7310000000002</v>
      </c>
      <c r="BG54" s="49">
        <v>0</v>
      </c>
      <c r="BH54" s="49">
        <v>1343.1310000000001</v>
      </c>
      <c r="BI54" s="49"/>
      <c r="BJ54" s="166"/>
      <c r="BK54" s="166"/>
      <c r="BL54" s="166"/>
      <c r="BM54" s="149">
        <v>6.5483618527650833E-11</v>
      </c>
    </row>
    <row r="55" spans="2:65" ht="18" hidden="1" customHeight="1" outlineLevel="3">
      <c r="B55" s="166" t="s">
        <v>818</v>
      </c>
      <c r="C55" s="166" t="s">
        <v>1132</v>
      </c>
      <c r="D55" s="166" t="s">
        <v>473</v>
      </c>
      <c r="E55" s="167" t="s">
        <v>474</v>
      </c>
      <c r="F55" s="166" t="s">
        <v>319</v>
      </c>
      <c r="G55" s="49">
        <v>319120</v>
      </c>
      <c r="H55" s="49">
        <v>314291.761</v>
      </c>
      <c r="I55" s="49">
        <v>-22683.405600000002</v>
      </c>
      <c r="J55" s="49">
        <v>291608.3554</v>
      </c>
      <c r="K55" s="165">
        <v>-27511.6446</v>
      </c>
      <c r="L55" s="152">
        <v>0.91378903045876159</v>
      </c>
      <c r="M55" s="49">
        <v>310000</v>
      </c>
      <c r="N55" s="49">
        <v>311456.26400000002</v>
      </c>
      <c r="O55" s="49">
        <v>-18828.121600000002</v>
      </c>
      <c r="P55" s="49">
        <v>292628.14240000001</v>
      </c>
      <c r="Q55" s="165">
        <v>-17371.857599999988</v>
      </c>
      <c r="R55" s="152">
        <v>0.94396174967741941</v>
      </c>
      <c r="S55" s="49">
        <v>2126.6109999999999</v>
      </c>
      <c r="T55" s="49">
        <v>0</v>
      </c>
      <c r="U55" s="49">
        <v>0</v>
      </c>
      <c r="V55" s="49">
        <v>0</v>
      </c>
      <c r="W55" s="49">
        <v>0</v>
      </c>
      <c r="X55" s="49">
        <v>80307.847999999998</v>
      </c>
      <c r="Y55" s="49">
        <v>0</v>
      </c>
      <c r="Z55" s="49">
        <v>0</v>
      </c>
      <c r="AA55" s="49">
        <v>0</v>
      </c>
      <c r="AB55" s="49">
        <v>0</v>
      </c>
      <c r="AC55" s="49">
        <v>16789.14</v>
      </c>
      <c r="AD55" s="49">
        <v>8394.5480000000007</v>
      </c>
      <c r="AE55" s="49">
        <v>0</v>
      </c>
      <c r="AF55" s="49">
        <v>9849.5889999999999</v>
      </c>
      <c r="AG55" s="49">
        <v>6342.5379999999996</v>
      </c>
      <c r="AH55" s="49">
        <v>0</v>
      </c>
      <c r="AI55" s="49">
        <v>0</v>
      </c>
      <c r="AJ55" s="49">
        <v>67156.289000000004</v>
      </c>
      <c r="AK55" s="49">
        <v>0</v>
      </c>
      <c r="AL55" s="49">
        <v>0</v>
      </c>
      <c r="AM55" s="49">
        <v>0</v>
      </c>
      <c r="AN55" s="49">
        <v>0</v>
      </c>
      <c r="AO55" s="49">
        <v>0</v>
      </c>
      <c r="AP55" s="49">
        <v>43931.470999999998</v>
      </c>
      <c r="AQ55" s="49">
        <v>0</v>
      </c>
      <c r="AR55" s="49">
        <v>12871.64</v>
      </c>
      <c r="AS55" s="49">
        <v>0</v>
      </c>
      <c r="AT55" s="49">
        <v>0</v>
      </c>
      <c r="AU55" s="49">
        <v>0</v>
      </c>
      <c r="AV55" s="49">
        <v>35816.688000000002</v>
      </c>
      <c r="AW55" s="49">
        <v>0</v>
      </c>
      <c r="AX55" s="49">
        <v>2686.2620000000002</v>
      </c>
      <c r="AY55" s="49">
        <v>0</v>
      </c>
      <c r="AZ55" s="49">
        <v>8954.1929999999993</v>
      </c>
      <c r="BA55" s="49">
        <v>5596.3710000000001</v>
      </c>
      <c r="BB55" s="49">
        <v>0</v>
      </c>
      <c r="BC55" s="49">
        <v>0</v>
      </c>
      <c r="BD55" s="49">
        <v>0</v>
      </c>
      <c r="BE55" s="49">
        <v>10633.075999999999</v>
      </c>
      <c r="BF55" s="49">
        <v>1492.366</v>
      </c>
      <c r="BG55" s="49">
        <v>0</v>
      </c>
      <c r="BH55" s="49">
        <v>1343.1310000000001</v>
      </c>
      <c r="BI55" s="49"/>
      <c r="BJ55" s="166"/>
      <c r="BK55" s="166"/>
      <c r="BL55" s="166"/>
      <c r="BM55" s="149">
        <v>0</v>
      </c>
    </row>
    <row r="56" spans="2:65" ht="18" hidden="1" customHeight="1" outlineLevel="3">
      <c r="B56" s="166" t="s">
        <v>818</v>
      </c>
      <c r="C56" s="166" t="s">
        <v>164</v>
      </c>
      <c r="D56" s="166" t="s">
        <v>226</v>
      </c>
      <c r="E56" s="167" t="s">
        <v>89</v>
      </c>
      <c r="F56" s="166" t="s">
        <v>1214</v>
      </c>
      <c r="G56" s="49">
        <v>1167360</v>
      </c>
      <c r="H56" s="49">
        <v>500189.67499999999</v>
      </c>
      <c r="I56" s="49">
        <v>-91745.657680000004</v>
      </c>
      <c r="J56" s="49">
        <v>408444.01731999998</v>
      </c>
      <c r="K56" s="165">
        <v>-758915.98268000002</v>
      </c>
      <c r="L56" s="152">
        <v>0.34988693917900215</v>
      </c>
      <c r="M56" s="49">
        <v>1140000</v>
      </c>
      <c r="N56" s="49">
        <v>491533.951</v>
      </c>
      <c r="O56" s="49">
        <v>-90999.474680000014</v>
      </c>
      <c r="P56" s="49">
        <v>400534.47632000002</v>
      </c>
      <c r="Q56" s="165">
        <v>-739465.52367999998</v>
      </c>
      <c r="R56" s="152">
        <v>0.35134603185964913</v>
      </c>
      <c r="S56" s="49">
        <v>11192.688</v>
      </c>
      <c r="T56" s="49">
        <v>0</v>
      </c>
      <c r="U56" s="49">
        <v>0</v>
      </c>
      <c r="V56" s="49">
        <v>0</v>
      </c>
      <c r="W56" s="49">
        <v>0</v>
      </c>
      <c r="X56" s="49">
        <v>74711.481</v>
      </c>
      <c r="Y56" s="49">
        <v>0</v>
      </c>
      <c r="Z56" s="49">
        <v>0</v>
      </c>
      <c r="AA56" s="49">
        <v>0</v>
      </c>
      <c r="AB56" s="49">
        <v>0</v>
      </c>
      <c r="AC56" s="49">
        <v>13431.312</v>
      </c>
      <c r="AD56" s="49">
        <v>0</v>
      </c>
      <c r="AE56" s="49">
        <v>0</v>
      </c>
      <c r="AF56" s="49">
        <v>24176.263999999999</v>
      </c>
      <c r="AG56" s="49">
        <v>0</v>
      </c>
      <c r="AH56" s="49">
        <v>0</v>
      </c>
      <c r="AI56" s="49">
        <v>0</v>
      </c>
      <c r="AJ56" s="49">
        <v>166189.43400000001</v>
      </c>
      <c r="AK56" s="49">
        <v>0</v>
      </c>
      <c r="AL56" s="49">
        <v>0</v>
      </c>
      <c r="AM56" s="49">
        <v>0</v>
      </c>
      <c r="AN56" s="49">
        <v>0</v>
      </c>
      <c r="AO56" s="49">
        <v>0</v>
      </c>
      <c r="AP56" s="49">
        <v>55963.656000000003</v>
      </c>
      <c r="AQ56" s="49">
        <v>0</v>
      </c>
      <c r="AR56" s="49">
        <v>15949.642</v>
      </c>
      <c r="AS56" s="49">
        <v>0</v>
      </c>
      <c r="AT56" s="49">
        <v>0</v>
      </c>
      <c r="AU56" s="49">
        <v>0</v>
      </c>
      <c r="AV56" s="49">
        <v>98495.892000000007</v>
      </c>
      <c r="AW56" s="49">
        <v>0</v>
      </c>
      <c r="AX56" s="49">
        <v>2686.2620000000002</v>
      </c>
      <c r="AY56" s="49">
        <v>0</v>
      </c>
      <c r="AZ56" s="49">
        <v>2238.5479999999998</v>
      </c>
      <c r="BA56" s="49">
        <v>8954.1929999999993</v>
      </c>
      <c r="BB56" s="49">
        <v>4253.2340000000004</v>
      </c>
      <c r="BC56" s="49">
        <v>0</v>
      </c>
      <c r="BD56" s="49">
        <v>0</v>
      </c>
      <c r="BE56" s="49">
        <v>13291.344999999999</v>
      </c>
      <c r="BF56" s="49">
        <v>5969.4620000000004</v>
      </c>
      <c r="BG56" s="49">
        <v>0</v>
      </c>
      <c r="BH56" s="49">
        <v>2686.2620000000002</v>
      </c>
      <c r="BI56" s="49"/>
      <c r="BJ56" s="166"/>
      <c r="BK56" s="166"/>
      <c r="BL56" s="166"/>
      <c r="BM56" s="149">
        <v>0</v>
      </c>
    </row>
    <row r="57" spans="2:65" ht="18" hidden="1" customHeight="1" outlineLevel="3">
      <c r="B57" s="166" t="s">
        <v>818</v>
      </c>
      <c r="C57" s="166" t="s">
        <v>191</v>
      </c>
      <c r="D57" s="166" t="s">
        <v>227</v>
      </c>
      <c r="E57" s="167" t="s">
        <v>183</v>
      </c>
      <c r="F57" s="166" t="s">
        <v>823</v>
      </c>
      <c r="G57" s="49">
        <v>578680</v>
      </c>
      <c r="H57" s="49">
        <v>586713.39899999998</v>
      </c>
      <c r="I57" s="49">
        <v>-17127.339840000001</v>
      </c>
      <c r="J57" s="49">
        <v>569586.05915999995</v>
      </c>
      <c r="K57" s="165">
        <v>-9093.9408400000539</v>
      </c>
      <c r="L57" s="152">
        <v>0.98428502654316707</v>
      </c>
      <c r="M57" s="49">
        <v>565000</v>
      </c>
      <c r="N57" s="49">
        <v>582385.53700000001</v>
      </c>
      <c r="O57" s="49">
        <v>-17127.339840000001</v>
      </c>
      <c r="P57" s="49">
        <v>565258.19715999998</v>
      </c>
      <c r="Q57" s="165">
        <v>258.19715999998152</v>
      </c>
      <c r="R57" s="152">
        <v>1.0004569861238937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170689.15100000001</v>
      </c>
      <c r="Y57" s="49">
        <v>0</v>
      </c>
      <c r="Z57" s="49">
        <v>0</v>
      </c>
      <c r="AA57" s="49">
        <v>0</v>
      </c>
      <c r="AB57" s="49">
        <v>0</v>
      </c>
      <c r="AC57" s="49">
        <v>20146.968000000001</v>
      </c>
      <c r="AD57" s="49">
        <v>4197.2740000000003</v>
      </c>
      <c r="AE57" s="49">
        <v>0</v>
      </c>
      <c r="AF57" s="49">
        <v>16117.509</v>
      </c>
      <c r="AG57" s="49">
        <v>0</v>
      </c>
      <c r="AH57" s="49">
        <v>0</v>
      </c>
      <c r="AI57" s="49">
        <v>0</v>
      </c>
      <c r="AJ57" s="49">
        <v>89541.72</v>
      </c>
      <c r="AK57" s="49">
        <v>0</v>
      </c>
      <c r="AL57" s="49">
        <v>0</v>
      </c>
      <c r="AM57" s="49">
        <v>0</v>
      </c>
      <c r="AN57" s="49">
        <v>0</v>
      </c>
      <c r="AO57" s="49">
        <v>0</v>
      </c>
      <c r="AP57" s="49">
        <v>153900.054</v>
      </c>
      <c r="AQ57" s="49">
        <v>0</v>
      </c>
      <c r="AR57" s="49">
        <v>15949.642</v>
      </c>
      <c r="AS57" s="49">
        <v>0</v>
      </c>
      <c r="AT57" s="49">
        <v>0</v>
      </c>
      <c r="AU57" s="49">
        <v>0</v>
      </c>
      <c r="AV57" s="49">
        <v>98495.892999999996</v>
      </c>
      <c r="AW57" s="49">
        <v>0</v>
      </c>
      <c r="AX57" s="49">
        <v>2014.6969999999999</v>
      </c>
      <c r="AY57" s="49">
        <v>0</v>
      </c>
      <c r="AZ57" s="49">
        <v>3357.8229999999999</v>
      </c>
      <c r="BA57" s="49">
        <v>0</v>
      </c>
      <c r="BB57" s="49">
        <v>0</v>
      </c>
      <c r="BC57" s="49">
        <v>0</v>
      </c>
      <c r="BD57" s="49">
        <v>0</v>
      </c>
      <c r="BE57" s="49">
        <v>7974.8059999999996</v>
      </c>
      <c r="BF57" s="49">
        <v>2984.7310000000002</v>
      </c>
      <c r="BG57" s="49">
        <v>0</v>
      </c>
      <c r="BH57" s="49">
        <v>1343.1310000000001</v>
      </c>
      <c r="BI57" s="49"/>
      <c r="BJ57" s="166"/>
      <c r="BK57" s="166"/>
      <c r="BL57" s="166"/>
      <c r="BM57" s="149">
        <v>1.4551915228366852E-10</v>
      </c>
    </row>
    <row r="58" spans="2:65" ht="18" hidden="1" customHeight="1" outlineLevel="3">
      <c r="B58" s="166" t="s">
        <v>818</v>
      </c>
      <c r="C58" s="166" t="s">
        <v>1131</v>
      </c>
      <c r="D58" s="166" t="s">
        <v>1215</v>
      </c>
      <c r="E58" s="167" t="s">
        <v>1216</v>
      </c>
      <c r="F58" s="166" t="s">
        <v>1217</v>
      </c>
      <c r="G58" s="49">
        <v>429786</v>
      </c>
      <c r="H58" s="49">
        <v>431141.962</v>
      </c>
      <c r="I58" s="49">
        <v>-18389.52824</v>
      </c>
      <c r="J58" s="49">
        <v>412752.43375999999</v>
      </c>
      <c r="K58" s="165">
        <v>-17033.566240000015</v>
      </c>
      <c r="L58" s="152">
        <v>0.96036733109035655</v>
      </c>
      <c r="M58" s="49">
        <v>420666</v>
      </c>
      <c r="N58" s="49">
        <v>428306.46500000003</v>
      </c>
      <c r="O58" s="49">
        <v>-13649.880239999999</v>
      </c>
      <c r="P58" s="49">
        <v>414656.58476</v>
      </c>
      <c r="Q58" s="165">
        <v>-6009.4152400000021</v>
      </c>
      <c r="R58" s="152">
        <v>0.98571452116405889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162294.603</v>
      </c>
      <c r="Y58" s="49">
        <v>0</v>
      </c>
      <c r="Z58" s="49">
        <v>0</v>
      </c>
      <c r="AA58" s="49">
        <v>0</v>
      </c>
      <c r="AB58" s="49">
        <v>0</v>
      </c>
      <c r="AC58" s="49">
        <v>6715.6559999999999</v>
      </c>
      <c r="AD58" s="49">
        <v>0</v>
      </c>
      <c r="AE58" s="49">
        <v>0</v>
      </c>
      <c r="AF58" s="49">
        <v>5193.42</v>
      </c>
      <c r="AG58" s="49">
        <v>0</v>
      </c>
      <c r="AH58" s="49">
        <v>0</v>
      </c>
      <c r="AI58" s="49">
        <v>0</v>
      </c>
      <c r="AJ58" s="49">
        <v>98495.892000000007</v>
      </c>
      <c r="AK58" s="49">
        <v>0</v>
      </c>
      <c r="AL58" s="49">
        <v>0</v>
      </c>
      <c r="AM58" s="49">
        <v>0</v>
      </c>
      <c r="AN58" s="49">
        <v>0</v>
      </c>
      <c r="AO58" s="49">
        <v>0</v>
      </c>
      <c r="AP58" s="49">
        <v>97936.398000000001</v>
      </c>
      <c r="AQ58" s="49">
        <v>0</v>
      </c>
      <c r="AR58" s="49">
        <v>6435.82</v>
      </c>
      <c r="AS58" s="49">
        <v>0</v>
      </c>
      <c r="AT58" s="49">
        <v>0</v>
      </c>
      <c r="AU58" s="49">
        <v>0</v>
      </c>
      <c r="AV58" s="49">
        <v>39398.357000000004</v>
      </c>
      <c r="AW58" s="49">
        <v>0</v>
      </c>
      <c r="AX58" s="49">
        <v>1343.1310000000001</v>
      </c>
      <c r="AY58" s="49">
        <v>0</v>
      </c>
      <c r="AZ58" s="49">
        <v>0</v>
      </c>
      <c r="BA58" s="49">
        <v>7834.9189999999999</v>
      </c>
      <c r="BB58" s="49">
        <v>0</v>
      </c>
      <c r="BC58" s="49">
        <v>0</v>
      </c>
      <c r="BD58" s="49">
        <v>0</v>
      </c>
      <c r="BE58" s="49">
        <v>2658.2689999999998</v>
      </c>
      <c r="BF58" s="49">
        <v>1492.366</v>
      </c>
      <c r="BG58" s="49">
        <v>0</v>
      </c>
      <c r="BH58" s="49">
        <v>1343.1310000000001</v>
      </c>
      <c r="BI58" s="49"/>
      <c r="BJ58" s="166"/>
      <c r="BK58" s="166"/>
      <c r="BL58" s="166"/>
      <c r="BM58" s="149">
        <v>-4.3655745685100555E-11</v>
      </c>
    </row>
    <row r="59" spans="2:65" ht="18" hidden="1" customHeight="1" outlineLevel="3">
      <c r="B59" s="166" t="s">
        <v>818</v>
      </c>
      <c r="C59" s="166" t="s">
        <v>1131</v>
      </c>
      <c r="D59" s="166" t="s">
        <v>225</v>
      </c>
      <c r="E59" s="167" t="s">
        <v>182</v>
      </c>
      <c r="F59" s="166" t="s">
        <v>819</v>
      </c>
      <c r="G59" s="49"/>
      <c r="H59" s="49">
        <v>0</v>
      </c>
      <c r="I59" s="49">
        <v>0</v>
      </c>
      <c r="J59" s="49">
        <v>0</v>
      </c>
      <c r="K59" s="165">
        <v>0</v>
      </c>
      <c r="L59" s="152">
        <v>0</v>
      </c>
      <c r="M59" s="49"/>
      <c r="N59" s="49">
        <v>0</v>
      </c>
      <c r="O59" s="49">
        <v>0</v>
      </c>
      <c r="P59" s="49">
        <v>0</v>
      </c>
      <c r="Q59" s="165">
        <v>0</v>
      </c>
      <c r="R59" s="152">
        <v>0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49">
        <v>0</v>
      </c>
      <c r="AA59" s="49">
        <v>0</v>
      </c>
      <c r="AB59" s="49">
        <v>0</v>
      </c>
      <c r="AC59" s="49">
        <v>0</v>
      </c>
      <c r="AD59" s="49">
        <v>0</v>
      </c>
      <c r="AE59" s="49">
        <v>0</v>
      </c>
      <c r="AF59" s="49">
        <v>0</v>
      </c>
      <c r="AG59" s="49">
        <v>0</v>
      </c>
      <c r="AH59" s="49">
        <v>0</v>
      </c>
      <c r="AI59" s="49">
        <v>0</v>
      </c>
      <c r="AJ59" s="49">
        <v>0</v>
      </c>
      <c r="AK59" s="49">
        <v>0</v>
      </c>
      <c r="AL59" s="49">
        <v>0</v>
      </c>
      <c r="AM59" s="49">
        <v>0</v>
      </c>
      <c r="AN59" s="49">
        <v>0</v>
      </c>
      <c r="AO59" s="49">
        <v>0</v>
      </c>
      <c r="AP59" s="49">
        <v>0</v>
      </c>
      <c r="AQ59" s="49">
        <v>0</v>
      </c>
      <c r="AR59" s="49">
        <v>0</v>
      </c>
      <c r="AS59" s="49">
        <v>0</v>
      </c>
      <c r="AT59" s="49">
        <v>0</v>
      </c>
      <c r="AU59" s="49">
        <v>0</v>
      </c>
      <c r="AV59" s="49">
        <v>0</v>
      </c>
      <c r="AW59" s="49">
        <v>0</v>
      </c>
      <c r="AX59" s="49">
        <v>0</v>
      </c>
      <c r="AY59" s="49">
        <v>0</v>
      </c>
      <c r="AZ59" s="49">
        <v>0</v>
      </c>
      <c r="BA59" s="49">
        <v>0</v>
      </c>
      <c r="BB59" s="49">
        <v>0</v>
      </c>
      <c r="BC59" s="49">
        <v>0</v>
      </c>
      <c r="BD59" s="49">
        <v>0</v>
      </c>
      <c r="BE59" s="49">
        <v>0</v>
      </c>
      <c r="BF59" s="49">
        <v>0</v>
      </c>
      <c r="BG59" s="49">
        <v>0</v>
      </c>
      <c r="BH59" s="49">
        <v>0</v>
      </c>
      <c r="BI59" s="49"/>
      <c r="BJ59" s="166"/>
      <c r="BK59" s="166"/>
      <c r="BL59" s="166"/>
      <c r="BM59" s="149">
        <v>0</v>
      </c>
    </row>
    <row r="60" spans="2:65" ht="18" hidden="1" customHeight="1" outlineLevel="2">
      <c r="B60" s="158" t="s">
        <v>818</v>
      </c>
      <c r="C60" s="158"/>
      <c r="D60" s="158"/>
      <c r="E60" s="159" t="s">
        <v>824</v>
      </c>
      <c r="F60" s="158"/>
      <c r="G60" s="160">
        <v>7478066</v>
      </c>
      <c r="H60" s="160">
        <v>5488928.932</v>
      </c>
      <c r="I60" s="160">
        <v>-369924.75548000005</v>
      </c>
      <c r="J60" s="160">
        <v>5119004.1765200002</v>
      </c>
      <c r="K60" s="168">
        <v>-2359061.8234800003</v>
      </c>
      <c r="L60" s="161">
        <v>0.68453583807898999</v>
      </c>
      <c r="M60" s="160">
        <v>7295666</v>
      </c>
      <c r="N60" s="160">
        <v>5430129.6960000005</v>
      </c>
      <c r="O60" s="160">
        <v>-354360.48748000001</v>
      </c>
      <c r="P60" s="160">
        <v>5075769.2085200008</v>
      </c>
      <c r="Q60" s="168">
        <v>-2219896.7914800001</v>
      </c>
      <c r="R60" s="161">
        <v>0.69572390080905577</v>
      </c>
      <c r="S60" s="160">
        <v>46897.362999999998</v>
      </c>
      <c r="T60" s="160">
        <v>0</v>
      </c>
      <c r="U60" s="160">
        <v>0</v>
      </c>
      <c r="V60" s="160">
        <v>0</v>
      </c>
      <c r="W60" s="160">
        <v>0</v>
      </c>
      <c r="X60" s="160">
        <v>1462889.9739999999</v>
      </c>
      <c r="Y60" s="160">
        <v>0</v>
      </c>
      <c r="Z60" s="160">
        <v>0</v>
      </c>
      <c r="AA60" s="160">
        <v>0</v>
      </c>
      <c r="AB60" s="160">
        <v>0</v>
      </c>
      <c r="AC60" s="160">
        <v>134984.68599999999</v>
      </c>
      <c r="AD60" s="160">
        <v>39174.560000000005</v>
      </c>
      <c r="AE60" s="160">
        <v>0</v>
      </c>
      <c r="AF60" s="160">
        <v>187142.19400000002</v>
      </c>
      <c r="AG60" s="160">
        <v>25370.15</v>
      </c>
      <c r="AH60" s="160">
        <v>0</v>
      </c>
      <c r="AI60" s="160">
        <v>0</v>
      </c>
      <c r="AJ60" s="160">
        <v>1389329.328</v>
      </c>
      <c r="AK60" s="160">
        <v>0</v>
      </c>
      <c r="AL60" s="160">
        <v>0</v>
      </c>
      <c r="AM60" s="160">
        <v>0</v>
      </c>
      <c r="AN60" s="160">
        <v>0</v>
      </c>
      <c r="AO60" s="160">
        <v>0</v>
      </c>
      <c r="AP60" s="160">
        <v>971808.88600000006</v>
      </c>
      <c r="AQ60" s="160">
        <v>0</v>
      </c>
      <c r="AR60" s="160">
        <v>157537.68799999999</v>
      </c>
      <c r="AS60" s="160">
        <v>0</v>
      </c>
      <c r="AT60" s="160">
        <v>0</v>
      </c>
      <c r="AU60" s="160">
        <v>0</v>
      </c>
      <c r="AV60" s="160">
        <v>823067.49099999992</v>
      </c>
      <c r="AW60" s="160">
        <v>0</v>
      </c>
      <c r="AX60" s="160">
        <v>19475.401000000002</v>
      </c>
      <c r="AY60" s="160">
        <v>0</v>
      </c>
      <c r="AZ60" s="160">
        <v>43651.692999999999</v>
      </c>
      <c r="BA60" s="160">
        <v>55963.708999999995</v>
      </c>
      <c r="BB60" s="160">
        <v>6379.8510000000006</v>
      </c>
      <c r="BC60" s="160">
        <v>0</v>
      </c>
      <c r="BD60" s="160">
        <v>0</v>
      </c>
      <c r="BE60" s="160">
        <v>66456.721999999994</v>
      </c>
      <c r="BF60" s="160">
        <v>37309.14</v>
      </c>
      <c r="BG60" s="160">
        <v>0</v>
      </c>
      <c r="BH60" s="160">
        <v>21490.096000000001</v>
      </c>
      <c r="BI60" s="160"/>
      <c r="BJ60" s="161"/>
      <c r="BK60" s="160"/>
      <c r="BL60" s="161"/>
      <c r="BM60" s="149">
        <v>-1.1641532182693481E-9</v>
      </c>
    </row>
    <row r="61" spans="2:65" ht="18" hidden="1" customHeight="1" outlineLevel="3">
      <c r="B61" s="166" t="s">
        <v>818</v>
      </c>
      <c r="C61" s="166" t="s">
        <v>1193</v>
      </c>
      <c r="D61" s="166" t="s">
        <v>469</v>
      </c>
      <c r="E61" s="167" t="s">
        <v>470</v>
      </c>
      <c r="F61" s="166" t="s">
        <v>825</v>
      </c>
      <c r="G61" s="49">
        <v>25000</v>
      </c>
      <c r="H61" s="49">
        <v>25082.161</v>
      </c>
      <c r="I61" s="49">
        <v>0</v>
      </c>
      <c r="J61" s="49">
        <v>25082.161</v>
      </c>
      <c r="K61" s="165">
        <v>82.161000000000058</v>
      </c>
      <c r="L61" s="152">
        <v>1.0032864400000001</v>
      </c>
      <c r="M61" s="49">
        <v>25000</v>
      </c>
      <c r="N61" s="49">
        <v>25082.161</v>
      </c>
      <c r="O61" s="49">
        <v>0</v>
      </c>
      <c r="P61" s="49">
        <v>25082.161</v>
      </c>
      <c r="Q61" s="165">
        <v>82.161000000000058</v>
      </c>
      <c r="R61" s="152">
        <v>1.0032864400000001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8500.8799999999992</v>
      </c>
      <c r="Y61" s="49">
        <v>0</v>
      </c>
      <c r="Z61" s="49">
        <v>0</v>
      </c>
      <c r="AA61" s="49">
        <v>0</v>
      </c>
      <c r="AB61" s="49">
        <v>0</v>
      </c>
      <c r="AC61" s="49">
        <v>1809.8689999999999</v>
      </c>
      <c r="AD61" s="49">
        <v>1371.11</v>
      </c>
      <c r="AE61" s="49">
        <v>0</v>
      </c>
      <c r="AF61" s="49">
        <v>0</v>
      </c>
      <c r="AG61" s="49">
        <v>1553.921</v>
      </c>
      <c r="AH61" s="49">
        <v>0</v>
      </c>
      <c r="AI61" s="49">
        <v>0</v>
      </c>
      <c r="AJ61" s="49">
        <v>1755.0170000000001</v>
      </c>
      <c r="AK61" s="49">
        <v>0</v>
      </c>
      <c r="AL61" s="49">
        <v>0</v>
      </c>
      <c r="AM61" s="49">
        <v>0</v>
      </c>
      <c r="AN61" s="49">
        <v>0</v>
      </c>
      <c r="AO61" s="49">
        <v>0</v>
      </c>
      <c r="AP61" s="49">
        <v>5484.4390000000003</v>
      </c>
      <c r="AQ61" s="49">
        <v>0</v>
      </c>
      <c r="AR61" s="49">
        <v>0</v>
      </c>
      <c r="AS61" s="49">
        <v>0</v>
      </c>
      <c r="AT61" s="49">
        <v>0</v>
      </c>
      <c r="AU61" s="49">
        <v>0</v>
      </c>
      <c r="AV61" s="49">
        <v>3510.0360000000001</v>
      </c>
      <c r="AW61" s="49">
        <v>0</v>
      </c>
      <c r="AX61" s="49">
        <v>0</v>
      </c>
      <c r="AY61" s="49">
        <v>0</v>
      </c>
      <c r="AZ61" s="49">
        <v>1096.8889999999999</v>
      </c>
      <c r="BA61" s="49">
        <v>0</v>
      </c>
      <c r="BB61" s="49">
        <v>0</v>
      </c>
      <c r="BC61" s="49">
        <v>0</v>
      </c>
      <c r="BD61" s="49">
        <v>0</v>
      </c>
      <c r="BE61" s="49">
        <v>0</v>
      </c>
      <c r="BF61" s="49">
        <v>0</v>
      </c>
      <c r="BG61" s="49">
        <v>0</v>
      </c>
      <c r="BH61" s="49">
        <v>0</v>
      </c>
      <c r="BI61" s="49"/>
      <c r="BJ61" s="166"/>
      <c r="BK61" s="166"/>
      <c r="BL61" s="166"/>
      <c r="BM61" s="149">
        <v>0</v>
      </c>
    </row>
    <row r="62" spans="2:65" ht="18" hidden="1" customHeight="1" outlineLevel="3">
      <c r="B62" s="166" t="s">
        <v>818</v>
      </c>
      <c r="C62" s="166" t="s">
        <v>1193</v>
      </c>
      <c r="D62" s="166" t="s">
        <v>471</v>
      </c>
      <c r="E62" s="167" t="s">
        <v>472</v>
      </c>
      <c r="F62" s="166" t="s">
        <v>826</v>
      </c>
      <c r="G62" s="49">
        <v>30000</v>
      </c>
      <c r="H62" s="49">
        <v>30098.584999999999</v>
      </c>
      <c r="I62" s="49">
        <v>0</v>
      </c>
      <c r="J62" s="49">
        <v>30098.584999999999</v>
      </c>
      <c r="K62" s="165">
        <v>98.584999999999127</v>
      </c>
      <c r="L62" s="152">
        <v>1.0032861666666666</v>
      </c>
      <c r="M62" s="49">
        <v>30000</v>
      </c>
      <c r="N62" s="49">
        <v>30098.584999999999</v>
      </c>
      <c r="O62" s="49">
        <v>0</v>
      </c>
      <c r="P62" s="49">
        <v>30098.584999999999</v>
      </c>
      <c r="Q62" s="165">
        <v>98.584999999999127</v>
      </c>
      <c r="R62" s="152">
        <v>1.0032861666666666</v>
      </c>
      <c r="S62" s="49">
        <v>2084.078</v>
      </c>
      <c r="T62" s="49">
        <v>0</v>
      </c>
      <c r="U62" s="49">
        <v>0</v>
      </c>
      <c r="V62" s="49">
        <v>0</v>
      </c>
      <c r="W62" s="49">
        <v>0</v>
      </c>
      <c r="X62" s="49">
        <v>9871.9879999999994</v>
      </c>
      <c r="Y62" s="49">
        <v>0</v>
      </c>
      <c r="Z62" s="49">
        <v>0</v>
      </c>
      <c r="AA62" s="49">
        <v>0</v>
      </c>
      <c r="AB62" s="49">
        <v>0</v>
      </c>
      <c r="AC62" s="49">
        <v>822.66700000000003</v>
      </c>
      <c r="AD62" s="49">
        <v>0</v>
      </c>
      <c r="AE62" s="49">
        <v>0</v>
      </c>
      <c r="AF62" s="49">
        <v>0</v>
      </c>
      <c r="AG62" s="49">
        <v>0</v>
      </c>
      <c r="AH62" s="49">
        <v>0</v>
      </c>
      <c r="AI62" s="49">
        <v>0</v>
      </c>
      <c r="AJ62" s="49">
        <v>3510.0360000000001</v>
      </c>
      <c r="AK62" s="49">
        <v>0</v>
      </c>
      <c r="AL62" s="49">
        <v>0</v>
      </c>
      <c r="AM62" s="49">
        <v>0</v>
      </c>
      <c r="AN62" s="49">
        <v>0</v>
      </c>
      <c r="AO62" s="49">
        <v>0</v>
      </c>
      <c r="AP62" s="49">
        <v>9597.7669999999998</v>
      </c>
      <c r="AQ62" s="49">
        <v>0</v>
      </c>
      <c r="AR62" s="49">
        <v>0</v>
      </c>
      <c r="AS62" s="49">
        <v>0</v>
      </c>
      <c r="AT62" s="49">
        <v>0</v>
      </c>
      <c r="AU62" s="49">
        <v>0</v>
      </c>
      <c r="AV62" s="49">
        <v>2457.0250000000001</v>
      </c>
      <c r="AW62" s="49">
        <v>0</v>
      </c>
      <c r="AX62" s="49">
        <v>658.13499999999999</v>
      </c>
      <c r="AY62" s="49">
        <v>0</v>
      </c>
      <c r="AZ62" s="49">
        <v>1096.8889999999999</v>
      </c>
      <c r="BA62" s="49">
        <v>0</v>
      </c>
      <c r="BB62" s="49">
        <v>0</v>
      </c>
      <c r="BC62" s="49">
        <v>0</v>
      </c>
      <c r="BD62" s="49">
        <v>0</v>
      </c>
      <c r="BE62" s="49">
        <v>0</v>
      </c>
      <c r="BF62" s="49">
        <v>0</v>
      </c>
      <c r="BG62" s="49">
        <v>0</v>
      </c>
      <c r="BH62" s="49">
        <v>0</v>
      </c>
      <c r="BI62" s="49"/>
      <c r="BJ62" s="166"/>
      <c r="BK62" s="166"/>
      <c r="BL62" s="166"/>
      <c r="BM62" s="149">
        <v>0</v>
      </c>
    </row>
    <row r="63" spans="2:65" ht="18" hidden="1" customHeight="1" outlineLevel="3">
      <c r="B63" s="166" t="s">
        <v>818</v>
      </c>
      <c r="C63" s="166" t="s">
        <v>1193</v>
      </c>
      <c r="D63" s="166" t="s">
        <v>669</v>
      </c>
      <c r="E63" s="167" t="s">
        <v>670</v>
      </c>
      <c r="F63" s="166" t="s">
        <v>827</v>
      </c>
      <c r="G63" s="49">
        <v>25000</v>
      </c>
      <c r="H63" s="49">
        <v>25191.848000000002</v>
      </c>
      <c r="I63" s="49">
        <v>0</v>
      </c>
      <c r="J63" s="49">
        <v>25191.848000000002</v>
      </c>
      <c r="K63" s="165">
        <v>191.84800000000178</v>
      </c>
      <c r="L63" s="152">
        <v>1.00767392</v>
      </c>
      <c r="M63" s="49">
        <v>25000</v>
      </c>
      <c r="N63" s="49">
        <v>25191.848000000002</v>
      </c>
      <c r="O63" s="49">
        <v>0</v>
      </c>
      <c r="P63" s="49">
        <v>25191.848000000002</v>
      </c>
      <c r="Q63" s="165">
        <v>191.84800000000178</v>
      </c>
      <c r="R63" s="152">
        <v>1.00767392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10968.877</v>
      </c>
      <c r="Y63" s="49">
        <v>0</v>
      </c>
      <c r="Z63" s="49">
        <v>0</v>
      </c>
      <c r="AA63" s="49">
        <v>0</v>
      </c>
      <c r="AB63" s="49">
        <v>0</v>
      </c>
      <c r="AC63" s="49">
        <v>822.66700000000003</v>
      </c>
      <c r="AD63" s="49">
        <v>1371.11</v>
      </c>
      <c r="AE63" s="49">
        <v>0</v>
      </c>
      <c r="AF63" s="49">
        <v>0</v>
      </c>
      <c r="AG63" s="49">
        <v>1553.921</v>
      </c>
      <c r="AH63" s="49">
        <v>0</v>
      </c>
      <c r="AI63" s="49">
        <v>0</v>
      </c>
      <c r="AJ63" s="49">
        <v>1755.0170000000001</v>
      </c>
      <c r="AK63" s="49">
        <v>0</v>
      </c>
      <c r="AL63" s="49">
        <v>0</v>
      </c>
      <c r="AM63" s="49">
        <v>0</v>
      </c>
      <c r="AN63" s="49">
        <v>0</v>
      </c>
      <c r="AO63" s="49">
        <v>0</v>
      </c>
      <c r="AP63" s="49">
        <v>6307.1040000000003</v>
      </c>
      <c r="AQ63" s="49">
        <v>0</v>
      </c>
      <c r="AR63" s="49">
        <v>0</v>
      </c>
      <c r="AS63" s="49">
        <v>0</v>
      </c>
      <c r="AT63" s="49">
        <v>0</v>
      </c>
      <c r="AU63" s="49">
        <v>0</v>
      </c>
      <c r="AV63" s="49">
        <v>1755.0170000000001</v>
      </c>
      <c r="AW63" s="49">
        <v>0</v>
      </c>
      <c r="AX63" s="49">
        <v>658.13499999999999</v>
      </c>
      <c r="AY63" s="49">
        <v>0</v>
      </c>
      <c r="AZ63" s="49">
        <v>0</v>
      </c>
      <c r="BA63" s="49">
        <v>0</v>
      </c>
      <c r="BB63" s="49">
        <v>0</v>
      </c>
      <c r="BC63" s="49">
        <v>0</v>
      </c>
      <c r="BD63" s="49">
        <v>0</v>
      </c>
      <c r="BE63" s="49">
        <v>0</v>
      </c>
      <c r="BF63" s="49">
        <v>0</v>
      </c>
      <c r="BG63" s="49">
        <v>0</v>
      </c>
      <c r="BH63" s="49">
        <v>0</v>
      </c>
      <c r="BI63" s="49"/>
      <c r="BJ63" s="166"/>
      <c r="BK63" s="166"/>
      <c r="BL63" s="166"/>
      <c r="BM63" s="149">
        <v>-3.637978807091713E-12</v>
      </c>
    </row>
    <row r="64" spans="2:65" ht="18" hidden="1" customHeight="1" outlineLevel="3">
      <c r="B64" s="166" t="s">
        <v>818</v>
      </c>
      <c r="C64" s="166" t="s">
        <v>1193</v>
      </c>
      <c r="D64" s="166" t="s">
        <v>671</v>
      </c>
      <c r="E64" s="167" t="s">
        <v>672</v>
      </c>
      <c r="F64" s="166" t="s">
        <v>828</v>
      </c>
      <c r="G64" s="49">
        <v>25000</v>
      </c>
      <c r="H64" s="49">
        <v>0</v>
      </c>
      <c r="I64" s="49">
        <v>0</v>
      </c>
      <c r="J64" s="49">
        <v>0</v>
      </c>
      <c r="K64" s="165">
        <v>-25000</v>
      </c>
      <c r="L64" s="152">
        <v>0</v>
      </c>
      <c r="M64" s="49">
        <v>25000</v>
      </c>
      <c r="N64" s="49">
        <v>0</v>
      </c>
      <c r="O64" s="49">
        <v>0</v>
      </c>
      <c r="P64" s="49">
        <v>0</v>
      </c>
      <c r="Q64" s="165">
        <v>-25000</v>
      </c>
      <c r="R64" s="152">
        <v>0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49">
        <v>0</v>
      </c>
      <c r="AA64" s="49">
        <v>0</v>
      </c>
      <c r="AB64" s="49">
        <v>0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  <c r="AS64" s="49">
        <v>0</v>
      </c>
      <c r="AT64" s="49">
        <v>0</v>
      </c>
      <c r="AU64" s="49">
        <v>0</v>
      </c>
      <c r="AV64" s="49">
        <v>0</v>
      </c>
      <c r="AW64" s="49">
        <v>0</v>
      </c>
      <c r="AX64" s="49">
        <v>0</v>
      </c>
      <c r="AY64" s="49">
        <v>0</v>
      </c>
      <c r="AZ64" s="49">
        <v>0</v>
      </c>
      <c r="BA64" s="49">
        <v>0</v>
      </c>
      <c r="BB64" s="49">
        <v>0</v>
      </c>
      <c r="BC64" s="49">
        <v>0</v>
      </c>
      <c r="BD64" s="49">
        <v>0</v>
      </c>
      <c r="BE64" s="49">
        <v>0</v>
      </c>
      <c r="BF64" s="49">
        <v>0</v>
      </c>
      <c r="BG64" s="49">
        <v>0</v>
      </c>
      <c r="BH64" s="49">
        <v>0</v>
      </c>
      <c r="BI64" s="49"/>
      <c r="BJ64" s="166"/>
      <c r="BK64" s="166"/>
      <c r="BL64" s="166"/>
      <c r="BM64" s="149">
        <v>0</v>
      </c>
    </row>
    <row r="65" spans="2:65" ht="18" hidden="1" customHeight="1" outlineLevel="3">
      <c r="B65" s="166" t="s">
        <v>818</v>
      </c>
      <c r="C65" s="166" t="s">
        <v>1193</v>
      </c>
      <c r="D65" s="166" t="s">
        <v>606</v>
      </c>
      <c r="E65" s="167" t="s">
        <v>648</v>
      </c>
      <c r="F65" s="166" t="s">
        <v>829</v>
      </c>
      <c r="G65" s="49">
        <v>25000</v>
      </c>
      <c r="H65" s="49">
        <v>25001.697</v>
      </c>
      <c r="I65" s="49">
        <v>0</v>
      </c>
      <c r="J65" s="49">
        <v>25001.697</v>
      </c>
      <c r="K65" s="165">
        <v>1.6970000000001164</v>
      </c>
      <c r="L65" s="152">
        <v>1.00006788</v>
      </c>
      <c r="M65" s="49">
        <v>25000</v>
      </c>
      <c r="N65" s="49">
        <v>25001.697</v>
      </c>
      <c r="O65" s="49">
        <v>0</v>
      </c>
      <c r="P65" s="49">
        <v>25001.697</v>
      </c>
      <c r="Q65" s="165">
        <v>1.6970000000001164</v>
      </c>
      <c r="R65" s="152">
        <v>1.00006788</v>
      </c>
      <c r="S65" s="49">
        <v>987.19600000000003</v>
      </c>
      <c r="T65" s="49">
        <v>0</v>
      </c>
      <c r="U65" s="49">
        <v>0</v>
      </c>
      <c r="V65" s="49">
        <v>0</v>
      </c>
      <c r="W65" s="49">
        <v>0</v>
      </c>
      <c r="X65" s="49">
        <v>1371.11</v>
      </c>
      <c r="Y65" s="49">
        <v>0</v>
      </c>
      <c r="Z65" s="49">
        <v>0</v>
      </c>
      <c r="AA65" s="49">
        <v>0</v>
      </c>
      <c r="AB65" s="49">
        <v>0</v>
      </c>
      <c r="AC65" s="49">
        <v>822.66700000000003</v>
      </c>
      <c r="AD65" s="49">
        <v>0</v>
      </c>
      <c r="AE65" s="49">
        <v>0</v>
      </c>
      <c r="AF65" s="49">
        <v>0</v>
      </c>
      <c r="AG65" s="49">
        <v>7769.6090000000004</v>
      </c>
      <c r="AH65" s="49">
        <v>0</v>
      </c>
      <c r="AI65" s="49">
        <v>0</v>
      </c>
      <c r="AJ65" s="49">
        <v>8775.0879999999997</v>
      </c>
      <c r="AK65" s="49">
        <v>0</v>
      </c>
      <c r="AL65" s="49">
        <v>0</v>
      </c>
      <c r="AM65" s="49">
        <v>0</v>
      </c>
      <c r="AN65" s="49">
        <v>0</v>
      </c>
      <c r="AO65" s="49">
        <v>0</v>
      </c>
      <c r="AP65" s="49">
        <v>1371.11</v>
      </c>
      <c r="AQ65" s="49">
        <v>0</v>
      </c>
      <c r="AR65" s="49">
        <v>0</v>
      </c>
      <c r="AS65" s="49">
        <v>0</v>
      </c>
      <c r="AT65" s="49">
        <v>0</v>
      </c>
      <c r="AU65" s="49">
        <v>0</v>
      </c>
      <c r="AV65" s="49">
        <v>2808.0279999999998</v>
      </c>
      <c r="AW65" s="49">
        <v>0</v>
      </c>
      <c r="AX65" s="49">
        <v>0</v>
      </c>
      <c r="AY65" s="49">
        <v>0</v>
      </c>
      <c r="AZ65" s="49">
        <v>1096.8889999999999</v>
      </c>
      <c r="BA65" s="49">
        <v>0</v>
      </c>
      <c r="BB65" s="49">
        <v>0</v>
      </c>
      <c r="BC65" s="49">
        <v>0</v>
      </c>
      <c r="BD65" s="49">
        <v>0</v>
      </c>
      <c r="BE65" s="49">
        <v>0</v>
      </c>
      <c r="BF65" s="49">
        <v>0</v>
      </c>
      <c r="BG65" s="49">
        <v>0</v>
      </c>
      <c r="BH65" s="49">
        <v>0</v>
      </c>
      <c r="BI65" s="49"/>
      <c r="BJ65" s="166"/>
      <c r="BK65" s="166"/>
      <c r="BL65" s="166"/>
      <c r="BM65" s="149">
        <v>-3.637978807091713E-12</v>
      </c>
    </row>
    <row r="66" spans="2:65" ht="18" hidden="1" customHeight="1" outlineLevel="3">
      <c r="B66" s="166" t="s">
        <v>818</v>
      </c>
      <c r="C66" s="166" t="s">
        <v>1193</v>
      </c>
      <c r="D66" s="166" t="s">
        <v>607</v>
      </c>
      <c r="E66" s="167" t="s">
        <v>649</v>
      </c>
      <c r="F66" s="166" t="s">
        <v>830</v>
      </c>
      <c r="G66" s="49">
        <v>25000</v>
      </c>
      <c r="H66" s="49">
        <v>25016.348999999998</v>
      </c>
      <c r="I66" s="49">
        <v>0</v>
      </c>
      <c r="J66" s="49">
        <v>25016.348999999998</v>
      </c>
      <c r="K66" s="165">
        <v>16.348999999998341</v>
      </c>
      <c r="L66" s="152">
        <v>1.00065396</v>
      </c>
      <c r="M66" s="49">
        <v>25000</v>
      </c>
      <c r="N66" s="49">
        <v>25016.348999999998</v>
      </c>
      <c r="O66" s="49">
        <v>0</v>
      </c>
      <c r="P66" s="49">
        <v>25016.348999999998</v>
      </c>
      <c r="Q66" s="165">
        <v>16.348999999998341</v>
      </c>
      <c r="R66" s="152">
        <v>1.00065396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10694.655000000001</v>
      </c>
      <c r="Y66" s="49">
        <v>0</v>
      </c>
      <c r="Z66" s="49">
        <v>0</v>
      </c>
      <c r="AA66" s="49">
        <v>0</v>
      </c>
      <c r="AB66" s="49">
        <v>0</v>
      </c>
      <c r="AC66" s="49">
        <v>822.66700000000003</v>
      </c>
      <c r="AD66" s="49">
        <v>1371.11</v>
      </c>
      <c r="AE66" s="49">
        <v>0</v>
      </c>
      <c r="AF66" s="49">
        <v>0</v>
      </c>
      <c r="AG66" s="49">
        <v>1553.921</v>
      </c>
      <c r="AH66" s="49">
        <v>0</v>
      </c>
      <c r="AI66" s="49">
        <v>0</v>
      </c>
      <c r="AJ66" s="49">
        <v>1755.0170000000001</v>
      </c>
      <c r="AK66" s="49">
        <v>0</v>
      </c>
      <c r="AL66" s="49">
        <v>0</v>
      </c>
      <c r="AM66" s="49">
        <v>0</v>
      </c>
      <c r="AN66" s="49">
        <v>0</v>
      </c>
      <c r="AO66" s="49">
        <v>0</v>
      </c>
      <c r="AP66" s="49">
        <v>5484.4390000000003</v>
      </c>
      <c r="AQ66" s="49">
        <v>0</v>
      </c>
      <c r="AR66" s="49">
        <v>0</v>
      </c>
      <c r="AS66" s="49">
        <v>0</v>
      </c>
      <c r="AT66" s="49">
        <v>0</v>
      </c>
      <c r="AU66" s="49">
        <v>0</v>
      </c>
      <c r="AV66" s="49">
        <v>1579.5160000000001</v>
      </c>
      <c r="AW66" s="49">
        <v>0</v>
      </c>
      <c r="AX66" s="49">
        <v>658.13499999999999</v>
      </c>
      <c r="AY66" s="49">
        <v>0</v>
      </c>
      <c r="AZ66" s="49">
        <v>1096.8889999999999</v>
      </c>
      <c r="BA66" s="49">
        <v>0</v>
      </c>
      <c r="BB66" s="49">
        <v>0</v>
      </c>
      <c r="BC66" s="49">
        <v>0</v>
      </c>
      <c r="BD66" s="49">
        <v>0</v>
      </c>
      <c r="BE66" s="49">
        <v>0</v>
      </c>
      <c r="BF66" s="49">
        <v>0</v>
      </c>
      <c r="BG66" s="49">
        <v>0</v>
      </c>
      <c r="BH66" s="49">
        <v>0</v>
      </c>
      <c r="BI66" s="49"/>
      <c r="BJ66" s="166"/>
      <c r="BK66" s="166"/>
      <c r="BL66" s="166"/>
      <c r="BM66" s="149">
        <v>0</v>
      </c>
    </row>
    <row r="67" spans="2:65" ht="18" hidden="1" customHeight="1" outlineLevel="3">
      <c r="B67" s="166" t="s">
        <v>818</v>
      </c>
      <c r="C67" s="166" t="s">
        <v>1193</v>
      </c>
      <c r="D67" s="166" t="s">
        <v>691</v>
      </c>
      <c r="E67" s="167" t="s">
        <v>699</v>
      </c>
      <c r="F67" s="166" t="s">
        <v>831</v>
      </c>
      <c r="G67" s="49">
        <v>25000</v>
      </c>
      <c r="H67" s="49">
        <v>25191.848000000002</v>
      </c>
      <c r="I67" s="49">
        <v>0</v>
      </c>
      <c r="J67" s="49">
        <v>25191.848000000002</v>
      </c>
      <c r="K67" s="165">
        <v>191.84800000000178</v>
      </c>
      <c r="L67" s="152">
        <v>1.00767392</v>
      </c>
      <c r="M67" s="49">
        <v>25000</v>
      </c>
      <c r="N67" s="49">
        <v>25191.848000000002</v>
      </c>
      <c r="O67" s="49">
        <v>0</v>
      </c>
      <c r="P67" s="49">
        <v>25191.848000000002</v>
      </c>
      <c r="Q67" s="165">
        <v>191.84800000000178</v>
      </c>
      <c r="R67" s="152">
        <v>1.00767392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10968.877</v>
      </c>
      <c r="Y67" s="49">
        <v>0</v>
      </c>
      <c r="Z67" s="49">
        <v>0</v>
      </c>
      <c r="AA67" s="49">
        <v>0</v>
      </c>
      <c r="AB67" s="49">
        <v>0</v>
      </c>
      <c r="AC67" s="49">
        <v>822.66700000000003</v>
      </c>
      <c r="AD67" s="49">
        <v>1371.11</v>
      </c>
      <c r="AE67" s="49">
        <v>0</v>
      </c>
      <c r="AF67" s="49">
        <v>0</v>
      </c>
      <c r="AG67" s="49">
        <v>1553.921</v>
      </c>
      <c r="AH67" s="49">
        <v>0</v>
      </c>
      <c r="AI67" s="49">
        <v>0</v>
      </c>
      <c r="AJ67" s="49">
        <v>1755.0170000000001</v>
      </c>
      <c r="AK67" s="49">
        <v>0</v>
      </c>
      <c r="AL67" s="49">
        <v>0</v>
      </c>
      <c r="AM67" s="49">
        <v>0</v>
      </c>
      <c r="AN67" s="49">
        <v>0</v>
      </c>
      <c r="AO67" s="49">
        <v>0</v>
      </c>
      <c r="AP67" s="49">
        <v>6307.1040000000003</v>
      </c>
      <c r="AQ67" s="49">
        <v>0</v>
      </c>
      <c r="AR67" s="49">
        <v>0</v>
      </c>
      <c r="AS67" s="49">
        <v>0</v>
      </c>
      <c r="AT67" s="49">
        <v>0</v>
      </c>
      <c r="AU67" s="49">
        <v>0</v>
      </c>
      <c r="AV67" s="49">
        <v>1755.0170000000001</v>
      </c>
      <c r="AW67" s="49">
        <v>0</v>
      </c>
      <c r="AX67" s="49">
        <v>658.13499999999999</v>
      </c>
      <c r="AY67" s="49">
        <v>0</v>
      </c>
      <c r="AZ67" s="49">
        <v>0</v>
      </c>
      <c r="BA67" s="49">
        <v>0</v>
      </c>
      <c r="BB67" s="49">
        <v>0</v>
      </c>
      <c r="BC67" s="49">
        <v>0</v>
      </c>
      <c r="BD67" s="49">
        <v>0</v>
      </c>
      <c r="BE67" s="49">
        <v>0</v>
      </c>
      <c r="BF67" s="49">
        <v>0</v>
      </c>
      <c r="BG67" s="49">
        <v>0</v>
      </c>
      <c r="BH67" s="49">
        <v>0</v>
      </c>
      <c r="BI67" s="49"/>
      <c r="BJ67" s="166"/>
      <c r="BK67" s="166"/>
      <c r="BL67" s="166"/>
      <c r="BM67" s="149">
        <v>-3.637978807091713E-12</v>
      </c>
    </row>
    <row r="68" spans="2:65" ht="18" hidden="1" customHeight="1" outlineLevel="3">
      <c r="B68" s="166" t="s">
        <v>818</v>
      </c>
      <c r="C68" s="166" t="s">
        <v>1193</v>
      </c>
      <c r="D68" s="166" t="s">
        <v>755</v>
      </c>
      <c r="E68" s="167" t="s">
        <v>772</v>
      </c>
      <c r="F68" s="166" t="s">
        <v>832</v>
      </c>
      <c r="G68" s="49">
        <v>25000</v>
      </c>
      <c r="H68" s="49">
        <v>25191.848000000002</v>
      </c>
      <c r="I68" s="49">
        <v>0</v>
      </c>
      <c r="J68" s="49">
        <v>25191.848000000002</v>
      </c>
      <c r="K68" s="165">
        <v>191.84800000000178</v>
      </c>
      <c r="L68" s="152">
        <v>1.00767392</v>
      </c>
      <c r="M68" s="49">
        <v>25000</v>
      </c>
      <c r="N68" s="49">
        <v>25191.848000000002</v>
      </c>
      <c r="O68" s="49">
        <v>0</v>
      </c>
      <c r="P68" s="49">
        <v>25191.848000000002</v>
      </c>
      <c r="Q68" s="165">
        <v>191.84800000000178</v>
      </c>
      <c r="R68" s="152">
        <v>1.00767392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10420.433999999999</v>
      </c>
      <c r="Y68" s="49">
        <v>0</v>
      </c>
      <c r="Z68" s="49">
        <v>0</v>
      </c>
      <c r="AA68" s="49">
        <v>0</v>
      </c>
      <c r="AB68" s="49">
        <v>0</v>
      </c>
      <c r="AC68" s="49">
        <v>822.66700000000003</v>
      </c>
      <c r="AD68" s="49">
        <v>1371.11</v>
      </c>
      <c r="AE68" s="49">
        <v>0</v>
      </c>
      <c r="AF68" s="49">
        <v>0</v>
      </c>
      <c r="AG68" s="49">
        <v>1553.921</v>
      </c>
      <c r="AH68" s="49">
        <v>0</v>
      </c>
      <c r="AI68" s="49">
        <v>0</v>
      </c>
      <c r="AJ68" s="49">
        <v>1755.0170000000001</v>
      </c>
      <c r="AK68" s="49">
        <v>0</v>
      </c>
      <c r="AL68" s="49">
        <v>0</v>
      </c>
      <c r="AM68" s="49">
        <v>0</v>
      </c>
      <c r="AN68" s="49">
        <v>0</v>
      </c>
      <c r="AO68" s="49">
        <v>0</v>
      </c>
      <c r="AP68" s="49">
        <v>6855.5469999999996</v>
      </c>
      <c r="AQ68" s="49">
        <v>0</v>
      </c>
      <c r="AR68" s="49">
        <v>0</v>
      </c>
      <c r="AS68" s="49">
        <v>0</v>
      </c>
      <c r="AT68" s="49">
        <v>0</v>
      </c>
      <c r="AU68" s="49">
        <v>0</v>
      </c>
      <c r="AV68" s="49">
        <v>1755.0170000000001</v>
      </c>
      <c r="AW68" s="49">
        <v>0</v>
      </c>
      <c r="AX68" s="49">
        <v>658.13499999999999</v>
      </c>
      <c r="AY68" s="49">
        <v>0</v>
      </c>
      <c r="AZ68" s="49">
        <v>0</v>
      </c>
      <c r="BA68" s="49">
        <v>0</v>
      </c>
      <c r="BB68" s="49">
        <v>0</v>
      </c>
      <c r="BC68" s="49">
        <v>0</v>
      </c>
      <c r="BD68" s="49">
        <v>0</v>
      </c>
      <c r="BE68" s="49">
        <v>0</v>
      </c>
      <c r="BF68" s="49">
        <v>0</v>
      </c>
      <c r="BG68" s="49">
        <v>0</v>
      </c>
      <c r="BH68" s="49">
        <v>0</v>
      </c>
      <c r="BI68" s="49"/>
      <c r="BJ68" s="166"/>
      <c r="BK68" s="166"/>
      <c r="BL68" s="166"/>
      <c r="BM68" s="149">
        <v>-3.637978807091713E-12</v>
      </c>
    </row>
    <row r="69" spans="2:65" ht="18" hidden="1" customHeight="1" outlineLevel="3">
      <c r="B69" s="166" t="s">
        <v>818</v>
      </c>
      <c r="C69" s="166" t="s">
        <v>1193</v>
      </c>
      <c r="D69" s="166" t="s">
        <v>1264</v>
      </c>
      <c r="E69" s="167" t="s">
        <v>1265</v>
      </c>
      <c r="F69" s="166"/>
      <c r="G69" s="49">
        <v>25000</v>
      </c>
      <c r="H69" s="49">
        <v>25009.034</v>
      </c>
      <c r="I69" s="49">
        <v>0</v>
      </c>
      <c r="J69" s="49">
        <v>25009.034</v>
      </c>
      <c r="K69" s="165">
        <v>9.0339999999996508</v>
      </c>
      <c r="L69" s="152">
        <v>1.0003613600000001</v>
      </c>
      <c r="M69" s="49">
        <v>25000</v>
      </c>
      <c r="N69" s="49">
        <v>25009.034</v>
      </c>
      <c r="O69" s="49">
        <v>0</v>
      </c>
      <c r="P69" s="49">
        <v>25009.034</v>
      </c>
      <c r="Q69" s="165">
        <v>9.0339999999996508</v>
      </c>
      <c r="R69" s="152">
        <v>1.0003613600000001</v>
      </c>
      <c r="S69" s="49">
        <v>1096.884</v>
      </c>
      <c r="T69" s="49">
        <v>0</v>
      </c>
      <c r="U69" s="49">
        <v>0</v>
      </c>
      <c r="V69" s="49">
        <v>0</v>
      </c>
      <c r="W69" s="49">
        <v>0</v>
      </c>
      <c r="X69" s="49">
        <v>10968.876</v>
      </c>
      <c r="Y69" s="49">
        <v>0</v>
      </c>
      <c r="Z69" s="49">
        <v>0</v>
      </c>
      <c r="AA69" s="49">
        <v>0</v>
      </c>
      <c r="AB69" s="49">
        <v>0</v>
      </c>
      <c r="AC69" s="49">
        <v>822.66700000000003</v>
      </c>
      <c r="AD69" s="49">
        <v>0</v>
      </c>
      <c r="AE69" s="49">
        <v>0</v>
      </c>
      <c r="AF69" s="49">
        <v>0</v>
      </c>
      <c r="AG69" s="49">
        <v>0</v>
      </c>
      <c r="AH69" s="49">
        <v>0</v>
      </c>
      <c r="AI69" s="49">
        <v>0</v>
      </c>
      <c r="AJ69" s="49">
        <v>877.50900000000001</v>
      </c>
      <c r="AK69" s="49">
        <v>0</v>
      </c>
      <c r="AL69" s="49">
        <v>0</v>
      </c>
      <c r="AM69" s="49">
        <v>0</v>
      </c>
      <c r="AN69" s="49">
        <v>0</v>
      </c>
      <c r="AO69" s="49">
        <v>0</v>
      </c>
      <c r="AP69" s="49">
        <v>6855.5469999999996</v>
      </c>
      <c r="AQ69" s="49">
        <v>0</v>
      </c>
      <c r="AR69" s="49">
        <v>0</v>
      </c>
      <c r="AS69" s="49">
        <v>0</v>
      </c>
      <c r="AT69" s="49">
        <v>0</v>
      </c>
      <c r="AU69" s="49">
        <v>0</v>
      </c>
      <c r="AV69" s="49">
        <v>2632.527</v>
      </c>
      <c r="AW69" s="49">
        <v>0</v>
      </c>
      <c r="AX69" s="49">
        <v>658.13499999999999</v>
      </c>
      <c r="AY69" s="49">
        <v>0</v>
      </c>
      <c r="AZ69" s="49">
        <v>0</v>
      </c>
      <c r="BA69" s="49">
        <v>1096.8889999999999</v>
      </c>
      <c r="BB69" s="49">
        <v>0</v>
      </c>
      <c r="BC69" s="49">
        <v>0</v>
      </c>
      <c r="BD69" s="49">
        <v>0</v>
      </c>
      <c r="BE69" s="49">
        <v>0</v>
      </c>
      <c r="BF69" s="49">
        <v>0</v>
      </c>
      <c r="BG69" s="49">
        <v>0</v>
      </c>
      <c r="BH69" s="49">
        <v>0</v>
      </c>
      <c r="BI69" s="49"/>
      <c r="BJ69" s="166"/>
      <c r="BK69" s="166"/>
      <c r="BL69" s="166"/>
      <c r="BM69" s="149">
        <v>0</v>
      </c>
    </row>
    <row r="70" spans="2:65" ht="18" hidden="1" customHeight="1" outlineLevel="3">
      <c r="B70" s="166" t="s">
        <v>818</v>
      </c>
      <c r="C70" s="166" t="s">
        <v>1193</v>
      </c>
      <c r="D70" s="166" t="s">
        <v>1079</v>
      </c>
      <c r="E70" s="167" t="s">
        <v>1080</v>
      </c>
      <c r="F70" s="166"/>
      <c r="G70" s="49">
        <v>25000</v>
      </c>
      <c r="H70" s="49">
        <v>25105.010999999999</v>
      </c>
      <c r="I70" s="49">
        <v>0</v>
      </c>
      <c r="J70" s="49">
        <v>25105.010999999999</v>
      </c>
      <c r="K70" s="165">
        <v>105.0109999999986</v>
      </c>
      <c r="L70" s="152">
        <v>1.00420044</v>
      </c>
      <c r="M70" s="49">
        <v>25000</v>
      </c>
      <c r="N70" s="49">
        <v>25105.010999999999</v>
      </c>
      <c r="O70" s="49">
        <v>0</v>
      </c>
      <c r="P70" s="49">
        <v>25105.010999999999</v>
      </c>
      <c r="Q70" s="165">
        <v>105.0109999999986</v>
      </c>
      <c r="R70" s="152">
        <v>1.00420044</v>
      </c>
      <c r="S70" s="49">
        <v>1096.884</v>
      </c>
      <c r="T70" s="49">
        <v>0</v>
      </c>
      <c r="U70" s="49">
        <v>0</v>
      </c>
      <c r="V70" s="49">
        <v>0</v>
      </c>
      <c r="W70" s="49">
        <v>0</v>
      </c>
      <c r="X70" s="49">
        <v>10968.876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9">
        <v>0</v>
      </c>
      <c r="AJ70" s="49">
        <v>1755.0170000000001</v>
      </c>
      <c r="AK70" s="49">
        <v>0</v>
      </c>
      <c r="AL70" s="49">
        <v>0</v>
      </c>
      <c r="AM70" s="49">
        <v>0</v>
      </c>
      <c r="AN70" s="49">
        <v>0</v>
      </c>
      <c r="AO70" s="49">
        <v>0</v>
      </c>
      <c r="AP70" s="49">
        <v>7129.77</v>
      </c>
      <c r="AQ70" s="49">
        <v>0</v>
      </c>
      <c r="AR70" s="49">
        <v>0</v>
      </c>
      <c r="AS70" s="49">
        <v>0</v>
      </c>
      <c r="AT70" s="49">
        <v>0</v>
      </c>
      <c r="AU70" s="49">
        <v>0</v>
      </c>
      <c r="AV70" s="49">
        <v>0</v>
      </c>
      <c r="AW70" s="49">
        <v>0</v>
      </c>
      <c r="AX70" s="49">
        <v>658.13499999999999</v>
      </c>
      <c r="AY70" s="49">
        <v>0</v>
      </c>
      <c r="AZ70" s="49">
        <v>1096.8889999999999</v>
      </c>
      <c r="BA70" s="49">
        <v>1096.8889999999999</v>
      </c>
      <c r="BB70" s="49">
        <v>0</v>
      </c>
      <c r="BC70" s="49">
        <v>0</v>
      </c>
      <c r="BD70" s="49">
        <v>0</v>
      </c>
      <c r="BE70" s="49">
        <v>1302.5509999999999</v>
      </c>
      <c r="BF70" s="49">
        <v>0</v>
      </c>
      <c r="BG70" s="49">
        <v>0</v>
      </c>
      <c r="BH70" s="49">
        <v>0</v>
      </c>
      <c r="BI70" s="49"/>
      <c r="BJ70" s="166"/>
      <c r="BK70" s="166"/>
      <c r="BL70" s="166"/>
      <c r="BM70" s="149">
        <v>-3.637978807091713E-12</v>
      </c>
    </row>
    <row r="71" spans="2:65" ht="18" hidden="1" customHeight="1" outlineLevel="3">
      <c r="B71" s="166" t="s">
        <v>818</v>
      </c>
      <c r="C71" s="166" t="s">
        <v>1193</v>
      </c>
      <c r="D71" s="166" t="s">
        <v>1081</v>
      </c>
      <c r="E71" s="167" t="s">
        <v>1082</v>
      </c>
      <c r="F71" s="166"/>
      <c r="G71" s="49">
        <v>25000</v>
      </c>
      <c r="H71" s="49">
        <v>25082.156999999999</v>
      </c>
      <c r="I71" s="49">
        <v>0</v>
      </c>
      <c r="J71" s="49">
        <v>25082.156999999999</v>
      </c>
      <c r="K71" s="165">
        <v>82.156999999999243</v>
      </c>
      <c r="L71" s="152">
        <v>1.00328628</v>
      </c>
      <c r="M71" s="49">
        <v>25000</v>
      </c>
      <c r="N71" s="49">
        <v>25082.156999999999</v>
      </c>
      <c r="O71" s="49">
        <v>0</v>
      </c>
      <c r="P71" s="49">
        <v>25082.156999999999</v>
      </c>
      <c r="Q71" s="165">
        <v>82.156999999999243</v>
      </c>
      <c r="R71" s="152">
        <v>1.00328628</v>
      </c>
      <c r="S71" s="49">
        <v>548.44100000000003</v>
      </c>
      <c r="T71" s="49">
        <v>0</v>
      </c>
      <c r="U71" s="49">
        <v>0</v>
      </c>
      <c r="V71" s="49">
        <v>0</v>
      </c>
      <c r="W71" s="49">
        <v>0</v>
      </c>
      <c r="X71" s="49">
        <v>12065.766</v>
      </c>
      <c r="Y71" s="49">
        <v>0</v>
      </c>
      <c r="Z71" s="49">
        <v>0</v>
      </c>
      <c r="AA71" s="49">
        <v>0</v>
      </c>
      <c r="AB71" s="49">
        <v>0</v>
      </c>
      <c r="AC71" s="49">
        <v>822.66700000000003</v>
      </c>
      <c r="AD71" s="49">
        <v>0</v>
      </c>
      <c r="AE71" s="49">
        <v>0</v>
      </c>
      <c r="AF71" s="49">
        <v>0</v>
      </c>
      <c r="AG71" s="49">
        <v>1553.921</v>
      </c>
      <c r="AH71" s="49">
        <v>0</v>
      </c>
      <c r="AI71" s="49">
        <v>0</v>
      </c>
      <c r="AJ71" s="49">
        <v>1755.0170000000001</v>
      </c>
      <c r="AK71" s="49">
        <v>0</v>
      </c>
      <c r="AL71" s="49">
        <v>0</v>
      </c>
      <c r="AM71" s="49">
        <v>0</v>
      </c>
      <c r="AN71" s="49">
        <v>0</v>
      </c>
      <c r="AO71" s="49">
        <v>0</v>
      </c>
      <c r="AP71" s="49">
        <v>5484.4390000000003</v>
      </c>
      <c r="AQ71" s="49">
        <v>0</v>
      </c>
      <c r="AR71" s="49">
        <v>0</v>
      </c>
      <c r="AS71" s="49">
        <v>0</v>
      </c>
      <c r="AT71" s="49">
        <v>0</v>
      </c>
      <c r="AU71" s="49">
        <v>0</v>
      </c>
      <c r="AV71" s="49">
        <v>1755.0170000000001</v>
      </c>
      <c r="AW71" s="49">
        <v>0</v>
      </c>
      <c r="AX71" s="49">
        <v>0</v>
      </c>
      <c r="AY71" s="49">
        <v>0</v>
      </c>
      <c r="AZ71" s="49">
        <v>1096.8889999999999</v>
      </c>
      <c r="BA71" s="49">
        <v>0</v>
      </c>
      <c r="BB71" s="49">
        <v>0</v>
      </c>
      <c r="BC71" s="49">
        <v>0</v>
      </c>
      <c r="BD71" s="49">
        <v>0</v>
      </c>
      <c r="BE71" s="49">
        <v>0</v>
      </c>
      <c r="BF71" s="49">
        <v>0</v>
      </c>
      <c r="BG71" s="49">
        <v>0</v>
      </c>
      <c r="BH71" s="49">
        <v>0</v>
      </c>
      <c r="BI71" s="49"/>
      <c r="BJ71" s="166"/>
      <c r="BK71" s="166"/>
      <c r="BL71" s="166"/>
      <c r="BM71" s="149">
        <v>3.637978807091713E-12</v>
      </c>
    </row>
    <row r="72" spans="2:65" ht="18" hidden="1" customHeight="1" outlineLevel="3">
      <c r="B72" s="166" t="s">
        <v>818</v>
      </c>
      <c r="C72" s="166" t="s">
        <v>1193</v>
      </c>
      <c r="D72" s="166" t="s">
        <v>1083</v>
      </c>
      <c r="E72" s="167" t="s">
        <v>1084</v>
      </c>
      <c r="F72" s="166"/>
      <c r="G72" s="49">
        <v>30000</v>
      </c>
      <c r="H72" s="49">
        <v>30131.491000000002</v>
      </c>
      <c r="I72" s="49">
        <v>0</v>
      </c>
      <c r="J72" s="49">
        <v>30131.491000000002</v>
      </c>
      <c r="K72" s="165">
        <v>131.4910000000018</v>
      </c>
      <c r="L72" s="152">
        <v>1.0043830333333335</v>
      </c>
      <c r="M72" s="49">
        <v>30000</v>
      </c>
      <c r="N72" s="49">
        <v>30131.491000000002</v>
      </c>
      <c r="O72" s="49">
        <v>0</v>
      </c>
      <c r="P72" s="49">
        <v>30131.491000000002</v>
      </c>
      <c r="Q72" s="165">
        <v>131.4910000000018</v>
      </c>
      <c r="R72" s="152">
        <v>1.0043830333333335</v>
      </c>
      <c r="S72" s="49">
        <v>1096.884</v>
      </c>
      <c r="T72" s="49">
        <v>0</v>
      </c>
      <c r="U72" s="49">
        <v>0</v>
      </c>
      <c r="V72" s="49">
        <v>0</v>
      </c>
      <c r="W72" s="49">
        <v>0</v>
      </c>
      <c r="X72" s="49">
        <v>10694.653</v>
      </c>
      <c r="Y72" s="49">
        <v>0</v>
      </c>
      <c r="Z72" s="49">
        <v>0</v>
      </c>
      <c r="AA72" s="49">
        <v>0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0</v>
      </c>
      <c r="AJ72" s="49">
        <v>6493.5659999999998</v>
      </c>
      <c r="AK72" s="49">
        <v>0</v>
      </c>
      <c r="AL72" s="49">
        <v>0</v>
      </c>
      <c r="AM72" s="49">
        <v>0</v>
      </c>
      <c r="AN72" s="49">
        <v>0</v>
      </c>
      <c r="AO72" s="49">
        <v>0</v>
      </c>
      <c r="AP72" s="49">
        <v>5484.4390000000003</v>
      </c>
      <c r="AQ72" s="49">
        <v>0</v>
      </c>
      <c r="AR72" s="49">
        <v>0</v>
      </c>
      <c r="AS72" s="49">
        <v>0</v>
      </c>
      <c r="AT72" s="49">
        <v>0</v>
      </c>
      <c r="AU72" s="49">
        <v>0</v>
      </c>
      <c r="AV72" s="49">
        <v>3510.0360000000001</v>
      </c>
      <c r="AW72" s="49">
        <v>0</v>
      </c>
      <c r="AX72" s="49">
        <v>658.13499999999999</v>
      </c>
      <c r="AY72" s="49">
        <v>0</v>
      </c>
      <c r="AZ72" s="49">
        <v>1096.8889999999999</v>
      </c>
      <c r="BA72" s="49">
        <v>1096.8889999999999</v>
      </c>
      <c r="BB72" s="49">
        <v>0</v>
      </c>
      <c r="BC72" s="49">
        <v>0</v>
      </c>
      <c r="BD72" s="49">
        <v>0</v>
      </c>
      <c r="BE72" s="49">
        <v>0</v>
      </c>
      <c r="BF72" s="49">
        <v>0</v>
      </c>
      <c r="BG72" s="49">
        <v>0</v>
      </c>
      <c r="BH72" s="49">
        <v>0</v>
      </c>
      <c r="BI72" s="49"/>
      <c r="BJ72" s="166"/>
      <c r="BK72" s="166"/>
      <c r="BL72" s="166"/>
      <c r="BM72" s="149">
        <v>-3.637978807091713E-12</v>
      </c>
    </row>
    <row r="73" spans="2:65" ht="18" hidden="1" customHeight="1" outlineLevel="3">
      <c r="B73" s="166" t="s">
        <v>818</v>
      </c>
      <c r="C73" s="166" t="s">
        <v>1193</v>
      </c>
      <c r="D73" s="166" t="s">
        <v>1179</v>
      </c>
      <c r="E73" s="167" t="s">
        <v>1180</v>
      </c>
      <c r="F73" s="166"/>
      <c r="G73" s="49">
        <v>25000</v>
      </c>
      <c r="H73" s="49">
        <v>25016.348999999998</v>
      </c>
      <c r="I73" s="49">
        <v>0</v>
      </c>
      <c r="J73" s="49">
        <v>25016.348999999998</v>
      </c>
      <c r="K73" s="165">
        <v>16.348999999998341</v>
      </c>
      <c r="L73" s="152">
        <v>1.00065396</v>
      </c>
      <c r="M73" s="49">
        <v>25000</v>
      </c>
      <c r="N73" s="49">
        <v>25016.348999999998</v>
      </c>
      <c r="O73" s="49">
        <v>0</v>
      </c>
      <c r="P73" s="49">
        <v>25016.348999999998</v>
      </c>
      <c r="Q73" s="165">
        <v>16.348999999998341</v>
      </c>
      <c r="R73" s="152">
        <v>1.00065396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10694.655000000001</v>
      </c>
      <c r="Y73" s="49">
        <v>0</v>
      </c>
      <c r="Z73" s="49">
        <v>0</v>
      </c>
      <c r="AA73" s="49">
        <v>0</v>
      </c>
      <c r="AB73" s="49">
        <v>0</v>
      </c>
      <c r="AC73" s="49">
        <v>822.66700000000003</v>
      </c>
      <c r="AD73" s="49">
        <v>1371.11</v>
      </c>
      <c r="AE73" s="49">
        <v>0</v>
      </c>
      <c r="AF73" s="49">
        <v>0</v>
      </c>
      <c r="AG73" s="49">
        <v>1553.921</v>
      </c>
      <c r="AH73" s="49">
        <v>0</v>
      </c>
      <c r="AI73" s="49">
        <v>0</v>
      </c>
      <c r="AJ73" s="49">
        <v>1755.0170000000001</v>
      </c>
      <c r="AK73" s="49">
        <v>0</v>
      </c>
      <c r="AL73" s="49">
        <v>0</v>
      </c>
      <c r="AM73" s="49">
        <v>0</v>
      </c>
      <c r="AN73" s="49">
        <v>0</v>
      </c>
      <c r="AO73" s="49">
        <v>0</v>
      </c>
      <c r="AP73" s="49">
        <v>5484.4390000000003</v>
      </c>
      <c r="AQ73" s="49">
        <v>0</v>
      </c>
      <c r="AR73" s="49">
        <v>0</v>
      </c>
      <c r="AS73" s="49">
        <v>0</v>
      </c>
      <c r="AT73" s="49">
        <v>0</v>
      </c>
      <c r="AU73" s="49">
        <v>0</v>
      </c>
      <c r="AV73" s="49">
        <v>1579.5160000000001</v>
      </c>
      <c r="AW73" s="49">
        <v>0</v>
      </c>
      <c r="AX73" s="49">
        <v>658.13499999999999</v>
      </c>
      <c r="AY73" s="49">
        <v>0</v>
      </c>
      <c r="AZ73" s="49">
        <v>1096.8889999999999</v>
      </c>
      <c r="BA73" s="49">
        <v>0</v>
      </c>
      <c r="BB73" s="49">
        <v>0</v>
      </c>
      <c r="BC73" s="49">
        <v>0</v>
      </c>
      <c r="BD73" s="49">
        <v>0</v>
      </c>
      <c r="BE73" s="49">
        <v>0</v>
      </c>
      <c r="BF73" s="49">
        <v>0</v>
      </c>
      <c r="BG73" s="49">
        <v>0</v>
      </c>
      <c r="BH73" s="49">
        <v>0</v>
      </c>
      <c r="BI73" s="49"/>
      <c r="BJ73" s="166"/>
      <c r="BK73" s="166"/>
      <c r="BL73" s="166"/>
      <c r="BM73" s="149">
        <v>0</v>
      </c>
    </row>
    <row r="74" spans="2:65" ht="18" hidden="1" customHeight="1" outlineLevel="3">
      <c r="B74" s="166" t="s">
        <v>818</v>
      </c>
      <c r="C74" s="166" t="s">
        <v>1193</v>
      </c>
      <c r="D74" s="166" t="s">
        <v>1218</v>
      </c>
      <c r="E74" s="167" t="s">
        <v>1219</v>
      </c>
      <c r="F74" s="166"/>
      <c r="G74" s="49">
        <v>25000</v>
      </c>
      <c r="H74" s="49">
        <v>25082.144</v>
      </c>
      <c r="I74" s="49">
        <v>0</v>
      </c>
      <c r="J74" s="49">
        <v>25082.144</v>
      </c>
      <c r="K74" s="165">
        <v>82.144000000000233</v>
      </c>
      <c r="L74" s="152">
        <v>1.00328576</v>
      </c>
      <c r="M74" s="49">
        <v>25000</v>
      </c>
      <c r="N74" s="49">
        <v>25082.144</v>
      </c>
      <c r="O74" s="49">
        <v>0</v>
      </c>
      <c r="P74" s="49">
        <v>25082.144</v>
      </c>
      <c r="Q74" s="165">
        <v>82.144000000000233</v>
      </c>
      <c r="R74" s="152">
        <v>1.00328576</v>
      </c>
      <c r="S74" s="49">
        <v>1096.884</v>
      </c>
      <c r="T74" s="49">
        <v>0</v>
      </c>
      <c r="U74" s="49">
        <v>0</v>
      </c>
      <c r="V74" s="49">
        <v>0</v>
      </c>
      <c r="W74" s="49">
        <v>0</v>
      </c>
      <c r="X74" s="49">
        <v>5484.4390000000003</v>
      </c>
      <c r="Y74" s="49">
        <v>0</v>
      </c>
      <c r="Z74" s="49">
        <v>0</v>
      </c>
      <c r="AA74" s="49">
        <v>0</v>
      </c>
      <c r="AB74" s="49">
        <v>0</v>
      </c>
      <c r="AC74" s="49">
        <v>822.66700000000003</v>
      </c>
      <c r="AD74" s="49">
        <v>0</v>
      </c>
      <c r="AE74" s="49">
        <v>0</v>
      </c>
      <c r="AF74" s="49">
        <v>0</v>
      </c>
      <c r="AG74" s="49">
        <v>1553.921</v>
      </c>
      <c r="AH74" s="49">
        <v>0</v>
      </c>
      <c r="AI74" s="49">
        <v>0</v>
      </c>
      <c r="AJ74" s="49">
        <v>8775.0889999999999</v>
      </c>
      <c r="AK74" s="49">
        <v>0</v>
      </c>
      <c r="AL74" s="49">
        <v>0</v>
      </c>
      <c r="AM74" s="49">
        <v>0</v>
      </c>
      <c r="AN74" s="49">
        <v>0</v>
      </c>
      <c r="AO74" s="49">
        <v>0</v>
      </c>
      <c r="AP74" s="49">
        <v>2742.2190000000001</v>
      </c>
      <c r="AQ74" s="49">
        <v>0</v>
      </c>
      <c r="AR74" s="49">
        <v>0</v>
      </c>
      <c r="AS74" s="49">
        <v>0</v>
      </c>
      <c r="AT74" s="49">
        <v>0</v>
      </c>
      <c r="AU74" s="49">
        <v>0</v>
      </c>
      <c r="AV74" s="49">
        <v>3510.0360000000001</v>
      </c>
      <c r="AW74" s="49">
        <v>0</v>
      </c>
      <c r="AX74" s="49">
        <v>0</v>
      </c>
      <c r="AY74" s="49">
        <v>0</v>
      </c>
      <c r="AZ74" s="49">
        <v>1096.8889999999999</v>
      </c>
      <c r="BA74" s="49">
        <v>0</v>
      </c>
      <c r="BB74" s="49">
        <v>0</v>
      </c>
      <c r="BC74" s="49">
        <v>0</v>
      </c>
      <c r="BD74" s="49">
        <v>0</v>
      </c>
      <c r="BE74" s="49">
        <v>0</v>
      </c>
      <c r="BF74" s="49">
        <v>0</v>
      </c>
      <c r="BG74" s="49">
        <v>0</v>
      </c>
      <c r="BH74" s="49">
        <v>0</v>
      </c>
      <c r="BI74" s="49"/>
      <c r="BJ74" s="166"/>
      <c r="BK74" s="166"/>
      <c r="BL74" s="166"/>
      <c r="BM74" s="149">
        <v>0</v>
      </c>
    </row>
    <row r="75" spans="2:65" ht="18" hidden="1" customHeight="1" outlineLevel="3">
      <c r="B75" s="166" t="s">
        <v>818</v>
      </c>
      <c r="C75" s="166" t="s">
        <v>1193</v>
      </c>
      <c r="D75" s="166" t="s">
        <v>1220</v>
      </c>
      <c r="E75" s="167" t="s">
        <v>1221</v>
      </c>
      <c r="F75" s="166"/>
      <c r="G75" s="49">
        <v>25000</v>
      </c>
      <c r="H75" s="49">
        <v>25191.85</v>
      </c>
      <c r="I75" s="49">
        <v>0</v>
      </c>
      <c r="J75" s="49">
        <v>25191.85</v>
      </c>
      <c r="K75" s="165">
        <v>191.84999999999854</v>
      </c>
      <c r="L75" s="152">
        <v>1.007674</v>
      </c>
      <c r="M75" s="49">
        <v>25000</v>
      </c>
      <c r="N75" s="49">
        <v>25191.85</v>
      </c>
      <c r="O75" s="49">
        <v>0</v>
      </c>
      <c r="P75" s="49">
        <v>25191.85</v>
      </c>
      <c r="Q75" s="165">
        <v>191.84999999999854</v>
      </c>
      <c r="R75" s="152">
        <v>1.007674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12065.764999999999</v>
      </c>
      <c r="Y75" s="49">
        <v>0</v>
      </c>
      <c r="Z75" s="49">
        <v>0</v>
      </c>
      <c r="AA75" s="49">
        <v>0</v>
      </c>
      <c r="AB75" s="49">
        <v>0</v>
      </c>
      <c r="AC75" s="49">
        <v>822.66700000000003</v>
      </c>
      <c r="AD75" s="49">
        <v>0</v>
      </c>
      <c r="AE75" s="49">
        <v>0</v>
      </c>
      <c r="AF75" s="49">
        <v>0</v>
      </c>
      <c r="AG75" s="49">
        <v>1553.921</v>
      </c>
      <c r="AH75" s="49">
        <v>0</v>
      </c>
      <c r="AI75" s="49">
        <v>0</v>
      </c>
      <c r="AJ75" s="49">
        <v>1755.0170000000001</v>
      </c>
      <c r="AK75" s="49">
        <v>0</v>
      </c>
      <c r="AL75" s="49">
        <v>0</v>
      </c>
      <c r="AM75" s="49">
        <v>0</v>
      </c>
      <c r="AN75" s="49">
        <v>0</v>
      </c>
      <c r="AO75" s="49">
        <v>0</v>
      </c>
      <c r="AP75" s="49">
        <v>5484.4390000000003</v>
      </c>
      <c r="AQ75" s="49">
        <v>0</v>
      </c>
      <c r="AR75" s="49">
        <v>0</v>
      </c>
      <c r="AS75" s="49">
        <v>0</v>
      </c>
      <c r="AT75" s="49">
        <v>0</v>
      </c>
      <c r="AU75" s="49">
        <v>0</v>
      </c>
      <c r="AV75" s="49">
        <v>1755.0170000000001</v>
      </c>
      <c r="AW75" s="49">
        <v>0</v>
      </c>
      <c r="AX75" s="49">
        <v>658.13499999999999</v>
      </c>
      <c r="AY75" s="49">
        <v>0</v>
      </c>
      <c r="AZ75" s="49">
        <v>1096.8889999999999</v>
      </c>
      <c r="BA75" s="49">
        <v>0</v>
      </c>
      <c r="BB75" s="49">
        <v>0</v>
      </c>
      <c r="BC75" s="49">
        <v>0</v>
      </c>
      <c r="BD75" s="49">
        <v>0</v>
      </c>
      <c r="BE75" s="49">
        <v>0</v>
      </c>
      <c r="BF75" s="49">
        <v>0</v>
      </c>
      <c r="BG75" s="49">
        <v>0</v>
      </c>
      <c r="BH75" s="49">
        <v>0</v>
      </c>
      <c r="BI75" s="49"/>
      <c r="BJ75" s="166"/>
      <c r="BK75" s="166"/>
      <c r="BL75" s="166"/>
      <c r="BM75" s="149">
        <v>0</v>
      </c>
    </row>
    <row r="76" spans="2:65" ht="18" hidden="1" customHeight="1" outlineLevel="3">
      <c r="B76" s="166" t="s">
        <v>818</v>
      </c>
      <c r="C76" s="166" t="s">
        <v>1193</v>
      </c>
      <c r="D76" s="166" t="s">
        <v>1251</v>
      </c>
      <c r="E76" s="167" t="s">
        <v>1252</v>
      </c>
      <c r="F76" s="166"/>
      <c r="G76" s="49">
        <v>20000</v>
      </c>
      <c r="H76" s="49">
        <v>0</v>
      </c>
      <c r="I76" s="49">
        <v>0</v>
      </c>
      <c r="J76" s="49">
        <v>0</v>
      </c>
      <c r="K76" s="165">
        <v>-20000</v>
      </c>
      <c r="L76" s="152">
        <v>0</v>
      </c>
      <c r="M76" s="49">
        <v>20000</v>
      </c>
      <c r="N76" s="49">
        <v>0</v>
      </c>
      <c r="O76" s="49">
        <v>0</v>
      </c>
      <c r="P76" s="49">
        <v>0</v>
      </c>
      <c r="Q76" s="165">
        <v>-20000</v>
      </c>
      <c r="R76" s="152">
        <v>0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49">
        <v>0</v>
      </c>
      <c r="AA76" s="49">
        <v>0</v>
      </c>
      <c r="AB76" s="49">
        <v>0</v>
      </c>
      <c r="AC76" s="49">
        <v>0</v>
      </c>
      <c r="AD76" s="49">
        <v>0</v>
      </c>
      <c r="AE76" s="49">
        <v>0</v>
      </c>
      <c r="AF76" s="49">
        <v>0</v>
      </c>
      <c r="AG76" s="49">
        <v>0</v>
      </c>
      <c r="AH76" s="49">
        <v>0</v>
      </c>
      <c r="AI76" s="49">
        <v>0</v>
      </c>
      <c r="AJ76" s="49">
        <v>0</v>
      </c>
      <c r="AK76" s="49">
        <v>0</v>
      </c>
      <c r="AL76" s="49">
        <v>0</v>
      </c>
      <c r="AM76" s="49">
        <v>0</v>
      </c>
      <c r="AN76" s="49">
        <v>0</v>
      </c>
      <c r="AO76" s="49">
        <v>0</v>
      </c>
      <c r="AP76" s="49">
        <v>0</v>
      </c>
      <c r="AQ76" s="49">
        <v>0</v>
      </c>
      <c r="AR76" s="49">
        <v>0</v>
      </c>
      <c r="AS76" s="49">
        <v>0</v>
      </c>
      <c r="AT76" s="49">
        <v>0</v>
      </c>
      <c r="AU76" s="49">
        <v>0</v>
      </c>
      <c r="AV76" s="49">
        <v>0</v>
      </c>
      <c r="AW76" s="49">
        <v>0</v>
      </c>
      <c r="AX76" s="49">
        <v>0</v>
      </c>
      <c r="AY76" s="49">
        <v>0</v>
      </c>
      <c r="AZ76" s="49">
        <v>0</v>
      </c>
      <c r="BA76" s="49">
        <v>0</v>
      </c>
      <c r="BB76" s="49">
        <v>0</v>
      </c>
      <c r="BC76" s="49">
        <v>0</v>
      </c>
      <c r="BD76" s="49">
        <v>0</v>
      </c>
      <c r="BE76" s="49">
        <v>0</v>
      </c>
      <c r="BF76" s="49">
        <v>0</v>
      </c>
      <c r="BG76" s="49">
        <v>0</v>
      </c>
      <c r="BH76" s="49">
        <v>0</v>
      </c>
      <c r="BI76" s="49"/>
      <c r="BJ76" s="166"/>
      <c r="BK76" s="166"/>
      <c r="BL76" s="166"/>
      <c r="BM76" s="149">
        <v>0</v>
      </c>
    </row>
    <row r="77" spans="2:65" ht="18" hidden="1" customHeight="1" outlineLevel="3">
      <c r="B77" s="166" t="s">
        <v>818</v>
      </c>
      <c r="C77" s="166" t="s">
        <v>1193</v>
      </c>
      <c r="D77" s="166" t="s">
        <v>1280</v>
      </c>
      <c r="E77" s="167" t="s">
        <v>1281</v>
      </c>
      <c r="F77" s="166"/>
      <c r="G77" s="49">
        <v>20000</v>
      </c>
      <c r="H77" s="49">
        <v>0</v>
      </c>
      <c r="I77" s="49">
        <v>0</v>
      </c>
      <c r="J77" s="49">
        <v>0</v>
      </c>
      <c r="K77" s="165">
        <v>-20000</v>
      </c>
      <c r="L77" s="152">
        <v>0</v>
      </c>
      <c r="M77" s="49">
        <v>20000</v>
      </c>
      <c r="N77" s="49">
        <v>0</v>
      </c>
      <c r="O77" s="49">
        <v>0</v>
      </c>
      <c r="P77" s="49">
        <v>0</v>
      </c>
      <c r="Q77" s="165">
        <v>-20000</v>
      </c>
      <c r="R77" s="152">
        <v>0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49">
        <v>0</v>
      </c>
      <c r="AA77" s="49">
        <v>0</v>
      </c>
      <c r="AB77" s="49">
        <v>0</v>
      </c>
      <c r="AC77" s="49">
        <v>0</v>
      </c>
      <c r="AD77" s="49">
        <v>0</v>
      </c>
      <c r="AE77" s="49">
        <v>0</v>
      </c>
      <c r="AF77" s="49">
        <v>0</v>
      </c>
      <c r="AG77" s="49">
        <v>0</v>
      </c>
      <c r="AH77" s="49">
        <v>0</v>
      </c>
      <c r="AI77" s="49">
        <v>0</v>
      </c>
      <c r="AJ77" s="49">
        <v>0</v>
      </c>
      <c r="AK77" s="49">
        <v>0</v>
      </c>
      <c r="AL77" s="49">
        <v>0</v>
      </c>
      <c r="AM77" s="49">
        <v>0</v>
      </c>
      <c r="AN77" s="49">
        <v>0</v>
      </c>
      <c r="AO77" s="49">
        <v>0</v>
      </c>
      <c r="AP77" s="49">
        <v>0</v>
      </c>
      <c r="AQ77" s="49">
        <v>0</v>
      </c>
      <c r="AR77" s="49">
        <v>0</v>
      </c>
      <c r="AS77" s="49">
        <v>0</v>
      </c>
      <c r="AT77" s="49">
        <v>0</v>
      </c>
      <c r="AU77" s="49">
        <v>0</v>
      </c>
      <c r="AV77" s="49">
        <v>0</v>
      </c>
      <c r="AW77" s="49">
        <v>0</v>
      </c>
      <c r="AX77" s="49">
        <v>0</v>
      </c>
      <c r="AY77" s="49">
        <v>0</v>
      </c>
      <c r="AZ77" s="49">
        <v>0</v>
      </c>
      <c r="BA77" s="49">
        <v>0</v>
      </c>
      <c r="BB77" s="49">
        <v>0</v>
      </c>
      <c r="BC77" s="49">
        <v>0</v>
      </c>
      <c r="BD77" s="49">
        <v>0</v>
      </c>
      <c r="BE77" s="49">
        <v>0</v>
      </c>
      <c r="BF77" s="49">
        <v>0</v>
      </c>
      <c r="BG77" s="49">
        <v>0</v>
      </c>
      <c r="BH77" s="49">
        <v>0</v>
      </c>
      <c r="BI77" s="49"/>
      <c r="BJ77" s="166"/>
      <c r="BK77" s="166"/>
      <c r="BL77" s="166"/>
      <c r="BM77" s="149">
        <v>0</v>
      </c>
    </row>
    <row r="78" spans="2:65" ht="18" hidden="1" customHeight="1" outlineLevel="2">
      <c r="B78" s="158" t="s">
        <v>818</v>
      </c>
      <c r="C78" s="158"/>
      <c r="D78" s="158"/>
      <c r="E78" s="159" t="s">
        <v>835</v>
      </c>
      <c r="F78" s="158"/>
      <c r="G78" s="160">
        <v>425000</v>
      </c>
      <c r="H78" s="160">
        <v>361392.37199999997</v>
      </c>
      <c r="I78" s="160">
        <v>0</v>
      </c>
      <c r="J78" s="160">
        <v>361392.37199999997</v>
      </c>
      <c r="K78" s="168">
        <v>-63607.627999999997</v>
      </c>
      <c r="L78" s="161">
        <v>0.85033499294117643</v>
      </c>
      <c r="M78" s="160">
        <v>425000</v>
      </c>
      <c r="N78" s="160">
        <v>361392.37199999997</v>
      </c>
      <c r="O78" s="160">
        <v>0</v>
      </c>
      <c r="P78" s="160">
        <v>361392.37199999997</v>
      </c>
      <c r="Q78" s="168">
        <v>-63607.627999999997</v>
      </c>
      <c r="R78" s="161">
        <v>0.85033499294117643</v>
      </c>
      <c r="S78" s="160">
        <v>8007.2509999999993</v>
      </c>
      <c r="T78" s="160">
        <v>0</v>
      </c>
      <c r="U78" s="160">
        <v>0</v>
      </c>
      <c r="V78" s="160">
        <v>0</v>
      </c>
      <c r="W78" s="160">
        <v>0</v>
      </c>
      <c r="X78" s="160">
        <v>135739.85100000002</v>
      </c>
      <c r="Y78" s="160">
        <v>0</v>
      </c>
      <c r="Z78" s="160">
        <v>0</v>
      </c>
      <c r="AA78" s="160">
        <v>0</v>
      </c>
      <c r="AB78" s="160">
        <v>0</v>
      </c>
      <c r="AC78" s="160">
        <v>10859.206</v>
      </c>
      <c r="AD78" s="160">
        <v>8226.66</v>
      </c>
      <c r="AE78" s="160">
        <v>0</v>
      </c>
      <c r="AF78" s="160">
        <v>0</v>
      </c>
      <c r="AG78" s="160">
        <v>21754.897999999997</v>
      </c>
      <c r="AH78" s="160">
        <v>0</v>
      </c>
      <c r="AI78" s="160">
        <v>0</v>
      </c>
      <c r="AJ78" s="160">
        <v>44226.440999999999</v>
      </c>
      <c r="AK78" s="160">
        <v>0</v>
      </c>
      <c r="AL78" s="160">
        <v>0</v>
      </c>
      <c r="AM78" s="160">
        <v>0</v>
      </c>
      <c r="AN78" s="160">
        <v>0</v>
      </c>
      <c r="AO78" s="160">
        <v>0</v>
      </c>
      <c r="AP78" s="160">
        <v>80072.801999999996</v>
      </c>
      <c r="AQ78" s="160">
        <v>0</v>
      </c>
      <c r="AR78" s="160">
        <v>0</v>
      </c>
      <c r="AS78" s="160">
        <v>0</v>
      </c>
      <c r="AT78" s="160">
        <v>0</v>
      </c>
      <c r="AU78" s="160">
        <v>0</v>
      </c>
      <c r="AV78" s="160">
        <v>30361.804999999997</v>
      </c>
      <c r="AW78" s="160">
        <v>0</v>
      </c>
      <c r="AX78" s="160">
        <v>6581.3500000000013</v>
      </c>
      <c r="AY78" s="160">
        <v>0</v>
      </c>
      <c r="AZ78" s="160">
        <v>10968.889999999998</v>
      </c>
      <c r="BA78" s="160">
        <v>3290.6669999999995</v>
      </c>
      <c r="BB78" s="160">
        <v>0</v>
      </c>
      <c r="BC78" s="160">
        <v>0</v>
      </c>
      <c r="BD78" s="160">
        <v>0</v>
      </c>
      <c r="BE78" s="160">
        <v>1302.5509999999999</v>
      </c>
      <c r="BF78" s="160">
        <v>0</v>
      </c>
      <c r="BG78" s="160">
        <v>0</v>
      </c>
      <c r="BH78" s="160">
        <v>0</v>
      </c>
      <c r="BI78" s="160"/>
      <c r="BJ78" s="161"/>
      <c r="BK78" s="160"/>
      <c r="BL78" s="161"/>
      <c r="BM78" s="149">
        <v>0</v>
      </c>
    </row>
    <row r="79" spans="2:65" ht="18" customHeight="1" outlineLevel="1" collapsed="1">
      <c r="B79" s="153" t="s">
        <v>818</v>
      </c>
      <c r="C79" s="153"/>
      <c r="D79" s="153" t="s">
        <v>836</v>
      </c>
      <c r="E79" s="153"/>
      <c r="F79" s="153"/>
      <c r="G79" s="154">
        <v>7903066</v>
      </c>
      <c r="H79" s="154">
        <v>5850321.3039999995</v>
      </c>
      <c r="I79" s="154">
        <v>-369924.75548000005</v>
      </c>
      <c r="J79" s="154">
        <v>5480396.5485200007</v>
      </c>
      <c r="K79" s="155">
        <v>-2422669.4514800003</v>
      </c>
      <c r="L79" s="156">
        <v>0.69345195251058267</v>
      </c>
      <c r="M79" s="154">
        <v>7720666</v>
      </c>
      <c r="N79" s="154">
        <v>5791522.068</v>
      </c>
      <c r="O79" s="154">
        <v>-354360.48748000001</v>
      </c>
      <c r="P79" s="154">
        <v>5437161.5805200003</v>
      </c>
      <c r="Q79" s="155">
        <v>-2283504.4194800002</v>
      </c>
      <c r="R79" s="156">
        <v>0.70423478758438718</v>
      </c>
      <c r="S79" s="154">
        <v>54904.613999999994</v>
      </c>
      <c r="T79" s="154">
        <v>0</v>
      </c>
      <c r="U79" s="154">
        <v>0</v>
      </c>
      <c r="V79" s="154">
        <v>0</v>
      </c>
      <c r="W79" s="154">
        <v>0</v>
      </c>
      <c r="X79" s="154">
        <v>1598629.825</v>
      </c>
      <c r="Y79" s="154">
        <v>0</v>
      </c>
      <c r="Z79" s="154">
        <v>0</v>
      </c>
      <c r="AA79" s="154">
        <v>0</v>
      </c>
      <c r="AB79" s="154">
        <v>0</v>
      </c>
      <c r="AC79" s="154">
        <v>145843.89199999999</v>
      </c>
      <c r="AD79" s="154">
        <v>47401.22</v>
      </c>
      <c r="AE79" s="154">
        <v>0</v>
      </c>
      <c r="AF79" s="154">
        <v>187142.19400000002</v>
      </c>
      <c r="AG79" s="154">
        <v>47125.047999999995</v>
      </c>
      <c r="AH79" s="154">
        <v>0</v>
      </c>
      <c r="AI79" s="154">
        <v>0</v>
      </c>
      <c r="AJ79" s="154">
        <v>1433555.7690000001</v>
      </c>
      <c r="AK79" s="154">
        <v>0</v>
      </c>
      <c r="AL79" s="154">
        <v>0</v>
      </c>
      <c r="AM79" s="154">
        <v>0</v>
      </c>
      <c r="AN79" s="154">
        <v>0</v>
      </c>
      <c r="AO79" s="154">
        <v>0</v>
      </c>
      <c r="AP79" s="154">
        <v>1051881.6880000001</v>
      </c>
      <c r="AQ79" s="154">
        <v>0</v>
      </c>
      <c r="AR79" s="154">
        <v>157537.68799999999</v>
      </c>
      <c r="AS79" s="154">
        <v>0</v>
      </c>
      <c r="AT79" s="154">
        <v>0</v>
      </c>
      <c r="AU79" s="154">
        <v>0</v>
      </c>
      <c r="AV79" s="154">
        <v>853429.29599999997</v>
      </c>
      <c r="AW79" s="154">
        <v>0</v>
      </c>
      <c r="AX79" s="154">
        <v>26056.751000000004</v>
      </c>
      <c r="AY79" s="154">
        <v>0</v>
      </c>
      <c r="AZ79" s="154">
        <v>54620.582999999999</v>
      </c>
      <c r="BA79" s="154">
        <v>59254.375999999997</v>
      </c>
      <c r="BB79" s="154">
        <v>6379.8510000000006</v>
      </c>
      <c r="BC79" s="154">
        <v>0</v>
      </c>
      <c r="BD79" s="154">
        <v>0</v>
      </c>
      <c r="BE79" s="154">
        <v>67759.273000000001</v>
      </c>
      <c r="BF79" s="154">
        <v>37309.14</v>
      </c>
      <c r="BG79" s="154">
        <v>0</v>
      </c>
      <c r="BH79" s="154">
        <v>21490.096000000001</v>
      </c>
      <c r="BI79" s="154">
        <v>4560362.2580000004</v>
      </c>
      <c r="BJ79" s="156">
        <v>0.2017458786099795</v>
      </c>
      <c r="BK79" s="154">
        <v>4087347.7186999987</v>
      </c>
      <c r="BL79" s="156">
        <v>0.34081975053080837</v>
      </c>
      <c r="BM79" s="149">
        <v>-1.1641532182693481E-9</v>
      </c>
    </row>
    <row r="80" spans="2:65" ht="18" customHeight="1">
      <c r="B80" s="162" t="s">
        <v>837</v>
      </c>
      <c r="C80" s="162"/>
      <c r="D80" s="162" t="s">
        <v>838</v>
      </c>
      <c r="E80" s="162"/>
      <c r="F80" s="162"/>
      <c r="G80" s="163">
        <v>17234748.544594578</v>
      </c>
      <c r="H80" s="163">
        <v>12168984.308999998</v>
      </c>
      <c r="I80" s="163">
        <v>-643828.10452000005</v>
      </c>
      <c r="J80" s="163">
        <v>11525156.20448</v>
      </c>
      <c r="K80" s="163">
        <v>-5709592.3401145814</v>
      </c>
      <c r="L80" s="164">
        <v>0.66871623770192412</v>
      </c>
      <c r="M80" s="163">
        <v>16785588.544594578</v>
      </c>
      <c r="N80" s="163">
        <v>12025717.127999999</v>
      </c>
      <c r="O80" s="163">
        <v>-624408.5565200001</v>
      </c>
      <c r="P80" s="163">
        <v>11401308.571479999</v>
      </c>
      <c r="Q80" s="163">
        <v>-5384279.9731145818</v>
      </c>
      <c r="R80" s="164">
        <v>0.67923198171991017</v>
      </c>
      <c r="S80" s="163">
        <v>109001.11399999999</v>
      </c>
      <c r="T80" s="163">
        <v>0</v>
      </c>
      <c r="U80" s="163">
        <v>0</v>
      </c>
      <c r="V80" s="163">
        <v>0</v>
      </c>
      <c r="W80" s="163">
        <v>0</v>
      </c>
      <c r="X80" s="163">
        <v>4180233.2759999996</v>
      </c>
      <c r="Y80" s="163">
        <v>0</v>
      </c>
      <c r="Z80" s="163">
        <v>0</v>
      </c>
      <c r="AA80" s="163">
        <v>0</v>
      </c>
      <c r="AB80" s="163">
        <v>0</v>
      </c>
      <c r="AC80" s="163">
        <v>155917.37599999999</v>
      </c>
      <c r="AD80" s="163">
        <v>110360.334</v>
      </c>
      <c r="AE80" s="163">
        <v>0</v>
      </c>
      <c r="AF80" s="163">
        <v>463647.02600000001</v>
      </c>
      <c r="AG80" s="163">
        <v>101004.90399999999</v>
      </c>
      <c r="AH80" s="163">
        <v>0</v>
      </c>
      <c r="AI80" s="163">
        <v>0</v>
      </c>
      <c r="AJ80" s="163">
        <v>3195951.7149999999</v>
      </c>
      <c r="AK80" s="163">
        <v>0</v>
      </c>
      <c r="AL80" s="163">
        <v>0</v>
      </c>
      <c r="AM80" s="163">
        <v>0</v>
      </c>
      <c r="AN80" s="163">
        <v>0</v>
      </c>
      <c r="AO80" s="163">
        <v>0</v>
      </c>
      <c r="AP80" s="163">
        <v>1785800.2660000001</v>
      </c>
      <c r="AQ80" s="163">
        <v>0</v>
      </c>
      <c r="AR80" s="163">
        <v>383351.038</v>
      </c>
      <c r="AS80" s="163">
        <v>0</v>
      </c>
      <c r="AT80" s="163">
        <v>0</v>
      </c>
      <c r="AU80" s="163">
        <v>0</v>
      </c>
      <c r="AV80" s="163">
        <v>1114819.4849999999</v>
      </c>
      <c r="AW80" s="163">
        <v>0</v>
      </c>
      <c r="AX80" s="163">
        <v>42819.029000000002</v>
      </c>
      <c r="AY80" s="163">
        <v>0</v>
      </c>
      <c r="AZ80" s="163">
        <v>120523.451</v>
      </c>
      <c r="BA80" s="163">
        <v>127418.17499999999</v>
      </c>
      <c r="BB80" s="163">
        <v>12695.904</v>
      </c>
      <c r="BC80" s="163">
        <v>0</v>
      </c>
      <c r="BD80" s="163">
        <v>0</v>
      </c>
      <c r="BE80" s="163">
        <v>122174.035</v>
      </c>
      <c r="BF80" s="163">
        <v>89541.937000000005</v>
      </c>
      <c r="BG80" s="163">
        <v>0</v>
      </c>
      <c r="BH80" s="163">
        <v>53725.244000000006</v>
      </c>
      <c r="BI80" s="163">
        <v>8838500.99144</v>
      </c>
      <c r="BJ80" s="164">
        <v>0.30397181780507787</v>
      </c>
      <c r="BK80" s="169">
        <v>9184354.6532999985</v>
      </c>
      <c r="BL80" s="164">
        <v>0.25486837557377373</v>
      </c>
      <c r="BM80" s="149">
        <v>0</v>
      </c>
    </row>
    <row r="81" spans="2:65" ht="18" hidden="1" customHeight="1" outlineLevel="3">
      <c r="B81" s="150" t="s">
        <v>83</v>
      </c>
      <c r="C81" s="150" t="s">
        <v>334</v>
      </c>
      <c r="D81" s="150" t="s">
        <v>232</v>
      </c>
      <c r="E81" s="151" t="s">
        <v>13</v>
      </c>
      <c r="F81" s="150" t="s">
        <v>839</v>
      </c>
      <c r="G81" s="49">
        <v>708663.35596140195</v>
      </c>
      <c r="H81" s="49">
        <v>711096.125</v>
      </c>
      <c r="I81" s="49">
        <v>-30049.552399999997</v>
      </c>
      <c r="J81" s="49">
        <v>681046.57259999996</v>
      </c>
      <c r="K81" s="165">
        <v>-27616.783361401991</v>
      </c>
      <c r="L81" s="152">
        <v>0.96102975675391611</v>
      </c>
      <c r="M81" s="49">
        <v>688143.35596140195</v>
      </c>
      <c r="N81" s="49">
        <v>705828.071</v>
      </c>
      <c r="O81" s="49">
        <v>-29054.6404</v>
      </c>
      <c r="P81" s="49">
        <v>676773.43059999996</v>
      </c>
      <c r="Q81" s="165">
        <v>-11369.925361401984</v>
      </c>
      <c r="R81" s="152">
        <v>0.98347738844979893</v>
      </c>
      <c r="S81" s="49">
        <v>22385.376</v>
      </c>
      <c r="T81" s="49">
        <v>0</v>
      </c>
      <c r="U81" s="49">
        <v>0</v>
      </c>
      <c r="V81" s="49">
        <v>0</v>
      </c>
      <c r="W81" s="49">
        <v>0</v>
      </c>
      <c r="X81" s="49">
        <v>257432.81700000001</v>
      </c>
      <c r="Y81" s="49">
        <v>0</v>
      </c>
      <c r="Z81" s="49">
        <v>0</v>
      </c>
      <c r="AA81" s="49">
        <v>0</v>
      </c>
      <c r="AB81" s="49">
        <v>0</v>
      </c>
      <c r="AC81" s="49">
        <v>3357.828</v>
      </c>
      <c r="AD81" s="49">
        <v>8394.5490000000009</v>
      </c>
      <c r="AE81" s="49">
        <v>0</v>
      </c>
      <c r="AF81" s="49">
        <v>22206.346000000001</v>
      </c>
      <c r="AG81" s="49">
        <v>12685.075999999999</v>
      </c>
      <c r="AH81" s="49">
        <v>0</v>
      </c>
      <c r="AI81" s="49">
        <v>0</v>
      </c>
      <c r="AJ81" s="49">
        <v>198782.61799999999</v>
      </c>
      <c r="AK81" s="49">
        <v>0</v>
      </c>
      <c r="AL81" s="49">
        <v>0</v>
      </c>
      <c r="AM81" s="49">
        <v>0</v>
      </c>
      <c r="AN81" s="49">
        <v>0</v>
      </c>
      <c r="AO81" s="49">
        <v>0</v>
      </c>
      <c r="AP81" s="49">
        <v>83945.483999999997</v>
      </c>
      <c r="AQ81" s="49">
        <v>0</v>
      </c>
      <c r="AR81" s="49">
        <v>22105.644</v>
      </c>
      <c r="AS81" s="49">
        <v>0</v>
      </c>
      <c r="AT81" s="49">
        <v>0</v>
      </c>
      <c r="AU81" s="49">
        <v>0</v>
      </c>
      <c r="AV81" s="49">
        <v>53545.949000000001</v>
      </c>
      <c r="AW81" s="49">
        <v>0</v>
      </c>
      <c r="AX81" s="49">
        <v>5372.5240000000003</v>
      </c>
      <c r="AY81" s="49">
        <v>0</v>
      </c>
      <c r="AZ81" s="49">
        <v>4477.0959999999995</v>
      </c>
      <c r="BA81" s="49">
        <v>5820.2259999999997</v>
      </c>
      <c r="BB81" s="49">
        <v>0</v>
      </c>
      <c r="BC81" s="49">
        <v>0</v>
      </c>
      <c r="BD81" s="49">
        <v>0</v>
      </c>
      <c r="BE81" s="49">
        <v>5316.5379999999996</v>
      </c>
      <c r="BF81" s="49">
        <v>2984.7310000000002</v>
      </c>
      <c r="BG81" s="49">
        <v>0</v>
      </c>
      <c r="BH81" s="49">
        <v>2283.3229999999999</v>
      </c>
      <c r="BI81" s="49"/>
      <c r="BJ81" s="152"/>
      <c r="BK81" s="49"/>
      <c r="BL81" s="152"/>
      <c r="BM81" s="149">
        <v>4.7293724492192268E-11</v>
      </c>
    </row>
    <row r="82" spans="2:65" ht="18" hidden="1" customHeight="1" outlineLevel="3">
      <c r="B82" s="166" t="s">
        <v>83</v>
      </c>
      <c r="C82" s="166" t="s">
        <v>101</v>
      </c>
      <c r="D82" s="166" t="s">
        <v>237</v>
      </c>
      <c r="E82" s="167" t="s">
        <v>192</v>
      </c>
      <c r="F82" s="166" t="s">
        <v>840</v>
      </c>
      <c r="G82" s="49">
        <v>435710.89197105198</v>
      </c>
      <c r="H82" s="49">
        <v>300171.17</v>
      </c>
      <c r="I82" s="49">
        <v>-11935.850040000001</v>
      </c>
      <c r="J82" s="49">
        <v>288235.31995999999</v>
      </c>
      <c r="K82" s="165">
        <v>-147475.57201105199</v>
      </c>
      <c r="L82" s="152">
        <v>0.66152883774856364</v>
      </c>
      <c r="M82" s="49">
        <v>422030.89197105198</v>
      </c>
      <c r="N82" s="49">
        <v>295843.30799999996</v>
      </c>
      <c r="O82" s="49">
        <v>-11935.850040000001</v>
      </c>
      <c r="P82" s="49">
        <v>283907.45795999997</v>
      </c>
      <c r="Q82" s="165">
        <v>-138123.43401105201</v>
      </c>
      <c r="R82" s="152">
        <v>0.67271724265026978</v>
      </c>
      <c r="S82" s="49">
        <v>111.92700000000001</v>
      </c>
      <c r="T82" s="49">
        <v>0</v>
      </c>
      <c r="U82" s="49">
        <v>0</v>
      </c>
      <c r="V82" s="49">
        <v>0</v>
      </c>
      <c r="W82" s="49">
        <v>0</v>
      </c>
      <c r="X82" s="49">
        <v>78908.754000000001</v>
      </c>
      <c r="Y82" s="49">
        <v>0</v>
      </c>
      <c r="Z82" s="49">
        <v>0</v>
      </c>
      <c r="AA82" s="49">
        <v>0</v>
      </c>
      <c r="AB82" s="49">
        <v>0</v>
      </c>
      <c r="AC82" s="49">
        <v>1007.348</v>
      </c>
      <c r="AD82" s="49">
        <v>4197.2740000000003</v>
      </c>
      <c r="AE82" s="49">
        <v>0</v>
      </c>
      <c r="AF82" s="49">
        <v>16833.844000000001</v>
      </c>
      <c r="AG82" s="49">
        <v>14270.71</v>
      </c>
      <c r="AH82" s="49">
        <v>0</v>
      </c>
      <c r="AI82" s="49">
        <v>0</v>
      </c>
      <c r="AJ82" s="49">
        <v>77005.879000000001</v>
      </c>
      <c r="AK82" s="49">
        <v>0</v>
      </c>
      <c r="AL82" s="49">
        <v>0</v>
      </c>
      <c r="AM82" s="49">
        <v>0</v>
      </c>
      <c r="AN82" s="49">
        <v>0</v>
      </c>
      <c r="AO82" s="49">
        <v>0</v>
      </c>
      <c r="AP82" s="49">
        <v>65757.296000000002</v>
      </c>
      <c r="AQ82" s="49">
        <v>0</v>
      </c>
      <c r="AR82" s="49">
        <v>19027.643</v>
      </c>
      <c r="AS82" s="49">
        <v>0</v>
      </c>
      <c r="AT82" s="49">
        <v>0</v>
      </c>
      <c r="AU82" s="49">
        <v>0</v>
      </c>
      <c r="AV82" s="49">
        <v>7163.3370000000004</v>
      </c>
      <c r="AW82" s="49">
        <v>0</v>
      </c>
      <c r="AX82" s="49">
        <v>268.62599999999998</v>
      </c>
      <c r="AY82" s="49">
        <v>0</v>
      </c>
      <c r="AZ82" s="49">
        <v>4477.0969999999998</v>
      </c>
      <c r="BA82" s="49">
        <v>3357.8229999999999</v>
      </c>
      <c r="BB82" s="49">
        <v>0</v>
      </c>
      <c r="BC82" s="49">
        <v>0</v>
      </c>
      <c r="BD82" s="49">
        <v>0</v>
      </c>
      <c r="BE82" s="49">
        <v>3455.75</v>
      </c>
      <c r="BF82" s="49">
        <v>2984.7310000000002</v>
      </c>
      <c r="BG82" s="49">
        <v>0</v>
      </c>
      <c r="BH82" s="49">
        <v>1343.1310000000001</v>
      </c>
      <c r="BI82" s="49"/>
      <c r="BJ82" s="166"/>
      <c r="BK82" s="166"/>
      <c r="BL82" s="166"/>
      <c r="BM82" s="149">
        <v>0</v>
      </c>
    </row>
    <row r="83" spans="2:65" ht="18" hidden="1" customHeight="1" outlineLevel="3">
      <c r="B83" s="166" t="s">
        <v>83</v>
      </c>
      <c r="C83" s="166" t="s">
        <v>100</v>
      </c>
      <c r="D83" s="166" t="s">
        <v>235</v>
      </c>
      <c r="E83" s="167" t="s">
        <v>206</v>
      </c>
      <c r="F83" s="166" t="s">
        <v>115</v>
      </c>
      <c r="G83" s="49">
        <v>971421.78394210304</v>
      </c>
      <c r="H83" s="49">
        <v>450118.03399999999</v>
      </c>
      <c r="I83" s="49">
        <v>-50038.192280000003</v>
      </c>
      <c r="J83" s="49">
        <v>400079.84171999997</v>
      </c>
      <c r="K83" s="165">
        <v>-571341.94222210301</v>
      </c>
      <c r="L83" s="152">
        <v>0.41184977353137553</v>
      </c>
      <c r="M83" s="49">
        <v>944061.78394210304</v>
      </c>
      <c r="N83" s="49">
        <v>444297.80599999998</v>
      </c>
      <c r="O83" s="49">
        <v>-45680.47928</v>
      </c>
      <c r="P83" s="49">
        <v>398617.32672000001</v>
      </c>
      <c r="Q83" s="165">
        <v>-545444.45722210302</v>
      </c>
      <c r="R83" s="152">
        <v>0.42223648229409338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86743.667000000001</v>
      </c>
      <c r="Y83" s="49">
        <v>0</v>
      </c>
      <c r="Z83" s="49">
        <v>0</v>
      </c>
      <c r="AA83" s="49">
        <v>0</v>
      </c>
      <c r="AB83" s="49">
        <v>0</v>
      </c>
      <c r="AC83" s="49">
        <v>7387.2219999999998</v>
      </c>
      <c r="AD83" s="49">
        <v>0</v>
      </c>
      <c r="AE83" s="49">
        <v>0</v>
      </c>
      <c r="AF83" s="49">
        <v>27757.933000000001</v>
      </c>
      <c r="AG83" s="49">
        <v>0</v>
      </c>
      <c r="AH83" s="49">
        <v>0</v>
      </c>
      <c r="AI83" s="49">
        <v>0</v>
      </c>
      <c r="AJ83" s="49">
        <v>179083.44099999999</v>
      </c>
      <c r="AK83" s="49">
        <v>0</v>
      </c>
      <c r="AL83" s="49">
        <v>0</v>
      </c>
      <c r="AM83" s="49">
        <v>0</v>
      </c>
      <c r="AN83" s="49">
        <v>0</v>
      </c>
      <c r="AO83" s="49">
        <v>0</v>
      </c>
      <c r="AP83" s="49">
        <v>0</v>
      </c>
      <c r="AQ83" s="49">
        <v>0</v>
      </c>
      <c r="AR83" s="49">
        <v>15949.642</v>
      </c>
      <c r="AS83" s="49">
        <v>0</v>
      </c>
      <c r="AT83" s="49">
        <v>0</v>
      </c>
      <c r="AU83" s="49">
        <v>0</v>
      </c>
      <c r="AV83" s="49">
        <v>116583.319</v>
      </c>
      <c r="AW83" s="49">
        <v>0</v>
      </c>
      <c r="AX83" s="49">
        <v>2551.9490000000001</v>
      </c>
      <c r="AY83" s="49">
        <v>0</v>
      </c>
      <c r="AZ83" s="49">
        <v>0</v>
      </c>
      <c r="BA83" s="49">
        <v>0</v>
      </c>
      <c r="BB83" s="49">
        <v>0</v>
      </c>
      <c r="BC83" s="49">
        <v>0</v>
      </c>
      <c r="BD83" s="49">
        <v>0</v>
      </c>
      <c r="BE83" s="49">
        <v>8240.6329999999998</v>
      </c>
      <c r="BF83" s="49">
        <v>4477.0969999999998</v>
      </c>
      <c r="BG83" s="49">
        <v>0</v>
      </c>
      <c r="BH83" s="49">
        <v>1343.1310000000001</v>
      </c>
      <c r="BI83" s="49"/>
      <c r="BJ83" s="166"/>
      <c r="BK83" s="166"/>
      <c r="BL83" s="166"/>
      <c r="BM83" s="149">
        <v>0</v>
      </c>
    </row>
    <row r="84" spans="2:65" ht="18" hidden="1" customHeight="1" outlineLevel="3">
      <c r="B84" s="166" t="s">
        <v>83</v>
      </c>
      <c r="C84" s="166" t="s">
        <v>720</v>
      </c>
      <c r="D84" s="166" t="s">
        <v>239</v>
      </c>
      <c r="E84" s="167" t="s">
        <v>63</v>
      </c>
      <c r="F84" s="166" t="s">
        <v>841</v>
      </c>
      <c r="G84" s="49">
        <v>921421.78394210304</v>
      </c>
      <c r="H84" s="49">
        <v>600970.95499999996</v>
      </c>
      <c r="I84" s="49">
        <v>-28787.359519999995</v>
      </c>
      <c r="J84" s="49">
        <v>572183.59548000002</v>
      </c>
      <c r="K84" s="165">
        <v>-349238.18846210302</v>
      </c>
      <c r="L84" s="152">
        <v>0.62097901900260788</v>
      </c>
      <c r="M84" s="49">
        <v>894061.78394210304</v>
      </c>
      <c r="N84" s="49">
        <v>593404.65599999996</v>
      </c>
      <c r="O84" s="49">
        <v>-27543.719519999995</v>
      </c>
      <c r="P84" s="49">
        <v>565860.93647999992</v>
      </c>
      <c r="Q84" s="165">
        <v>-328200.84746210312</v>
      </c>
      <c r="R84" s="152">
        <v>0.63291032749996556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295208.28499999997</v>
      </c>
      <c r="Y84" s="49">
        <v>0</v>
      </c>
      <c r="Z84" s="49">
        <v>0</v>
      </c>
      <c r="AA84" s="49">
        <v>0</v>
      </c>
      <c r="AB84" s="49">
        <v>0</v>
      </c>
      <c r="AC84" s="49">
        <v>2518.3710000000001</v>
      </c>
      <c r="AD84" s="49">
        <v>0</v>
      </c>
      <c r="AE84" s="49">
        <v>0</v>
      </c>
      <c r="AF84" s="49">
        <v>27757.933000000001</v>
      </c>
      <c r="AG84" s="49">
        <v>4756.9030000000002</v>
      </c>
      <c r="AH84" s="49">
        <v>0</v>
      </c>
      <c r="AI84" s="49">
        <v>0</v>
      </c>
      <c r="AJ84" s="49">
        <v>182665.11</v>
      </c>
      <c r="AK84" s="49">
        <v>0</v>
      </c>
      <c r="AL84" s="49">
        <v>0</v>
      </c>
      <c r="AM84" s="49">
        <v>0</v>
      </c>
      <c r="AN84" s="49">
        <v>0</v>
      </c>
      <c r="AO84" s="49">
        <v>0</v>
      </c>
      <c r="AP84" s="49">
        <v>8394.5480000000007</v>
      </c>
      <c r="AQ84" s="49">
        <v>0</v>
      </c>
      <c r="AR84" s="49">
        <v>15949.642</v>
      </c>
      <c r="AS84" s="49">
        <v>0</v>
      </c>
      <c r="AT84" s="49">
        <v>0</v>
      </c>
      <c r="AU84" s="49">
        <v>0</v>
      </c>
      <c r="AV84" s="49">
        <v>39398.357000000004</v>
      </c>
      <c r="AW84" s="49">
        <v>0</v>
      </c>
      <c r="AX84" s="49">
        <v>2820.576</v>
      </c>
      <c r="AY84" s="49">
        <v>0</v>
      </c>
      <c r="AZ84" s="49">
        <v>0</v>
      </c>
      <c r="BA84" s="49">
        <v>2238.5479999999998</v>
      </c>
      <c r="BB84" s="49">
        <v>0</v>
      </c>
      <c r="BC84" s="49">
        <v>0</v>
      </c>
      <c r="BD84" s="49">
        <v>0</v>
      </c>
      <c r="BE84" s="49">
        <v>11696.383</v>
      </c>
      <c r="BF84" s="49">
        <v>4477.0969999999998</v>
      </c>
      <c r="BG84" s="49">
        <v>0</v>
      </c>
      <c r="BH84" s="49">
        <v>3089.2020000000002</v>
      </c>
      <c r="BI84" s="49"/>
      <c r="BJ84" s="166"/>
      <c r="BK84" s="166"/>
      <c r="BL84" s="166"/>
      <c r="BM84" s="149">
        <v>-5.4569682106375694E-11</v>
      </c>
    </row>
    <row r="85" spans="2:65" ht="18" hidden="1" customHeight="1" outlineLevel="3">
      <c r="B85" s="166" t="s">
        <v>83</v>
      </c>
      <c r="C85" s="166" t="s">
        <v>334</v>
      </c>
      <c r="D85" s="166" t="s">
        <v>233</v>
      </c>
      <c r="E85" s="167" t="s">
        <v>80</v>
      </c>
      <c r="F85" s="166" t="s">
        <v>321</v>
      </c>
      <c r="G85" s="49">
        <v>470710.89197105198</v>
      </c>
      <c r="H85" s="49">
        <v>487379.79200000002</v>
      </c>
      <c r="I85" s="49">
        <v>-16903.712680000001</v>
      </c>
      <c r="J85" s="49">
        <v>470476.07932000002</v>
      </c>
      <c r="K85" s="165">
        <v>-234.81265105196508</v>
      </c>
      <c r="L85" s="152">
        <v>0.99950115313867349</v>
      </c>
      <c r="M85" s="49">
        <v>457030.89197105198</v>
      </c>
      <c r="N85" s="49">
        <v>483051.93</v>
      </c>
      <c r="O85" s="49">
        <v>-15694.894679999999</v>
      </c>
      <c r="P85" s="49">
        <v>467357.03531999997</v>
      </c>
      <c r="Q85" s="165">
        <v>10326.143348947982</v>
      </c>
      <c r="R85" s="152">
        <v>1.0225939723776967</v>
      </c>
      <c r="S85" s="49">
        <v>2238.538</v>
      </c>
      <c r="T85" s="49">
        <v>0</v>
      </c>
      <c r="U85" s="49">
        <v>0</v>
      </c>
      <c r="V85" s="49">
        <v>0</v>
      </c>
      <c r="W85" s="49">
        <v>0</v>
      </c>
      <c r="X85" s="49">
        <v>250437.36199999999</v>
      </c>
      <c r="Y85" s="49">
        <v>0</v>
      </c>
      <c r="Z85" s="49">
        <v>0</v>
      </c>
      <c r="AA85" s="49">
        <v>0</v>
      </c>
      <c r="AB85" s="49">
        <v>0</v>
      </c>
      <c r="AC85" s="49">
        <v>2518.3710000000001</v>
      </c>
      <c r="AD85" s="49">
        <v>5036.7290000000003</v>
      </c>
      <c r="AE85" s="49">
        <v>0</v>
      </c>
      <c r="AF85" s="49">
        <v>16117.51</v>
      </c>
      <c r="AG85" s="49">
        <v>1585.634</v>
      </c>
      <c r="AH85" s="49">
        <v>0</v>
      </c>
      <c r="AI85" s="49">
        <v>0</v>
      </c>
      <c r="AJ85" s="49">
        <v>119985.905</v>
      </c>
      <c r="AK85" s="49">
        <v>0</v>
      </c>
      <c r="AL85" s="49">
        <v>0</v>
      </c>
      <c r="AM85" s="49">
        <v>0</v>
      </c>
      <c r="AN85" s="49">
        <v>0</v>
      </c>
      <c r="AO85" s="49">
        <v>0</v>
      </c>
      <c r="AP85" s="49">
        <v>29380.919000000002</v>
      </c>
      <c r="AQ85" s="49">
        <v>0</v>
      </c>
      <c r="AR85" s="49">
        <v>15949.642</v>
      </c>
      <c r="AS85" s="49">
        <v>0</v>
      </c>
      <c r="AT85" s="49">
        <v>0</v>
      </c>
      <c r="AU85" s="49">
        <v>0</v>
      </c>
      <c r="AV85" s="49">
        <v>30623.268</v>
      </c>
      <c r="AW85" s="49">
        <v>0</v>
      </c>
      <c r="AX85" s="49">
        <v>2686.2620000000002</v>
      </c>
      <c r="AY85" s="49">
        <v>0</v>
      </c>
      <c r="AZ85" s="49">
        <v>2910.1129999999998</v>
      </c>
      <c r="BA85" s="49">
        <v>3581.6770000000001</v>
      </c>
      <c r="BB85" s="49">
        <v>0</v>
      </c>
      <c r="BC85" s="49">
        <v>0</v>
      </c>
      <c r="BD85" s="49">
        <v>0</v>
      </c>
      <c r="BE85" s="49">
        <v>0</v>
      </c>
      <c r="BF85" s="49">
        <v>2984.7310000000002</v>
      </c>
      <c r="BG85" s="49">
        <v>0</v>
      </c>
      <c r="BH85" s="49">
        <v>1343.1310000000001</v>
      </c>
      <c r="BI85" s="49"/>
      <c r="BJ85" s="166"/>
      <c r="BK85" s="166"/>
      <c r="BL85" s="166"/>
      <c r="BM85" s="149">
        <v>0</v>
      </c>
    </row>
    <row r="86" spans="2:65" ht="18" hidden="1" customHeight="1" outlineLevel="3">
      <c r="B86" s="166" t="s">
        <v>83</v>
      </c>
      <c r="C86" s="166" t="s">
        <v>302</v>
      </c>
      <c r="D86" s="166" t="s">
        <v>236</v>
      </c>
      <c r="E86" s="167" t="s">
        <v>113</v>
      </c>
      <c r="F86" s="166" t="s">
        <v>114</v>
      </c>
      <c r="G86" s="49">
        <v>1086658.7479324541</v>
      </c>
      <c r="H86" s="49">
        <v>701082.42599999998</v>
      </c>
      <c r="I86" s="49">
        <v>-30027.169080000003</v>
      </c>
      <c r="J86" s="49">
        <v>671055.25691999996</v>
      </c>
      <c r="K86" s="165">
        <v>-415603.49101245415</v>
      </c>
      <c r="L86" s="152">
        <v>0.61754001262750824</v>
      </c>
      <c r="M86" s="49">
        <v>1054738.7479324541</v>
      </c>
      <c r="N86" s="49">
        <v>694516.01500000001</v>
      </c>
      <c r="O86" s="49">
        <v>-30027.169080000003</v>
      </c>
      <c r="P86" s="49">
        <v>664488.84591999999</v>
      </c>
      <c r="Q86" s="165">
        <v>-390249.90201245411</v>
      </c>
      <c r="R86" s="152">
        <v>0.63000325646759503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261630.092</v>
      </c>
      <c r="Y86" s="49">
        <v>0</v>
      </c>
      <c r="Z86" s="49">
        <v>0</v>
      </c>
      <c r="AA86" s="49">
        <v>0</v>
      </c>
      <c r="AB86" s="49">
        <v>0</v>
      </c>
      <c r="AC86" s="49">
        <v>839.45699999999999</v>
      </c>
      <c r="AD86" s="49">
        <v>13990.914000000001</v>
      </c>
      <c r="AE86" s="49">
        <v>0</v>
      </c>
      <c r="AF86" s="49">
        <v>32951.353000000003</v>
      </c>
      <c r="AG86" s="49">
        <v>15856.343999999999</v>
      </c>
      <c r="AH86" s="49">
        <v>0</v>
      </c>
      <c r="AI86" s="49">
        <v>0</v>
      </c>
      <c r="AJ86" s="49">
        <v>214900.12700000001</v>
      </c>
      <c r="AK86" s="49">
        <v>0</v>
      </c>
      <c r="AL86" s="49">
        <v>0</v>
      </c>
      <c r="AM86" s="49">
        <v>0</v>
      </c>
      <c r="AN86" s="49">
        <v>0</v>
      </c>
      <c r="AO86" s="49">
        <v>0</v>
      </c>
      <c r="AP86" s="49">
        <v>82546.392999999996</v>
      </c>
      <c r="AQ86" s="49">
        <v>0</v>
      </c>
      <c r="AR86" s="49">
        <v>22105.644</v>
      </c>
      <c r="AS86" s="49">
        <v>0</v>
      </c>
      <c r="AT86" s="49">
        <v>0</v>
      </c>
      <c r="AU86" s="49">
        <v>0</v>
      </c>
      <c r="AV86" s="49">
        <v>35816.688000000002</v>
      </c>
      <c r="AW86" s="49">
        <v>0</v>
      </c>
      <c r="AX86" s="49">
        <v>1343.1320000000001</v>
      </c>
      <c r="AY86" s="49">
        <v>0</v>
      </c>
      <c r="AZ86" s="49">
        <v>4477.0969999999998</v>
      </c>
      <c r="BA86" s="49">
        <v>8058.7740000000003</v>
      </c>
      <c r="BB86" s="49">
        <v>0</v>
      </c>
      <c r="BC86" s="49">
        <v>0</v>
      </c>
      <c r="BD86" s="49">
        <v>0</v>
      </c>
      <c r="BE86" s="49">
        <v>0</v>
      </c>
      <c r="BF86" s="49">
        <v>5223.28</v>
      </c>
      <c r="BG86" s="49">
        <v>0</v>
      </c>
      <c r="BH86" s="49">
        <v>1343.1310000000001</v>
      </c>
      <c r="BI86" s="49"/>
      <c r="BJ86" s="166"/>
      <c r="BK86" s="166"/>
      <c r="BL86" s="166"/>
      <c r="BM86" s="149">
        <v>0</v>
      </c>
    </row>
    <row r="87" spans="2:65" ht="18" hidden="1" customHeight="1" outlineLevel="3">
      <c r="B87" s="166" t="s">
        <v>83</v>
      </c>
      <c r="C87" s="166" t="s">
        <v>101</v>
      </c>
      <c r="D87" s="166" t="s">
        <v>238</v>
      </c>
      <c r="E87" s="167" t="s">
        <v>79</v>
      </c>
      <c r="F87" s="166" t="s">
        <v>842</v>
      </c>
      <c r="G87" s="49">
        <v>480710.89197105198</v>
      </c>
      <c r="H87" s="49">
        <v>500202.09899999999</v>
      </c>
      <c r="I87" s="49">
        <v>-19285.671880000002</v>
      </c>
      <c r="J87" s="49">
        <v>480916.42712000001</v>
      </c>
      <c r="K87" s="165">
        <v>205.53514894802356</v>
      </c>
      <c r="L87" s="152">
        <v>1.0004275649925578</v>
      </c>
      <c r="M87" s="49">
        <v>467030.89197105198</v>
      </c>
      <c r="N87" s="49">
        <v>495874.23699999996</v>
      </c>
      <c r="O87" s="49">
        <v>-19285.671880000002</v>
      </c>
      <c r="P87" s="49">
        <v>476588.56511999998</v>
      </c>
      <c r="Q87" s="165">
        <v>9557.6731489480007</v>
      </c>
      <c r="R87" s="152">
        <v>1.0204647557865196</v>
      </c>
      <c r="S87" s="49">
        <v>11080.761</v>
      </c>
      <c r="T87" s="49">
        <v>0</v>
      </c>
      <c r="U87" s="49">
        <v>0</v>
      </c>
      <c r="V87" s="49">
        <v>0</v>
      </c>
      <c r="W87" s="49">
        <v>0</v>
      </c>
      <c r="X87" s="49">
        <v>273662.27899999998</v>
      </c>
      <c r="Y87" s="49">
        <v>0</v>
      </c>
      <c r="Z87" s="49">
        <v>0</v>
      </c>
      <c r="AA87" s="49">
        <v>0</v>
      </c>
      <c r="AB87" s="49">
        <v>0</v>
      </c>
      <c r="AC87" s="49">
        <v>1007.348</v>
      </c>
      <c r="AD87" s="49">
        <v>4197.2740000000003</v>
      </c>
      <c r="AE87" s="49">
        <v>0</v>
      </c>
      <c r="AF87" s="49">
        <v>16117.509</v>
      </c>
      <c r="AG87" s="49">
        <v>0</v>
      </c>
      <c r="AH87" s="49">
        <v>0</v>
      </c>
      <c r="AI87" s="49">
        <v>0</v>
      </c>
      <c r="AJ87" s="49">
        <v>42980.025999999998</v>
      </c>
      <c r="AK87" s="49">
        <v>0</v>
      </c>
      <c r="AL87" s="49">
        <v>0</v>
      </c>
      <c r="AM87" s="49">
        <v>0</v>
      </c>
      <c r="AN87" s="49">
        <v>0</v>
      </c>
      <c r="AO87" s="49">
        <v>0</v>
      </c>
      <c r="AP87" s="49">
        <v>106610.765</v>
      </c>
      <c r="AQ87" s="49">
        <v>0</v>
      </c>
      <c r="AR87" s="49">
        <v>15949.642</v>
      </c>
      <c r="AS87" s="49">
        <v>0</v>
      </c>
      <c r="AT87" s="49">
        <v>0</v>
      </c>
      <c r="AU87" s="49">
        <v>0</v>
      </c>
      <c r="AV87" s="49">
        <v>5730.67</v>
      </c>
      <c r="AW87" s="49">
        <v>0</v>
      </c>
      <c r="AX87" s="49">
        <v>1343.1320000000001</v>
      </c>
      <c r="AY87" s="49">
        <v>0</v>
      </c>
      <c r="AZ87" s="49">
        <v>4477.0969999999998</v>
      </c>
      <c r="BA87" s="49">
        <v>4477.0969999999998</v>
      </c>
      <c r="BB87" s="49">
        <v>4253.2340000000004</v>
      </c>
      <c r="BC87" s="49">
        <v>0</v>
      </c>
      <c r="BD87" s="49">
        <v>0</v>
      </c>
      <c r="BE87" s="49">
        <v>3987.4029999999998</v>
      </c>
      <c r="BF87" s="49">
        <v>2984.7310000000002</v>
      </c>
      <c r="BG87" s="49">
        <v>0</v>
      </c>
      <c r="BH87" s="49">
        <v>1343.1310000000001</v>
      </c>
      <c r="BI87" s="49"/>
      <c r="BJ87" s="166"/>
      <c r="BK87" s="166"/>
      <c r="BL87" s="166"/>
      <c r="BM87" s="149">
        <v>0</v>
      </c>
    </row>
    <row r="88" spans="2:65" ht="18" hidden="1" customHeight="1" outlineLevel="3">
      <c r="B88" s="166" t="s">
        <v>83</v>
      </c>
      <c r="C88" s="166" t="s">
        <v>99</v>
      </c>
      <c r="D88" s="166" t="s">
        <v>234</v>
      </c>
      <c r="E88" s="167" t="s">
        <v>81</v>
      </c>
      <c r="F88" s="166" t="s">
        <v>843</v>
      </c>
      <c r="G88" s="49">
        <v>1487132.67591316</v>
      </c>
      <c r="H88" s="49">
        <v>800055.87800000003</v>
      </c>
      <c r="I88" s="49">
        <v>-36796.830120000006</v>
      </c>
      <c r="J88" s="49">
        <v>763259.04787999997</v>
      </c>
      <c r="K88" s="165">
        <v>-723873.62803316</v>
      </c>
      <c r="L88" s="152">
        <v>0.51324206659054672</v>
      </c>
      <c r="M88" s="49">
        <v>1446092.67591316</v>
      </c>
      <c r="N88" s="49">
        <v>784296.49</v>
      </c>
      <c r="O88" s="49">
        <v>-36796.830120000006</v>
      </c>
      <c r="P88" s="49">
        <v>747499.65987999993</v>
      </c>
      <c r="Q88" s="165">
        <v>-698593.01603316003</v>
      </c>
      <c r="R88" s="152">
        <v>0.5169099272340747</v>
      </c>
      <c r="S88" s="49">
        <v>11080.761</v>
      </c>
      <c r="T88" s="49">
        <v>0</v>
      </c>
      <c r="U88" s="49">
        <v>0</v>
      </c>
      <c r="V88" s="49">
        <v>0</v>
      </c>
      <c r="W88" s="49">
        <v>0</v>
      </c>
      <c r="X88" s="49">
        <v>204267.34299999999</v>
      </c>
      <c r="Y88" s="49">
        <v>0</v>
      </c>
      <c r="Z88" s="49">
        <v>0</v>
      </c>
      <c r="AA88" s="49">
        <v>0</v>
      </c>
      <c r="AB88" s="49">
        <v>0</v>
      </c>
      <c r="AC88" s="49">
        <v>1678.914</v>
      </c>
      <c r="AD88" s="49">
        <v>0</v>
      </c>
      <c r="AE88" s="49">
        <v>0</v>
      </c>
      <c r="AF88" s="49">
        <v>42800.942000000003</v>
      </c>
      <c r="AG88" s="49">
        <v>0</v>
      </c>
      <c r="AH88" s="49">
        <v>0</v>
      </c>
      <c r="AI88" s="49">
        <v>0</v>
      </c>
      <c r="AJ88" s="49">
        <v>304441.84999999998</v>
      </c>
      <c r="AK88" s="49">
        <v>0</v>
      </c>
      <c r="AL88" s="49">
        <v>0</v>
      </c>
      <c r="AM88" s="49">
        <v>0</v>
      </c>
      <c r="AN88" s="49">
        <v>0</v>
      </c>
      <c r="AO88" s="49">
        <v>0</v>
      </c>
      <c r="AP88" s="49">
        <v>145505.50599999999</v>
      </c>
      <c r="AQ88" s="49">
        <v>0</v>
      </c>
      <c r="AR88" s="49">
        <v>22385.462</v>
      </c>
      <c r="AS88" s="49">
        <v>0</v>
      </c>
      <c r="AT88" s="49">
        <v>0</v>
      </c>
      <c r="AU88" s="49">
        <v>0</v>
      </c>
      <c r="AV88" s="49">
        <v>32772.269999999997</v>
      </c>
      <c r="AW88" s="49">
        <v>0</v>
      </c>
      <c r="AX88" s="49">
        <v>1343.1310000000001</v>
      </c>
      <c r="AY88" s="49">
        <v>0</v>
      </c>
      <c r="AZ88" s="49">
        <v>6715.6450000000004</v>
      </c>
      <c r="BA88" s="49">
        <v>9178.0490000000009</v>
      </c>
      <c r="BB88" s="49">
        <v>2126.6170000000002</v>
      </c>
      <c r="BC88" s="49">
        <v>0</v>
      </c>
      <c r="BD88" s="49">
        <v>0</v>
      </c>
      <c r="BE88" s="49">
        <v>0</v>
      </c>
      <c r="BF88" s="49">
        <v>11192.742</v>
      </c>
      <c r="BG88" s="49">
        <v>0</v>
      </c>
      <c r="BH88" s="49">
        <v>4566.6459999999997</v>
      </c>
      <c r="BI88" s="49"/>
      <c r="BJ88" s="166"/>
      <c r="BK88" s="166"/>
      <c r="BL88" s="166"/>
      <c r="BM88" s="149">
        <v>-6.5483618527650833E-11</v>
      </c>
    </row>
    <row r="89" spans="2:65" ht="18" hidden="1" customHeight="1" outlineLevel="3">
      <c r="B89" s="166" t="s">
        <v>83</v>
      </c>
      <c r="C89" s="166" t="s">
        <v>165</v>
      </c>
      <c r="D89" s="166" t="s">
        <v>611</v>
      </c>
      <c r="E89" s="167" t="s">
        <v>166</v>
      </c>
      <c r="F89" s="166" t="s">
        <v>116</v>
      </c>
      <c r="G89" s="49"/>
      <c r="H89" s="49">
        <v>0</v>
      </c>
      <c r="I89" s="49">
        <v>0</v>
      </c>
      <c r="J89" s="49">
        <v>0</v>
      </c>
      <c r="K89" s="165">
        <v>0</v>
      </c>
      <c r="L89" s="152">
        <v>0</v>
      </c>
      <c r="M89" s="49"/>
      <c r="N89" s="49">
        <v>0</v>
      </c>
      <c r="O89" s="49">
        <v>0</v>
      </c>
      <c r="P89" s="49">
        <v>0</v>
      </c>
      <c r="Q89" s="165">
        <v>0</v>
      </c>
      <c r="R89" s="152">
        <v>0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49">
        <v>0</v>
      </c>
      <c r="AA89" s="49">
        <v>0</v>
      </c>
      <c r="AB89" s="49">
        <v>0</v>
      </c>
      <c r="AC89" s="49">
        <v>0</v>
      </c>
      <c r="AD89" s="49">
        <v>0</v>
      </c>
      <c r="AE89" s="49">
        <v>0</v>
      </c>
      <c r="AF89" s="49">
        <v>0</v>
      </c>
      <c r="AG89" s="49">
        <v>0</v>
      </c>
      <c r="AH89" s="49">
        <v>0</v>
      </c>
      <c r="AI89" s="49">
        <v>0</v>
      </c>
      <c r="AJ89" s="49">
        <v>0</v>
      </c>
      <c r="AK89" s="49">
        <v>0</v>
      </c>
      <c r="AL89" s="49">
        <v>0</v>
      </c>
      <c r="AM89" s="49">
        <v>0</v>
      </c>
      <c r="AN89" s="49">
        <v>0</v>
      </c>
      <c r="AO89" s="49">
        <v>0</v>
      </c>
      <c r="AP89" s="49">
        <v>0</v>
      </c>
      <c r="AQ89" s="49">
        <v>0</v>
      </c>
      <c r="AR89" s="49">
        <v>0</v>
      </c>
      <c r="AS89" s="49">
        <v>0</v>
      </c>
      <c r="AT89" s="49">
        <v>0</v>
      </c>
      <c r="AU89" s="49">
        <v>0</v>
      </c>
      <c r="AV89" s="49">
        <v>0</v>
      </c>
      <c r="AW89" s="49">
        <v>0</v>
      </c>
      <c r="AX89" s="49">
        <v>0</v>
      </c>
      <c r="AY89" s="49">
        <v>0</v>
      </c>
      <c r="AZ89" s="49">
        <v>0</v>
      </c>
      <c r="BA89" s="49">
        <v>0</v>
      </c>
      <c r="BB89" s="49">
        <v>0</v>
      </c>
      <c r="BC89" s="49">
        <v>0</v>
      </c>
      <c r="BD89" s="49">
        <v>0</v>
      </c>
      <c r="BE89" s="49">
        <v>0</v>
      </c>
      <c r="BF89" s="49">
        <v>0</v>
      </c>
      <c r="BG89" s="49">
        <v>0</v>
      </c>
      <c r="BH89" s="49">
        <v>0</v>
      </c>
      <c r="BI89" s="49"/>
      <c r="BJ89" s="166"/>
      <c r="BK89" s="166"/>
      <c r="BL89" s="166"/>
      <c r="BM89" s="149">
        <v>0</v>
      </c>
    </row>
    <row r="90" spans="2:65" ht="18" hidden="1" customHeight="1" outlineLevel="3">
      <c r="B90" s="166" t="s">
        <v>83</v>
      </c>
      <c r="C90" s="166" t="s">
        <v>165</v>
      </c>
      <c r="D90" s="166" t="s">
        <v>1133</v>
      </c>
      <c r="E90" s="167" t="s">
        <v>1134</v>
      </c>
      <c r="F90" s="166" t="s">
        <v>116</v>
      </c>
      <c r="G90" s="49">
        <v>881421.78394210304</v>
      </c>
      <c r="H90" s="49">
        <v>680069.87</v>
      </c>
      <c r="I90" s="49">
        <v>-36920.703520000003</v>
      </c>
      <c r="J90" s="49">
        <v>643149.16648000001</v>
      </c>
      <c r="K90" s="165">
        <v>-238272.61746210302</v>
      </c>
      <c r="L90" s="152">
        <v>0.72967242039736768</v>
      </c>
      <c r="M90" s="49">
        <v>854061.78394210304</v>
      </c>
      <c r="N90" s="49">
        <v>672503.57200000004</v>
      </c>
      <c r="O90" s="49">
        <v>-36782.521520000002</v>
      </c>
      <c r="P90" s="49">
        <v>635721.05048000009</v>
      </c>
      <c r="Q90" s="165">
        <v>-218340.73346210294</v>
      </c>
      <c r="R90" s="152">
        <v>0.74435018921663365</v>
      </c>
      <c r="S90" s="49">
        <v>8954.15</v>
      </c>
      <c r="T90" s="49">
        <v>0</v>
      </c>
      <c r="U90" s="49">
        <v>0</v>
      </c>
      <c r="V90" s="49">
        <v>0</v>
      </c>
      <c r="W90" s="49">
        <v>0</v>
      </c>
      <c r="X90" s="49">
        <v>242042.81299999999</v>
      </c>
      <c r="Y90" s="49">
        <v>0</v>
      </c>
      <c r="Z90" s="49">
        <v>0</v>
      </c>
      <c r="AA90" s="49">
        <v>0</v>
      </c>
      <c r="AB90" s="49">
        <v>0</v>
      </c>
      <c r="AC90" s="49">
        <v>0</v>
      </c>
      <c r="AD90" s="49">
        <v>6995.4570000000003</v>
      </c>
      <c r="AE90" s="49">
        <v>0</v>
      </c>
      <c r="AF90" s="49">
        <v>29369.684000000001</v>
      </c>
      <c r="AG90" s="49">
        <v>0</v>
      </c>
      <c r="AH90" s="49">
        <v>0</v>
      </c>
      <c r="AI90" s="49">
        <v>0</v>
      </c>
      <c r="AJ90" s="49">
        <v>268625.16100000002</v>
      </c>
      <c r="AK90" s="49">
        <v>0</v>
      </c>
      <c r="AL90" s="49">
        <v>0</v>
      </c>
      <c r="AM90" s="49">
        <v>0</v>
      </c>
      <c r="AN90" s="49">
        <v>0</v>
      </c>
      <c r="AO90" s="49">
        <v>0</v>
      </c>
      <c r="AP90" s="49">
        <v>41972.741999999998</v>
      </c>
      <c r="AQ90" s="49">
        <v>0</v>
      </c>
      <c r="AR90" s="49">
        <v>34977.285000000003</v>
      </c>
      <c r="AS90" s="49">
        <v>0</v>
      </c>
      <c r="AT90" s="49">
        <v>0</v>
      </c>
      <c r="AU90" s="49">
        <v>0</v>
      </c>
      <c r="AV90" s="49">
        <v>19699.178</v>
      </c>
      <c r="AW90" s="49">
        <v>0</v>
      </c>
      <c r="AX90" s="49">
        <v>0</v>
      </c>
      <c r="AY90" s="49">
        <v>0</v>
      </c>
      <c r="AZ90" s="49">
        <v>7834.9189999999999</v>
      </c>
      <c r="BA90" s="49">
        <v>6715.6450000000004</v>
      </c>
      <c r="BB90" s="49">
        <v>0</v>
      </c>
      <c r="BC90" s="49">
        <v>0</v>
      </c>
      <c r="BD90" s="49">
        <v>0</v>
      </c>
      <c r="BE90" s="49">
        <v>5316.5379999999996</v>
      </c>
      <c r="BF90" s="49">
        <v>4477.0969999999998</v>
      </c>
      <c r="BG90" s="49">
        <v>0</v>
      </c>
      <c r="BH90" s="49">
        <v>3089.201</v>
      </c>
      <c r="BI90" s="49"/>
      <c r="BJ90" s="166"/>
      <c r="BK90" s="166"/>
      <c r="BL90" s="166"/>
      <c r="BM90" s="149">
        <v>-1.3824319466948509E-10</v>
      </c>
    </row>
    <row r="91" spans="2:65" ht="18" hidden="1" customHeight="1" outlineLevel="2">
      <c r="B91" s="158" t="s">
        <v>83</v>
      </c>
      <c r="C91" s="158"/>
      <c r="D91" s="158"/>
      <c r="E91" s="159" t="s">
        <v>844</v>
      </c>
      <c r="F91" s="158"/>
      <c r="G91" s="160">
        <v>7443852.8075464806</v>
      </c>
      <c r="H91" s="160">
        <v>5231146.3490000004</v>
      </c>
      <c r="I91" s="160">
        <v>-260745.04152</v>
      </c>
      <c r="J91" s="160">
        <v>4970401.3074800009</v>
      </c>
      <c r="K91" s="168">
        <v>-2473451.5000664815</v>
      </c>
      <c r="L91" s="161">
        <v>0.66771891330804833</v>
      </c>
      <c r="M91" s="160">
        <v>7227252.8075464806</v>
      </c>
      <c r="N91" s="160">
        <v>5169616.085</v>
      </c>
      <c r="O91" s="160">
        <v>-252801.77652000001</v>
      </c>
      <c r="P91" s="160">
        <v>4916814.3084800001</v>
      </c>
      <c r="Q91" s="168">
        <v>-2310438.4990664814</v>
      </c>
      <c r="R91" s="161">
        <v>0.68031580455384244</v>
      </c>
      <c r="S91" s="160">
        <v>55851.512999999999</v>
      </c>
      <c r="T91" s="160">
        <v>0</v>
      </c>
      <c r="U91" s="160">
        <v>0</v>
      </c>
      <c r="V91" s="160">
        <v>0</v>
      </c>
      <c r="W91" s="160">
        <v>0</v>
      </c>
      <c r="X91" s="160">
        <v>1950333.412</v>
      </c>
      <c r="Y91" s="160">
        <v>0</v>
      </c>
      <c r="Z91" s="160">
        <v>0</v>
      </c>
      <c r="AA91" s="160">
        <v>0</v>
      </c>
      <c r="AB91" s="160">
        <v>0</v>
      </c>
      <c r="AC91" s="160">
        <v>20314.859</v>
      </c>
      <c r="AD91" s="160">
        <v>42812.197</v>
      </c>
      <c r="AE91" s="160">
        <v>0</v>
      </c>
      <c r="AF91" s="160">
        <v>231913.054</v>
      </c>
      <c r="AG91" s="160">
        <v>49154.666999999994</v>
      </c>
      <c r="AH91" s="160">
        <v>0</v>
      </c>
      <c r="AI91" s="160">
        <v>0</v>
      </c>
      <c r="AJ91" s="160">
        <v>1588470.1169999999</v>
      </c>
      <c r="AK91" s="160">
        <v>0</v>
      </c>
      <c r="AL91" s="160">
        <v>0</v>
      </c>
      <c r="AM91" s="160">
        <v>0</v>
      </c>
      <c r="AN91" s="160">
        <v>0</v>
      </c>
      <c r="AO91" s="160">
        <v>0</v>
      </c>
      <c r="AP91" s="160">
        <v>564113.65300000005</v>
      </c>
      <c r="AQ91" s="160">
        <v>0</v>
      </c>
      <c r="AR91" s="160">
        <v>184400.24599999998</v>
      </c>
      <c r="AS91" s="160">
        <v>0</v>
      </c>
      <c r="AT91" s="160">
        <v>0</v>
      </c>
      <c r="AU91" s="160">
        <v>0</v>
      </c>
      <c r="AV91" s="160">
        <v>341333.03600000002</v>
      </c>
      <c r="AW91" s="160">
        <v>0</v>
      </c>
      <c r="AX91" s="160">
        <v>17729.332000000002</v>
      </c>
      <c r="AY91" s="160">
        <v>0</v>
      </c>
      <c r="AZ91" s="160">
        <v>35369.063999999998</v>
      </c>
      <c r="BA91" s="160">
        <v>43427.838999999993</v>
      </c>
      <c r="BB91" s="160">
        <v>6379.8510000000006</v>
      </c>
      <c r="BC91" s="160">
        <v>0</v>
      </c>
      <c r="BD91" s="160">
        <v>0</v>
      </c>
      <c r="BE91" s="160">
        <v>38013.245000000003</v>
      </c>
      <c r="BF91" s="160">
        <v>41786.237000000001</v>
      </c>
      <c r="BG91" s="160">
        <v>0</v>
      </c>
      <c r="BH91" s="160">
        <v>19744.026999999998</v>
      </c>
      <c r="BI91" s="160"/>
      <c r="BJ91" s="161"/>
      <c r="BK91" s="160"/>
      <c r="BL91" s="161"/>
      <c r="BM91" s="149">
        <v>-4.9476511776447296E-10</v>
      </c>
    </row>
    <row r="92" spans="2:65" ht="18" hidden="1" customHeight="1" outlineLevel="3">
      <c r="B92" s="166" t="s">
        <v>83</v>
      </c>
      <c r="C92" s="166" t="s">
        <v>302</v>
      </c>
      <c r="D92" s="166" t="s">
        <v>423</v>
      </c>
      <c r="E92" s="167" t="s">
        <v>461</v>
      </c>
      <c r="F92" s="166" t="s">
        <v>846</v>
      </c>
      <c r="G92" s="49">
        <v>25000</v>
      </c>
      <c r="H92" s="49">
        <v>0</v>
      </c>
      <c r="I92" s="49">
        <v>0</v>
      </c>
      <c r="J92" s="49">
        <v>0</v>
      </c>
      <c r="K92" s="165">
        <v>-25000</v>
      </c>
      <c r="L92" s="152">
        <v>0</v>
      </c>
      <c r="M92" s="49">
        <v>25000</v>
      </c>
      <c r="N92" s="49">
        <v>0</v>
      </c>
      <c r="O92" s="49">
        <v>0</v>
      </c>
      <c r="P92" s="49">
        <v>0</v>
      </c>
      <c r="Q92" s="165">
        <v>-25000</v>
      </c>
      <c r="R92" s="152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49">
        <v>0</v>
      </c>
      <c r="AF92" s="49">
        <v>0</v>
      </c>
      <c r="AG92" s="49">
        <v>0</v>
      </c>
      <c r="AH92" s="49">
        <v>0</v>
      </c>
      <c r="AI92" s="49">
        <v>0</v>
      </c>
      <c r="AJ92" s="49">
        <v>0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0</v>
      </c>
      <c r="AQ92" s="49">
        <v>0</v>
      </c>
      <c r="AR92" s="49">
        <v>0</v>
      </c>
      <c r="AS92" s="49">
        <v>0</v>
      </c>
      <c r="AT92" s="49">
        <v>0</v>
      </c>
      <c r="AU92" s="49">
        <v>0</v>
      </c>
      <c r="AV92" s="49">
        <v>0</v>
      </c>
      <c r="AW92" s="49">
        <v>0</v>
      </c>
      <c r="AX92" s="49">
        <v>0</v>
      </c>
      <c r="AY92" s="49">
        <v>0</v>
      </c>
      <c r="AZ92" s="49">
        <v>0</v>
      </c>
      <c r="BA92" s="49">
        <v>0</v>
      </c>
      <c r="BB92" s="49">
        <v>0</v>
      </c>
      <c r="BC92" s="49">
        <v>0</v>
      </c>
      <c r="BD92" s="49">
        <v>0</v>
      </c>
      <c r="BE92" s="49">
        <v>0</v>
      </c>
      <c r="BF92" s="49">
        <v>0</v>
      </c>
      <c r="BG92" s="49">
        <v>0</v>
      </c>
      <c r="BH92" s="49">
        <v>0</v>
      </c>
      <c r="BI92" s="49"/>
      <c r="BJ92" s="166"/>
      <c r="BK92" s="166"/>
      <c r="BL92" s="166"/>
      <c r="BM92" s="149">
        <v>0</v>
      </c>
    </row>
    <row r="93" spans="2:65" ht="18" hidden="1" customHeight="1" outlineLevel="3">
      <c r="B93" s="166" t="s">
        <v>83</v>
      </c>
      <c r="C93" s="166" t="s">
        <v>99</v>
      </c>
      <c r="D93" s="166" t="s">
        <v>424</v>
      </c>
      <c r="E93" s="167" t="s">
        <v>460</v>
      </c>
      <c r="F93" s="166" t="s">
        <v>847</v>
      </c>
      <c r="G93" s="49">
        <v>25000</v>
      </c>
      <c r="H93" s="49">
        <v>0</v>
      </c>
      <c r="I93" s="49">
        <v>0</v>
      </c>
      <c r="J93" s="49">
        <v>0</v>
      </c>
      <c r="K93" s="165">
        <v>-25000</v>
      </c>
      <c r="L93" s="152">
        <v>0</v>
      </c>
      <c r="M93" s="49">
        <v>25000</v>
      </c>
      <c r="N93" s="49">
        <v>0</v>
      </c>
      <c r="O93" s="49">
        <v>0</v>
      </c>
      <c r="P93" s="49">
        <v>0</v>
      </c>
      <c r="Q93" s="165">
        <v>-25000</v>
      </c>
      <c r="R93" s="152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0</v>
      </c>
      <c r="AE93" s="49">
        <v>0</v>
      </c>
      <c r="AF93" s="49">
        <v>0</v>
      </c>
      <c r="AG93" s="49">
        <v>0</v>
      </c>
      <c r="AH93" s="49">
        <v>0</v>
      </c>
      <c r="AI93" s="49">
        <v>0</v>
      </c>
      <c r="AJ93" s="49">
        <v>0</v>
      </c>
      <c r="AK93" s="49">
        <v>0</v>
      </c>
      <c r="AL93" s="49">
        <v>0</v>
      </c>
      <c r="AM93" s="49">
        <v>0</v>
      </c>
      <c r="AN93" s="49">
        <v>0</v>
      </c>
      <c r="AO93" s="49">
        <v>0</v>
      </c>
      <c r="AP93" s="49">
        <v>0</v>
      </c>
      <c r="AQ93" s="49">
        <v>0</v>
      </c>
      <c r="AR93" s="49">
        <v>0</v>
      </c>
      <c r="AS93" s="49">
        <v>0</v>
      </c>
      <c r="AT93" s="49">
        <v>0</v>
      </c>
      <c r="AU93" s="49">
        <v>0</v>
      </c>
      <c r="AV93" s="49">
        <v>0</v>
      </c>
      <c r="AW93" s="49">
        <v>0</v>
      </c>
      <c r="AX93" s="49">
        <v>0</v>
      </c>
      <c r="AY93" s="49">
        <v>0</v>
      </c>
      <c r="AZ93" s="49">
        <v>0</v>
      </c>
      <c r="BA93" s="49">
        <v>0</v>
      </c>
      <c r="BB93" s="49">
        <v>0</v>
      </c>
      <c r="BC93" s="49">
        <v>0</v>
      </c>
      <c r="BD93" s="49">
        <v>0</v>
      </c>
      <c r="BE93" s="49">
        <v>0</v>
      </c>
      <c r="BF93" s="49">
        <v>0</v>
      </c>
      <c r="BG93" s="49">
        <v>0</v>
      </c>
      <c r="BH93" s="49">
        <v>0</v>
      </c>
      <c r="BI93" s="49"/>
      <c r="BJ93" s="166"/>
      <c r="BK93" s="166"/>
      <c r="BL93" s="166"/>
      <c r="BM93" s="149">
        <v>0</v>
      </c>
    </row>
    <row r="94" spans="2:65" ht="18" hidden="1" customHeight="1" outlineLevel="3">
      <c r="B94" s="166" t="s">
        <v>83</v>
      </c>
      <c r="C94" s="166" t="s">
        <v>720</v>
      </c>
      <c r="D94" s="166" t="s">
        <v>559</v>
      </c>
      <c r="E94" s="167" t="s">
        <v>579</v>
      </c>
      <c r="F94" s="166" t="s">
        <v>848</v>
      </c>
      <c r="G94" s="49">
        <v>25000</v>
      </c>
      <c r="H94" s="49">
        <v>0</v>
      </c>
      <c r="I94" s="49">
        <v>0</v>
      </c>
      <c r="J94" s="49">
        <v>0</v>
      </c>
      <c r="K94" s="165">
        <v>-25000</v>
      </c>
      <c r="L94" s="152">
        <v>0</v>
      </c>
      <c r="M94" s="49">
        <v>25000</v>
      </c>
      <c r="N94" s="49">
        <v>0</v>
      </c>
      <c r="O94" s="49">
        <v>0</v>
      </c>
      <c r="P94" s="49">
        <v>0</v>
      </c>
      <c r="Q94" s="165">
        <v>-25000</v>
      </c>
      <c r="R94" s="152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49">
        <v>0</v>
      </c>
      <c r="AF94" s="49">
        <v>0</v>
      </c>
      <c r="AG94" s="49">
        <v>0</v>
      </c>
      <c r="AH94" s="49">
        <v>0</v>
      </c>
      <c r="AI94" s="49">
        <v>0</v>
      </c>
      <c r="AJ94" s="49">
        <v>0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0</v>
      </c>
      <c r="AR94" s="49">
        <v>0</v>
      </c>
      <c r="AS94" s="49">
        <v>0</v>
      </c>
      <c r="AT94" s="49">
        <v>0</v>
      </c>
      <c r="AU94" s="49">
        <v>0</v>
      </c>
      <c r="AV94" s="49">
        <v>0</v>
      </c>
      <c r="AW94" s="49">
        <v>0</v>
      </c>
      <c r="AX94" s="49">
        <v>0</v>
      </c>
      <c r="AY94" s="49">
        <v>0</v>
      </c>
      <c r="AZ94" s="49">
        <v>0</v>
      </c>
      <c r="BA94" s="49">
        <v>0</v>
      </c>
      <c r="BB94" s="49">
        <v>0</v>
      </c>
      <c r="BC94" s="49">
        <v>0</v>
      </c>
      <c r="BD94" s="49">
        <v>0</v>
      </c>
      <c r="BE94" s="49">
        <v>0</v>
      </c>
      <c r="BF94" s="49">
        <v>0</v>
      </c>
      <c r="BG94" s="49">
        <v>0</v>
      </c>
      <c r="BH94" s="49">
        <v>0</v>
      </c>
      <c r="BI94" s="49"/>
      <c r="BJ94" s="166"/>
      <c r="BK94" s="166"/>
      <c r="BL94" s="166"/>
      <c r="BM94" s="149">
        <v>0</v>
      </c>
    </row>
    <row r="95" spans="2:65" ht="18" hidden="1" customHeight="1" outlineLevel="3">
      <c r="B95" s="166" t="s">
        <v>83</v>
      </c>
      <c r="C95" s="166" t="s">
        <v>720</v>
      </c>
      <c r="D95" s="166" t="s">
        <v>560</v>
      </c>
      <c r="E95" s="167" t="s">
        <v>580</v>
      </c>
      <c r="F95" s="166" t="s">
        <v>849</v>
      </c>
      <c r="G95" s="49">
        <v>25000</v>
      </c>
      <c r="H95" s="49">
        <v>0</v>
      </c>
      <c r="I95" s="49">
        <v>0</v>
      </c>
      <c r="J95" s="49">
        <v>0</v>
      </c>
      <c r="K95" s="165">
        <v>-25000</v>
      </c>
      <c r="L95" s="152">
        <v>0</v>
      </c>
      <c r="M95" s="49">
        <v>25000</v>
      </c>
      <c r="N95" s="49">
        <v>0</v>
      </c>
      <c r="O95" s="49">
        <v>0</v>
      </c>
      <c r="P95" s="49">
        <v>0</v>
      </c>
      <c r="Q95" s="165">
        <v>-25000</v>
      </c>
      <c r="R95" s="152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0</v>
      </c>
      <c r="AF95" s="49">
        <v>0</v>
      </c>
      <c r="AG95" s="49">
        <v>0</v>
      </c>
      <c r="AH95" s="49">
        <v>0</v>
      </c>
      <c r="AI95" s="49">
        <v>0</v>
      </c>
      <c r="AJ95" s="49">
        <v>0</v>
      </c>
      <c r="AK95" s="49">
        <v>0</v>
      </c>
      <c r="AL95" s="49">
        <v>0</v>
      </c>
      <c r="AM95" s="49">
        <v>0</v>
      </c>
      <c r="AN95" s="49">
        <v>0</v>
      </c>
      <c r="AO95" s="49">
        <v>0</v>
      </c>
      <c r="AP95" s="49">
        <v>0</v>
      </c>
      <c r="AQ95" s="49">
        <v>0</v>
      </c>
      <c r="AR95" s="49">
        <v>0</v>
      </c>
      <c r="AS95" s="49">
        <v>0</v>
      </c>
      <c r="AT95" s="49">
        <v>0</v>
      </c>
      <c r="AU95" s="49">
        <v>0</v>
      </c>
      <c r="AV95" s="49">
        <v>0</v>
      </c>
      <c r="AW95" s="49">
        <v>0</v>
      </c>
      <c r="AX95" s="49">
        <v>0</v>
      </c>
      <c r="AY95" s="49">
        <v>0</v>
      </c>
      <c r="AZ95" s="49">
        <v>0</v>
      </c>
      <c r="BA95" s="49">
        <v>0</v>
      </c>
      <c r="BB95" s="49">
        <v>0</v>
      </c>
      <c r="BC95" s="49">
        <v>0</v>
      </c>
      <c r="BD95" s="49">
        <v>0</v>
      </c>
      <c r="BE95" s="49">
        <v>0</v>
      </c>
      <c r="BF95" s="49">
        <v>0</v>
      </c>
      <c r="BG95" s="49">
        <v>0</v>
      </c>
      <c r="BH95" s="49">
        <v>0</v>
      </c>
      <c r="BI95" s="49"/>
      <c r="BJ95" s="166"/>
      <c r="BK95" s="166"/>
      <c r="BL95" s="166"/>
      <c r="BM95" s="149">
        <v>0</v>
      </c>
    </row>
    <row r="96" spans="2:65" ht="18" hidden="1" customHeight="1" outlineLevel="3">
      <c r="B96" s="166" t="s">
        <v>83</v>
      </c>
      <c r="C96" s="166" t="s">
        <v>165</v>
      </c>
      <c r="D96" s="166" t="s">
        <v>608</v>
      </c>
      <c r="E96" s="167" t="s">
        <v>650</v>
      </c>
      <c r="F96" s="166" t="s">
        <v>850</v>
      </c>
      <c r="G96" s="49">
        <v>25000</v>
      </c>
      <c r="H96" s="49">
        <v>0</v>
      </c>
      <c r="I96" s="49">
        <v>0</v>
      </c>
      <c r="J96" s="49">
        <v>0</v>
      </c>
      <c r="K96" s="165">
        <v>-25000</v>
      </c>
      <c r="L96" s="152">
        <v>0</v>
      </c>
      <c r="M96" s="49">
        <v>25000</v>
      </c>
      <c r="N96" s="49">
        <v>0</v>
      </c>
      <c r="O96" s="49">
        <v>0</v>
      </c>
      <c r="P96" s="49">
        <v>0</v>
      </c>
      <c r="Q96" s="165">
        <v>-25000</v>
      </c>
      <c r="R96" s="152">
        <v>0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49">
        <v>0</v>
      </c>
      <c r="AA96" s="49">
        <v>0</v>
      </c>
      <c r="AB96" s="49">
        <v>0</v>
      </c>
      <c r="AC96" s="49">
        <v>0</v>
      </c>
      <c r="AD96" s="49">
        <v>0</v>
      </c>
      <c r="AE96" s="49">
        <v>0</v>
      </c>
      <c r="AF96" s="49">
        <v>0</v>
      </c>
      <c r="AG96" s="49">
        <v>0</v>
      </c>
      <c r="AH96" s="49">
        <v>0</v>
      </c>
      <c r="AI96" s="49">
        <v>0</v>
      </c>
      <c r="AJ96" s="49">
        <v>0</v>
      </c>
      <c r="AK96" s="49">
        <v>0</v>
      </c>
      <c r="AL96" s="49">
        <v>0</v>
      </c>
      <c r="AM96" s="49">
        <v>0</v>
      </c>
      <c r="AN96" s="49">
        <v>0</v>
      </c>
      <c r="AO96" s="49">
        <v>0</v>
      </c>
      <c r="AP96" s="49">
        <v>0</v>
      </c>
      <c r="AQ96" s="49">
        <v>0</v>
      </c>
      <c r="AR96" s="49">
        <v>0</v>
      </c>
      <c r="AS96" s="49">
        <v>0</v>
      </c>
      <c r="AT96" s="49">
        <v>0</v>
      </c>
      <c r="AU96" s="49">
        <v>0</v>
      </c>
      <c r="AV96" s="49">
        <v>0</v>
      </c>
      <c r="AW96" s="49">
        <v>0</v>
      </c>
      <c r="AX96" s="49">
        <v>0</v>
      </c>
      <c r="AY96" s="49">
        <v>0</v>
      </c>
      <c r="AZ96" s="49">
        <v>0</v>
      </c>
      <c r="BA96" s="49">
        <v>0</v>
      </c>
      <c r="BB96" s="49">
        <v>0</v>
      </c>
      <c r="BC96" s="49">
        <v>0</v>
      </c>
      <c r="BD96" s="49">
        <v>0</v>
      </c>
      <c r="BE96" s="49">
        <v>0</v>
      </c>
      <c r="BF96" s="49">
        <v>0</v>
      </c>
      <c r="BG96" s="49">
        <v>0</v>
      </c>
      <c r="BH96" s="49">
        <v>0</v>
      </c>
      <c r="BI96" s="49"/>
      <c r="BJ96" s="166"/>
      <c r="BK96" s="166"/>
      <c r="BL96" s="166"/>
      <c r="BM96" s="149">
        <v>0</v>
      </c>
    </row>
    <row r="97" spans="2:65" ht="18" hidden="1" customHeight="1" outlineLevel="3">
      <c r="B97" s="166" t="s">
        <v>83</v>
      </c>
      <c r="C97" s="166" t="s">
        <v>99</v>
      </c>
      <c r="D97" s="166" t="s">
        <v>609</v>
      </c>
      <c r="E97" s="167" t="s">
        <v>651</v>
      </c>
      <c r="F97" s="166" t="s">
        <v>851</v>
      </c>
      <c r="G97" s="49">
        <v>45000</v>
      </c>
      <c r="H97" s="49">
        <v>0</v>
      </c>
      <c r="I97" s="49">
        <v>0</v>
      </c>
      <c r="J97" s="49">
        <v>0</v>
      </c>
      <c r="K97" s="165">
        <v>-45000</v>
      </c>
      <c r="L97" s="152">
        <v>0</v>
      </c>
      <c r="M97" s="49">
        <v>45000</v>
      </c>
      <c r="N97" s="49">
        <v>0</v>
      </c>
      <c r="O97" s="49">
        <v>0</v>
      </c>
      <c r="P97" s="49">
        <v>0</v>
      </c>
      <c r="Q97" s="165">
        <v>-45000</v>
      </c>
      <c r="R97" s="152">
        <v>0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49">
        <v>0</v>
      </c>
      <c r="AA97" s="49">
        <v>0</v>
      </c>
      <c r="AB97" s="49">
        <v>0</v>
      </c>
      <c r="AC97" s="49">
        <v>0</v>
      </c>
      <c r="AD97" s="49">
        <v>0</v>
      </c>
      <c r="AE97" s="49">
        <v>0</v>
      </c>
      <c r="AF97" s="49">
        <v>0</v>
      </c>
      <c r="AG97" s="49">
        <v>0</v>
      </c>
      <c r="AH97" s="49">
        <v>0</v>
      </c>
      <c r="AI97" s="49">
        <v>0</v>
      </c>
      <c r="AJ97" s="49">
        <v>0</v>
      </c>
      <c r="AK97" s="49">
        <v>0</v>
      </c>
      <c r="AL97" s="49">
        <v>0</v>
      </c>
      <c r="AM97" s="49">
        <v>0</v>
      </c>
      <c r="AN97" s="49">
        <v>0</v>
      </c>
      <c r="AO97" s="49">
        <v>0</v>
      </c>
      <c r="AP97" s="49">
        <v>0</v>
      </c>
      <c r="AQ97" s="49">
        <v>0</v>
      </c>
      <c r="AR97" s="49">
        <v>0</v>
      </c>
      <c r="AS97" s="49">
        <v>0</v>
      </c>
      <c r="AT97" s="49">
        <v>0</v>
      </c>
      <c r="AU97" s="49">
        <v>0</v>
      </c>
      <c r="AV97" s="49">
        <v>0</v>
      </c>
      <c r="AW97" s="49">
        <v>0</v>
      </c>
      <c r="AX97" s="49">
        <v>0</v>
      </c>
      <c r="AY97" s="49">
        <v>0</v>
      </c>
      <c r="AZ97" s="49">
        <v>0</v>
      </c>
      <c r="BA97" s="49">
        <v>0</v>
      </c>
      <c r="BB97" s="49">
        <v>0</v>
      </c>
      <c r="BC97" s="49">
        <v>0</v>
      </c>
      <c r="BD97" s="49">
        <v>0</v>
      </c>
      <c r="BE97" s="49">
        <v>0</v>
      </c>
      <c r="BF97" s="49">
        <v>0</v>
      </c>
      <c r="BG97" s="49">
        <v>0</v>
      </c>
      <c r="BH97" s="49">
        <v>0</v>
      </c>
      <c r="BI97" s="49"/>
      <c r="BJ97" s="166"/>
      <c r="BK97" s="166"/>
      <c r="BL97" s="166"/>
      <c r="BM97" s="149">
        <v>0</v>
      </c>
    </row>
    <row r="98" spans="2:65" ht="18" hidden="1" customHeight="1" outlineLevel="3">
      <c r="B98" s="166" t="s">
        <v>83</v>
      </c>
      <c r="C98" s="166" t="s">
        <v>100</v>
      </c>
      <c r="D98" s="166" t="s">
        <v>610</v>
      </c>
      <c r="E98" s="167" t="s">
        <v>643</v>
      </c>
      <c r="F98" s="166" t="s">
        <v>852</v>
      </c>
      <c r="G98" s="49">
        <v>25000</v>
      </c>
      <c r="H98" s="49">
        <v>0</v>
      </c>
      <c r="I98" s="49">
        <v>0</v>
      </c>
      <c r="J98" s="49">
        <v>0</v>
      </c>
      <c r="K98" s="165">
        <v>-25000</v>
      </c>
      <c r="L98" s="152">
        <v>0</v>
      </c>
      <c r="M98" s="49">
        <v>25000</v>
      </c>
      <c r="N98" s="49">
        <v>0</v>
      </c>
      <c r="O98" s="49">
        <v>0</v>
      </c>
      <c r="P98" s="49">
        <v>0</v>
      </c>
      <c r="Q98" s="165">
        <v>-25000</v>
      </c>
      <c r="R98" s="152">
        <v>0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49">
        <v>0</v>
      </c>
      <c r="AA98" s="49">
        <v>0</v>
      </c>
      <c r="AB98" s="49">
        <v>0</v>
      </c>
      <c r="AC98" s="49">
        <v>0</v>
      </c>
      <c r="AD98" s="49">
        <v>0</v>
      </c>
      <c r="AE98" s="49">
        <v>0</v>
      </c>
      <c r="AF98" s="49">
        <v>0</v>
      </c>
      <c r="AG98" s="49">
        <v>0</v>
      </c>
      <c r="AH98" s="49">
        <v>0</v>
      </c>
      <c r="AI98" s="49">
        <v>0</v>
      </c>
      <c r="AJ98" s="49">
        <v>0</v>
      </c>
      <c r="AK98" s="49">
        <v>0</v>
      </c>
      <c r="AL98" s="49">
        <v>0</v>
      </c>
      <c r="AM98" s="49">
        <v>0</v>
      </c>
      <c r="AN98" s="49">
        <v>0</v>
      </c>
      <c r="AO98" s="49">
        <v>0</v>
      </c>
      <c r="AP98" s="49">
        <v>0</v>
      </c>
      <c r="AQ98" s="49">
        <v>0</v>
      </c>
      <c r="AR98" s="49">
        <v>0</v>
      </c>
      <c r="AS98" s="49">
        <v>0</v>
      </c>
      <c r="AT98" s="49">
        <v>0</v>
      </c>
      <c r="AU98" s="49">
        <v>0</v>
      </c>
      <c r="AV98" s="49">
        <v>0</v>
      </c>
      <c r="AW98" s="49">
        <v>0</v>
      </c>
      <c r="AX98" s="49">
        <v>0</v>
      </c>
      <c r="AY98" s="49">
        <v>0</v>
      </c>
      <c r="AZ98" s="49">
        <v>0</v>
      </c>
      <c r="BA98" s="49">
        <v>0</v>
      </c>
      <c r="BB98" s="49">
        <v>0</v>
      </c>
      <c r="BC98" s="49">
        <v>0</v>
      </c>
      <c r="BD98" s="49">
        <v>0</v>
      </c>
      <c r="BE98" s="49">
        <v>0</v>
      </c>
      <c r="BF98" s="49">
        <v>0</v>
      </c>
      <c r="BG98" s="49">
        <v>0</v>
      </c>
      <c r="BH98" s="49">
        <v>0</v>
      </c>
      <c r="BI98" s="49"/>
      <c r="BJ98" s="166"/>
      <c r="BK98" s="166"/>
      <c r="BL98" s="166"/>
      <c r="BM98" s="149">
        <v>0</v>
      </c>
    </row>
    <row r="99" spans="2:65" ht="18" hidden="1" customHeight="1" outlineLevel="3">
      <c r="B99" s="166" t="s">
        <v>83</v>
      </c>
      <c r="C99" s="166" t="s">
        <v>165</v>
      </c>
      <c r="D99" s="166" t="s">
        <v>692</v>
      </c>
      <c r="E99" s="167" t="s">
        <v>700</v>
      </c>
      <c r="F99" s="166" t="s">
        <v>853</v>
      </c>
      <c r="G99" s="49">
        <v>25000</v>
      </c>
      <c r="H99" s="49">
        <v>0</v>
      </c>
      <c r="I99" s="49">
        <v>0</v>
      </c>
      <c r="J99" s="49">
        <v>0</v>
      </c>
      <c r="K99" s="165">
        <v>-25000</v>
      </c>
      <c r="L99" s="152">
        <v>0</v>
      </c>
      <c r="M99" s="49">
        <v>25000</v>
      </c>
      <c r="N99" s="49">
        <v>0</v>
      </c>
      <c r="O99" s="49">
        <v>0</v>
      </c>
      <c r="P99" s="49">
        <v>0</v>
      </c>
      <c r="Q99" s="165">
        <v>-25000</v>
      </c>
      <c r="R99" s="152">
        <v>0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49">
        <v>0</v>
      </c>
      <c r="AA99" s="49">
        <v>0</v>
      </c>
      <c r="AB99" s="49">
        <v>0</v>
      </c>
      <c r="AC99" s="49">
        <v>0</v>
      </c>
      <c r="AD99" s="49">
        <v>0</v>
      </c>
      <c r="AE99" s="49">
        <v>0</v>
      </c>
      <c r="AF99" s="49">
        <v>0</v>
      </c>
      <c r="AG99" s="49">
        <v>0</v>
      </c>
      <c r="AH99" s="49">
        <v>0</v>
      </c>
      <c r="AI99" s="49">
        <v>0</v>
      </c>
      <c r="AJ99" s="49">
        <v>0</v>
      </c>
      <c r="AK99" s="49">
        <v>0</v>
      </c>
      <c r="AL99" s="49">
        <v>0</v>
      </c>
      <c r="AM99" s="49">
        <v>0</v>
      </c>
      <c r="AN99" s="49">
        <v>0</v>
      </c>
      <c r="AO99" s="49">
        <v>0</v>
      </c>
      <c r="AP99" s="49">
        <v>0</v>
      </c>
      <c r="AQ99" s="49">
        <v>0</v>
      </c>
      <c r="AR99" s="49">
        <v>0</v>
      </c>
      <c r="AS99" s="49">
        <v>0</v>
      </c>
      <c r="AT99" s="49">
        <v>0</v>
      </c>
      <c r="AU99" s="49">
        <v>0</v>
      </c>
      <c r="AV99" s="49">
        <v>0</v>
      </c>
      <c r="AW99" s="49">
        <v>0</v>
      </c>
      <c r="AX99" s="49">
        <v>0</v>
      </c>
      <c r="AY99" s="49">
        <v>0</v>
      </c>
      <c r="AZ99" s="49">
        <v>0</v>
      </c>
      <c r="BA99" s="49">
        <v>0</v>
      </c>
      <c r="BB99" s="49">
        <v>0</v>
      </c>
      <c r="BC99" s="49">
        <v>0</v>
      </c>
      <c r="BD99" s="49">
        <v>0</v>
      </c>
      <c r="BE99" s="49">
        <v>0</v>
      </c>
      <c r="BF99" s="49">
        <v>0</v>
      </c>
      <c r="BG99" s="49">
        <v>0</v>
      </c>
      <c r="BH99" s="49">
        <v>0</v>
      </c>
      <c r="BI99" s="49"/>
      <c r="BJ99" s="166"/>
      <c r="BK99" s="166"/>
      <c r="BL99" s="166"/>
      <c r="BM99" s="149">
        <v>0</v>
      </c>
    </row>
    <row r="100" spans="2:65" ht="18" hidden="1" customHeight="1" outlineLevel="3">
      <c r="B100" s="166" t="s">
        <v>83</v>
      </c>
      <c r="C100" s="166" t="s">
        <v>720</v>
      </c>
      <c r="D100" s="166" t="s">
        <v>756</v>
      </c>
      <c r="E100" s="167" t="s">
        <v>773</v>
      </c>
      <c r="F100" s="166" t="s">
        <v>854</v>
      </c>
      <c r="G100" s="49">
        <v>45000</v>
      </c>
      <c r="H100" s="49">
        <v>0</v>
      </c>
      <c r="I100" s="49">
        <v>0</v>
      </c>
      <c r="J100" s="49">
        <v>0</v>
      </c>
      <c r="K100" s="165">
        <v>-45000</v>
      </c>
      <c r="L100" s="152">
        <v>0</v>
      </c>
      <c r="M100" s="49">
        <v>45000</v>
      </c>
      <c r="N100" s="49">
        <v>0</v>
      </c>
      <c r="O100" s="49">
        <v>0</v>
      </c>
      <c r="P100" s="49">
        <v>0</v>
      </c>
      <c r="Q100" s="165">
        <v>-45000</v>
      </c>
      <c r="R100" s="152">
        <v>0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49">
        <v>0</v>
      </c>
      <c r="AA100" s="49">
        <v>0</v>
      </c>
      <c r="AB100" s="49">
        <v>0</v>
      </c>
      <c r="AC100" s="49">
        <v>0</v>
      </c>
      <c r="AD100" s="49">
        <v>0</v>
      </c>
      <c r="AE100" s="49">
        <v>0</v>
      </c>
      <c r="AF100" s="49">
        <v>0</v>
      </c>
      <c r="AG100" s="49">
        <v>0</v>
      </c>
      <c r="AH100" s="49">
        <v>0</v>
      </c>
      <c r="AI100" s="49">
        <v>0</v>
      </c>
      <c r="AJ100" s="49">
        <v>0</v>
      </c>
      <c r="AK100" s="49">
        <v>0</v>
      </c>
      <c r="AL100" s="49">
        <v>0</v>
      </c>
      <c r="AM100" s="49">
        <v>0</v>
      </c>
      <c r="AN100" s="49">
        <v>0</v>
      </c>
      <c r="AO100" s="49">
        <v>0</v>
      </c>
      <c r="AP100" s="49">
        <v>0</v>
      </c>
      <c r="AQ100" s="49">
        <v>0</v>
      </c>
      <c r="AR100" s="49">
        <v>0</v>
      </c>
      <c r="AS100" s="49">
        <v>0</v>
      </c>
      <c r="AT100" s="49">
        <v>0</v>
      </c>
      <c r="AU100" s="49">
        <v>0</v>
      </c>
      <c r="AV100" s="49">
        <v>0</v>
      </c>
      <c r="AW100" s="49">
        <v>0</v>
      </c>
      <c r="AX100" s="49">
        <v>0</v>
      </c>
      <c r="AY100" s="49">
        <v>0</v>
      </c>
      <c r="AZ100" s="49">
        <v>0</v>
      </c>
      <c r="BA100" s="49">
        <v>0</v>
      </c>
      <c r="BB100" s="49">
        <v>0</v>
      </c>
      <c r="BC100" s="49">
        <v>0</v>
      </c>
      <c r="BD100" s="49">
        <v>0</v>
      </c>
      <c r="BE100" s="49">
        <v>0</v>
      </c>
      <c r="BF100" s="49">
        <v>0</v>
      </c>
      <c r="BG100" s="49">
        <v>0</v>
      </c>
      <c r="BH100" s="49">
        <v>0</v>
      </c>
      <c r="BI100" s="49"/>
      <c r="BJ100" s="166"/>
      <c r="BK100" s="166"/>
      <c r="BL100" s="166"/>
      <c r="BM100" s="149">
        <v>0</v>
      </c>
    </row>
    <row r="101" spans="2:65" ht="18" hidden="1" customHeight="1" outlineLevel="3">
      <c r="B101" s="166" t="s">
        <v>83</v>
      </c>
      <c r="C101" s="166" t="s">
        <v>334</v>
      </c>
      <c r="D101" s="166" t="s">
        <v>757</v>
      </c>
      <c r="E101" s="167" t="s">
        <v>774</v>
      </c>
      <c r="F101" s="166" t="s">
        <v>854</v>
      </c>
      <c r="G101" s="49">
        <v>25000</v>
      </c>
      <c r="H101" s="49">
        <v>0</v>
      </c>
      <c r="I101" s="49">
        <v>0</v>
      </c>
      <c r="J101" s="49">
        <v>0</v>
      </c>
      <c r="K101" s="165">
        <v>-25000</v>
      </c>
      <c r="L101" s="152">
        <v>0</v>
      </c>
      <c r="M101" s="49">
        <v>25000</v>
      </c>
      <c r="N101" s="49">
        <v>0</v>
      </c>
      <c r="O101" s="49">
        <v>0</v>
      </c>
      <c r="P101" s="49">
        <v>0</v>
      </c>
      <c r="Q101" s="165">
        <v>-25000</v>
      </c>
      <c r="R101" s="152">
        <v>0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49">
        <v>0</v>
      </c>
      <c r="AA101" s="49">
        <v>0</v>
      </c>
      <c r="AB101" s="49">
        <v>0</v>
      </c>
      <c r="AC101" s="49">
        <v>0</v>
      </c>
      <c r="AD101" s="49">
        <v>0</v>
      </c>
      <c r="AE101" s="49">
        <v>0</v>
      </c>
      <c r="AF101" s="49">
        <v>0</v>
      </c>
      <c r="AG101" s="49">
        <v>0</v>
      </c>
      <c r="AH101" s="49">
        <v>0</v>
      </c>
      <c r="AI101" s="49">
        <v>0</v>
      </c>
      <c r="AJ101" s="49">
        <v>0</v>
      </c>
      <c r="AK101" s="49">
        <v>0</v>
      </c>
      <c r="AL101" s="49">
        <v>0</v>
      </c>
      <c r="AM101" s="49">
        <v>0</v>
      </c>
      <c r="AN101" s="49">
        <v>0</v>
      </c>
      <c r="AO101" s="49">
        <v>0</v>
      </c>
      <c r="AP101" s="49">
        <v>0</v>
      </c>
      <c r="AQ101" s="49">
        <v>0</v>
      </c>
      <c r="AR101" s="49">
        <v>0</v>
      </c>
      <c r="AS101" s="49">
        <v>0</v>
      </c>
      <c r="AT101" s="49">
        <v>0</v>
      </c>
      <c r="AU101" s="49">
        <v>0</v>
      </c>
      <c r="AV101" s="49">
        <v>0</v>
      </c>
      <c r="AW101" s="49">
        <v>0</v>
      </c>
      <c r="AX101" s="49">
        <v>0</v>
      </c>
      <c r="AY101" s="49">
        <v>0</v>
      </c>
      <c r="AZ101" s="49">
        <v>0</v>
      </c>
      <c r="BA101" s="49">
        <v>0</v>
      </c>
      <c r="BB101" s="49">
        <v>0</v>
      </c>
      <c r="BC101" s="49">
        <v>0</v>
      </c>
      <c r="BD101" s="49">
        <v>0</v>
      </c>
      <c r="BE101" s="49">
        <v>0</v>
      </c>
      <c r="BF101" s="49">
        <v>0</v>
      </c>
      <c r="BG101" s="49">
        <v>0</v>
      </c>
      <c r="BH101" s="49">
        <v>0</v>
      </c>
      <c r="BI101" s="49"/>
      <c r="BJ101" s="166"/>
      <c r="BK101" s="166"/>
      <c r="BL101" s="166"/>
      <c r="BM101" s="149">
        <v>0</v>
      </c>
    </row>
    <row r="102" spans="2:65" ht="18" hidden="1" customHeight="1" outlineLevel="3">
      <c r="B102" s="166" t="s">
        <v>83</v>
      </c>
      <c r="C102" s="166" t="s">
        <v>845</v>
      </c>
      <c r="D102" s="166" t="s">
        <v>1172</v>
      </c>
      <c r="E102" s="167" t="s">
        <v>1173</v>
      </c>
      <c r="F102" s="166"/>
      <c r="G102" s="49">
        <v>25000</v>
      </c>
      <c r="H102" s="49">
        <v>26275.018</v>
      </c>
      <c r="I102" s="49">
        <v>0</v>
      </c>
      <c r="J102" s="49">
        <v>26275.018</v>
      </c>
      <c r="K102" s="165">
        <v>1275.018</v>
      </c>
      <c r="L102" s="152">
        <v>1.05100072</v>
      </c>
      <c r="M102" s="49">
        <v>25000</v>
      </c>
      <c r="N102" s="49">
        <v>26275.018</v>
      </c>
      <c r="O102" s="49">
        <v>0</v>
      </c>
      <c r="P102" s="49">
        <v>26275.018</v>
      </c>
      <c r="Q102" s="165">
        <v>1275.018</v>
      </c>
      <c r="R102" s="152">
        <v>1.05100072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13711.096</v>
      </c>
      <c r="Y102" s="49">
        <v>0</v>
      </c>
      <c r="Z102" s="49">
        <v>0</v>
      </c>
      <c r="AA102" s="49">
        <v>0</v>
      </c>
      <c r="AB102" s="49">
        <v>0</v>
      </c>
      <c r="AC102" s="49">
        <v>0</v>
      </c>
      <c r="AD102" s="49">
        <v>0</v>
      </c>
      <c r="AE102" s="49">
        <v>0</v>
      </c>
      <c r="AF102" s="49">
        <v>0</v>
      </c>
      <c r="AG102" s="49">
        <v>1553.921</v>
      </c>
      <c r="AH102" s="49">
        <v>0</v>
      </c>
      <c r="AI102" s="49">
        <v>0</v>
      </c>
      <c r="AJ102" s="49">
        <v>5265.0529999999999</v>
      </c>
      <c r="AK102" s="49">
        <v>0</v>
      </c>
      <c r="AL102" s="49">
        <v>0</v>
      </c>
      <c r="AM102" s="49">
        <v>0</v>
      </c>
      <c r="AN102" s="49">
        <v>0</v>
      </c>
      <c r="AO102" s="49">
        <v>0</v>
      </c>
      <c r="AP102" s="49">
        <v>1371.11</v>
      </c>
      <c r="AQ102" s="49">
        <v>0</v>
      </c>
      <c r="AR102" s="49">
        <v>0</v>
      </c>
      <c r="AS102" s="49">
        <v>0</v>
      </c>
      <c r="AT102" s="49">
        <v>0</v>
      </c>
      <c r="AU102" s="49">
        <v>0</v>
      </c>
      <c r="AV102" s="49">
        <v>877.50900000000001</v>
      </c>
      <c r="AW102" s="49">
        <v>0</v>
      </c>
      <c r="AX102" s="49">
        <v>0</v>
      </c>
      <c r="AY102" s="49">
        <v>0</v>
      </c>
      <c r="AZ102" s="49">
        <v>1096.8889999999999</v>
      </c>
      <c r="BA102" s="49">
        <v>1096.8889999999999</v>
      </c>
      <c r="BB102" s="49">
        <v>0</v>
      </c>
      <c r="BC102" s="49">
        <v>0</v>
      </c>
      <c r="BD102" s="49">
        <v>0</v>
      </c>
      <c r="BE102" s="49">
        <v>1302.5509999999999</v>
      </c>
      <c r="BF102" s="49">
        <v>0</v>
      </c>
      <c r="BG102" s="49">
        <v>0</v>
      </c>
      <c r="BH102" s="49">
        <v>0</v>
      </c>
      <c r="BI102" s="49"/>
      <c r="BJ102" s="166"/>
      <c r="BK102" s="166"/>
      <c r="BL102" s="166"/>
      <c r="BM102" s="149">
        <v>-3.637978807091713E-12</v>
      </c>
    </row>
    <row r="103" spans="2:65" ht="18" hidden="1" customHeight="1" outlineLevel="3">
      <c r="B103" s="166" t="s">
        <v>83</v>
      </c>
      <c r="C103" s="166" t="s">
        <v>845</v>
      </c>
      <c r="D103" s="166" t="s">
        <v>855</v>
      </c>
      <c r="E103" s="167" t="s">
        <v>856</v>
      </c>
      <c r="F103" s="166"/>
      <c r="G103" s="49">
        <v>25000</v>
      </c>
      <c r="H103" s="49">
        <v>0</v>
      </c>
      <c r="I103" s="49">
        <v>0</v>
      </c>
      <c r="J103" s="49">
        <v>0</v>
      </c>
      <c r="K103" s="165">
        <v>-25000</v>
      </c>
      <c r="L103" s="152">
        <v>0</v>
      </c>
      <c r="M103" s="49">
        <v>25000</v>
      </c>
      <c r="N103" s="49">
        <v>0</v>
      </c>
      <c r="O103" s="49">
        <v>0</v>
      </c>
      <c r="P103" s="49">
        <v>0</v>
      </c>
      <c r="Q103" s="165">
        <v>-25000</v>
      </c>
      <c r="R103" s="152">
        <v>0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49">
        <v>0</v>
      </c>
      <c r="AA103" s="49">
        <v>0</v>
      </c>
      <c r="AB103" s="49">
        <v>0</v>
      </c>
      <c r="AC103" s="49">
        <v>0</v>
      </c>
      <c r="AD103" s="49">
        <v>0</v>
      </c>
      <c r="AE103" s="49">
        <v>0</v>
      </c>
      <c r="AF103" s="49">
        <v>0</v>
      </c>
      <c r="AG103" s="49">
        <v>0</v>
      </c>
      <c r="AH103" s="49">
        <v>0</v>
      </c>
      <c r="AI103" s="49">
        <v>0</v>
      </c>
      <c r="AJ103" s="49">
        <v>0</v>
      </c>
      <c r="AK103" s="49">
        <v>0</v>
      </c>
      <c r="AL103" s="49">
        <v>0</v>
      </c>
      <c r="AM103" s="49">
        <v>0</v>
      </c>
      <c r="AN103" s="49">
        <v>0</v>
      </c>
      <c r="AO103" s="49">
        <v>0</v>
      </c>
      <c r="AP103" s="49">
        <v>0</v>
      </c>
      <c r="AQ103" s="49">
        <v>0</v>
      </c>
      <c r="AR103" s="49">
        <v>0</v>
      </c>
      <c r="AS103" s="49">
        <v>0</v>
      </c>
      <c r="AT103" s="49">
        <v>0</v>
      </c>
      <c r="AU103" s="49">
        <v>0</v>
      </c>
      <c r="AV103" s="49">
        <v>0</v>
      </c>
      <c r="AW103" s="49">
        <v>0</v>
      </c>
      <c r="AX103" s="49">
        <v>0</v>
      </c>
      <c r="AY103" s="49">
        <v>0</v>
      </c>
      <c r="AZ103" s="49">
        <v>0</v>
      </c>
      <c r="BA103" s="49">
        <v>0</v>
      </c>
      <c r="BB103" s="49">
        <v>0</v>
      </c>
      <c r="BC103" s="49">
        <v>0</v>
      </c>
      <c r="BD103" s="49">
        <v>0</v>
      </c>
      <c r="BE103" s="49">
        <v>0</v>
      </c>
      <c r="BF103" s="49">
        <v>0</v>
      </c>
      <c r="BG103" s="49">
        <v>0</v>
      </c>
      <c r="BH103" s="49">
        <v>0</v>
      </c>
      <c r="BI103" s="49"/>
      <c r="BJ103" s="166"/>
      <c r="BK103" s="166"/>
      <c r="BL103" s="166"/>
      <c r="BM103" s="149">
        <v>0</v>
      </c>
    </row>
    <row r="104" spans="2:65" ht="18" hidden="1" customHeight="1" outlineLevel="3">
      <c r="B104" s="166" t="s">
        <v>83</v>
      </c>
      <c r="C104" s="166" t="s">
        <v>845</v>
      </c>
      <c r="D104" s="166" t="s">
        <v>1085</v>
      </c>
      <c r="E104" s="167" t="s">
        <v>1086</v>
      </c>
      <c r="F104" s="166"/>
      <c r="G104" s="49">
        <v>25000</v>
      </c>
      <c r="H104" s="49">
        <v>0</v>
      </c>
      <c r="I104" s="49">
        <v>0</v>
      </c>
      <c r="J104" s="49">
        <v>0</v>
      </c>
      <c r="K104" s="165">
        <v>-25000</v>
      </c>
      <c r="L104" s="152">
        <v>0</v>
      </c>
      <c r="M104" s="49">
        <v>25000</v>
      </c>
      <c r="N104" s="49">
        <v>0</v>
      </c>
      <c r="O104" s="49">
        <v>0</v>
      </c>
      <c r="P104" s="49">
        <v>0</v>
      </c>
      <c r="Q104" s="165">
        <v>-25000</v>
      </c>
      <c r="R104" s="152">
        <v>0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49">
        <v>0</v>
      </c>
      <c r="AA104" s="49">
        <v>0</v>
      </c>
      <c r="AB104" s="49">
        <v>0</v>
      </c>
      <c r="AC104" s="49">
        <v>0</v>
      </c>
      <c r="AD104" s="49">
        <v>0</v>
      </c>
      <c r="AE104" s="49">
        <v>0</v>
      </c>
      <c r="AF104" s="49">
        <v>0</v>
      </c>
      <c r="AG104" s="49">
        <v>0</v>
      </c>
      <c r="AH104" s="49">
        <v>0</v>
      </c>
      <c r="AI104" s="49">
        <v>0</v>
      </c>
      <c r="AJ104" s="49">
        <v>0</v>
      </c>
      <c r="AK104" s="49">
        <v>0</v>
      </c>
      <c r="AL104" s="49">
        <v>0</v>
      </c>
      <c r="AM104" s="49">
        <v>0</v>
      </c>
      <c r="AN104" s="49">
        <v>0</v>
      </c>
      <c r="AO104" s="49">
        <v>0</v>
      </c>
      <c r="AP104" s="49">
        <v>0</v>
      </c>
      <c r="AQ104" s="49">
        <v>0</v>
      </c>
      <c r="AR104" s="49">
        <v>0</v>
      </c>
      <c r="AS104" s="49">
        <v>0</v>
      </c>
      <c r="AT104" s="49">
        <v>0</v>
      </c>
      <c r="AU104" s="49">
        <v>0</v>
      </c>
      <c r="AV104" s="49">
        <v>0</v>
      </c>
      <c r="AW104" s="49">
        <v>0</v>
      </c>
      <c r="AX104" s="49">
        <v>0</v>
      </c>
      <c r="AY104" s="49">
        <v>0</v>
      </c>
      <c r="AZ104" s="49">
        <v>0</v>
      </c>
      <c r="BA104" s="49">
        <v>0</v>
      </c>
      <c r="BB104" s="49">
        <v>0</v>
      </c>
      <c r="BC104" s="49">
        <v>0</v>
      </c>
      <c r="BD104" s="49">
        <v>0</v>
      </c>
      <c r="BE104" s="49">
        <v>0</v>
      </c>
      <c r="BF104" s="49">
        <v>0</v>
      </c>
      <c r="BG104" s="49">
        <v>0</v>
      </c>
      <c r="BH104" s="49">
        <v>0</v>
      </c>
      <c r="BI104" s="49"/>
      <c r="BJ104" s="166"/>
      <c r="BK104" s="166"/>
      <c r="BL104" s="166"/>
      <c r="BM104" s="149">
        <v>0</v>
      </c>
    </row>
    <row r="105" spans="2:65" ht="18" hidden="1" customHeight="1" outlineLevel="3">
      <c r="B105" s="166" t="s">
        <v>83</v>
      </c>
      <c r="C105" s="166" t="s">
        <v>845</v>
      </c>
      <c r="D105" s="166" t="s">
        <v>1087</v>
      </c>
      <c r="E105" s="167" t="s">
        <v>1088</v>
      </c>
      <c r="F105" s="166"/>
      <c r="G105" s="49">
        <v>25000</v>
      </c>
      <c r="H105" s="49">
        <v>0</v>
      </c>
      <c r="I105" s="49">
        <v>0</v>
      </c>
      <c r="J105" s="49">
        <v>0</v>
      </c>
      <c r="K105" s="165">
        <v>-25000</v>
      </c>
      <c r="L105" s="152">
        <v>0</v>
      </c>
      <c r="M105" s="49">
        <v>25000</v>
      </c>
      <c r="N105" s="49">
        <v>0</v>
      </c>
      <c r="O105" s="49">
        <v>0</v>
      </c>
      <c r="P105" s="49">
        <v>0</v>
      </c>
      <c r="Q105" s="165">
        <v>-25000</v>
      </c>
      <c r="R105" s="152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49">
        <v>0</v>
      </c>
      <c r="AA105" s="49">
        <v>0</v>
      </c>
      <c r="AB105" s="49">
        <v>0</v>
      </c>
      <c r="AC105" s="49">
        <v>0</v>
      </c>
      <c r="AD105" s="49">
        <v>0</v>
      </c>
      <c r="AE105" s="49">
        <v>0</v>
      </c>
      <c r="AF105" s="49">
        <v>0</v>
      </c>
      <c r="AG105" s="49">
        <v>0</v>
      </c>
      <c r="AH105" s="49">
        <v>0</v>
      </c>
      <c r="AI105" s="49">
        <v>0</v>
      </c>
      <c r="AJ105" s="49">
        <v>0</v>
      </c>
      <c r="AK105" s="49">
        <v>0</v>
      </c>
      <c r="AL105" s="49">
        <v>0</v>
      </c>
      <c r="AM105" s="49">
        <v>0</v>
      </c>
      <c r="AN105" s="49">
        <v>0</v>
      </c>
      <c r="AO105" s="49">
        <v>0</v>
      </c>
      <c r="AP105" s="49">
        <v>0</v>
      </c>
      <c r="AQ105" s="49">
        <v>0</v>
      </c>
      <c r="AR105" s="49">
        <v>0</v>
      </c>
      <c r="AS105" s="49">
        <v>0</v>
      </c>
      <c r="AT105" s="49">
        <v>0</v>
      </c>
      <c r="AU105" s="49">
        <v>0</v>
      </c>
      <c r="AV105" s="49">
        <v>0</v>
      </c>
      <c r="AW105" s="49">
        <v>0</v>
      </c>
      <c r="AX105" s="49">
        <v>0</v>
      </c>
      <c r="AY105" s="49">
        <v>0</v>
      </c>
      <c r="AZ105" s="49">
        <v>0</v>
      </c>
      <c r="BA105" s="49">
        <v>0</v>
      </c>
      <c r="BB105" s="49">
        <v>0</v>
      </c>
      <c r="BC105" s="49">
        <v>0</v>
      </c>
      <c r="BD105" s="49">
        <v>0</v>
      </c>
      <c r="BE105" s="49">
        <v>0</v>
      </c>
      <c r="BF105" s="49">
        <v>0</v>
      </c>
      <c r="BG105" s="49">
        <v>0</v>
      </c>
      <c r="BH105" s="49">
        <v>0</v>
      </c>
      <c r="BI105" s="49"/>
      <c r="BJ105" s="166"/>
      <c r="BK105" s="166"/>
      <c r="BL105" s="166"/>
      <c r="BM105" s="149">
        <v>0</v>
      </c>
    </row>
    <row r="106" spans="2:65" ht="18" hidden="1" customHeight="1" outlineLevel="3">
      <c r="B106" s="166" t="s">
        <v>83</v>
      </c>
      <c r="C106" s="166" t="s">
        <v>845</v>
      </c>
      <c r="D106" s="166" t="s">
        <v>1112</v>
      </c>
      <c r="E106" s="167" t="s">
        <v>1113</v>
      </c>
      <c r="F106" s="166"/>
      <c r="G106" s="49">
        <v>25000</v>
      </c>
      <c r="H106" s="49">
        <v>0</v>
      </c>
      <c r="I106" s="49">
        <v>0</v>
      </c>
      <c r="J106" s="49">
        <v>0</v>
      </c>
      <c r="K106" s="165">
        <v>-25000</v>
      </c>
      <c r="L106" s="152">
        <v>0</v>
      </c>
      <c r="M106" s="49">
        <v>25000</v>
      </c>
      <c r="N106" s="49">
        <v>0</v>
      </c>
      <c r="O106" s="49">
        <v>0</v>
      </c>
      <c r="P106" s="49">
        <v>0</v>
      </c>
      <c r="Q106" s="165">
        <v>-25000</v>
      </c>
      <c r="R106" s="152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0</v>
      </c>
      <c r="AE106" s="49">
        <v>0</v>
      </c>
      <c r="AF106" s="49">
        <v>0</v>
      </c>
      <c r="AG106" s="49">
        <v>0</v>
      </c>
      <c r="AH106" s="49">
        <v>0</v>
      </c>
      <c r="AI106" s="49">
        <v>0</v>
      </c>
      <c r="AJ106" s="49">
        <v>0</v>
      </c>
      <c r="AK106" s="49">
        <v>0</v>
      </c>
      <c r="AL106" s="49">
        <v>0</v>
      </c>
      <c r="AM106" s="49">
        <v>0</v>
      </c>
      <c r="AN106" s="49">
        <v>0</v>
      </c>
      <c r="AO106" s="49">
        <v>0</v>
      </c>
      <c r="AP106" s="49">
        <v>0</v>
      </c>
      <c r="AQ106" s="49">
        <v>0</v>
      </c>
      <c r="AR106" s="49">
        <v>0</v>
      </c>
      <c r="AS106" s="49">
        <v>0</v>
      </c>
      <c r="AT106" s="49">
        <v>0</v>
      </c>
      <c r="AU106" s="49">
        <v>0</v>
      </c>
      <c r="AV106" s="49">
        <v>0</v>
      </c>
      <c r="AW106" s="49">
        <v>0</v>
      </c>
      <c r="AX106" s="49">
        <v>0</v>
      </c>
      <c r="AY106" s="49">
        <v>0</v>
      </c>
      <c r="AZ106" s="49">
        <v>0</v>
      </c>
      <c r="BA106" s="49">
        <v>0</v>
      </c>
      <c r="BB106" s="49">
        <v>0</v>
      </c>
      <c r="BC106" s="49">
        <v>0</v>
      </c>
      <c r="BD106" s="49">
        <v>0</v>
      </c>
      <c r="BE106" s="49">
        <v>0</v>
      </c>
      <c r="BF106" s="49">
        <v>0</v>
      </c>
      <c r="BG106" s="49">
        <v>0</v>
      </c>
      <c r="BH106" s="49">
        <v>0</v>
      </c>
      <c r="BI106" s="49"/>
      <c r="BJ106" s="166"/>
      <c r="BK106" s="166"/>
      <c r="BL106" s="166"/>
      <c r="BM106" s="149">
        <v>0</v>
      </c>
    </row>
    <row r="107" spans="2:65" ht="18" hidden="1" customHeight="1" outlineLevel="3">
      <c r="B107" s="166" t="s">
        <v>83</v>
      </c>
      <c r="C107" s="166" t="s">
        <v>845</v>
      </c>
      <c r="D107" s="166" t="s">
        <v>1150</v>
      </c>
      <c r="E107" s="167" t="s">
        <v>1151</v>
      </c>
      <c r="F107" s="166"/>
      <c r="G107" s="49">
        <v>25000</v>
      </c>
      <c r="H107" s="49">
        <v>0</v>
      </c>
      <c r="I107" s="49">
        <v>0</v>
      </c>
      <c r="J107" s="49">
        <v>0</v>
      </c>
      <c r="K107" s="165">
        <v>-25000</v>
      </c>
      <c r="L107" s="152">
        <v>0</v>
      </c>
      <c r="M107" s="49">
        <v>25000</v>
      </c>
      <c r="N107" s="49">
        <v>0</v>
      </c>
      <c r="O107" s="49">
        <v>0</v>
      </c>
      <c r="P107" s="49">
        <v>0</v>
      </c>
      <c r="Q107" s="165">
        <v>-25000</v>
      </c>
      <c r="R107" s="152">
        <v>0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49">
        <v>0</v>
      </c>
      <c r="AA107" s="49">
        <v>0</v>
      </c>
      <c r="AB107" s="49">
        <v>0</v>
      </c>
      <c r="AC107" s="49">
        <v>0</v>
      </c>
      <c r="AD107" s="49">
        <v>0</v>
      </c>
      <c r="AE107" s="49">
        <v>0</v>
      </c>
      <c r="AF107" s="49">
        <v>0</v>
      </c>
      <c r="AG107" s="49">
        <v>0</v>
      </c>
      <c r="AH107" s="49">
        <v>0</v>
      </c>
      <c r="AI107" s="49">
        <v>0</v>
      </c>
      <c r="AJ107" s="49">
        <v>0</v>
      </c>
      <c r="AK107" s="49">
        <v>0</v>
      </c>
      <c r="AL107" s="49">
        <v>0</v>
      </c>
      <c r="AM107" s="49">
        <v>0</v>
      </c>
      <c r="AN107" s="49">
        <v>0</v>
      </c>
      <c r="AO107" s="49">
        <v>0</v>
      </c>
      <c r="AP107" s="49">
        <v>0</v>
      </c>
      <c r="AQ107" s="49">
        <v>0</v>
      </c>
      <c r="AR107" s="49">
        <v>0</v>
      </c>
      <c r="AS107" s="49">
        <v>0</v>
      </c>
      <c r="AT107" s="49">
        <v>0</v>
      </c>
      <c r="AU107" s="49">
        <v>0</v>
      </c>
      <c r="AV107" s="49">
        <v>0</v>
      </c>
      <c r="AW107" s="49">
        <v>0</v>
      </c>
      <c r="AX107" s="49">
        <v>0</v>
      </c>
      <c r="AY107" s="49">
        <v>0</v>
      </c>
      <c r="AZ107" s="49">
        <v>0</v>
      </c>
      <c r="BA107" s="49">
        <v>0</v>
      </c>
      <c r="BB107" s="49">
        <v>0</v>
      </c>
      <c r="BC107" s="49">
        <v>0</v>
      </c>
      <c r="BD107" s="49">
        <v>0</v>
      </c>
      <c r="BE107" s="49">
        <v>0</v>
      </c>
      <c r="BF107" s="49">
        <v>0</v>
      </c>
      <c r="BG107" s="49">
        <v>0</v>
      </c>
      <c r="BH107" s="49">
        <v>0</v>
      </c>
      <c r="BI107" s="49"/>
      <c r="BJ107" s="166"/>
      <c r="BK107" s="166"/>
      <c r="BL107" s="166"/>
      <c r="BM107" s="149">
        <v>0</v>
      </c>
    </row>
    <row r="108" spans="2:65" ht="18" hidden="1" customHeight="1" outlineLevel="2">
      <c r="B108" s="158" t="s">
        <v>83</v>
      </c>
      <c r="C108" s="158"/>
      <c r="D108" s="158"/>
      <c r="E108" s="159" t="s">
        <v>857</v>
      </c>
      <c r="F108" s="158"/>
      <c r="G108" s="160">
        <v>440000</v>
      </c>
      <c r="H108" s="160">
        <v>26275.018</v>
      </c>
      <c r="I108" s="160">
        <v>0</v>
      </c>
      <c r="J108" s="160">
        <v>26275.018</v>
      </c>
      <c r="K108" s="168">
        <v>-413724.98200000002</v>
      </c>
      <c r="L108" s="161">
        <v>5.9715949999999997E-2</v>
      </c>
      <c r="M108" s="160">
        <v>440000</v>
      </c>
      <c r="N108" s="160">
        <v>26275.018</v>
      </c>
      <c r="O108" s="160">
        <v>0</v>
      </c>
      <c r="P108" s="160">
        <v>26275.018</v>
      </c>
      <c r="Q108" s="168">
        <v>-413724.98200000002</v>
      </c>
      <c r="R108" s="161">
        <v>5.9715949999999997E-2</v>
      </c>
      <c r="S108" s="160">
        <v>0</v>
      </c>
      <c r="T108" s="160">
        <v>0</v>
      </c>
      <c r="U108" s="160">
        <v>0</v>
      </c>
      <c r="V108" s="160">
        <v>0</v>
      </c>
      <c r="W108" s="160">
        <v>0</v>
      </c>
      <c r="X108" s="160">
        <v>13711.096</v>
      </c>
      <c r="Y108" s="160">
        <v>0</v>
      </c>
      <c r="Z108" s="160">
        <v>0</v>
      </c>
      <c r="AA108" s="160">
        <v>0</v>
      </c>
      <c r="AB108" s="160">
        <v>0</v>
      </c>
      <c r="AC108" s="160">
        <v>0</v>
      </c>
      <c r="AD108" s="160">
        <v>0</v>
      </c>
      <c r="AE108" s="160">
        <v>0</v>
      </c>
      <c r="AF108" s="160">
        <v>0</v>
      </c>
      <c r="AG108" s="160">
        <v>1553.921</v>
      </c>
      <c r="AH108" s="160">
        <v>0</v>
      </c>
      <c r="AI108" s="160">
        <v>0</v>
      </c>
      <c r="AJ108" s="160">
        <v>5265.0529999999999</v>
      </c>
      <c r="AK108" s="160">
        <v>0</v>
      </c>
      <c r="AL108" s="160">
        <v>0</v>
      </c>
      <c r="AM108" s="160">
        <v>0</v>
      </c>
      <c r="AN108" s="160">
        <v>0</v>
      </c>
      <c r="AO108" s="160">
        <v>0</v>
      </c>
      <c r="AP108" s="160">
        <v>1371.11</v>
      </c>
      <c r="AQ108" s="160">
        <v>0</v>
      </c>
      <c r="AR108" s="160">
        <v>0</v>
      </c>
      <c r="AS108" s="160">
        <v>0</v>
      </c>
      <c r="AT108" s="160">
        <v>0</v>
      </c>
      <c r="AU108" s="160">
        <v>0</v>
      </c>
      <c r="AV108" s="160">
        <v>877.50900000000001</v>
      </c>
      <c r="AW108" s="160">
        <v>0</v>
      </c>
      <c r="AX108" s="160">
        <v>0</v>
      </c>
      <c r="AY108" s="160">
        <v>0</v>
      </c>
      <c r="AZ108" s="160">
        <v>1096.8889999999999</v>
      </c>
      <c r="BA108" s="160">
        <v>1096.8889999999999</v>
      </c>
      <c r="BB108" s="160">
        <v>0</v>
      </c>
      <c r="BC108" s="160">
        <v>0</v>
      </c>
      <c r="BD108" s="160">
        <v>0</v>
      </c>
      <c r="BE108" s="160">
        <v>1302.5509999999999</v>
      </c>
      <c r="BF108" s="160">
        <v>0</v>
      </c>
      <c r="BG108" s="160">
        <v>0</v>
      </c>
      <c r="BH108" s="160">
        <v>0</v>
      </c>
      <c r="BI108" s="160"/>
      <c r="BJ108" s="161"/>
      <c r="BK108" s="160"/>
      <c r="BL108" s="161"/>
      <c r="BM108" s="149">
        <v>-3.637978807091713E-12</v>
      </c>
    </row>
    <row r="109" spans="2:65" ht="18" customHeight="1" outlineLevel="1" collapsed="1">
      <c r="B109" s="153" t="s">
        <v>83</v>
      </c>
      <c r="C109" s="153"/>
      <c r="D109" s="153" t="s">
        <v>117</v>
      </c>
      <c r="E109" s="153"/>
      <c r="F109" s="153"/>
      <c r="G109" s="154">
        <v>7883852.8075464806</v>
      </c>
      <c r="H109" s="154">
        <v>5257421.3670000006</v>
      </c>
      <c r="I109" s="154">
        <v>-260745.04152</v>
      </c>
      <c r="J109" s="154">
        <v>4996676.325480001</v>
      </c>
      <c r="K109" s="155">
        <v>-2887176.4820664814</v>
      </c>
      <c r="L109" s="156">
        <v>0.63378610020435011</v>
      </c>
      <c r="M109" s="154">
        <v>7667252.8075464806</v>
      </c>
      <c r="N109" s="154">
        <v>5195891.1030000001</v>
      </c>
      <c r="O109" s="154">
        <v>-252801.77652000001</v>
      </c>
      <c r="P109" s="154">
        <v>4943089.3264800003</v>
      </c>
      <c r="Q109" s="155">
        <v>-2724163.4810664812</v>
      </c>
      <c r="R109" s="156">
        <v>0.64470149224958029</v>
      </c>
      <c r="S109" s="154">
        <v>55851.512999999999</v>
      </c>
      <c r="T109" s="154">
        <v>0</v>
      </c>
      <c r="U109" s="154">
        <v>0</v>
      </c>
      <c r="V109" s="154">
        <v>0</v>
      </c>
      <c r="W109" s="154">
        <v>0</v>
      </c>
      <c r="X109" s="154">
        <v>1964044.5079999999</v>
      </c>
      <c r="Y109" s="154">
        <v>0</v>
      </c>
      <c r="Z109" s="154">
        <v>0</v>
      </c>
      <c r="AA109" s="154">
        <v>0</v>
      </c>
      <c r="AB109" s="154">
        <v>0</v>
      </c>
      <c r="AC109" s="154">
        <v>20314.859</v>
      </c>
      <c r="AD109" s="154">
        <v>42812.197</v>
      </c>
      <c r="AE109" s="154">
        <v>0</v>
      </c>
      <c r="AF109" s="154">
        <v>231913.054</v>
      </c>
      <c r="AG109" s="154">
        <v>50708.587999999996</v>
      </c>
      <c r="AH109" s="154">
        <v>0</v>
      </c>
      <c r="AI109" s="154">
        <v>0</v>
      </c>
      <c r="AJ109" s="154">
        <v>1593735.17</v>
      </c>
      <c r="AK109" s="154">
        <v>0</v>
      </c>
      <c r="AL109" s="154">
        <v>0</v>
      </c>
      <c r="AM109" s="154">
        <v>0</v>
      </c>
      <c r="AN109" s="154">
        <v>0</v>
      </c>
      <c r="AO109" s="154">
        <v>0</v>
      </c>
      <c r="AP109" s="154">
        <v>565484.76300000004</v>
      </c>
      <c r="AQ109" s="154">
        <v>0</v>
      </c>
      <c r="AR109" s="154">
        <v>184400.24599999998</v>
      </c>
      <c r="AS109" s="154">
        <v>0</v>
      </c>
      <c r="AT109" s="154">
        <v>0</v>
      </c>
      <c r="AU109" s="154">
        <v>0</v>
      </c>
      <c r="AV109" s="154">
        <v>342210.54500000004</v>
      </c>
      <c r="AW109" s="154">
        <v>0</v>
      </c>
      <c r="AX109" s="154">
        <v>17729.332000000002</v>
      </c>
      <c r="AY109" s="154">
        <v>0</v>
      </c>
      <c r="AZ109" s="154">
        <v>36465.953000000001</v>
      </c>
      <c r="BA109" s="154">
        <v>44524.727999999996</v>
      </c>
      <c r="BB109" s="154">
        <v>6379.8510000000006</v>
      </c>
      <c r="BC109" s="154">
        <v>0</v>
      </c>
      <c r="BD109" s="154">
        <v>0</v>
      </c>
      <c r="BE109" s="154">
        <v>39315.796000000002</v>
      </c>
      <c r="BF109" s="154">
        <v>41786.237000000001</v>
      </c>
      <c r="BG109" s="154">
        <v>0</v>
      </c>
      <c r="BH109" s="154">
        <v>19744.026999999998</v>
      </c>
      <c r="BI109" s="154">
        <v>4349578.9399600001</v>
      </c>
      <c r="BJ109" s="156">
        <v>0.14877242014739744</v>
      </c>
      <c r="BK109" s="154">
        <v>3747807.7624999997</v>
      </c>
      <c r="BL109" s="156">
        <v>0.33322641984895607</v>
      </c>
      <c r="BM109" s="149">
        <v>-1.4260876923799515E-9</v>
      </c>
    </row>
    <row r="110" spans="2:65" ht="18" hidden="1" customHeight="1" outlineLevel="3">
      <c r="B110" s="150" t="s">
        <v>48</v>
      </c>
      <c r="C110" s="150" t="s">
        <v>612</v>
      </c>
      <c r="D110" s="150" t="s">
        <v>241</v>
      </c>
      <c r="E110" s="151" t="s">
        <v>32</v>
      </c>
      <c r="F110" s="150" t="s">
        <v>858</v>
      </c>
      <c r="G110" s="49">
        <v>925593.98245463218</v>
      </c>
      <c r="H110" s="49">
        <v>411104.92200000002</v>
      </c>
      <c r="I110" s="49">
        <v>-25250.989679999999</v>
      </c>
      <c r="J110" s="49">
        <v>385853.93232000002</v>
      </c>
      <c r="K110" s="165">
        <v>-539740.05013463215</v>
      </c>
      <c r="L110" s="152">
        <v>0.4168716949701135</v>
      </c>
      <c r="M110" s="49">
        <v>898233.98245463218</v>
      </c>
      <c r="N110" s="49">
        <v>403941.56300000002</v>
      </c>
      <c r="O110" s="49">
        <v>-25250.989679999999</v>
      </c>
      <c r="P110" s="49">
        <v>378690.57332000002</v>
      </c>
      <c r="Q110" s="165">
        <v>-519543.40913463215</v>
      </c>
      <c r="R110" s="152">
        <v>0.42159457414997864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8394.5480000000007</v>
      </c>
      <c r="Y110" s="49">
        <v>0</v>
      </c>
      <c r="Z110" s="49">
        <v>0</v>
      </c>
      <c r="AA110" s="49">
        <v>0</v>
      </c>
      <c r="AB110" s="49">
        <v>0</v>
      </c>
      <c r="AC110" s="49">
        <v>3357.828</v>
      </c>
      <c r="AD110" s="49">
        <v>7834.9120000000003</v>
      </c>
      <c r="AE110" s="49">
        <v>0</v>
      </c>
      <c r="AF110" s="49">
        <v>33488.603000000003</v>
      </c>
      <c r="AG110" s="49">
        <v>15856.343999999999</v>
      </c>
      <c r="AH110" s="49">
        <v>0</v>
      </c>
      <c r="AI110" s="49">
        <v>0</v>
      </c>
      <c r="AJ110" s="49">
        <v>145057.587</v>
      </c>
      <c r="AK110" s="49">
        <v>0</v>
      </c>
      <c r="AL110" s="49">
        <v>0</v>
      </c>
      <c r="AM110" s="49">
        <v>0</v>
      </c>
      <c r="AN110" s="49">
        <v>0</v>
      </c>
      <c r="AO110" s="49">
        <v>0</v>
      </c>
      <c r="AP110" s="49">
        <v>39734.196000000004</v>
      </c>
      <c r="AQ110" s="49">
        <v>0</v>
      </c>
      <c r="AR110" s="49">
        <v>34977.285000000003</v>
      </c>
      <c r="AS110" s="49">
        <v>0</v>
      </c>
      <c r="AT110" s="49">
        <v>0</v>
      </c>
      <c r="AU110" s="49">
        <v>0</v>
      </c>
      <c r="AV110" s="49">
        <v>89183.554000000004</v>
      </c>
      <c r="AW110" s="49">
        <v>0</v>
      </c>
      <c r="AX110" s="49">
        <v>2820.5749999999998</v>
      </c>
      <c r="AY110" s="49">
        <v>0</v>
      </c>
      <c r="AZ110" s="49">
        <v>11192.742</v>
      </c>
      <c r="BA110" s="49">
        <v>11192.742</v>
      </c>
      <c r="BB110" s="49">
        <v>850.64700000000005</v>
      </c>
      <c r="BC110" s="49">
        <v>0</v>
      </c>
      <c r="BD110" s="49">
        <v>0</v>
      </c>
      <c r="BE110" s="49">
        <v>0</v>
      </c>
      <c r="BF110" s="49">
        <v>4477.0969999999998</v>
      </c>
      <c r="BG110" s="49">
        <v>0</v>
      </c>
      <c r="BH110" s="49">
        <v>2686.2620000000002</v>
      </c>
      <c r="BI110" s="49"/>
      <c r="BJ110" s="152"/>
      <c r="BK110" s="49"/>
      <c r="BL110" s="152"/>
      <c r="BM110" s="149">
        <v>0</v>
      </c>
    </row>
    <row r="111" spans="2:65" ht="18" hidden="1" customHeight="1" outlineLevel="3">
      <c r="B111" s="166" t="s">
        <v>48</v>
      </c>
      <c r="C111" s="166" t="s">
        <v>169</v>
      </c>
      <c r="D111" s="166" t="s">
        <v>400</v>
      </c>
      <c r="E111" s="167" t="s">
        <v>401</v>
      </c>
      <c r="F111" s="166" t="s">
        <v>121</v>
      </c>
      <c r="G111" s="49"/>
      <c r="H111" s="49">
        <v>250465.106</v>
      </c>
      <c r="I111" s="49">
        <v>-42945.080599999994</v>
      </c>
      <c r="J111" s="49">
        <v>207520.02540000001</v>
      </c>
      <c r="K111" s="165">
        <v>207520.02540000001</v>
      </c>
      <c r="L111" s="152">
        <v>1</v>
      </c>
      <c r="M111" s="49"/>
      <c r="N111" s="49">
        <v>244644.878</v>
      </c>
      <c r="O111" s="49">
        <v>-39462.888599999991</v>
      </c>
      <c r="P111" s="49">
        <v>205181.98940000002</v>
      </c>
      <c r="Q111" s="165">
        <v>205181.98940000002</v>
      </c>
      <c r="R111" s="152">
        <v>1</v>
      </c>
      <c r="S111" s="49">
        <v>1678.903</v>
      </c>
      <c r="T111" s="49">
        <v>0</v>
      </c>
      <c r="U111" s="49">
        <v>0</v>
      </c>
      <c r="V111" s="49">
        <v>0</v>
      </c>
      <c r="W111" s="49">
        <v>0</v>
      </c>
      <c r="X111" s="49">
        <v>47569.108</v>
      </c>
      <c r="Y111" s="49">
        <v>0</v>
      </c>
      <c r="Z111" s="49">
        <v>0</v>
      </c>
      <c r="AA111" s="49">
        <v>0</v>
      </c>
      <c r="AB111" s="49">
        <v>0</v>
      </c>
      <c r="AC111" s="49">
        <v>2518.3710000000001</v>
      </c>
      <c r="AD111" s="49">
        <v>0</v>
      </c>
      <c r="AE111" s="49">
        <v>0</v>
      </c>
      <c r="AF111" s="49">
        <v>12177.674000000001</v>
      </c>
      <c r="AG111" s="49">
        <v>0</v>
      </c>
      <c r="AH111" s="49">
        <v>0</v>
      </c>
      <c r="AI111" s="49">
        <v>0</v>
      </c>
      <c r="AJ111" s="49">
        <v>107450.064</v>
      </c>
      <c r="AK111" s="49">
        <v>0</v>
      </c>
      <c r="AL111" s="49">
        <v>0</v>
      </c>
      <c r="AM111" s="49">
        <v>0</v>
      </c>
      <c r="AN111" s="49">
        <v>0</v>
      </c>
      <c r="AO111" s="49">
        <v>0</v>
      </c>
      <c r="AP111" s="49">
        <v>19587.28</v>
      </c>
      <c r="AQ111" s="49">
        <v>0</v>
      </c>
      <c r="AR111" s="49">
        <v>0</v>
      </c>
      <c r="AS111" s="49">
        <v>0</v>
      </c>
      <c r="AT111" s="49">
        <v>0</v>
      </c>
      <c r="AU111" s="49">
        <v>0</v>
      </c>
      <c r="AV111" s="49">
        <v>41547.358</v>
      </c>
      <c r="AW111" s="49">
        <v>0</v>
      </c>
      <c r="AX111" s="49">
        <v>2014.6969999999999</v>
      </c>
      <c r="AY111" s="49">
        <v>0</v>
      </c>
      <c r="AZ111" s="49">
        <v>0</v>
      </c>
      <c r="BA111" s="49">
        <v>0</v>
      </c>
      <c r="BB111" s="49">
        <v>2126.6170000000002</v>
      </c>
      <c r="BC111" s="49">
        <v>0</v>
      </c>
      <c r="BD111" s="49">
        <v>0</v>
      </c>
      <c r="BE111" s="49">
        <v>7974.8059999999996</v>
      </c>
      <c r="BF111" s="49">
        <v>4477.0969999999998</v>
      </c>
      <c r="BG111" s="49">
        <v>0</v>
      </c>
      <c r="BH111" s="49">
        <v>1343.1310000000001</v>
      </c>
      <c r="BI111" s="49"/>
      <c r="BJ111" s="166"/>
      <c r="BK111" s="166"/>
      <c r="BL111" s="166"/>
      <c r="BM111" s="149">
        <v>0</v>
      </c>
    </row>
    <row r="112" spans="2:65" ht="18" hidden="1" customHeight="1" outlineLevel="3">
      <c r="B112" s="166" t="s">
        <v>48</v>
      </c>
      <c r="C112" s="166" t="s">
        <v>169</v>
      </c>
      <c r="D112" s="166" t="s">
        <v>1282</v>
      </c>
      <c r="E112" s="167" t="s">
        <v>1283</v>
      </c>
      <c r="F112" s="166" t="s">
        <v>121</v>
      </c>
      <c r="G112" s="49">
        <v>887593.98245463183</v>
      </c>
      <c r="H112" s="49">
        <v>250232.04500000001</v>
      </c>
      <c r="I112" s="49">
        <v>0</v>
      </c>
      <c r="J112" s="49">
        <v>250232.04500000001</v>
      </c>
      <c r="K112" s="165">
        <v>-637361.93745463178</v>
      </c>
      <c r="L112" s="152">
        <v>0.28192174569276135</v>
      </c>
      <c r="M112" s="49">
        <v>860233.98245463183</v>
      </c>
      <c r="N112" s="49">
        <v>250232.04500000001</v>
      </c>
      <c r="O112" s="49">
        <v>0</v>
      </c>
      <c r="P112" s="49">
        <v>250232.04500000001</v>
      </c>
      <c r="Q112" s="165">
        <v>-610001.93745463178</v>
      </c>
      <c r="R112" s="152">
        <v>0.2908883514296613</v>
      </c>
      <c r="S112" s="49">
        <v>3357.806</v>
      </c>
      <c r="T112" s="49">
        <v>0</v>
      </c>
      <c r="U112" s="49">
        <v>0</v>
      </c>
      <c r="V112" s="49">
        <v>0</v>
      </c>
      <c r="W112" s="49">
        <v>0</v>
      </c>
      <c r="X112" s="49">
        <v>83945.485000000001</v>
      </c>
      <c r="Y112" s="49">
        <v>0</v>
      </c>
      <c r="Z112" s="49">
        <v>0</v>
      </c>
      <c r="AA112" s="49">
        <v>0</v>
      </c>
      <c r="AB112" s="49">
        <v>0</v>
      </c>
      <c r="AC112" s="49">
        <v>0</v>
      </c>
      <c r="AD112" s="49">
        <v>0</v>
      </c>
      <c r="AE112" s="49">
        <v>0</v>
      </c>
      <c r="AF112" s="49">
        <v>15580.259</v>
      </c>
      <c r="AG112" s="49">
        <v>3488.3960000000002</v>
      </c>
      <c r="AH112" s="49">
        <v>0</v>
      </c>
      <c r="AI112" s="49">
        <v>0</v>
      </c>
      <c r="AJ112" s="49">
        <v>53725.031999999999</v>
      </c>
      <c r="AK112" s="49">
        <v>0</v>
      </c>
      <c r="AL112" s="49">
        <v>0</v>
      </c>
      <c r="AM112" s="49">
        <v>0</v>
      </c>
      <c r="AN112" s="49">
        <v>0</v>
      </c>
      <c r="AO112" s="49">
        <v>0</v>
      </c>
      <c r="AP112" s="49">
        <v>69954.570000000007</v>
      </c>
      <c r="AQ112" s="49">
        <v>0</v>
      </c>
      <c r="AR112" s="49">
        <v>15949.642</v>
      </c>
      <c r="AS112" s="49">
        <v>0</v>
      </c>
      <c r="AT112" s="49">
        <v>0</v>
      </c>
      <c r="AU112" s="49">
        <v>0</v>
      </c>
      <c r="AV112" s="49">
        <v>0</v>
      </c>
      <c r="AW112" s="49">
        <v>0</v>
      </c>
      <c r="AX112" s="49">
        <v>0</v>
      </c>
      <c r="AY112" s="49">
        <v>0</v>
      </c>
      <c r="AZ112" s="49">
        <v>2238.5479999999998</v>
      </c>
      <c r="BA112" s="49">
        <v>1566.9839999999999</v>
      </c>
      <c r="BB112" s="49">
        <v>425.32299999999998</v>
      </c>
      <c r="BC112" s="49">
        <v>0</v>
      </c>
      <c r="BD112" s="49">
        <v>0</v>
      </c>
      <c r="BE112" s="49">
        <v>0</v>
      </c>
      <c r="BF112" s="49">
        <v>0</v>
      </c>
      <c r="BG112" s="49">
        <v>0</v>
      </c>
      <c r="BH112" s="49">
        <v>0</v>
      </c>
      <c r="BI112" s="49"/>
      <c r="BJ112" s="166"/>
      <c r="BK112" s="166"/>
      <c r="BL112" s="166"/>
      <c r="BM112" s="149">
        <v>0</v>
      </c>
    </row>
    <row r="113" spans="2:65" ht="18" hidden="1" customHeight="1" outlineLevel="3">
      <c r="B113" s="166" t="s">
        <v>48</v>
      </c>
      <c r="C113" s="166" t="s">
        <v>167</v>
      </c>
      <c r="D113" s="166" t="s">
        <v>243</v>
      </c>
      <c r="E113" s="167" t="s">
        <v>53</v>
      </c>
      <c r="F113" s="166" t="s">
        <v>118</v>
      </c>
      <c r="G113" s="49">
        <v>935093.98245463148</v>
      </c>
      <c r="H113" s="49">
        <v>448701.34299999999</v>
      </c>
      <c r="I113" s="49">
        <v>-24317.930159999996</v>
      </c>
      <c r="J113" s="49">
        <v>424383.41284</v>
      </c>
      <c r="K113" s="165">
        <v>-510710.56961463147</v>
      </c>
      <c r="L113" s="152">
        <v>0.45384038481991845</v>
      </c>
      <c r="M113" s="49">
        <v>907733.98245463148</v>
      </c>
      <c r="N113" s="49">
        <v>440523.17499999999</v>
      </c>
      <c r="O113" s="49">
        <v>-24317.930159999996</v>
      </c>
      <c r="P113" s="49">
        <v>416205.24484</v>
      </c>
      <c r="Q113" s="165">
        <v>-491528.73761463148</v>
      </c>
      <c r="R113" s="152">
        <v>0.45851015042372495</v>
      </c>
      <c r="S113" s="49">
        <v>4477.0749999999998</v>
      </c>
      <c r="T113" s="49">
        <v>0</v>
      </c>
      <c r="U113" s="49">
        <v>0</v>
      </c>
      <c r="V113" s="49">
        <v>0</v>
      </c>
      <c r="W113" s="49">
        <v>0</v>
      </c>
      <c r="X113" s="49">
        <v>80028.028000000006</v>
      </c>
      <c r="Y113" s="49">
        <v>0</v>
      </c>
      <c r="Z113" s="49">
        <v>0</v>
      </c>
      <c r="AA113" s="49">
        <v>0</v>
      </c>
      <c r="AB113" s="49">
        <v>0</v>
      </c>
      <c r="AC113" s="49">
        <v>4197.2849999999999</v>
      </c>
      <c r="AD113" s="49">
        <v>0</v>
      </c>
      <c r="AE113" s="49">
        <v>0</v>
      </c>
      <c r="AF113" s="49">
        <v>29369.684000000001</v>
      </c>
      <c r="AG113" s="49">
        <v>0</v>
      </c>
      <c r="AH113" s="49">
        <v>0</v>
      </c>
      <c r="AI113" s="49">
        <v>0</v>
      </c>
      <c r="AJ113" s="49">
        <v>95272.39</v>
      </c>
      <c r="AK113" s="49">
        <v>0</v>
      </c>
      <c r="AL113" s="49">
        <v>0</v>
      </c>
      <c r="AM113" s="49">
        <v>0</v>
      </c>
      <c r="AN113" s="49">
        <v>0</v>
      </c>
      <c r="AO113" s="49">
        <v>0</v>
      </c>
      <c r="AP113" s="49">
        <v>55963.656000000003</v>
      </c>
      <c r="AQ113" s="49">
        <v>0</v>
      </c>
      <c r="AR113" s="49">
        <v>34977.285000000003</v>
      </c>
      <c r="AS113" s="49">
        <v>0</v>
      </c>
      <c r="AT113" s="49">
        <v>0</v>
      </c>
      <c r="AU113" s="49">
        <v>0</v>
      </c>
      <c r="AV113" s="49">
        <v>118553.23699999999</v>
      </c>
      <c r="AW113" s="49">
        <v>0</v>
      </c>
      <c r="AX113" s="49">
        <v>1343.1310000000001</v>
      </c>
      <c r="AY113" s="49">
        <v>0</v>
      </c>
      <c r="AZ113" s="49">
        <v>8954.1939999999995</v>
      </c>
      <c r="BA113" s="49">
        <v>7387.21</v>
      </c>
      <c r="BB113" s="49">
        <v>0</v>
      </c>
      <c r="BC113" s="49">
        <v>0</v>
      </c>
      <c r="BD113" s="49">
        <v>0</v>
      </c>
      <c r="BE113" s="49">
        <v>0</v>
      </c>
      <c r="BF113" s="49">
        <v>5223.28</v>
      </c>
      <c r="BG113" s="49">
        <v>0</v>
      </c>
      <c r="BH113" s="49">
        <v>2954.8879999999999</v>
      </c>
      <c r="BI113" s="49"/>
      <c r="BJ113" s="166"/>
      <c r="BK113" s="166"/>
      <c r="BL113" s="166"/>
      <c r="BM113" s="149">
        <v>5.0931703299283981E-11</v>
      </c>
    </row>
    <row r="114" spans="2:65" ht="18" hidden="1" customHeight="1" outlineLevel="3">
      <c r="B114" s="166" t="s">
        <v>48</v>
      </c>
      <c r="C114" s="166" t="s">
        <v>303</v>
      </c>
      <c r="D114" s="166" t="s">
        <v>337</v>
      </c>
      <c r="E114" s="167" t="s">
        <v>338</v>
      </c>
      <c r="F114" s="166" t="s">
        <v>859</v>
      </c>
      <c r="G114" s="49">
        <v>925593.98245463218</v>
      </c>
      <c r="H114" s="49">
        <v>702185.08499999996</v>
      </c>
      <c r="I114" s="49">
        <v>-21262.211640000001</v>
      </c>
      <c r="J114" s="49">
        <v>680922.87335999997</v>
      </c>
      <c r="K114" s="165">
        <v>-244671.10909463221</v>
      </c>
      <c r="L114" s="152">
        <v>0.73566043672218373</v>
      </c>
      <c r="M114" s="49">
        <v>898233.98245463218</v>
      </c>
      <c r="N114" s="49">
        <v>695021.72599999991</v>
      </c>
      <c r="O114" s="49">
        <v>-21262.211640000001</v>
      </c>
      <c r="P114" s="49">
        <v>673759.51435999991</v>
      </c>
      <c r="Q114" s="165">
        <v>-224474.46809463226</v>
      </c>
      <c r="R114" s="152">
        <v>0.75009354747278223</v>
      </c>
      <c r="S114" s="49">
        <v>5596.3440000000001</v>
      </c>
      <c r="T114" s="49">
        <v>0</v>
      </c>
      <c r="U114" s="49">
        <v>0</v>
      </c>
      <c r="V114" s="49">
        <v>0</v>
      </c>
      <c r="W114" s="49">
        <v>0</v>
      </c>
      <c r="X114" s="49">
        <v>279818.28000000003</v>
      </c>
      <c r="Y114" s="49">
        <v>0</v>
      </c>
      <c r="Z114" s="49">
        <v>0</v>
      </c>
      <c r="AA114" s="49">
        <v>0</v>
      </c>
      <c r="AB114" s="49">
        <v>0</v>
      </c>
      <c r="AC114" s="49">
        <v>3357.828</v>
      </c>
      <c r="AD114" s="49">
        <v>8394.5480000000007</v>
      </c>
      <c r="AE114" s="49">
        <v>0</v>
      </c>
      <c r="AF114" s="49">
        <v>27757.933000000001</v>
      </c>
      <c r="AG114" s="49">
        <v>7928.1719999999996</v>
      </c>
      <c r="AH114" s="49">
        <v>0</v>
      </c>
      <c r="AI114" s="49">
        <v>0</v>
      </c>
      <c r="AJ114" s="49">
        <v>130730.91099999999</v>
      </c>
      <c r="AK114" s="49">
        <v>0</v>
      </c>
      <c r="AL114" s="49">
        <v>0</v>
      </c>
      <c r="AM114" s="49">
        <v>0</v>
      </c>
      <c r="AN114" s="49">
        <v>0</v>
      </c>
      <c r="AO114" s="49">
        <v>0</v>
      </c>
      <c r="AP114" s="49">
        <v>167890.96799999999</v>
      </c>
      <c r="AQ114" s="49">
        <v>0</v>
      </c>
      <c r="AR114" s="49">
        <v>34977.285000000003</v>
      </c>
      <c r="AS114" s="49">
        <v>0</v>
      </c>
      <c r="AT114" s="49">
        <v>0</v>
      </c>
      <c r="AU114" s="49">
        <v>0</v>
      </c>
      <c r="AV114" s="49">
        <v>0</v>
      </c>
      <c r="AW114" s="49">
        <v>0</v>
      </c>
      <c r="AX114" s="49">
        <v>3357.828</v>
      </c>
      <c r="AY114" s="49">
        <v>0</v>
      </c>
      <c r="AZ114" s="49">
        <v>9849.6129999999994</v>
      </c>
      <c r="BA114" s="49">
        <v>7387.21</v>
      </c>
      <c r="BB114" s="49">
        <v>0</v>
      </c>
      <c r="BC114" s="49">
        <v>0</v>
      </c>
      <c r="BD114" s="49">
        <v>0</v>
      </c>
      <c r="BE114" s="49">
        <v>7974.8059999999996</v>
      </c>
      <c r="BF114" s="49">
        <v>4477.0969999999998</v>
      </c>
      <c r="BG114" s="49">
        <v>0</v>
      </c>
      <c r="BH114" s="49">
        <v>2686.2620000000002</v>
      </c>
      <c r="BI114" s="49"/>
      <c r="BJ114" s="166"/>
      <c r="BK114" s="166"/>
      <c r="BL114" s="166"/>
      <c r="BM114" s="149">
        <v>0</v>
      </c>
    </row>
    <row r="115" spans="2:65" ht="18" hidden="1" customHeight="1" outlineLevel="3">
      <c r="B115" s="166" t="s">
        <v>48</v>
      </c>
      <c r="C115" s="166" t="s">
        <v>102</v>
      </c>
      <c r="D115" s="166" t="s">
        <v>242</v>
      </c>
      <c r="E115" s="167" t="s">
        <v>65</v>
      </c>
      <c r="F115" s="166" t="s">
        <v>119</v>
      </c>
      <c r="G115" s="49">
        <v>1127359.6461970715</v>
      </c>
      <c r="H115" s="49">
        <v>859468.59</v>
      </c>
      <c r="I115" s="49">
        <v>-39802.446000000004</v>
      </c>
      <c r="J115" s="49">
        <v>819666.14399999997</v>
      </c>
      <c r="K115" s="165">
        <v>-307693.50219707156</v>
      </c>
      <c r="L115" s="152">
        <v>0.72706713138525425</v>
      </c>
      <c r="M115" s="49">
        <v>1095439.6461970715</v>
      </c>
      <c r="N115" s="49">
        <v>850887.48199999996</v>
      </c>
      <c r="O115" s="49">
        <v>-39802.446000000004</v>
      </c>
      <c r="P115" s="49">
        <v>811085.03599999996</v>
      </c>
      <c r="Q115" s="165">
        <v>-284354.61019707157</v>
      </c>
      <c r="R115" s="152">
        <v>0.74041964686577022</v>
      </c>
      <c r="S115" s="49">
        <v>2238.538</v>
      </c>
      <c r="T115" s="49">
        <v>0</v>
      </c>
      <c r="U115" s="49">
        <v>0</v>
      </c>
      <c r="V115" s="49">
        <v>0</v>
      </c>
      <c r="W115" s="49">
        <v>0</v>
      </c>
      <c r="X115" s="49">
        <v>179083.69899999999</v>
      </c>
      <c r="Y115" s="49">
        <v>0</v>
      </c>
      <c r="Z115" s="49">
        <v>0</v>
      </c>
      <c r="AA115" s="49">
        <v>0</v>
      </c>
      <c r="AB115" s="49">
        <v>0</v>
      </c>
      <c r="AC115" s="49">
        <v>3357.828</v>
      </c>
      <c r="AD115" s="49">
        <v>8394.5480000000007</v>
      </c>
      <c r="AE115" s="49">
        <v>0</v>
      </c>
      <c r="AF115" s="49">
        <v>35637.603999999999</v>
      </c>
      <c r="AG115" s="49">
        <v>9513.8060000000005</v>
      </c>
      <c r="AH115" s="49">
        <v>0</v>
      </c>
      <c r="AI115" s="49">
        <v>0</v>
      </c>
      <c r="AJ115" s="49">
        <v>295487.67800000001</v>
      </c>
      <c r="AK115" s="49">
        <v>0</v>
      </c>
      <c r="AL115" s="49">
        <v>0</v>
      </c>
      <c r="AM115" s="49">
        <v>0</v>
      </c>
      <c r="AN115" s="49">
        <v>0</v>
      </c>
      <c r="AO115" s="49">
        <v>0</v>
      </c>
      <c r="AP115" s="49">
        <v>84505.12</v>
      </c>
      <c r="AQ115" s="49">
        <v>0</v>
      </c>
      <c r="AR115" s="49">
        <v>38055.286</v>
      </c>
      <c r="AS115" s="49">
        <v>0</v>
      </c>
      <c r="AT115" s="49">
        <v>0</v>
      </c>
      <c r="AU115" s="49">
        <v>0</v>
      </c>
      <c r="AV115" s="49">
        <v>161175.095</v>
      </c>
      <c r="AW115" s="49">
        <v>0</v>
      </c>
      <c r="AX115" s="49">
        <v>0</v>
      </c>
      <c r="AY115" s="49">
        <v>0</v>
      </c>
      <c r="AZ115" s="49">
        <v>8954.1939999999995</v>
      </c>
      <c r="BA115" s="49">
        <v>11192.742</v>
      </c>
      <c r="BB115" s="49">
        <v>0</v>
      </c>
      <c r="BC115" s="49">
        <v>0</v>
      </c>
      <c r="BD115" s="49">
        <v>0</v>
      </c>
      <c r="BE115" s="49">
        <v>13291.343999999999</v>
      </c>
      <c r="BF115" s="49">
        <v>5223.28</v>
      </c>
      <c r="BG115" s="49">
        <v>0</v>
      </c>
      <c r="BH115" s="49">
        <v>3357.828</v>
      </c>
      <c r="BI115" s="49"/>
      <c r="BJ115" s="166"/>
      <c r="BK115" s="166"/>
      <c r="BL115" s="166"/>
      <c r="BM115" s="149">
        <v>0</v>
      </c>
    </row>
    <row r="116" spans="2:65" ht="18" hidden="1" customHeight="1" outlineLevel="3">
      <c r="B116" s="166" t="s">
        <v>48</v>
      </c>
      <c r="C116" s="166" t="s">
        <v>209</v>
      </c>
      <c r="D116" s="166" t="s">
        <v>244</v>
      </c>
      <c r="E116" s="167" t="s">
        <v>193</v>
      </c>
      <c r="F116" s="166" t="s">
        <v>860</v>
      </c>
      <c r="G116" s="49">
        <v>1388390.9736819481</v>
      </c>
      <c r="H116" s="49">
        <v>900652.64</v>
      </c>
      <c r="I116" s="49">
        <v>-38245.111199999999</v>
      </c>
      <c r="J116" s="49">
        <v>862407.52879999997</v>
      </c>
      <c r="K116" s="165">
        <v>-525983.44488194818</v>
      </c>
      <c r="L116" s="152">
        <v>0.62115610454664327</v>
      </c>
      <c r="M116" s="49">
        <v>1347350.9736819481</v>
      </c>
      <c r="N116" s="49">
        <v>880654.929</v>
      </c>
      <c r="O116" s="49">
        <v>-38245.111199999999</v>
      </c>
      <c r="P116" s="49">
        <v>842409.81779999996</v>
      </c>
      <c r="Q116" s="165">
        <v>-504941.15588194819</v>
      </c>
      <c r="R116" s="152">
        <v>0.62523413294304475</v>
      </c>
      <c r="S116" s="49">
        <v>11416.541999999999</v>
      </c>
      <c r="T116" s="49">
        <v>0</v>
      </c>
      <c r="U116" s="49">
        <v>0</v>
      </c>
      <c r="V116" s="49">
        <v>0</v>
      </c>
      <c r="W116" s="49">
        <v>0</v>
      </c>
      <c r="X116" s="49">
        <v>316194.65600000002</v>
      </c>
      <c r="Y116" s="49">
        <v>0</v>
      </c>
      <c r="Z116" s="49">
        <v>0</v>
      </c>
      <c r="AA116" s="49">
        <v>0</v>
      </c>
      <c r="AB116" s="49">
        <v>0</v>
      </c>
      <c r="AC116" s="49">
        <v>16789.14</v>
      </c>
      <c r="AD116" s="49">
        <v>13990.914000000001</v>
      </c>
      <c r="AE116" s="49">
        <v>0</v>
      </c>
      <c r="AF116" s="49">
        <v>42800.942000000003</v>
      </c>
      <c r="AG116" s="49">
        <v>9513.8060000000005</v>
      </c>
      <c r="AH116" s="49">
        <v>0</v>
      </c>
      <c r="AI116" s="49">
        <v>0</v>
      </c>
      <c r="AJ116" s="49">
        <v>142908.58499999999</v>
      </c>
      <c r="AK116" s="49">
        <v>0</v>
      </c>
      <c r="AL116" s="49">
        <v>0</v>
      </c>
      <c r="AM116" s="49">
        <v>0</v>
      </c>
      <c r="AN116" s="49">
        <v>0</v>
      </c>
      <c r="AO116" s="49">
        <v>0</v>
      </c>
      <c r="AP116" s="49">
        <v>169290.06099999999</v>
      </c>
      <c r="AQ116" s="49">
        <v>0</v>
      </c>
      <c r="AR116" s="49">
        <v>50926.927000000003</v>
      </c>
      <c r="AS116" s="49">
        <v>0</v>
      </c>
      <c r="AT116" s="49">
        <v>0</v>
      </c>
      <c r="AU116" s="49">
        <v>0</v>
      </c>
      <c r="AV116" s="49">
        <v>78080.38</v>
      </c>
      <c r="AW116" s="49">
        <v>0</v>
      </c>
      <c r="AX116" s="49">
        <v>8596.0400000000009</v>
      </c>
      <c r="AY116" s="49">
        <v>0</v>
      </c>
      <c r="AZ116" s="49">
        <v>8954.1939999999995</v>
      </c>
      <c r="BA116" s="49">
        <v>11192.742</v>
      </c>
      <c r="BB116" s="49">
        <v>0</v>
      </c>
      <c r="BC116" s="49">
        <v>0</v>
      </c>
      <c r="BD116" s="49">
        <v>0</v>
      </c>
      <c r="BE116" s="49">
        <v>0</v>
      </c>
      <c r="BF116" s="49">
        <v>11938.924999999999</v>
      </c>
      <c r="BG116" s="49">
        <v>0</v>
      </c>
      <c r="BH116" s="49">
        <v>8058.7860000000001</v>
      </c>
      <c r="BI116" s="49"/>
      <c r="BJ116" s="166"/>
      <c r="BK116" s="166"/>
      <c r="BL116" s="166"/>
      <c r="BM116" s="149">
        <v>0</v>
      </c>
    </row>
    <row r="117" spans="2:65" ht="18" hidden="1" customHeight="1" outlineLevel="3">
      <c r="B117" s="166" t="s">
        <v>48</v>
      </c>
      <c r="C117" s="166" t="s">
        <v>207</v>
      </c>
      <c r="D117" s="166" t="s">
        <v>240</v>
      </c>
      <c r="E117" s="167" t="s">
        <v>82</v>
      </c>
      <c r="F117" s="166" t="s">
        <v>861</v>
      </c>
      <c r="G117" s="49">
        <v>868593.98245463159</v>
      </c>
      <c r="H117" s="49">
        <v>349716.57699999999</v>
      </c>
      <c r="I117" s="49">
        <v>-63276.039720000001</v>
      </c>
      <c r="J117" s="49">
        <v>286440.53727999999</v>
      </c>
      <c r="K117" s="165">
        <v>-582153.44517463166</v>
      </c>
      <c r="L117" s="152">
        <v>0.32977495016776881</v>
      </c>
      <c r="M117" s="49">
        <v>841233.98245463159</v>
      </c>
      <c r="N117" s="49">
        <v>343896.34899999999</v>
      </c>
      <c r="O117" s="49">
        <v>-58439.669719999998</v>
      </c>
      <c r="P117" s="49">
        <v>285456.67927999998</v>
      </c>
      <c r="Q117" s="165">
        <v>-555777.30317463167</v>
      </c>
      <c r="R117" s="152">
        <v>0.33933089394114541</v>
      </c>
      <c r="S117" s="49">
        <v>2238.538</v>
      </c>
      <c r="T117" s="49">
        <v>0</v>
      </c>
      <c r="U117" s="49">
        <v>0</v>
      </c>
      <c r="V117" s="49">
        <v>0</v>
      </c>
      <c r="W117" s="49">
        <v>0</v>
      </c>
      <c r="X117" s="49">
        <v>41972.741999999998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0</v>
      </c>
      <c r="AE117" s="49">
        <v>0</v>
      </c>
      <c r="AF117" s="49">
        <v>27757.933000000001</v>
      </c>
      <c r="AG117" s="49">
        <v>0</v>
      </c>
      <c r="AH117" s="49">
        <v>0</v>
      </c>
      <c r="AI117" s="49">
        <v>0</v>
      </c>
      <c r="AJ117" s="49">
        <v>107450.06299999999</v>
      </c>
      <c r="AK117" s="49">
        <v>0</v>
      </c>
      <c r="AL117" s="49">
        <v>0</v>
      </c>
      <c r="AM117" s="49">
        <v>0</v>
      </c>
      <c r="AN117" s="49">
        <v>0</v>
      </c>
      <c r="AO117" s="49">
        <v>0</v>
      </c>
      <c r="AP117" s="49">
        <v>47569.107000000004</v>
      </c>
      <c r="AQ117" s="49">
        <v>0</v>
      </c>
      <c r="AR117" s="49">
        <v>15949.642</v>
      </c>
      <c r="AS117" s="49">
        <v>0</v>
      </c>
      <c r="AT117" s="49">
        <v>0</v>
      </c>
      <c r="AU117" s="49">
        <v>0</v>
      </c>
      <c r="AV117" s="49">
        <v>89541.72</v>
      </c>
      <c r="AW117" s="49">
        <v>0</v>
      </c>
      <c r="AX117" s="49">
        <v>4029.3939999999998</v>
      </c>
      <c r="AY117" s="49">
        <v>0</v>
      </c>
      <c r="AZ117" s="49">
        <v>0</v>
      </c>
      <c r="BA117" s="49">
        <v>7387.21</v>
      </c>
      <c r="BB117" s="49">
        <v>0</v>
      </c>
      <c r="BC117" s="49">
        <v>0</v>
      </c>
      <c r="BD117" s="49">
        <v>0</v>
      </c>
      <c r="BE117" s="49">
        <v>0</v>
      </c>
      <c r="BF117" s="49">
        <v>4477.0969999999998</v>
      </c>
      <c r="BG117" s="49">
        <v>0</v>
      </c>
      <c r="BH117" s="49">
        <v>1343.1310000000001</v>
      </c>
      <c r="BI117" s="49"/>
      <c r="BJ117" s="166"/>
      <c r="BK117" s="166"/>
      <c r="BL117" s="166"/>
      <c r="BM117" s="149">
        <v>0</v>
      </c>
    </row>
    <row r="118" spans="2:65" ht="18" hidden="1" customHeight="1" outlineLevel="3">
      <c r="B118" s="166" t="s">
        <v>48</v>
      </c>
      <c r="C118" s="166" t="s">
        <v>168</v>
      </c>
      <c r="D118" s="166" t="s">
        <v>293</v>
      </c>
      <c r="E118" s="167" t="s">
        <v>294</v>
      </c>
      <c r="F118" s="166" t="s">
        <v>120</v>
      </c>
      <c r="G118" s="49">
        <v>1272125.309939513</v>
      </c>
      <c r="H118" s="49">
        <v>1277812.7350000001</v>
      </c>
      <c r="I118" s="49">
        <v>-42870.172119999996</v>
      </c>
      <c r="J118" s="49">
        <v>1234942.5628800001</v>
      </c>
      <c r="K118" s="165">
        <v>-37182.747059512883</v>
      </c>
      <c r="L118" s="152">
        <v>0.97077116006654973</v>
      </c>
      <c r="M118" s="49">
        <v>1235645.309939513</v>
      </c>
      <c r="N118" s="49">
        <v>1263605.4090000002</v>
      </c>
      <c r="O118" s="49">
        <v>-42870.172119999996</v>
      </c>
      <c r="P118" s="49">
        <v>1220735.2368800002</v>
      </c>
      <c r="Q118" s="165">
        <v>-14910.073059512768</v>
      </c>
      <c r="R118" s="152">
        <v>0.98793337138127235</v>
      </c>
      <c r="S118" s="49">
        <v>22161.522000000001</v>
      </c>
      <c r="T118" s="49">
        <v>0</v>
      </c>
      <c r="U118" s="49">
        <v>0</v>
      </c>
      <c r="V118" s="49">
        <v>0</v>
      </c>
      <c r="W118" s="49">
        <v>0</v>
      </c>
      <c r="X118" s="49">
        <v>475691.076</v>
      </c>
      <c r="Y118" s="49">
        <v>0</v>
      </c>
      <c r="Z118" s="49">
        <v>0</v>
      </c>
      <c r="AA118" s="49">
        <v>0</v>
      </c>
      <c r="AB118" s="49">
        <v>0</v>
      </c>
      <c r="AC118" s="49">
        <v>6715.6559999999999</v>
      </c>
      <c r="AD118" s="49">
        <v>13990.914000000001</v>
      </c>
      <c r="AE118" s="49">
        <v>0</v>
      </c>
      <c r="AF118" s="49">
        <v>39040.188999999998</v>
      </c>
      <c r="AG118" s="49">
        <v>6659.6639999999998</v>
      </c>
      <c r="AH118" s="49">
        <v>0</v>
      </c>
      <c r="AI118" s="49">
        <v>0</v>
      </c>
      <c r="AJ118" s="49">
        <v>340258.53700000001</v>
      </c>
      <c r="AK118" s="49">
        <v>0</v>
      </c>
      <c r="AL118" s="49">
        <v>0</v>
      </c>
      <c r="AM118" s="49">
        <v>0</v>
      </c>
      <c r="AN118" s="49">
        <v>0</v>
      </c>
      <c r="AO118" s="49">
        <v>0</v>
      </c>
      <c r="AP118" s="49">
        <v>153900.05499999999</v>
      </c>
      <c r="AQ118" s="49">
        <v>0</v>
      </c>
      <c r="AR118" s="49">
        <v>44211.288</v>
      </c>
      <c r="AS118" s="49">
        <v>0</v>
      </c>
      <c r="AT118" s="49">
        <v>0</v>
      </c>
      <c r="AU118" s="49">
        <v>0</v>
      </c>
      <c r="AV118" s="49">
        <v>112822.567</v>
      </c>
      <c r="AW118" s="49">
        <v>0</v>
      </c>
      <c r="AX118" s="49">
        <v>5372.5249999999996</v>
      </c>
      <c r="AY118" s="49">
        <v>0</v>
      </c>
      <c r="AZ118" s="49">
        <v>15669.839</v>
      </c>
      <c r="BA118" s="49">
        <v>11640.451999999999</v>
      </c>
      <c r="BB118" s="49">
        <v>850.64700000000005</v>
      </c>
      <c r="BC118" s="49">
        <v>0</v>
      </c>
      <c r="BD118" s="49">
        <v>0</v>
      </c>
      <c r="BE118" s="49">
        <v>14620.477999999999</v>
      </c>
      <c r="BF118" s="49">
        <v>10446.558999999999</v>
      </c>
      <c r="BG118" s="49">
        <v>0</v>
      </c>
      <c r="BH118" s="49">
        <v>3760.7669999999998</v>
      </c>
      <c r="BI118" s="49"/>
      <c r="BJ118" s="166"/>
      <c r="BK118" s="166"/>
      <c r="BL118" s="166"/>
      <c r="BM118" s="149">
        <v>-4.5838532969355583E-10</v>
      </c>
    </row>
    <row r="119" spans="2:65" ht="18" hidden="1" customHeight="1" outlineLevel="2">
      <c r="B119" s="158" t="s">
        <v>48</v>
      </c>
      <c r="C119" s="158"/>
      <c r="D119" s="158"/>
      <c r="E119" s="159" t="s">
        <v>862</v>
      </c>
      <c r="F119" s="158"/>
      <c r="G119" s="160">
        <v>8330345.8420916917</v>
      </c>
      <c r="H119" s="160">
        <v>5450339.0430000005</v>
      </c>
      <c r="I119" s="160">
        <v>-297969.98111999995</v>
      </c>
      <c r="J119" s="160">
        <v>5152369.0618799999</v>
      </c>
      <c r="K119" s="168">
        <v>-3177976.7802116917</v>
      </c>
      <c r="L119" s="161">
        <v>0.61850602118414277</v>
      </c>
      <c r="M119" s="160">
        <v>8084105.8420916917</v>
      </c>
      <c r="N119" s="160">
        <v>5373407.5560000008</v>
      </c>
      <c r="O119" s="160">
        <v>-289651.41911999998</v>
      </c>
      <c r="P119" s="160">
        <v>5083756.1368800011</v>
      </c>
      <c r="Q119" s="168">
        <v>-3000349.705211692</v>
      </c>
      <c r="R119" s="161">
        <v>0.62885818619670908</v>
      </c>
      <c r="S119" s="160">
        <v>53165.267999999996</v>
      </c>
      <c r="T119" s="160">
        <v>0</v>
      </c>
      <c r="U119" s="160">
        <v>0</v>
      </c>
      <c r="V119" s="160">
        <v>0</v>
      </c>
      <c r="W119" s="160">
        <v>0</v>
      </c>
      <c r="X119" s="160">
        <v>1512697.622</v>
      </c>
      <c r="Y119" s="160">
        <v>0</v>
      </c>
      <c r="Z119" s="160">
        <v>0</v>
      </c>
      <c r="AA119" s="160">
        <v>0</v>
      </c>
      <c r="AB119" s="160">
        <v>0</v>
      </c>
      <c r="AC119" s="160">
        <v>40293.936000000002</v>
      </c>
      <c r="AD119" s="160">
        <v>52605.83600000001</v>
      </c>
      <c r="AE119" s="160">
        <v>0</v>
      </c>
      <c r="AF119" s="160">
        <v>263610.821</v>
      </c>
      <c r="AG119" s="160">
        <v>52960.187999999987</v>
      </c>
      <c r="AH119" s="160">
        <v>0</v>
      </c>
      <c r="AI119" s="160">
        <v>0</v>
      </c>
      <c r="AJ119" s="160">
        <v>1418340.8470000001</v>
      </c>
      <c r="AK119" s="160">
        <v>0</v>
      </c>
      <c r="AL119" s="160">
        <v>0</v>
      </c>
      <c r="AM119" s="160">
        <v>0</v>
      </c>
      <c r="AN119" s="160">
        <v>0</v>
      </c>
      <c r="AO119" s="160">
        <v>0</v>
      </c>
      <c r="AP119" s="160">
        <v>808395.01300000004</v>
      </c>
      <c r="AQ119" s="160">
        <v>0</v>
      </c>
      <c r="AR119" s="160">
        <v>270024.64</v>
      </c>
      <c r="AS119" s="160">
        <v>0</v>
      </c>
      <c r="AT119" s="160">
        <v>0</v>
      </c>
      <c r="AU119" s="160">
        <v>0</v>
      </c>
      <c r="AV119" s="160">
        <v>690903.91100000008</v>
      </c>
      <c r="AW119" s="160">
        <v>0</v>
      </c>
      <c r="AX119" s="160">
        <v>27534.190000000002</v>
      </c>
      <c r="AY119" s="160">
        <v>0</v>
      </c>
      <c r="AZ119" s="160">
        <v>65813.323999999993</v>
      </c>
      <c r="BA119" s="160">
        <v>68947.292000000001</v>
      </c>
      <c r="BB119" s="160">
        <v>4253.2340000000004</v>
      </c>
      <c r="BC119" s="160">
        <v>0</v>
      </c>
      <c r="BD119" s="160">
        <v>0</v>
      </c>
      <c r="BE119" s="160">
        <v>43861.433999999994</v>
      </c>
      <c r="BF119" s="160">
        <v>50740.432000000001</v>
      </c>
      <c r="BG119" s="160">
        <v>0</v>
      </c>
      <c r="BH119" s="160">
        <v>26191.055</v>
      </c>
      <c r="BI119" s="160"/>
      <c r="BJ119" s="161"/>
      <c r="BK119" s="160"/>
      <c r="BL119" s="161"/>
      <c r="BM119" s="149">
        <v>1.57160684466362E-9</v>
      </c>
    </row>
    <row r="120" spans="2:65" ht="18" hidden="1" customHeight="1" outlineLevel="3">
      <c r="B120" s="166" t="s">
        <v>48</v>
      </c>
      <c r="C120" s="166" t="s">
        <v>1135</v>
      </c>
      <c r="D120" s="166" t="s">
        <v>475</v>
      </c>
      <c r="E120" s="167" t="s">
        <v>484</v>
      </c>
      <c r="F120" s="166" t="s">
        <v>863</v>
      </c>
      <c r="G120" s="49">
        <v>45000</v>
      </c>
      <c r="H120" s="49">
        <v>45068.364000000001</v>
      </c>
      <c r="I120" s="49">
        <v>0</v>
      </c>
      <c r="J120" s="49">
        <v>45068.364000000001</v>
      </c>
      <c r="K120" s="165">
        <v>68.364000000001397</v>
      </c>
      <c r="L120" s="152">
        <v>1.0015191999999999</v>
      </c>
      <c r="M120" s="49">
        <v>45000</v>
      </c>
      <c r="N120" s="49">
        <v>45068.364000000001</v>
      </c>
      <c r="O120" s="49">
        <v>0</v>
      </c>
      <c r="P120" s="49">
        <v>45068.364000000001</v>
      </c>
      <c r="Q120" s="165">
        <v>68.364000000001397</v>
      </c>
      <c r="R120" s="152">
        <v>1.0015191999999999</v>
      </c>
      <c r="S120" s="49">
        <v>548.44100000000003</v>
      </c>
      <c r="T120" s="49">
        <v>0</v>
      </c>
      <c r="U120" s="49">
        <v>0</v>
      </c>
      <c r="V120" s="49">
        <v>0</v>
      </c>
      <c r="W120" s="49">
        <v>0</v>
      </c>
      <c r="X120" s="49">
        <v>24679.972000000002</v>
      </c>
      <c r="Y120" s="49">
        <v>0</v>
      </c>
      <c r="Z120" s="49">
        <v>0</v>
      </c>
      <c r="AA120" s="49">
        <v>0</v>
      </c>
      <c r="AB120" s="49">
        <v>0</v>
      </c>
      <c r="AC120" s="49">
        <v>0</v>
      </c>
      <c r="AD120" s="49">
        <v>0</v>
      </c>
      <c r="AE120" s="49">
        <v>0</v>
      </c>
      <c r="AF120" s="49">
        <v>0</v>
      </c>
      <c r="AG120" s="49">
        <v>0</v>
      </c>
      <c r="AH120" s="49">
        <v>0</v>
      </c>
      <c r="AI120" s="49">
        <v>0</v>
      </c>
      <c r="AJ120" s="49">
        <v>877.50900000000001</v>
      </c>
      <c r="AK120" s="49">
        <v>0</v>
      </c>
      <c r="AL120" s="49">
        <v>0</v>
      </c>
      <c r="AM120" s="49">
        <v>0</v>
      </c>
      <c r="AN120" s="49">
        <v>0</v>
      </c>
      <c r="AO120" s="49">
        <v>0</v>
      </c>
      <c r="AP120" s="49">
        <v>15082.205</v>
      </c>
      <c r="AQ120" s="49">
        <v>0</v>
      </c>
      <c r="AR120" s="49">
        <v>0</v>
      </c>
      <c r="AS120" s="49">
        <v>0</v>
      </c>
      <c r="AT120" s="49">
        <v>0</v>
      </c>
      <c r="AU120" s="49">
        <v>0</v>
      </c>
      <c r="AV120" s="49">
        <v>877.50900000000001</v>
      </c>
      <c r="AW120" s="49">
        <v>0</v>
      </c>
      <c r="AX120" s="49">
        <v>658.13499999999999</v>
      </c>
      <c r="AY120" s="49">
        <v>0</v>
      </c>
      <c r="AZ120" s="49">
        <v>0</v>
      </c>
      <c r="BA120" s="49">
        <v>0</v>
      </c>
      <c r="BB120" s="49">
        <v>1042.0419999999999</v>
      </c>
      <c r="BC120" s="49">
        <v>0</v>
      </c>
      <c r="BD120" s="49">
        <v>0</v>
      </c>
      <c r="BE120" s="49">
        <v>1302.5509999999999</v>
      </c>
      <c r="BF120" s="49">
        <v>0</v>
      </c>
      <c r="BG120" s="49">
        <v>0</v>
      </c>
      <c r="BH120" s="49">
        <v>0</v>
      </c>
      <c r="BI120" s="49"/>
      <c r="BJ120" s="166"/>
      <c r="BK120" s="166"/>
      <c r="BL120" s="166"/>
      <c r="BM120" s="149">
        <v>0</v>
      </c>
    </row>
    <row r="121" spans="2:65" ht="18" hidden="1" customHeight="1" outlineLevel="3">
      <c r="B121" s="166" t="s">
        <v>48</v>
      </c>
      <c r="C121" s="166" t="s">
        <v>1135</v>
      </c>
      <c r="D121" s="166" t="s">
        <v>1222</v>
      </c>
      <c r="E121" s="167" t="s">
        <v>513</v>
      </c>
      <c r="F121" s="166" t="s">
        <v>864</v>
      </c>
      <c r="G121" s="49">
        <v>45000</v>
      </c>
      <c r="H121" s="49">
        <v>45141.476000000002</v>
      </c>
      <c r="I121" s="49">
        <v>0</v>
      </c>
      <c r="J121" s="49">
        <v>45141.476000000002</v>
      </c>
      <c r="K121" s="165">
        <v>141.47600000000239</v>
      </c>
      <c r="L121" s="152">
        <v>1.0031439111111111</v>
      </c>
      <c r="M121" s="49">
        <v>45000</v>
      </c>
      <c r="N121" s="49">
        <v>45141.476000000002</v>
      </c>
      <c r="O121" s="49">
        <v>0</v>
      </c>
      <c r="P121" s="49">
        <v>45141.476000000002</v>
      </c>
      <c r="Q121" s="165">
        <v>141.47600000000239</v>
      </c>
      <c r="R121" s="152">
        <v>1.0031439111111111</v>
      </c>
      <c r="S121" s="49">
        <v>548.44100000000003</v>
      </c>
      <c r="T121" s="49">
        <v>0</v>
      </c>
      <c r="U121" s="49">
        <v>0</v>
      </c>
      <c r="V121" s="49">
        <v>0</v>
      </c>
      <c r="W121" s="49">
        <v>0</v>
      </c>
      <c r="X121" s="49">
        <v>22486.198</v>
      </c>
      <c r="Y121" s="49">
        <v>0</v>
      </c>
      <c r="Z121" s="49">
        <v>0</v>
      </c>
      <c r="AA121" s="49">
        <v>0</v>
      </c>
      <c r="AB121" s="49">
        <v>0</v>
      </c>
      <c r="AC121" s="49">
        <v>0</v>
      </c>
      <c r="AD121" s="49">
        <v>1371.11</v>
      </c>
      <c r="AE121" s="49">
        <v>0</v>
      </c>
      <c r="AF121" s="49">
        <v>0</v>
      </c>
      <c r="AG121" s="49">
        <v>1553.921</v>
      </c>
      <c r="AH121" s="49">
        <v>0</v>
      </c>
      <c r="AI121" s="49">
        <v>0</v>
      </c>
      <c r="AJ121" s="49">
        <v>7020.0709999999999</v>
      </c>
      <c r="AK121" s="49">
        <v>0</v>
      </c>
      <c r="AL121" s="49">
        <v>0</v>
      </c>
      <c r="AM121" s="49">
        <v>0</v>
      </c>
      <c r="AN121" s="49">
        <v>0</v>
      </c>
      <c r="AO121" s="49">
        <v>0</v>
      </c>
      <c r="AP121" s="49">
        <v>8226.6569999999992</v>
      </c>
      <c r="AQ121" s="49">
        <v>0</v>
      </c>
      <c r="AR121" s="49">
        <v>0</v>
      </c>
      <c r="AS121" s="49">
        <v>0</v>
      </c>
      <c r="AT121" s="49">
        <v>0</v>
      </c>
      <c r="AU121" s="49">
        <v>0</v>
      </c>
      <c r="AV121" s="49">
        <v>2632.527</v>
      </c>
      <c r="AW121" s="49">
        <v>0</v>
      </c>
      <c r="AX121" s="49">
        <v>0</v>
      </c>
      <c r="AY121" s="49">
        <v>0</v>
      </c>
      <c r="AZ121" s="49">
        <v>0</v>
      </c>
      <c r="BA121" s="49">
        <v>0</v>
      </c>
      <c r="BB121" s="49">
        <v>0</v>
      </c>
      <c r="BC121" s="49">
        <v>0</v>
      </c>
      <c r="BD121" s="49">
        <v>0</v>
      </c>
      <c r="BE121" s="49">
        <v>1302.5509999999999</v>
      </c>
      <c r="BF121" s="49">
        <v>0</v>
      </c>
      <c r="BG121" s="49">
        <v>0</v>
      </c>
      <c r="BH121" s="49">
        <v>0</v>
      </c>
      <c r="BI121" s="49"/>
      <c r="BJ121" s="166"/>
      <c r="BK121" s="166"/>
      <c r="BL121" s="166"/>
      <c r="BM121" s="149">
        <v>-7.2759576141834259E-12</v>
      </c>
    </row>
    <row r="122" spans="2:65" ht="18" hidden="1" customHeight="1" outlineLevel="3">
      <c r="B122" s="166" t="s">
        <v>48</v>
      </c>
      <c r="C122" s="166" t="s">
        <v>1135</v>
      </c>
      <c r="D122" s="166" t="s">
        <v>402</v>
      </c>
      <c r="E122" s="167" t="s">
        <v>408</v>
      </c>
      <c r="F122" s="166" t="s">
        <v>865</v>
      </c>
      <c r="G122" s="49">
        <v>45000</v>
      </c>
      <c r="H122" s="49">
        <v>0</v>
      </c>
      <c r="I122" s="49">
        <v>0</v>
      </c>
      <c r="J122" s="49">
        <v>0</v>
      </c>
      <c r="K122" s="165">
        <v>-45000</v>
      </c>
      <c r="L122" s="152">
        <v>0</v>
      </c>
      <c r="M122" s="49">
        <v>45000</v>
      </c>
      <c r="N122" s="49">
        <v>0</v>
      </c>
      <c r="O122" s="49">
        <v>0</v>
      </c>
      <c r="P122" s="49">
        <v>0</v>
      </c>
      <c r="Q122" s="165">
        <v>-45000</v>
      </c>
      <c r="R122" s="152">
        <v>0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49">
        <v>0</v>
      </c>
      <c r="AA122" s="49">
        <v>0</v>
      </c>
      <c r="AB122" s="49">
        <v>0</v>
      </c>
      <c r="AC122" s="49">
        <v>0</v>
      </c>
      <c r="AD122" s="49">
        <v>0</v>
      </c>
      <c r="AE122" s="49">
        <v>0</v>
      </c>
      <c r="AF122" s="49">
        <v>0</v>
      </c>
      <c r="AG122" s="49">
        <v>0</v>
      </c>
      <c r="AH122" s="49">
        <v>0</v>
      </c>
      <c r="AI122" s="49">
        <v>0</v>
      </c>
      <c r="AJ122" s="49">
        <v>0</v>
      </c>
      <c r="AK122" s="49">
        <v>0</v>
      </c>
      <c r="AL122" s="49">
        <v>0</v>
      </c>
      <c r="AM122" s="49">
        <v>0</v>
      </c>
      <c r="AN122" s="49">
        <v>0</v>
      </c>
      <c r="AO122" s="49">
        <v>0</v>
      </c>
      <c r="AP122" s="49">
        <v>0</v>
      </c>
      <c r="AQ122" s="49">
        <v>0</v>
      </c>
      <c r="AR122" s="49">
        <v>0</v>
      </c>
      <c r="AS122" s="49">
        <v>0</v>
      </c>
      <c r="AT122" s="49">
        <v>0</v>
      </c>
      <c r="AU122" s="49">
        <v>0</v>
      </c>
      <c r="AV122" s="49">
        <v>0</v>
      </c>
      <c r="AW122" s="49">
        <v>0</v>
      </c>
      <c r="AX122" s="49">
        <v>0</v>
      </c>
      <c r="AY122" s="49">
        <v>0</v>
      </c>
      <c r="AZ122" s="49">
        <v>0</v>
      </c>
      <c r="BA122" s="49">
        <v>0</v>
      </c>
      <c r="BB122" s="49">
        <v>0</v>
      </c>
      <c r="BC122" s="49">
        <v>0</v>
      </c>
      <c r="BD122" s="49">
        <v>0</v>
      </c>
      <c r="BE122" s="49">
        <v>0</v>
      </c>
      <c r="BF122" s="49">
        <v>0</v>
      </c>
      <c r="BG122" s="49">
        <v>0</v>
      </c>
      <c r="BH122" s="49">
        <v>0</v>
      </c>
      <c r="BI122" s="49"/>
      <c r="BJ122" s="166"/>
      <c r="BK122" s="166"/>
      <c r="BL122" s="166"/>
      <c r="BM122" s="149">
        <v>0</v>
      </c>
    </row>
    <row r="123" spans="2:65" ht="18" hidden="1" customHeight="1" outlineLevel="3">
      <c r="B123" s="166" t="s">
        <v>48</v>
      </c>
      <c r="C123" s="166" t="s">
        <v>1135</v>
      </c>
      <c r="D123" s="166" t="s">
        <v>758</v>
      </c>
      <c r="E123" s="167" t="s">
        <v>759</v>
      </c>
      <c r="F123" s="166" t="s">
        <v>866</v>
      </c>
      <c r="G123" s="49">
        <v>45000</v>
      </c>
      <c r="H123" s="49">
        <v>45123.175000000003</v>
      </c>
      <c r="I123" s="49">
        <v>0</v>
      </c>
      <c r="J123" s="49">
        <v>45123.175000000003</v>
      </c>
      <c r="K123" s="165">
        <v>123.17500000000291</v>
      </c>
      <c r="L123" s="152">
        <v>1.0027372222222224</v>
      </c>
      <c r="M123" s="49">
        <v>45000</v>
      </c>
      <c r="N123" s="49">
        <v>45123.175000000003</v>
      </c>
      <c r="O123" s="49">
        <v>0</v>
      </c>
      <c r="P123" s="49">
        <v>45123.175000000003</v>
      </c>
      <c r="Q123" s="165">
        <v>123.17500000000291</v>
      </c>
      <c r="R123" s="152">
        <v>1.0027372222222224</v>
      </c>
      <c r="S123" s="49">
        <v>548.44100000000003</v>
      </c>
      <c r="T123" s="49">
        <v>0</v>
      </c>
      <c r="U123" s="49">
        <v>0</v>
      </c>
      <c r="V123" s="49">
        <v>0</v>
      </c>
      <c r="W123" s="49">
        <v>0</v>
      </c>
      <c r="X123" s="49">
        <v>8775.1020000000008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49">
        <v>0</v>
      </c>
      <c r="AF123" s="49">
        <v>0</v>
      </c>
      <c r="AG123" s="49">
        <v>0</v>
      </c>
      <c r="AH123" s="49">
        <v>0</v>
      </c>
      <c r="AI123" s="49">
        <v>0</v>
      </c>
      <c r="AJ123" s="49">
        <v>19305.194</v>
      </c>
      <c r="AK123" s="49">
        <v>0</v>
      </c>
      <c r="AL123" s="49">
        <v>0</v>
      </c>
      <c r="AM123" s="49">
        <v>0</v>
      </c>
      <c r="AN123" s="49">
        <v>0</v>
      </c>
      <c r="AO123" s="49">
        <v>0</v>
      </c>
      <c r="AP123" s="49">
        <v>8226.6569999999992</v>
      </c>
      <c r="AQ123" s="49">
        <v>0</v>
      </c>
      <c r="AR123" s="49">
        <v>0</v>
      </c>
      <c r="AS123" s="49">
        <v>0</v>
      </c>
      <c r="AT123" s="49">
        <v>0</v>
      </c>
      <c r="AU123" s="49">
        <v>0</v>
      </c>
      <c r="AV123" s="49">
        <v>5265.0529999999999</v>
      </c>
      <c r="AW123" s="49">
        <v>0</v>
      </c>
      <c r="AX123" s="49">
        <v>658.13499999999999</v>
      </c>
      <c r="AY123" s="49">
        <v>0</v>
      </c>
      <c r="AZ123" s="49">
        <v>0</v>
      </c>
      <c r="BA123" s="49">
        <v>0</v>
      </c>
      <c r="BB123" s="49">
        <v>1042.0419999999999</v>
      </c>
      <c r="BC123" s="49">
        <v>0</v>
      </c>
      <c r="BD123" s="49">
        <v>0</v>
      </c>
      <c r="BE123" s="49">
        <v>1302.5509999999999</v>
      </c>
      <c r="BF123" s="49">
        <v>0</v>
      </c>
      <c r="BG123" s="49">
        <v>0</v>
      </c>
      <c r="BH123" s="49">
        <v>0</v>
      </c>
      <c r="BI123" s="49"/>
      <c r="BJ123" s="166"/>
      <c r="BK123" s="166"/>
      <c r="BL123" s="166"/>
      <c r="BM123" s="149">
        <v>0</v>
      </c>
    </row>
    <row r="124" spans="2:65" ht="18" hidden="1" customHeight="1" outlineLevel="3">
      <c r="B124" s="166" t="s">
        <v>48</v>
      </c>
      <c r="C124" s="166" t="s">
        <v>1135</v>
      </c>
      <c r="D124" s="166" t="s">
        <v>867</v>
      </c>
      <c r="E124" s="167" t="s">
        <v>868</v>
      </c>
      <c r="F124" s="166"/>
      <c r="G124" s="49">
        <v>20000</v>
      </c>
      <c r="H124" s="49">
        <v>0</v>
      </c>
      <c r="I124" s="49">
        <v>0</v>
      </c>
      <c r="J124" s="49">
        <v>0</v>
      </c>
      <c r="K124" s="165">
        <v>-20000</v>
      </c>
      <c r="L124" s="152">
        <v>0</v>
      </c>
      <c r="M124" s="49">
        <v>20000</v>
      </c>
      <c r="N124" s="49">
        <v>0</v>
      </c>
      <c r="O124" s="49">
        <v>0</v>
      </c>
      <c r="P124" s="49">
        <v>0</v>
      </c>
      <c r="Q124" s="165">
        <v>-20000</v>
      </c>
      <c r="R124" s="152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49">
        <v>0</v>
      </c>
      <c r="AF124" s="49">
        <v>0</v>
      </c>
      <c r="AG124" s="49">
        <v>0</v>
      </c>
      <c r="AH124" s="49">
        <v>0</v>
      </c>
      <c r="AI124" s="49">
        <v>0</v>
      </c>
      <c r="AJ124" s="49">
        <v>0</v>
      </c>
      <c r="AK124" s="49">
        <v>0</v>
      </c>
      <c r="AL124" s="49">
        <v>0</v>
      </c>
      <c r="AM124" s="49">
        <v>0</v>
      </c>
      <c r="AN124" s="49">
        <v>0</v>
      </c>
      <c r="AO124" s="49">
        <v>0</v>
      </c>
      <c r="AP124" s="49">
        <v>0</v>
      </c>
      <c r="AQ124" s="49">
        <v>0</v>
      </c>
      <c r="AR124" s="49">
        <v>0</v>
      </c>
      <c r="AS124" s="49">
        <v>0</v>
      </c>
      <c r="AT124" s="49">
        <v>0</v>
      </c>
      <c r="AU124" s="49">
        <v>0</v>
      </c>
      <c r="AV124" s="49">
        <v>0</v>
      </c>
      <c r="AW124" s="49">
        <v>0</v>
      </c>
      <c r="AX124" s="49">
        <v>0</v>
      </c>
      <c r="AY124" s="49">
        <v>0</v>
      </c>
      <c r="AZ124" s="49">
        <v>0</v>
      </c>
      <c r="BA124" s="49">
        <v>0</v>
      </c>
      <c r="BB124" s="49">
        <v>0</v>
      </c>
      <c r="BC124" s="49">
        <v>0</v>
      </c>
      <c r="BD124" s="49">
        <v>0</v>
      </c>
      <c r="BE124" s="49">
        <v>0</v>
      </c>
      <c r="BF124" s="49">
        <v>0</v>
      </c>
      <c r="BG124" s="49">
        <v>0</v>
      </c>
      <c r="BH124" s="49">
        <v>0</v>
      </c>
      <c r="BI124" s="49"/>
      <c r="BJ124" s="166"/>
      <c r="BK124" s="166"/>
      <c r="BL124" s="166"/>
      <c r="BM124" s="149">
        <v>0</v>
      </c>
    </row>
    <row r="125" spans="2:65" ht="18" hidden="1" customHeight="1" outlineLevel="3">
      <c r="B125" s="166" t="s">
        <v>48</v>
      </c>
      <c r="C125" s="166" t="s">
        <v>1135</v>
      </c>
      <c r="D125" s="166" t="s">
        <v>1223</v>
      </c>
      <c r="E125" s="167" t="s">
        <v>1224</v>
      </c>
      <c r="F125" s="166"/>
      <c r="G125" s="49">
        <v>20000</v>
      </c>
      <c r="H125" s="49">
        <v>0</v>
      </c>
      <c r="I125" s="49">
        <v>0</v>
      </c>
      <c r="J125" s="49">
        <v>0</v>
      </c>
      <c r="K125" s="165">
        <v>-20000</v>
      </c>
      <c r="L125" s="152">
        <v>0</v>
      </c>
      <c r="M125" s="49">
        <v>20000</v>
      </c>
      <c r="N125" s="49">
        <v>0</v>
      </c>
      <c r="O125" s="49">
        <v>0</v>
      </c>
      <c r="P125" s="49">
        <v>0</v>
      </c>
      <c r="Q125" s="165">
        <v>-20000</v>
      </c>
      <c r="R125" s="152">
        <v>0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49">
        <v>0</v>
      </c>
      <c r="AA125" s="49">
        <v>0</v>
      </c>
      <c r="AB125" s="49">
        <v>0</v>
      </c>
      <c r="AC125" s="49">
        <v>0</v>
      </c>
      <c r="AD125" s="49">
        <v>0</v>
      </c>
      <c r="AE125" s="49">
        <v>0</v>
      </c>
      <c r="AF125" s="49">
        <v>0</v>
      </c>
      <c r="AG125" s="49">
        <v>0</v>
      </c>
      <c r="AH125" s="49">
        <v>0</v>
      </c>
      <c r="AI125" s="49">
        <v>0</v>
      </c>
      <c r="AJ125" s="49">
        <v>0</v>
      </c>
      <c r="AK125" s="49">
        <v>0</v>
      </c>
      <c r="AL125" s="49">
        <v>0</v>
      </c>
      <c r="AM125" s="49">
        <v>0</v>
      </c>
      <c r="AN125" s="49">
        <v>0</v>
      </c>
      <c r="AO125" s="49">
        <v>0</v>
      </c>
      <c r="AP125" s="49">
        <v>0</v>
      </c>
      <c r="AQ125" s="49">
        <v>0</v>
      </c>
      <c r="AR125" s="49">
        <v>0</v>
      </c>
      <c r="AS125" s="49">
        <v>0</v>
      </c>
      <c r="AT125" s="49">
        <v>0</v>
      </c>
      <c r="AU125" s="49">
        <v>0</v>
      </c>
      <c r="AV125" s="49">
        <v>0</v>
      </c>
      <c r="AW125" s="49">
        <v>0</v>
      </c>
      <c r="AX125" s="49">
        <v>0</v>
      </c>
      <c r="AY125" s="49">
        <v>0</v>
      </c>
      <c r="AZ125" s="49">
        <v>0</v>
      </c>
      <c r="BA125" s="49">
        <v>0</v>
      </c>
      <c r="BB125" s="49">
        <v>0</v>
      </c>
      <c r="BC125" s="49">
        <v>0</v>
      </c>
      <c r="BD125" s="49">
        <v>0</v>
      </c>
      <c r="BE125" s="49">
        <v>0</v>
      </c>
      <c r="BF125" s="49">
        <v>0</v>
      </c>
      <c r="BG125" s="49">
        <v>0</v>
      </c>
      <c r="BH125" s="49">
        <v>0</v>
      </c>
      <c r="BI125" s="49"/>
      <c r="BJ125" s="166"/>
      <c r="BK125" s="166"/>
      <c r="BL125" s="166"/>
      <c r="BM125" s="149">
        <v>0</v>
      </c>
    </row>
    <row r="126" spans="2:65" ht="18" hidden="1" customHeight="1" outlineLevel="3">
      <c r="B126" s="166" t="s">
        <v>48</v>
      </c>
      <c r="C126" s="166" t="s">
        <v>1135</v>
      </c>
      <c r="D126" s="166" t="s">
        <v>869</v>
      </c>
      <c r="E126" s="167" t="s">
        <v>870</v>
      </c>
      <c r="F126" s="166"/>
      <c r="G126" s="49">
        <v>20000</v>
      </c>
      <c r="H126" s="49">
        <v>0</v>
      </c>
      <c r="I126" s="49">
        <v>0</v>
      </c>
      <c r="J126" s="49">
        <v>0</v>
      </c>
      <c r="K126" s="165">
        <v>-20000</v>
      </c>
      <c r="L126" s="152">
        <v>0</v>
      </c>
      <c r="M126" s="49">
        <v>20000</v>
      </c>
      <c r="N126" s="49">
        <v>0</v>
      </c>
      <c r="O126" s="49">
        <v>0</v>
      </c>
      <c r="P126" s="49">
        <v>0</v>
      </c>
      <c r="Q126" s="165">
        <v>-20000</v>
      </c>
      <c r="R126" s="152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49">
        <v>0</v>
      </c>
      <c r="AF126" s="49">
        <v>0</v>
      </c>
      <c r="AG126" s="49">
        <v>0</v>
      </c>
      <c r="AH126" s="49">
        <v>0</v>
      </c>
      <c r="AI126" s="49">
        <v>0</v>
      </c>
      <c r="AJ126" s="49">
        <v>0</v>
      </c>
      <c r="AK126" s="49">
        <v>0</v>
      </c>
      <c r="AL126" s="49">
        <v>0</v>
      </c>
      <c r="AM126" s="49">
        <v>0</v>
      </c>
      <c r="AN126" s="49">
        <v>0</v>
      </c>
      <c r="AO126" s="49">
        <v>0</v>
      </c>
      <c r="AP126" s="49">
        <v>0</v>
      </c>
      <c r="AQ126" s="49">
        <v>0</v>
      </c>
      <c r="AR126" s="49">
        <v>0</v>
      </c>
      <c r="AS126" s="49">
        <v>0</v>
      </c>
      <c r="AT126" s="49">
        <v>0</v>
      </c>
      <c r="AU126" s="49">
        <v>0</v>
      </c>
      <c r="AV126" s="49">
        <v>0</v>
      </c>
      <c r="AW126" s="49">
        <v>0</v>
      </c>
      <c r="AX126" s="49">
        <v>0</v>
      </c>
      <c r="AY126" s="49">
        <v>0</v>
      </c>
      <c r="AZ126" s="49">
        <v>0</v>
      </c>
      <c r="BA126" s="49">
        <v>0</v>
      </c>
      <c r="BB126" s="49">
        <v>0</v>
      </c>
      <c r="BC126" s="49">
        <v>0</v>
      </c>
      <c r="BD126" s="49">
        <v>0</v>
      </c>
      <c r="BE126" s="49">
        <v>0</v>
      </c>
      <c r="BF126" s="49">
        <v>0</v>
      </c>
      <c r="BG126" s="49">
        <v>0</v>
      </c>
      <c r="BH126" s="49">
        <v>0</v>
      </c>
      <c r="BI126" s="49"/>
      <c r="BJ126" s="166"/>
      <c r="BK126" s="166"/>
      <c r="BL126" s="166"/>
      <c r="BM126" s="149">
        <v>0</v>
      </c>
    </row>
    <row r="127" spans="2:65" ht="18" hidden="1" customHeight="1" outlineLevel="3">
      <c r="B127" s="166" t="s">
        <v>48</v>
      </c>
      <c r="C127" s="166" t="s">
        <v>1135</v>
      </c>
      <c r="D127" s="166" t="s">
        <v>871</v>
      </c>
      <c r="E127" s="167" t="s">
        <v>872</v>
      </c>
      <c r="F127" s="166"/>
      <c r="G127" s="49">
        <v>20000</v>
      </c>
      <c r="H127" s="49">
        <v>0</v>
      </c>
      <c r="I127" s="49">
        <v>0</v>
      </c>
      <c r="J127" s="49">
        <v>0</v>
      </c>
      <c r="K127" s="165">
        <v>-20000</v>
      </c>
      <c r="L127" s="152">
        <v>0</v>
      </c>
      <c r="M127" s="49">
        <v>20000</v>
      </c>
      <c r="N127" s="49">
        <v>0</v>
      </c>
      <c r="O127" s="49">
        <v>0</v>
      </c>
      <c r="P127" s="49">
        <v>0</v>
      </c>
      <c r="Q127" s="165">
        <v>-20000</v>
      </c>
      <c r="R127" s="152">
        <v>0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49">
        <v>0</v>
      </c>
      <c r="AA127" s="49">
        <v>0</v>
      </c>
      <c r="AB127" s="49">
        <v>0</v>
      </c>
      <c r="AC127" s="49">
        <v>0</v>
      </c>
      <c r="AD127" s="49">
        <v>0</v>
      </c>
      <c r="AE127" s="49">
        <v>0</v>
      </c>
      <c r="AF127" s="49">
        <v>0</v>
      </c>
      <c r="AG127" s="49">
        <v>0</v>
      </c>
      <c r="AH127" s="49">
        <v>0</v>
      </c>
      <c r="AI127" s="49">
        <v>0</v>
      </c>
      <c r="AJ127" s="49">
        <v>0</v>
      </c>
      <c r="AK127" s="49">
        <v>0</v>
      </c>
      <c r="AL127" s="49">
        <v>0</v>
      </c>
      <c r="AM127" s="49">
        <v>0</v>
      </c>
      <c r="AN127" s="49">
        <v>0</v>
      </c>
      <c r="AO127" s="49">
        <v>0</v>
      </c>
      <c r="AP127" s="49">
        <v>0</v>
      </c>
      <c r="AQ127" s="49">
        <v>0</v>
      </c>
      <c r="AR127" s="49">
        <v>0</v>
      </c>
      <c r="AS127" s="49">
        <v>0</v>
      </c>
      <c r="AT127" s="49">
        <v>0</v>
      </c>
      <c r="AU127" s="49">
        <v>0</v>
      </c>
      <c r="AV127" s="49">
        <v>0</v>
      </c>
      <c r="AW127" s="49">
        <v>0</v>
      </c>
      <c r="AX127" s="49">
        <v>0</v>
      </c>
      <c r="AY127" s="49">
        <v>0</v>
      </c>
      <c r="AZ127" s="49">
        <v>0</v>
      </c>
      <c r="BA127" s="49">
        <v>0</v>
      </c>
      <c r="BB127" s="49">
        <v>0</v>
      </c>
      <c r="BC127" s="49">
        <v>0</v>
      </c>
      <c r="BD127" s="49">
        <v>0</v>
      </c>
      <c r="BE127" s="49">
        <v>0</v>
      </c>
      <c r="BF127" s="49">
        <v>0</v>
      </c>
      <c r="BG127" s="49">
        <v>0</v>
      </c>
      <c r="BH127" s="49">
        <v>0</v>
      </c>
      <c r="BI127" s="49"/>
      <c r="BJ127" s="166"/>
      <c r="BK127" s="166"/>
      <c r="BL127" s="166"/>
      <c r="BM127" s="149">
        <v>0</v>
      </c>
    </row>
    <row r="128" spans="2:65" ht="18" hidden="1" customHeight="1" outlineLevel="3">
      <c r="B128" s="166" t="s">
        <v>48</v>
      </c>
      <c r="C128" s="166" t="s">
        <v>1135</v>
      </c>
      <c r="D128" s="166" t="s">
        <v>873</v>
      </c>
      <c r="E128" s="167" t="s">
        <v>874</v>
      </c>
      <c r="F128" s="166"/>
      <c r="G128" s="49">
        <v>20000</v>
      </c>
      <c r="H128" s="49">
        <v>0</v>
      </c>
      <c r="I128" s="49">
        <v>0</v>
      </c>
      <c r="J128" s="49">
        <v>0</v>
      </c>
      <c r="K128" s="165">
        <v>-20000</v>
      </c>
      <c r="L128" s="152">
        <v>0</v>
      </c>
      <c r="M128" s="49">
        <v>20000</v>
      </c>
      <c r="N128" s="49">
        <v>0</v>
      </c>
      <c r="O128" s="49">
        <v>0</v>
      </c>
      <c r="P128" s="49">
        <v>0</v>
      </c>
      <c r="Q128" s="165">
        <v>-20000</v>
      </c>
      <c r="R128" s="152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49">
        <v>0</v>
      </c>
      <c r="AF128" s="49">
        <v>0</v>
      </c>
      <c r="AG128" s="49">
        <v>0</v>
      </c>
      <c r="AH128" s="49">
        <v>0</v>
      </c>
      <c r="AI128" s="49">
        <v>0</v>
      </c>
      <c r="AJ128" s="49">
        <v>0</v>
      </c>
      <c r="AK128" s="49">
        <v>0</v>
      </c>
      <c r="AL128" s="49">
        <v>0</v>
      </c>
      <c r="AM128" s="49">
        <v>0</v>
      </c>
      <c r="AN128" s="49">
        <v>0</v>
      </c>
      <c r="AO128" s="49">
        <v>0</v>
      </c>
      <c r="AP128" s="49">
        <v>0</v>
      </c>
      <c r="AQ128" s="49">
        <v>0</v>
      </c>
      <c r="AR128" s="49">
        <v>0</v>
      </c>
      <c r="AS128" s="49">
        <v>0</v>
      </c>
      <c r="AT128" s="49">
        <v>0</v>
      </c>
      <c r="AU128" s="49">
        <v>0</v>
      </c>
      <c r="AV128" s="49">
        <v>0</v>
      </c>
      <c r="AW128" s="49">
        <v>0</v>
      </c>
      <c r="AX128" s="49">
        <v>0</v>
      </c>
      <c r="AY128" s="49">
        <v>0</v>
      </c>
      <c r="AZ128" s="49">
        <v>0</v>
      </c>
      <c r="BA128" s="49">
        <v>0</v>
      </c>
      <c r="BB128" s="49">
        <v>0</v>
      </c>
      <c r="BC128" s="49">
        <v>0</v>
      </c>
      <c r="BD128" s="49">
        <v>0</v>
      </c>
      <c r="BE128" s="49">
        <v>0</v>
      </c>
      <c r="BF128" s="49">
        <v>0</v>
      </c>
      <c r="BG128" s="49">
        <v>0</v>
      </c>
      <c r="BH128" s="49">
        <v>0</v>
      </c>
      <c r="BI128" s="49"/>
      <c r="BJ128" s="166"/>
      <c r="BK128" s="166"/>
      <c r="BL128" s="166"/>
      <c r="BM128" s="149">
        <v>0</v>
      </c>
    </row>
    <row r="129" spans="2:65" ht="18" hidden="1" customHeight="1" outlineLevel="3">
      <c r="B129" s="166" t="s">
        <v>48</v>
      </c>
      <c r="C129" s="166" t="s">
        <v>1135</v>
      </c>
      <c r="D129" s="166" t="s">
        <v>875</v>
      </c>
      <c r="E129" s="167" t="s">
        <v>876</v>
      </c>
      <c r="F129" s="166"/>
      <c r="G129" s="49">
        <v>20000</v>
      </c>
      <c r="H129" s="49">
        <v>0</v>
      </c>
      <c r="I129" s="49">
        <v>0</v>
      </c>
      <c r="J129" s="49">
        <v>0</v>
      </c>
      <c r="K129" s="165">
        <v>-20000</v>
      </c>
      <c r="L129" s="152">
        <v>0</v>
      </c>
      <c r="M129" s="49">
        <v>20000</v>
      </c>
      <c r="N129" s="49">
        <v>0</v>
      </c>
      <c r="O129" s="49">
        <v>0</v>
      </c>
      <c r="P129" s="49">
        <v>0</v>
      </c>
      <c r="Q129" s="165">
        <v>-20000</v>
      </c>
      <c r="R129" s="152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49">
        <v>0</v>
      </c>
      <c r="AF129" s="49">
        <v>0</v>
      </c>
      <c r="AG129" s="49">
        <v>0</v>
      </c>
      <c r="AH129" s="49">
        <v>0</v>
      </c>
      <c r="AI129" s="49">
        <v>0</v>
      </c>
      <c r="AJ129" s="49">
        <v>0</v>
      </c>
      <c r="AK129" s="49">
        <v>0</v>
      </c>
      <c r="AL129" s="49">
        <v>0</v>
      </c>
      <c r="AM129" s="49">
        <v>0</v>
      </c>
      <c r="AN129" s="49">
        <v>0</v>
      </c>
      <c r="AO129" s="49">
        <v>0</v>
      </c>
      <c r="AP129" s="49">
        <v>0</v>
      </c>
      <c r="AQ129" s="49">
        <v>0</v>
      </c>
      <c r="AR129" s="49">
        <v>0</v>
      </c>
      <c r="AS129" s="49">
        <v>0</v>
      </c>
      <c r="AT129" s="49">
        <v>0</v>
      </c>
      <c r="AU129" s="49">
        <v>0</v>
      </c>
      <c r="AV129" s="49">
        <v>0</v>
      </c>
      <c r="AW129" s="49">
        <v>0</v>
      </c>
      <c r="AX129" s="49">
        <v>0</v>
      </c>
      <c r="AY129" s="49">
        <v>0</v>
      </c>
      <c r="AZ129" s="49">
        <v>0</v>
      </c>
      <c r="BA129" s="49">
        <v>0</v>
      </c>
      <c r="BB129" s="49">
        <v>0</v>
      </c>
      <c r="BC129" s="49">
        <v>0</v>
      </c>
      <c r="BD129" s="49">
        <v>0</v>
      </c>
      <c r="BE129" s="49">
        <v>0</v>
      </c>
      <c r="BF129" s="49">
        <v>0</v>
      </c>
      <c r="BG129" s="49">
        <v>0</v>
      </c>
      <c r="BH129" s="49">
        <v>0</v>
      </c>
      <c r="BI129" s="49"/>
      <c r="BJ129" s="166"/>
      <c r="BK129" s="166"/>
      <c r="BL129" s="166"/>
      <c r="BM129" s="149">
        <v>0</v>
      </c>
    </row>
    <row r="130" spans="2:65" ht="18" hidden="1" customHeight="1" outlineLevel="3">
      <c r="B130" s="166" t="s">
        <v>48</v>
      </c>
      <c r="C130" s="166" t="s">
        <v>1135</v>
      </c>
      <c r="D130" s="166" t="s">
        <v>1089</v>
      </c>
      <c r="E130" s="167" t="s">
        <v>1090</v>
      </c>
      <c r="F130" s="166"/>
      <c r="G130" s="49">
        <v>20000</v>
      </c>
      <c r="H130" s="49">
        <v>0</v>
      </c>
      <c r="I130" s="49">
        <v>0</v>
      </c>
      <c r="J130" s="49">
        <v>0</v>
      </c>
      <c r="K130" s="165">
        <v>-20000</v>
      </c>
      <c r="L130" s="152">
        <v>0</v>
      </c>
      <c r="M130" s="49">
        <v>20000</v>
      </c>
      <c r="N130" s="49">
        <v>0</v>
      </c>
      <c r="O130" s="49">
        <v>0</v>
      </c>
      <c r="P130" s="49">
        <v>0</v>
      </c>
      <c r="Q130" s="165">
        <v>-20000</v>
      </c>
      <c r="R130" s="152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49">
        <v>0</v>
      </c>
      <c r="AF130" s="49">
        <v>0</v>
      </c>
      <c r="AG130" s="49">
        <v>0</v>
      </c>
      <c r="AH130" s="49">
        <v>0</v>
      </c>
      <c r="AI130" s="49">
        <v>0</v>
      </c>
      <c r="AJ130" s="49">
        <v>0</v>
      </c>
      <c r="AK130" s="49">
        <v>0</v>
      </c>
      <c r="AL130" s="49">
        <v>0</v>
      </c>
      <c r="AM130" s="49">
        <v>0</v>
      </c>
      <c r="AN130" s="49">
        <v>0</v>
      </c>
      <c r="AO130" s="49">
        <v>0</v>
      </c>
      <c r="AP130" s="49">
        <v>0</v>
      </c>
      <c r="AQ130" s="49">
        <v>0</v>
      </c>
      <c r="AR130" s="49">
        <v>0</v>
      </c>
      <c r="AS130" s="49">
        <v>0</v>
      </c>
      <c r="AT130" s="49">
        <v>0</v>
      </c>
      <c r="AU130" s="49">
        <v>0</v>
      </c>
      <c r="AV130" s="49">
        <v>0</v>
      </c>
      <c r="AW130" s="49">
        <v>0</v>
      </c>
      <c r="AX130" s="49">
        <v>0</v>
      </c>
      <c r="AY130" s="49">
        <v>0</v>
      </c>
      <c r="AZ130" s="49">
        <v>0</v>
      </c>
      <c r="BA130" s="49">
        <v>0</v>
      </c>
      <c r="BB130" s="49">
        <v>0</v>
      </c>
      <c r="BC130" s="49">
        <v>0</v>
      </c>
      <c r="BD130" s="49">
        <v>0</v>
      </c>
      <c r="BE130" s="49">
        <v>0</v>
      </c>
      <c r="BF130" s="49">
        <v>0</v>
      </c>
      <c r="BG130" s="49">
        <v>0</v>
      </c>
      <c r="BH130" s="49">
        <v>0</v>
      </c>
      <c r="BI130" s="49"/>
      <c r="BJ130" s="166"/>
      <c r="BK130" s="166"/>
      <c r="BL130" s="166"/>
      <c r="BM130" s="149">
        <v>0</v>
      </c>
    </row>
    <row r="131" spans="2:65" ht="18" hidden="1" customHeight="1" outlineLevel="3">
      <c r="B131" s="166" t="s">
        <v>48</v>
      </c>
      <c r="C131" s="166" t="s">
        <v>1135</v>
      </c>
      <c r="D131" s="166" t="s">
        <v>1091</v>
      </c>
      <c r="E131" s="167" t="s">
        <v>1092</v>
      </c>
      <c r="F131" s="166"/>
      <c r="G131" s="49">
        <v>20000</v>
      </c>
      <c r="H131" s="49">
        <v>0</v>
      </c>
      <c r="I131" s="49">
        <v>0</v>
      </c>
      <c r="J131" s="49">
        <v>0</v>
      </c>
      <c r="K131" s="165">
        <v>-20000</v>
      </c>
      <c r="L131" s="152">
        <v>0</v>
      </c>
      <c r="M131" s="49">
        <v>20000</v>
      </c>
      <c r="N131" s="49">
        <v>0</v>
      </c>
      <c r="O131" s="49">
        <v>0</v>
      </c>
      <c r="P131" s="49">
        <v>0</v>
      </c>
      <c r="Q131" s="165">
        <v>-20000</v>
      </c>
      <c r="R131" s="152">
        <v>0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49">
        <v>0</v>
      </c>
      <c r="AF131" s="49">
        <v>0</v>
      </c>
      <c r="AG131" s="49">
        <v>0</v>
      </c>
      <c r="AH131" s="49">
        <v>0</v>
      </c>
      <c r="AI131" s="49">
        <v>0</v>
      </c>
      <c r="AJ131" s="49">
        <v>0</v>
      </c>
      <c r="AK131" s="49">
        <v>0</v>
      </c>
      <c r="AL131" s="49">
        <v>0</v>
      </c>
      <c r="AM131" s="49">
        <v>0</v>
      </c>
      <c r="AN131" s="49">
        <v>0</v>
      </c>
      <c r="AO131" s="49">
        <v>0</v>
      </c>
      <c r="AP131" s="49">
        <v>0</v>
      </c>
      <c r="AQ131" s="49">
        <v>0</v>
      </c>
      <c r="AR131" s="49">
        <v>0</v>
      </c>
      <c r="AS131" s="49">
        <v>0</v>
      </c>
      <c r="AT131" s="49">
        <v>0</v>
      </c>
      <c r="AU131" s="49">
        <v>0</v>
      </c>
      <c r="AV131" s="49">
        <v>0</v>
      </c>
      <c r="AW131" s="49">
        <v>0</v>
      </c>
      <c r="AX131" s="49">
        <v>0</v>
      </c>
      <c r="AY131" s="49">
        <v>0</v>
      </c>
      <c r="AZ131" s="49">
        <v>0</v>
      </c>
      <c r="BA131" s="49">
        <v>0</v>
      </c>
      <c r="BB131" s="49">
        <v>0</v>
      </c>
      <c r="BC131" s="49">
        <v>0</v>
      </c>
      <c r="BD131" s="49">
        <v>0</v>
      </c>
      <c r="BE131" s="49">
        <v>0</v>
      </c>
      <c r="BF131" s="49">
        <v>0</v>
      </c>
      <c r="BG131" s="49">
        <v>0</v>
      </c>
      <c r="BH131" s="49">
        <v>0</v>
      </c>
      <c r="BI131" s="49"/>
      <c r="BJ131" s="166"/>
      <c r="BK131" s="166"/>
      <c r="BL131" s="166"/>
      <c r="BM131" s="149">
        <v>0</v>
      </c>
    </row>
    <row r="132" spans="2:65" ht="18" hidden="1" customHeight="1" outlineLevel="2">
      <c r="B132" s="158" t="s">
        <v>48</v>
      </c>
      <c r="C132" s="158"/>
      <c r="D132" s="158"/>
      <c r="E132" s="159" t="s">
        <v>877</v>
      </c>
      <c r="F132" s="158"/>
      <c r="G132" s="160">
        <v>340000</v>
      </c>
      <c r="H132" s="160">
        <v>135333.01500000001</v>
      </c>
      <c r="I132" s="160">
        <v>0</v>
      </c>
      <c r="J132" s="160">
        <v>135333.01500000001</v>
      </c>
      <c r="K132" s="168">
        <v>-204666.98499999999</v>
      </c>
      <c r="L132" s="161">
        <v>0.39803827941176473</v>
      </c>
      <c r="M132" s="160">
        <v>340000</v>
      </c>
      <c r="N132" s="160">
        <v>135333.01500000001</v>
      </c>
      <c r="O132" s="160">
        <v>0</v>
      </c>
      <c r="P132" s="160">
        <v>135333.01500000001</v>
      </c>
      <c r="Q132" s="168">
        <v>-204666.98499999999</v>
      </c>
      <c r="R132" s="161">
        <v>0.39803827941176473</v>
      </c>
      <c r="S132" s="160">
        <v>1645.3230000000001</v>
      </c>
      <c r="T132" s="160">
        <v>0</v>
      </c>
      <c r="U132" s="160">
        <v>0</v>
      </c>
      <c r="V132" s="160">
        <v>0</v>
      </c>
      <c r="W132" s="160">
        <v>0</v>
      </c>
      <c r="X132" s="160">
        <v>55941.271999999997</v>
      </c>
      <c r="Y132" s="160">
        <v>0</v>
      </c>
      <c r="Z132" s="160">
        <v>0</v>
      </c>
      <c r="AA132" s="160">
        <v>0</v>
      </c>
      <c r="AB132" s="160">
        <v>0</v>
      </c>
      <c r="AC132" s="160">
        <v>0</v>
      </c>
      <c r="AD132" s="160">
        <v>1371.11</v>
      </c>
      <c r="AE132" s="160">
        <v>0</v>
      </c>
      <c r="AF132" s="160">
        <v>0</v>
      </c>
      <c r="AG132" s="160">
        <v>1553.921</v>
      </c>
      <c r="AH132" s="160">
        <v>0</v>
      </c>
      <c r="AI132" s="160">
        <v>0</v>
      </c>
      <c r="AJ132" s="160">
        <v>27202.773999999998</v>
      </c>
      <c r="AK132" s="160">
        <v>0</v>
      </c>
      <c r="AL132" s="160">
        <v>0</v>
      </c>
      <c r="AM132" s="160">
        <v>0</v>
      </c>
      <c r="AN132" s="160">
        <v>0</v>
      </c>
      <c r="AO132" s="160">
        <v>0</v>
      </c>
      <c r="AP132" s="160">
        <v>31535.519</v>
      </c>
      <c r="AQ132" s="160">
        <v>0</v>
      </c>
      <c r="AR132" s="160">
        <v>0</v>
      </c>
      <c r="AS132" s="160">
        <v>0</v>
      </c>
      <c r="AT132" s="160">
        <v>0</v>
      </c>
      <c r="AU132" s="160">
        <v>0</v>
      </c>
      <c r="AV132" s="160">
        <v>8775.0889999999999</v>
      </c>
      <c r="AW132" s="160">
        <v>0</v>
      </c>
      <c r="AX132" s="160">
        <v>1316.27</v>
      </c>
      <c r="AY132" s="160">
        <v>0</v>
      </c>
      <c r="AZ132" s="160">
        <v>0</v>
      </c>
      <c r="BA132" s="160">
        <v>0</v>
      </c>
      <c r="BB132" s="160">
        <v>2084.0839999999998</v>
      </c>
      <c r="BC132" s="160">
        <v>0</v>
      </c>
      <c r="BD132" s="160">
        <v>0</v>
      </c>
      <c r="BE132" s="160">
        <v>3907.6529999999998</v>
      </c>
      <c r="BF132" s="160">
        <v>0</v>
      </c>
      <c r="BG132" s="160">
        <v>0</v>
      </c>
      <c r="BH132" s="160">
        <v>0</v>
      </c>
      <c r="BI132" s="160"/>
      <c r="BJ132" s="161"/>
      <c r="BK132" s="160"/>
      <c r="BL132" s="161"/>
      <c r="BM132" s="149">
        <v>-2.9103830456733704E-11</v>
      </c>
    </row>
    <row r="133" spans="2:65" ht="18" customHeight="1" outlineLevel="1" collapsed="1">
      <c r="B133" s="153" t="s">
        <v>48</v>
      </c>
      <c r="C133" s="153"/>
      <c r="D133" s="153" t="s">
        <v>122</v>
      </c>
      <c r="E133" s="153"/>
      <c r="F133" s="153"/>
      <c r="G133" s="154">
        <v>8670345.8420916907</v>
      </c>
      <c r="H133" s="154">
        <v>5585672.0580000002</v>
      </c>
      <c r="I133" s="154">
        <v>-297969.98111999995</v>
      </c>
      <c r="J133" s="154">
        <v>5287702.0768799996</v>
      </c>
      <c r="K133" s="155">
        <v>-3382643.7652116916</v>
      </c>
      <c r="L133" s="156">
        <v>0.60986057225190915</v>
      </c>
      <c r="M133" s="154">
        <v>8424105.8420916907</v>
      </c>
      <c r="N133" s="154">
        <v>5508740.5710000005</v>
      </c>
      <c r="O133" s="154">
        <v>-289651.41911999998</v>
      </c>
      <c r="P133" s="154">
        <v>5219089.1518800007</v>
      </c>
      <c r="Q133" s="155">
        <v>-3205016.6902116919</v>
      </c>
      <c r="R133" s="156">
        <v>0.61954221014204514</v>
      </c>
      <c r="S133" s="154">
        <v>54810.590999999993</v>
      </c>
      <c r="T133" s="154">
        <v>0</v>
      </c>
      <c r="U133" s="154">
        <v>0</v>
      </c>
      <c r="V133" s="154">
        <v>0</v>
      </c>
      <c r="W133" s="154">
        <v>0</v>
      </c>
      <c r="X133" s="154">
        <v>1568638.8939999999</v>
      </c>
      <c r="Y133" s="154">
        <v>0</v>
      </c>
      <c r="Z133" s="154">
        <v>0</v>
      </c>
      <c r="AA133" s="154">
        <v>0</v>
      </c>
      <c r="AB133" s="154">
        <v>0</v>
      </c>
      <c r="AC133" s="154">
        <v>40293.936000000002</v>
      </c>
      <c r="AD133" s="154">
        <v>53976.946000000011</v>
      </c>
      <c r="AE133" s="154">
        <v>0</v>
      </c>
      <c r="AF133" s="154">
        <v>263610.821</v>
      </c>
      <c r="AG133" s="154">
        <v>54514.108999999989</v>
      </c>
      <c r="AH133" s="154">
        <v>0</v>
      </c>
      <c r="AI133" s="154">
        <v>0</v>
      </c>
      <c r="AJ133" s="154">
        <v>1445543.621</v>
      </c>
      <c r="AK133" s="154">
        <v>0</v>
      </c>
      <c r="AL133" s="154">
        <v>0</v>
      </c>
      <c r="AM133" s="154">
        <v>0</v>
      </c>
      <c r="AN133" s="154">
        <v>0</v>
      </c>
      <c r="AO133" s="154">
        <v>0</v>
      </c>
      <c r="AP133" s="154">
        <v>839930.53200000001</v>
      </c>
      <c r="AQ133" s="154">
        <v>0</v>
      </c>
      <c r="AR133" s="154">
        <v>270024.64</v>
      </c>
      <c r="AS133" s="154">
        <v>0</v>
      </c>
      <c r="AT133" s="154">
        <v>0</v>
      </c>
      <c r="AU133" s="154">
        <v>0</v>
      </c>
      <c r="AV133" s="154">
        <v>699679.00000000012</v>
      </c>
      <c r="AW133" s="154">
        <v>0</v>
      </c>
      <c r="AX133" s="154">
        <v>28850.460000000003</v>
      </c>
      <c r="AY133" s="154">
        <v>0</v>
      </c>
      <c r="AZ133" s="154">
        <v>65813.323999999993</v>
      </c>
      <c r="BA133" s="154">
        <v>68947.292000000001</v>
      </c>
      <c r="BB133" s="154">
        <v>6337.3180000000002</v>
      </c>
      <c r="BC133" s="154">
        <v>0</v>
      </c>
      <c r="BD133" s="154">
        <v>0</v>
      </c>
      <c r="BE133" s="154">
        <v>47769.086999999992</v>
      </c>
      <c r="BF133" s="154">
        <v>50740.432000000001</v>
      </c>
      <c r="BG133" s="154">
        <v>0</v>
      </c>
      <c r="BH133" s="154">
        <v>26191.055</v>
      </c>
      <c r="BI133" s="154">
        <v>5118296.2574000005</v>
      </c>
      <c r="BJ133" s="156">
        <v>3.3098087910615526E-2</v>
      </c>
      <c r="BK133" s="154">
        <v>5819886.3274999997</v>
      </c>
      <c r="BL133" s="156">
        <v>-9.1442378883816788E-2</v>
      </c>
      <c r="BM133" s="149">
        <v>0</v>
      </c>
    </row>
    <row r="134" spans="2:65" ht="18" customHeight="1">
      <c r="B134" s="162" t="s">
        <v>878</v>
      </c>
      <c r="C134" s="162"/>
      <c r="D134" s="162" t="s">
        <v>123</v>
      </c>
      <c r="E134" s="162"/>
      <c r="F134" s="162"/>
      <c r="G134" s="163">
        <v>16554198.649638172</v>
      </c>
      <c r="H134" s="163">
        <v>10843093.425000001</v>
      </c>
      <c r="I134" s="163">
        <v>-558715.02263999998</v>
      </c>
      <c r="J134" s="163">
        <v>10284378.40236</v>
      </c>
      <c r="K134" s="163">
        <v>-6269820.2472781725</v>
      </c>
      <c r="L134" s="164">
        <v>0.62125498310271798</v>
      </c>
      <c r="M134" s="163">
        <v>16091358.649638172</v>
      </c>
      <c r="N134" s="163">
        <v>10704631.674000001</v>
      </c>
      <c r="O134" s="163">
        <v>-542453.19564000005</v>
      </c>
      <c r="P134" s="163">
        <v>10162178.478360001</v>
      </c>
      <c r="Q134" s="163">
        <v>-5929180.1712781731</v>
      </c>
      <c r="R134" s="164">
        <v>0.63153017092117991</v>
      </c>
      <c r="S134" s="163">
        <v>110662.10399999999</v>
      </c>
      <c r="T134" s="163">
        <v>0</v>
      </c>
      <c r="U134" s="163">
        <v>0</v>
      </c>
      <c r="V134" s="163">
        <v>0</v>
      </c>
      <c r="W134" s="163">
        <v>0</v>
      </c>
      <c r="X134" s="163">
        <v>3532683.4019999998</v>
      </c>
      <c r="Y134" s="163">
        <v>0</v>
      </c>
      <c r="Z134" s="163">
        <v>0</v>
      </c>
      <c r="AA134" s="163">
        <v>0</v>
      </c>
      <c r="AB134" s="163">
        <v>0</v>
      </c>
      <c r="AC134" s="163">
        <v>60608.794999999998</v>
      </c>
      <c r="AD134" s="163">
        <v>96789.143000000011</v>
      </c>
      <c r="AE134" s="163">
        <v>0</v>
      </c>
      <c r="AF134" s="163">
        <v>495523.875</v>
      </c>
      <c r="AG134" s="163">
        <v>105222.69699999999</v>
      </c>
      <c r="AH134" s="163">
        <v>0</v>
      </c>
      <c r="AI134" s="163">
        <v>0</v>
      </c>
      <c r="AJ134" s="163">
        <v>3039278.7910000002</v>
      </c>
      <c r="AK134" s="163">
        <v>0</v>
      </c>
      <c r="AL134" s="163">
        <v>0</v>
      </c>
      <c r="AM134" s="163">
        <v>0</v>
      </c>
      <c r="AN134" s="163">
        <v>0</v>
      </c>
      <c r="AO134" s="163">
        <v>0</v>
      </c>
      <c r="AP134" s="163">
        <v>1405415.2949999999</v>
      </c>
      <c r="AQ134" s="163">
        <v>0</v>
      </c>
      <c r="AR134" s="163">
        <v>454424.886</v>
      </c>
      <c r="AS134" s="163">
        <v>0</v>
      </c>
      <c r="AT134" s="163">
        <v>0</v>
      </c>
      <c r="AU134" s="163">
        <v>0</v>
      </c>
      <c r="AV134" s="163">
        <v>1041889.5450000002</v>
      </c>
      <c r="AW134" s="163">
        <v>0</v>
      </c>
      <c r="AX134" s="163">
        <v>46579.792000000001</v>
      </c>
      <c r="AY134" s="163">
        <v>0</v>
      </c>
      <c r="AZ134" s="163">
        <v>102279.277</v>
      </c>
      <c r="BA134" s="163">
        <v>113472.01999999999</v>
      </c>
      <c r="BB134" s="163">
        <v>12717.169000000002</v>
      </c>
      <c r="BC134" s="163">
        <v>0</v>
      </c>
      <c r="BD134" s="163">
        <v>0</v>
      </c>
      <c r="BE134" s="163">
        <v>87084.883000000002</v>
      </c>
      <c r="BF134" s="163">
        <v>92526.668999999994</v>
      </c>
      <c r="BG134" s="163">
        <v>0</v>
      </c>
      <c r="BH134" s="163">
        <v>45935.081999999995</v>
      </c>
      <c r="BI134" s="163">
        <v>9467875.1973600015</v>
      </c>
      <c r="BJ134" s="164">
        <v>8.6239329097585582E-2</v>
      </c>
      <c r="BK134" s="169">
        <v>9567694.0899999999</v>
      </c>
      <c r="BL134" s="164">
        <v>7.4906691792024027E-2</v>
      </c>
      <c r="BM134" s="149">
        <v>0</v>
      </c>
    </row>
    <row r="135" spans="2:65" ht="18" hidden="1" customHeight="1" outlineLevel="3">
      <c r="B135" s="150" t="s">
        <v>879</v>
      </c>
      <c r="C135" s="150" t="s">
        <v>133</v>
      </c>
      <c r="D135" s="150" t="s">
        <v>267</v>
      </c>
      <c r="E135" s="151" t="s">
        <v>16</v>
      </c>
      <c r="F135" s="150" t="s">
        <v>626</v>
      </c>
      <c r="G135" s="49">
        <v>2678561.7995195133</v>
      </c>
      <c r="H135" s="49">
        <v>1473733.7390000001</v>
      </c>
      <c r="I135" s="49">
        <v>-52847.849519999996</v>
      </c>
      <c r="J135" s="49">
        <v>1420885.8894800001</v>
      </c>
      <c r="K135" s="165">
        <v>-1257675.9100395131</v>
      </c>
      <c r="L135" s="152">
        <v>0.53046597234937121</v>
      </c>
      <c r="M135" s="49">
        <v>2621561.7995195133</v>
      </c>
      <c r="N135" s="49">
        <v>1473733.7390000001</v>
      </c>
      <c r="O135" s="49">
        <v>-52847.849519999996</v>
      </c>
      <c r="P135" s="49">
        <v>1420885.8894800001</v>
      </c>
      <c r="Q135" s="165">
        <v>-1200675.9100395131</v>
      </c>
      <c r="R135" s="152">
        <v>0.54199976889365109</v>
      </c>
      <c r="S135" s="49">
        <v>6603.6859999999997</v>
      </c>
      <c r="T135" s="49">
        <v>0</v>
      </c>
      <c r="U135" s="49">
        <v>0</v>
      </c>
      <c r="V135" s="49">
        <v>654908.14</v>
      </c>
      <c r="W135" s="49">
        <v>0</v>
      </c>
      <c r="X135" s="49">
        <v>0</v>
      </c>
      <c r="Y135" s="49">
        <v>161175.09599999999</v>
      </c>
      <c r="Z135" s="49">
        <v>0</v>
      </c>
      <c r="AA135" s="49">
        <v>0</v>
      </c>
      <c r="AB135" s="49">
        <v>0</v>
      </c>
      <c r="AC135" s="49">
        <v>0</v>
      </c>
      <c r="AD135" s="49">
        <v>0</v>
      </c>
      <c r="AE135" s="49">
        <v>13990.914000000001</v>
      </c>
      <c r="AF135" s="49">
        <v>44949.942999999999</v>
      </c>
      <c r="AG135" s="49">
        <v>0</v>
      </c>
      <c r="AH135" s="49">
        <v>0</v>
      </c>
      <c r="AI135" s="49">
        <v>46382.610999999997</v>
      </c>
      <c r="AJ135" s="49">
        <v>121239.489</v>
      </c>
      <c r="AK135" s="49">
        <v>0</v>
      </c>
      <c r="AL135" s="49">
        <v>0</v>
      </c>
      <c r="AM135" s="49">
        <v>274893.08</v>
      </c>
      <c r="AN135" s="49">
        <v>0</v>
      </c>
      <c r="AO135" s="49">
        <v>0</v>
      </c>
      <c r="AP135" s="49">
        <v>0</v>
      </c>
      <c r="AQ135" s="49">
        <v>0</v>
      </c>
      <c r="AR135" s="49">
        <v>39454.377999999997</v>
      </c>
      <c r="AS135" s="49">
        <v>0</v>
      </c>
      <c r="AT135" s="49">
        <v>0</v>
      </c>
      <c r="AU135" s="49">
        <v>0</v>
      </c>
      <c r="AV135" s="49">
        <v>75215.044999999998</v>
      </c>
      <c r="AW135" s="49">
        <v>1343.1310000000001</v>
      </c>
      <c r="AX135" s="49">
        <v>0</v>
      </c>
      <c r="AY135" s="49">
        <v>0</v>
      </c>
      <c r="AZ135" s="49">
        <v>11192.742</v>
      </c>
      <c r="BA135" s="49">
        <v>22385.484</v>
      </c>
      <c r="BB135" s="49">
        <v>0</v>
      </c>
      <c r="BC135" s="49">
        <v>0</v>
      </c>
      <c r="BD135" s="49">
        <v>0</v>
      </c>
      <c r="BE135" s="49">
        <v>0</v>
      </c>
      <c r="BF135" s="49">
        <v>0</v>
      </c>
      <c r="BG135" s="49">
        <v>0</v>
      </c>
      <c r="BH135" s="49">
        <v>0</v>
      </c>
      <c r="BI135" s="49"/>
      <c r="BJ135" s="152"/>
      <c r="BK135" s="49"/>
      <c r="BL135" s="152"/>
      <c r="BM135" s="149">
        <v>-6.5483618527650833E-11</v>
      </c>
    </row>
    <row r="136" spans="2:65" ht="18" hidden="1" customHeight="1" outlineLevel="3">
      <c r="B136" s="166" t="s">
        <v>879</v>
      </c>
      <c r="C136" s="166" t="s">
        <v>136</v>
      </c>
      <c r="D136" s="166" t="s">
        <v>268</v>
      </c>
      <c r="E136" s="167" t="s">
        <v>27</v>
      </c>
      <c r="F136" s="166" t="s">
        <v>137</v>
      </c>
      <c r="G136" s="49">
        <v>1098852.6247997868</v>
      </c>
      <c r="H136" s="49">
        <v>914380.62</v>
      </c>
      <c r="I136" s="49">
        <v>-31742.83944</v>
      </c>
      <c r="J136" s="49">
        <v>882637.78055999998</v>
      </c>
      <c r="K136" s="165">
        <v>-216214.84423978685</v>
      </c>
      <c r="L136" s="152">
        <v>0.80323581219166529</v>
      </c>
      <c r="M136" s="49">
        <v>1076052.6247997868</v>
      </c>
      <c r="N136" s="49">
        <v>914380.62</v>
      </c>
      <c r="O136" s="49">
        <v>-31742.83944</v>
      </c>
      <c r="P136" s="49">
        <v>882637.78055999998</v>
      </c>
      <c r="Q136" s="165">
        <v>-193414.84423978685</v>
      </c>
      <c r="R136" s="152">
        <v>0.82025521820944947</v>
      </c>
      <c r="S136" s="49">
        <v>1678.903</v>
      </c>
      <c r="T136" s="49">
        <v>0</v>
      </c>
      <c r="U136" s="49">
        <v>0</v>
      </c>
      <c r="V136" s="49">
        <v>282951.83399999997</v>
      </c>
      <c r="W136" s="49">
        <v>0</v>
      </c>
      <c r="X136" s="49">
        <v>1119.2729999999999</v>
      </c>
      <c r="Y136" s="49">
        <v>256089.318</v>
      </c>
      <c r="Z136" s="49">
        <v>0</v>
      </c>
      <c r="AA136" s="49">
        <v>0</v>
      </c>
      <c r="AB136" s="49">
        <v>0</v>
      </c>
      <c r="AC136" s="49">
        <v>19307.510999999999</v>
      </c>
      <c r="AD136" s="49">
        <v>0</v>
      </c>
      <c r="AE136" s="49">
        <v>5596.366</v>
      </c>
      <c r="AF136" s="49">
        <v>25250.764999999999</v>
      </c>
      <c r="AG136" s="49">
        <v>0</v>
      </c>
      <c r="AH136" s="49">
        <v>0</v>
      </c>
      <c r="AI136" s="49">
        <v>23639.013999999999</v>
      </c>
      <c r="AJ136" s="49">
        <v>66260.873000000007</v>
      </c>
      <c r="AK136" s="49">
        <v>0</v>
      </c>
      <c r="AL136" s="49">
        <v>0</v>
      </c>
      <c r="AM136" s="49">
        <v>140580.5</v>
      </c>
      <c r="AN136" s="49">
        <v>0</v>
      </c>
      <c r="AO136" s="49">
        <v>0</v>
      </c>
      <c r="AP136" s="49">
        <v>8394.5480000000007</v>
      </c>
      <c r="AQ136" s="49">
        <v>0</v>
      </c>
      <c r="AR136" s="49">
        <v>17628.552</v>
      </c>
      <c r="AS136" s="49">
        <v>0</v>
      </c>
      <c r="AT136" s="49">
        <v>0</v>
      </c>
      <c r="AU136" s="49">
        <v>0</v>
      </c>
      <c r="AV136" s="49">
        <v>35816.688000000002</v>
      </c>
      <c r="AW136" s="49">
        <v>0</v>
      </c>
      <c r="AX136" s="49">
        <v>0</v>
      </c>
      <c r="AY136" s="49">
        <v>0</v>
      </c>
      <c r="AZ136" s="49">
        <v>11864.307000000001</v>
      </c>
      <c r="BA136" s="49">
        <v>7834.92</v>
      </c>
      <c r="BB136" s="49">
        <v>0</v>
      </c>
      <c r="BC136" s="49">
        <v>0</v>
      </c>
      <c r="BD136" s="49">
        <v>0</v>
      </c>
      <c r="BE136" s="49">
        <v>10367.248</v>
      </c>
      <c r="BF136" s="49">
        <v>0</v>
      </c>
      <c r="BG136" s="49">
        <v>0</v>
      </c>
      <c r="BH136" s="49">
        <v>0</v>
      </c>
      <c r="BI136" s="49"/>
      <c r="BJ136" s="166"/>
      <c r="BK136" s="166"/>
      <c r="BL136" s="166"/>
      <c r="BM136" s="149">
        <v>0</v>
      </c>
    </row>
    <row r="137" spans="2:65" ht="18" hidden="1" customHeight="1" outlineLevel="3">
      <c r="B137" s="166" t="s">
        <v>879</v>
      </c>
      <c r="C137" s="166" t="s">
        <v>627</v>
      </c>
      <c r="D137" s="166" t="s">
        <v>269</v>
      </c>
      <c r="E137" s="167" t="s">
        <v>211</v>
      </c>
      <c r="F137" s="166" t="s">
        <v>628</v>
      </c>
      <c r="G137" s="49">
        <v>917082.09983983717</v>
      </c>
      <c r="H137" s="49">
        <v>574843.92200000002</v>
      </c>
      <c r="I137" s="49">
        <v>-26077.66056</v>
      </c>
      <c r="J137" s="49">
        <v>548766.26144000003</v>
      </c>
      <c r="K137" s="165">
        <v>-368315.83839983714</v>
      </c>
      <c r="L137" s="152">
        <v>0.59838291635594976</v>
      </c>
      <c r="M137" s="49">
        <v>898842.09983983717</v>
      </c>
      <c r="N137" s="49">
        <v>574843.92200000002</v>
      </c>
      <c r="O137" s="49">
        <v>-26077.66056</v>
      </c>
      <c r="P137" s="49">
        <v>548766.26144000003</v>
      </c>
      <c r="Q137" s="165">
        <v>-350075.83839983714</v>
      </c>
      <c r="R137" s="152">
        <v>0.61052576591348307</v>
      </c>
      <c r="S137" s="49">
        <v>1119.269</v>
      </c>
      <c r="T137" s="49">
        <v>0</v>
      </c>
      <c r="U137" s="49">
        <v>0</v>
      </c>
      <c r="V137" s="49">
        <v>216690.962</v>
      </c>
      <c r="W137" s="49">
        <v>0</v>
      </c>
      <c r="X137" s="49">
        <v>12591.823</v>
      </c>
      <c r="Y137" s="49">
        <v>111927.152</v>
      </c>
      <c r="Z137" s="49">
        <v>0</v>
      </c>
      <c r="AA137" s="49">
        <v>0</v>
      </c>
      <c r="AB137" s="49">
        <v>0</v>
      </c>
      <c r="AC137" s="49">
        <v>2014.6969999999999</v>
      </c>
      <c r="AD137" s="49">
        <v>0</v>
      </c>
      <c r="AE137" s="49">
        <v>4197.2740000000003</v>
      </c>
      <c r="AF137" s="49">
        <v>18803.760999999999</v>
      </c>
      <c r="AG137" s="49">
        <v>0</v>
      </c>
      <c r="AH137" s="49">
        <v>0</v>
      </c>
      <c r="AI137" s="49">
        <v>18803.760999999999</v>
      </c>
      <c r="AJ137" s="49">
        <v>14326.674999999999</v>
      </c>
      <c r="AK137" s="49">
        <v>0</v>
      </c>
      <c r="AL137" s="49">
        <v>0</v>
      </c>
      <c r="AM137" s="49">
        <v>119985.905</v>
      </c>
      <c r="AN137" s="49">
        <v>0</v>
      </c>
      <c r="AO137" s="49">
        <v>0</v>
      </c>
      <c r="AP137" s="49">
        <v>5596.366</v>
      </c>
      <c r="AQ137" s="49">
        <v>0</v>
      </c>
      <c r="AR137" s="49">
        <v>13151.459000000001</v>
      </c>
      <c r="AS137" s="49">
        <v>0</v>
      </c>
      <c r="AT137" s="49">
        <v>0</v>
      </c>
      <c r="AU137" s="49">
        <v>0</v>
      </c>
      <c r="AV137" s="49">
        <v>5372.5029999999997</v>
      </c>
      <c r="AW137" s="49">
        <v>0</v>
      </c>
      <c r="AX137" s="49">
        <v>0</v>
      </c>
      <c r="AY137" s="49">
        <v>0</v>
      </c>
      <c r="AZ137" s="49">
        <v>3133.9670000000001</v>
      </c>
      <c r="BA137" s="49">
        <v>5596.3710000000001</v>
      </c>
      <c r="BB137" s="49">
        <v>0</v>
      </c>
      <c r="BC137" s="49">
        <v>0</v>
      </c>
      <c r="BD137" s="49">
        <v>0</v>
      </c>
      <c r="BE137" s="49">
        <v>21531.976999999999</v>
      </c>
      <c r="BF137" s="49">
        <v>0</v>
      </c>
      <c r="BG137" s="49">
        <v>0</v>
      </c>
      <c r="BH137" s="49">
        <v>0</v>
      </c>
      <c r="BI137" s="49"/>
      <c r="BJ137" s="166"/>
      <c r="BK137" s="166"/>
      <c r="BL137" s="166"/>
      <c r="BM137" s="149">
        <v>0</v>
      </c>
    </row>
    <row r="138" spans="2:65" ht="18" hidden="1" customHeight="1" outlineLevel="3">
      <c r="B138" s="166" t="s">
        <v>879</v>
      </c>
      <c r="C138" s="166" t="s">
        <v>215</v>
      </c>
      <c r="D138" s="166" t="s">
        <v>270</v>
      </c>
      <c r="E138" s="167" t="s">
        <v>97</v>
      </c>
      <c r="F138" s="166" t="s">
        <v>880</v>
      </c>
      <c r="G138" s="49">
        <v>1926150.2246396278</v>
      </c>
      <c r="H138" s="49">
        <v>1279033.9950000001</v>
      </c>
      <c r="I138" s="49">
        <v>-51140.479679999997</v>
      </c>
      <c r="J138" s="49">
        <v>1227893.51532</v>
      </c>
      <c r="K138" s="165">
        <v>-698256.70931962784</v>
      </c>
      <c r="L138" s="152">
        <v>0.63748585110994249</v>
      </c>
      <c r="M138" s="49">
        <v>1882830.2246396278</v>
      </c>
      <c r="N138" s="49">
        <v>1279033.9950000001</v>
      </c>
      <c r="O138" s="49">
        <v>-51140.479679999997</v>
      </c>
      <c r="P138" s="49">
        <v>1227893.51532</v>
      </c>
      <c r="Q138" s="165">
        <v>-654936.70931962784</v>
      </c>
      <c r="R138" s="152">
        <v>0.65215307214171037</v>
      </c>
      <c r="S138" s="49">
        <v>2238.538</v>
      </c>
      <c r="T138" s="49">
        <v>0</v>
      </c>
      <c r="U138" s="49">
        <v>0</v>
      </c>
      <c r="V138" s="49">
        <v>542085.57299999997</v>
      </c>
      <c r="W138" s="49">
        <v>0</v>
      </c>
      <c r="X138" s="49">
        <v>116964.041</v>
      </c>
      <c r="Y138" s="49">
        <v>94914.221999999994</v>
      </c>
      <c r="Z138" s="49">
        <v>0</v>
      </c>
      <c r="AA138" s="49">
        <v>0</v>
      </c>
      <c r="AB138" s="49">
        <v>0</v>
      </c>
      <c r="AC138" s="49">
        <v>13263.421</v>
      </c>
      <c r="AD138" s="49">
        <v>0</v>
      </c>
      <c r="AE138" s="49">
        <v>19587.280999999999</v>
      </c>
      <c r="AF138" s="49">
        <v>47098.945</v>
      </c>
      <c r="AG138" s="49">
        <v>0</v>
      </c>
      <c r="AH138" s="49">
        <v>0</v>
      </c>
      <c r="AI138" s="49">
        <v>47098.945</v>
      </c>
      <c r="AJ138" s="49">
        <v>34921.271000000001</v>
      </c>
      <c r="AK138" s="49">
        <v>0</v>
      </c>
      <c r="AL138" s="49">
        <v>0</v>
      </c>
      <c r="AM138" s="49">
        <v>219377.21299999999</v>
      </c>
      <c r="AN138" s="49">
        <v>0</v>
      </c>
      <c r="AO138" s="49">
        <v>0</v>
      </c>
      <c r="AP138" s="49">
        <v>16789.098000000002</v>
      </c>
      <c r="AQ138" s="49">
        <v>0</v>
      </c>
      <c r="AR138" s="49">
        <v>30780.010999999999</v>
      </c>
      <c r="AS138" s="49">
        <v>0</v>
      </c>
      <c r="AT138" s="49">
        <v>0</v>
      </c>
      <c r="AU138" s="49">
        <v>0</v>
      </c>
      <c r="AV138" s="49">
        <v>10745.005999999999</v>
      </c>
      <c r="AW138" s="49">
        <v>2014.6969999999999</v>
      </c>
      <c r="AX138" s="49">
        <v>402.93900000000002</v>
      </c>
      <c r="AY138" s="49">
        <v>402.93900000000002</v>
      </c>
      <c r="AZ138" s="49">
        <v>30444.258000000002</v>
      </c>
      <c r="BA138" s="49">
        <v>35816.773000000001</v>
      </c>
      <c r="BB138" s="49">
        <v>0</v>
      </c>
      <c r="BC138" s="49">
        <v>0</v>
      </c>
      <c r="BD138" s="49">
        <v>0</v>
      </c>
      <c r="BE138" s="49">
        <v>14088.824000000001</v>
      </c>
      <c r="BF138" s="49">
        <v>0</v>
      </c>
      <c r="BG138" s="49">
        <v>0</v>
      </c>
      <c r="BH138" s="49">
        <v>0</v>
      </c>
      <c r="BI138" s="49"/>
      <c r="BJ138" s="166"/>
      <c r="BK138" s="166"/>
      <c r="BL138" s="166"/>
      <c r="BM138" s="149">
        <v>-3.5652192309498787E-10</v>
      </c>
    </row>
    <row r="139" spans="2:65" ht="18" hidden="1" customHeight="1" outlineLevel="3">
      <c r="B139" s="166" t="s">
        <v>879</v>
      </c>
      <c r="C139" s="166" t="s">
        <v>216</v>
      </c>
      <c r="D139" s="166" t="s">
        <v>271</v>
      </c>
      <c r="E139" s="167" t="s">
        <v>36</v>
      </c>
      <c r="F139" s="166" t="s">
        <v>146</v>
      </c>
      <c r="G139" s="49">
        <v>440811.57487987791</v>
      </c>
      <c r="H139" s="49">
        <v>259108.611</v>
      </c>
      <c r="I139" s="49">
        <v>-9278.3005200000007</v>
      </c>
      <c r="J139" s="49">
        <v>249830.31048000001</v>
      </c>
      <c r="K139" s="165">
        <v>-190981.26439987789</v>
      </c>
      <c r="L139" s="152">
        <v>0.56675079493563507</v>
      </c>
      <c r="M139" s="49">
        <v>427131.57487987791</v>
      </c>
      <c r="N139" s="49">
        <v>259108.611</v>
      </c>
      <c r="O139" s="49">
        <v>-9278.3005200000007</v>
      </c>
      <c r="P139" s="49">
        <v>249830.31048000001</v>
      </c>
      <c r="Q139" s="165">
        <v>-177301.26439987789</v>
      </c>
      <c r="R139" s="152">
        <v>0.5849024637203647</v>
      </c>
      <c r="S139" s="49">
        <v>0</v>
      </c>
      <c r="T139" s="49">
        <v>0</v>
      </c>
      <c r="U139" s="49">
        <v>0</v>
      </c>
      <c r="V139" s="49">
        <v>89541.72</v>
      </c>
      <c r="W139" s="49">
        <v>0</v>
      </c>
      <c r="X139" s="49">
        <v>7834.9120000000003</v>
      </c>
      <c r="Y139" s="49">
        <v>93123.388999999996</v>
      </c>
      <c r="Z139" s="49">
        <v>0</v>
      </c>
      <c r="AA139" s="49">
        <v>0</v>
      </c>
      <c r="AB139" s="49">
        <v>0</v>
      </c>
      <c r="AC139" s="49">
        <v>0</v>
      </c>
      <c r="AD139" s="49">
        <v>0</v>
      </c>
      <c r="AE139" s="49">
        <v>6995.4570000000003</v>
      </c>
      <c r="AF139" s="49">
        <v>7521.5039999999999</v>
      </c>
      <c r="AG139" s="49">
        <v>0</v>
      </c>
      <c r="AH139" s="49">
        <v>0</v>
      </c>
      <c r="AI139" s="49">
        <v>9312.3389999999999</v>
      </c>
      <c r="AJ139" s="49">
        <v>6626.0879999999997</v>
      </c>
      <c r="AK139" s="49">
        <v>0</v>
      </c>
      <c r="AL139" s="49">
        <v>0</v>
      </c>
      <c r="AM139" s="49">
        <v>0</v>
      </c>
      <c r="AN139" s="49">
        <v>0</v>
      </c>
      <c r="AO139" s="49">
        <v>0</v>
      </c>
      <c r="AP139" s="49">
        <v>11752.368</v>
      </c>
      <c r="AQ139" s="49">
        <v>5372.5029999999997</v>
      </c>
      <c r="AR139" s="49">
        <v>4477.0919999999996</v>
      </c>
      <c r="AS139" s="49">
        <v>0</v>
      </c>
      <c r="AT139" s="49">
        <v>0</v>
      </c>
      <c r="AU139" s="49">
        <v>0</v>
      </c>
      <c r="AV139" s="49">
        <v>5372.5029999999997</v>
      </c>
      <c r="AW139" s="49">
        <v>0</v>
      </c>
      <c r="AX139" s="49">
        <v>0</v>
      </c>
      <c r="AY139" s="49">
        <v>0</v>
      </c>
      <c r="AZ139" s="49">
        <v>1119.2739999999999</v>
      </c>
      <c r="BA139" s="49">
        <v>4477.0969999999998</v>
      </c>
      <c r="BB139" s="49">
        <v>0</v>
      </c>
      <c r="BC139" s="49">
        <v>0</v>
      </c>
      <c r="BD139" s="49">
        <v>0</v>
      </c>
      <c r="BE139" s="49">
        <v>5582.3649999999998</v>
      </c>
      <c r="BF139" s="49">
        <v>0</v>
      </c>
      <c r="BG139" s="49">
        <v>0</v>
      </c>
      <c r="BH139" s="49">
        <v>0</v>
      </c>
      <c r="BI139" s="49"/>
      <c r="BJ139" s="166"/>
      <c r="BK139" s="166"/>
      <c r="BL139" s="166"/>
      <c r="BM139" s="149">
        <v>-4.0017766878008842E-11</v>
      </c>
    </row>
    <row r="140" spans="2:65" ht="18" hidden="1" customHeight="1" outlineLevel="3">
      <c r="B140" s="166" t="s">
        <v>879</v>
      </c>
      <c r="C140" s="166" t="s">
        <v>216</v>
      </c>
      <c r="D140" s="166" t="s">
        <v>272</v>
      </c>
      <c r="E140" s="167" t="s">
        <v>196</v>
      </c>
      <c r="F140" s="166" t="s">
        <v>146</v>
      </c>
      <c r="G140" s="49">
        <v>478811.57487987785</v>
      </c>
      <c r="H140" s="49">
        <v>348026.37</v>
      </c>
      <c r="I140" s="49">
        <v>-12345.80076</v>
      </c>
      <c r="J140" s="49">
        <v>335680.56923999998</v>
      </c>
      <c r="K140" s="165">
        <v>-143131.00563987787</v>
      </c>
      <c r="L140" s="152">
        <v>0.70107028913036207</v>
      </c>
      <c r="M140" s="49">
        <v>465131.57487987785</v>
      </c>
      <c r="N140" s="49">
        <v>348026.37</v>
      </c>
      <c r="O140" s="49">
        <v>-12345.80076</v>
      </c>
      <c r="P140" s="49">
        <v>335680.56923999998</v>
      </c>
      <c r="Q140" s="165">
        <v>-129451.00563987787</v>
      </c>
      <c r="R140" s="152">
        <v>0.72168949039138197</v>
      </c>
      <c r="S140" s="49">
        <v>0</v>
      </c>
      <c r="T140" s="49">
        <v>0</v>
      </c>
      <c r="U140" s="49">
        <v>0</v>
      </c>
      <c r="V140" s="49">
        <v>87392.718999999997</v>
      </c>
      <c r="W140" s="49">
        <v>0</v>
      </c>
      <c r="X140" s="49">
        <v>9793.64</v>
      </c>
      <c r="Y140" s="49">
        <v>162786.84700000001</v>
      </c>
      <c r="Z140" s="49">
        <v>0</v>
      </c>
      <c r="AA140" s="49">
        <v>0</v>
      </c>
      <c r="AB140" s="49">
        <v>0</v>
      </c>
      <c r="AC140" s="49">
        <v>0</v>
      </c>
      <c r="AD140" s="49">
        <v>0</v>
      </c>
      <c r="AE140" s="49">
        <v>6995.4570000000003</v>
      </c>
      <c r="AF140" s="49">
        <v>7521.5039999999999</v>
      </c>
      <c r="AG140" s="49">
        <v>0</v>
      </c>
      <c r="AH140" s="49">
        <v>0</v>
      </c>
      <c r="AI140" s="49">
        <v>5730.67</v>
      </c>
      <c r="AJ140" s="49">
        <v>0</v>
      </c>
      <c r="AK140" s="49">
        <v>0</v>
      </c>
      <c r="AL140" s="49">
        <v>0</v>
      </c>
      <c r="AM140" s="49">
        <v>0</v>
      </c>
      <c r="AN140" s="49">
        <v>0</v>
      </c>
      <c r="AO140" s="49">
        <v>0</v>
      </c>
      <c r="AP140" s="49">
        <v>33578.192999999999</v>
      </c>
      <c r="AQ140" s="49">
        <v>5014.3360000000002</v>
      </c>
      <c r="AR140" s="49">
        <v>4756.9110000000001</v>
      </c>
      <c r="AS140" s="49">
        <v>0</v>
      </c>
      <c r="AT140" s="49">
        <v>0</v>
      </c>
      <c r="AU140" s="49">
        <v>0</v>
      </c>
      <c r="AV140" s="49">
        <v>1790.8340000000001</v>
      </c>
      <c r="AW140" s="49">
        <v>0</v>
      </c>
      <c r="AX140" s="49">
        <v>0</v>
      </c>
      <c r="AY140" s="49">
        <v>0</v>
      </c>
      <c r="AZ140" s="49">
        <v>671.56500000000005</v>
      </c>
      <c r="BA140" s="49">
        <v>6044.0810000000001</v>
      </c>
      <c r="BB140" s="49">
        <v>0</v>
      </c>
      <c r="BC140" s="49">
        <v>0</v>
      </c>
      <c r="BD140" s="49">
        <v>0</v>
      </c>
      <c r="BE140" s="49">
        <v>15949.612999999999</v>
      </c>
      <c r="BF140" s="49">
        <v>0</v>
      </c>
      <c r="BG140" s="49">
        <v>0</v>
      </c>
      <c r="BH140" s="49">
        <v>0</v>
      </c>
      <c r="BI140" s="49"/>
      <c r="BJ140" s="166"/>
      <c r="BK140" s="166"/>
      <c r="BL140" s="166"/>
      <c r="BM140" s="149">
        <v>7.0940586738288403E-11</v>
      </c>
    </row>
    <row r="141" spans="2:65" ht="18" hidden="1" customHeight="1" outlineLevel="2">
      <c r="B141" s="158" t="s">
        <v>879</v>
      </c>
      <c r="C141" s="158"/>
      <c r="D141" s="158"/>
      <c r="E141" s="159" t="s">
        <v>881</v>
      </c>
      <c r="F141" s="158"/>
      <c r="G141" s="160">
        <v>7540269.8985585216</v>
      </c>
      <c r="H141" s="160">
        <v>4849127.2570000002</v>
      </c>
      <c r="I141" s="160">
        <v>-183432.93048000001</v>
      </c>
      <c r="J141" s="160">
        <v>4665694.3265200006</v>
      </c>
      <c r="K141" s="168">
        <v>-2874575.5720385211</v>
      </c>
      <c r="L141" s="161">
        <v>0.61877020176849962</v>
      </c>
      <c r="M141" s="160">
        <v>7371549.8985585216</v>
      </c>
      <c r="N141" s="160">
        <v>4849127.2570000002</v>
      </c>
      <c r="O141" s="160">
        <v>-183432.93048000001</v>
      </c>
      <c r="P141" s="160">
        <v>4665694.3265200006</v>
      </c>
      <c r="Q141" s="168">
        <v>-2705855.5720385211</v>
      </c>
      <c r="R141" s="161">
        <v>0.63293261128604161</v>
      </c>
      <c r="S141" s="160">
        <v>11640.396000000001</v>
      </c>
      <c r="T141" s="160">
        <v>0</v>
      </c>
      <c r="U141" s="160">
        <v>0</v>
      </c>
      <c r="V141" s="160">
        <v>1873570.9480000001</v>
      </c>
      <c r="W141" s="160">
        <v>0</v>
      </c>
      <c r="X141" s="160">
        <v>148303.68900000001</v>
      </c>
      <c r="Y141" s="160">
        <v>880016.02399999998</v>
      </c>
      <c r="Z141" s="160">
        <v>0</v>
      </c>
      <c r="AA141" s="160">
        <v>0</v>
      </c>
      <c r="AB141" s="160">
        <v>0</v>
      </c>
      <c r="AC141" s="160">
        <v>34585.629000000001</v>
      </c>
      <c r="AD141" s="160">
        <v>0</v>
      </c>
      <c r="AE141" s="160">
        <v>57362.749000000003</v>
      </c>
      <c r="AF141" s="160">
        <v>151146.42199999996</v>
      </c>
      <c r="AG141" s="160">
        <v>0</v>
      </c>
      <c r="AH141" s="160">
        <v>0</v>
      </c>
      <c r="AI141" s="160">
        <v>150967.34000000003</v>
      </c>
      <c r="AJ141" s="160">
        <v>243374.39600000001</v>
      </c>
      <c r="AK141" s="160">
        <v>0</v>
      </c>
      <c r="AL141" s="160">
        <v>0</v>
      </c>
      <c r="AM141" s="160">
        <v>754836.69799999997</v>
      </c>
      <c r="AN141" s="160">
        <v>0</v>
      </c>
      <c r="AO141" s="160">
        <v>0</v>
      </c>
      <c r="AP141" s="160">
        <v>76110.573000000004</v>
      </c>
      <c r="AQ141" s="160">
        <v>10386.839</v>
      </c>
      <c r="AR141" s="160">
        <v>110248.40299999999</v>
      </c>
      <c r="AS141" s="160">
        <v>0</v>
      </c>
      <c r="AT141" s="160">
        <v>0</v>
      </c>
      <c r="AU141" s="160">
        <v>0</v>
      </c>
      <c r="AV141" s="160">
        <v>134312.579</v>
      </c>
      <c r="AW141" s="160">
        <v>3357.828</v>
      </c>
      <c r="AX141" s="160">
        <v>402.93900000000002</v>
      </c>
      <c r="AY141" s="160">
        <v>402.93900000000002</v>
      </c>
      <c r="AZ141" s="160">
        <v>58426.113000000005</v>
      </c>
      <c r="BA141" s="160">
        <v>82154.72600000001</v>
      </c>
      <c r="BB141" s="160">
        <v>0</v>
      </c>
      <c r="BC141" s="160">
        <v>0</v>
      </c>
      <c r="BD141" s="160">
        <v>0</v>
      </c>
      <c r="BE141" s="160">
        <v>67520.027000000002</v>
      </c>
      <c r="BF141" s="160">
        <v>0</v>
      </c>
      <c r="BG141" s="160">
        <v>0</v>
      </c>
      <c r="BH141" s="160">
        <v>0</v>
      </c>
      <c r="BI141" s="160"/>
      <c r="BJ141" s="161"/>
      <c r="BK141" s="160"/>
      <c r="BL141" s="161"/>
      <c r="BM141" s="149">
        <v>-1.3096723705530167E-9</v>
      </c>
    </row>
    <row r="142" spans="2:65" ht="18" hidden="1" customHeight="1" outlineLevel="3">
      <c r="B142" s="166" t="s">
        <v>879</v>
      </c>
      <c r="C142" s="166" t="s">
        <v>215</v>
      </c>
      <c r="D142" s="166" t="s">
        <v>1136</v>
      </c>
      <c r="E142" s="167" t="s">
        <v>1137</v>
      </c>
      <c r="F142" s="166" t="s">
        <v>880</v>
      </c>
      <c r="G142" s="49">
        <v>20000</v>
      </c>
      <c r="H142" s="49">
        <v>22088.546999999999</v>
      </c>
      <c r="I142" s="49">
        <v>0</v>
      </c>
      <c r="J142" s="49">
        <v>22088.546999999999</v>
      </c>
      <c r="K142" s="165">
        <v>2088.5469999999987</v>
      </c>
      <c r="L142" s="152">
        <v>1.1044273499999999</v>
      </c>
      <c r="M142" s="49">
        <v>20000</v>
      </c>
      <c r="N142" s="49">
        <v>22088.546999999999</v>
      </c>
      <c r="O142" s="49">
        <v>0</v>
      </c>
      <c r="P142" s="49">
        <v>22088.546999999999</v>
      </c>
      <c r="Q142" s="165">
        <v>2088.5469999999987</v>
      </c>
      <c r="R142" s="152">
        <v>1.1044273499999999</v>
      </c>
      <c r="S142" s="49">
        <v>0</v>
      </c>
      <c r="T142" s="49">
        <v>0</v>
      </c>
      <c r="U142" s="49">
        <v>0</v>
      </c>
      <c r="V142" s="49">
        <v>10530.105</v>
      </c>
      <c r="W142" s="49">
        <v>0</v>
      </c>
      <c r="X142" s="49">
        <v>0</v>
      </c>
      <c r="Y142" s="49">
        <v>877.50900000000001</v>
      </c>
      <c r="Z142" s="49">
        <v>0</v>
      </c>
      <c r="AA142" s="49">
        <v>0</v>
      </c>
      <c r="AB142" s="49">
        <v>0</v>
      </c>
      <c r="AC142" s="49">
        <v>822.66700000000003</v>
      </c>
      <c r="AD142" s="49">
        <v>0</v>
      </c>
      <c r="AE142" s="49">
        <v>0</v>
      </c>
      <c r="AF142" s="49">
        <v>0</v>
      </c>
      <c r="AG142" s="49">
        <v>0</v>
      </c>
      <c r="AH142" s="49">
        <v>0</v>
      </c>
      <c r="AI142" s="49">
        <v>0</v>
      </c>
      <c r="AJ142" s="49">
        <v>877.50900000000001</v>
      </c>
      <c r="AK142" s="49">
        <v>0</v>
      </c>
      <c r="AL142" s="49">
        <v>0</v>
      </c>
      <c r="AM142" s="49">
        <v>6142.5619999999999</v>
      </c>
      <c r="AN142" s="49">
        <v>0</v>
      </c>
      <c r="AO142" s="49">
        <v>0</v>
      </c>
      <c r="AP142" s="49">
        <v>0</v>
      </c>
      <c r="AQ142" s="49">
        <v>0</v>
      </c>
      <c r="AR142" s="49">
        <v>0</v>
      </c>
      <c r="AS142" s="49">
        <v>0</v>
      </c>
      <c r="AT142" s="49">
        <v>0</v>
      </c>
      <c r="AU142" s="49">
        <v>0</v>
      </c>
      <c r="AV142" s="49">
        <v>877.50900000000001</v>
      </c>
      <c r="AW142" s="49">
        <v>658.13499999999999</v>
      </c>
      <c r="AX142" s="49">
        <v>0</v>
      </c>
      <c r="AY142" s="49">
        <v>0</v>
      </c>
      <c r="AZ142" s="49">
        <v>0</v>
      </c>
      <c r="BA142" s="49">
        <v>0</v>
      </c>
      <c r="BB142" s="49">
        <v>0</v>
      </c>
      <c r="BC142" s="49">
        <v>0</v>
      </c>
      <c r="BD142" s="49">
        <v>0</v>
      </c>
      <c r="BE142" s="49">
        <v>1302.5509999999999</v>
      </c>
      <c r="BF142" s="49">
        <v>0</v>
      </c>
      <c r="BG142" s="49">
        <v>0</v>
      </c>
      <c r="BH142" s="49">
        <v>0</v>
      </c>
      <c r="BI142" s="49"/>
      <c r="BJ142" s="166"/>
      <c r="BK142" s="166"/>
      <c r="BL142" s="166"/>
      <c r="BM142" s="149">
        <v>-3.637978807091713E-12</v>
      </c>
    </row>
    <row r="143" spans="2:65" ht="18" hidden="1" customHeight="1" outlineLevel="3">
      <c r="B143" s="166" t="s">
        <v>879</v>
      </c>
      <c r="C143" s="166" t="s">
        <v>136</v>
      </c>
      <c r="D143" s="166" t="s">
        <v>531</v>
      </c>
      <c r="E143" s="167" t="s">
        <v>882</v>
      </c>
      <c r="F143" s="166" t="s">
        <v>883</v>
      </c>
      <c r="G143" s="49">
        <v>20000</v>
      </c>
      <c r="H143" s="49">
        <v>37006.199000000001</v>
      </c>
      <c r="I143" s="49">
        <v>0</v>
      </c>
      <c r="J143" s="49">
        <v>37006.199000000001</v>
      </c>
      <c r="K143" s="165">
        <v>17006.199000000001</v>
      </c>
      <c r="L143" s="152">
        <v>1.85030995</v>
      </c>
      <c r="M143" s="49">
        <v>20000</v>
      </c>
      <c r="N143" s="49">
        <v>37006.199000000001</v>
      </c>
      <c r="O143" s="49">
        <v>0</v>
      </c>
      <c r="P143" s="49">
        <v>37006.199000000001</v>
      </c>
      <c r="Q143" s="165">
        <v>17006.199000000001</v>
      </c>
      <c r="R143" s="152">
        <v>1.85030995</v>
      </c>
      <c r="S143" s="49">
        <v>0</v>
      </c>
      <c r="T143" s="49">
        <v>0</v>
      </c>
      <c r="U143" s="49">
        <v>0</v>
      </c>
      <c r="V143" s="49">
        <v>15795.16</v>
      </c>
      <c r="W143" s="49">
        <v>0</v>
      </c>
      <c r="X143" s="49">
        <v>0</v>
      </c>
      <c r="Y143" s="49">
        <v>4387.5439999999999</v>
      </c>
      <c r="Z143" s="49">
        <v>0</v>
      </c>
      <c r="AA143" s="49">
        <v>0</v>
      </c>
      <c r="AB143" s="49">
        <v>0</v>
      </c>
      <c r="AC143" s="49">
        <v>822.66700000000003</v>
      </c>
      <c r="AD143" s="49">
        <v>0</v>
      </c>
      <c r="AE143" s="49">
        <v>0</v>
      </c>
      <c r="AF143" s="49">
        <v>0</v>
      </c>
      <c r="AG143" s="49">
        <v>0</v>
      </c>
      <c r="AH143" s="49">
        <v>0</v>
      </c>
      <c r="AI143" s="49">
        <v>0</v>
      </c>
      <c r="AJ143" s="49">
        <v>877.50900000000001</v>
      </c>
      <c r="AK143" s="49">
        <v>0</v>
      </c>
      <c r="AL143" s="49">
        <v>0</v>
      </c>
      <c r="AM143" s="49">
        <v>12285.124</v>
      </c>
      <c r="AN143" s="49">
        <v>0</v>
      </c>
      <c r="AO143" s="49">
        <v>0</v>
      </c>
      <c r="AP143" s="49">
        <v>0</v>
      </c>
      <c r="AQ143" s="49">
        <v>0</v>
      </c>
      <c r="AR143" s="49">
        <v>0</v>
      </c>
      <c r="AS143" s="49">
        <v>0</v>
      </c>
      <c r="AT143" s="49">
        <v>0</v>
      </c>
      <c r="AU143" s="49">
        <v>0</v>
      </c>
      <c r="AV143" s="49">
        <v>877.50900000000001</v>
      </c>
      <c r="AW143" s="49">
        <v>658.13499999999999</v>
      </c>
      <c r="AX143" s="49">
        <v>0</v>
      </c>
      <c r="AY143" s="49">
        <v>0</v>
      </c>
      <c r="AZ143" s="49">
        <v>0</v>
      </c>
      <c r="BA143" s="49">
        <v>0</v>
      </c>
      <c r="BB143" s="49">
        <v>0</v>
      </c>
      <c r="BC143" s="49">
        <v>0</v>
      </c>
      <c r="BD143" s="49">
        <v>0</v>
      </c>
      <c r="BE143" s="49">
        <v>1302.5509999999999</v>
      </c>
      <c r="BF143" s="49">
        <v>0</v>
      </c>
      <c r="BG143" s="49">
        <v>0</v>
      </c>
      <c r="BH143" s="49">
        <v>0</v>
      </c>
      <c r="BI143" s="49"/>
      <c r="BJ143" s="166"/>
      <c r="BK143" s="166"/>
      <c r="BL143" s="166"/>
      <c r="BM143" s="149">
        <v>0</v>
      </c>
    </row>
    <row r="144" spans="2:65" ht="18" hidden="1" customHeight="1" outlineLevel="3">
      <c r="B144" s="166" t="s">
        <v>879</v>
      </c>
      <c r="C144" s="166" t="s">
        <v>627</v>
      </c>
      <c r="D144" s="166" t="s">
        <v>574</v>
      </c>
      <c r="E144" s="167" t="s">
        <v>581</v>
      </c>
      <c r="F144" s="166" t="s">
        <v>884</v>
      </c>
      <c r="G144" s="49">
        <v>35000</v>
      </c>
      <c r="H144" s="49">
        <v>35514.427000000003</v>
      </c>
      <c r="I144" s="49">
        <v>0</v>
      </c>
      <c r="J144" s="49">
        <v>35514.427000000003</v>
      </c>
      <c r="K144" s="165">
        <v>514.42700000000332</v>
      </c>
      <c r="L144" s="152">
        <v>1.0146979142857144</v>
      </c>
      <c r="M144" s="49">
        <v>35000</v>
      </c>
      <c r="N144" s="49">
        <v>35514.427000000003</v>
      </c>
      <c r="O144" s="49">
        <v>0</v>
      </c>
      <c r="P144" s="49">
        <v>35514.427000000003</v>
      </c>
      <c r="Q144" s="165">
        <v>514.42700000000332</v>
      </c>
      <c r="R144" s="152">
        <v>1.0146979142857144</v>
      </c>
      <c r="S144" s="49">
        <v>548.44100000000003</v>
      </c>
      <c r="T144" s="49">
        <v>0</v>
      </c>
      <c r="U144" s="49">
        <v>0</v>
      </c>
      <c r="V144" s="49">
        <v>14040.141</v>
      </c>
      <c r="W144" s="49">
        <v>0</v>
      </c>
      <c r="X144" s="49">
        <v>0</v>
      </c>
      <c r="Y144" s="49">
        <v>4212.0420000000004</v>
      </c>
      <c r="Z144" s="49">
        <v>0</v>
      </c>
      <c r="AA144" s="49">
        <v>0</v>
      </c>
      <c r="AB144" s="49">
        <v>0</v>
      </c>
      <c r="AC144" s="49">
        <v>0</v>
      </c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9">
        <v>0</v>
      </c>
      <c r="AJ144" s="49">
        <v>877.50900000000001</v>
      </c>
      <c r="AK144" s="49">
        <v>0</v>
      </c>
      <c r="AL144" s="49">
        <v>0</v>
      </c>
      <c r="AM144" s="49">
        <v>12285.124</v>
      </c>
      <c r="AN144" s="49">
        <v>0</v>
      </c>
      <c r="AO144" s="49">
        <v>0</v>
      </c>
      <c r="AP144" s="49">
        <v>1371.11</v>
      </c>
      <c r="AQ144" s="49">
        <v>0</v>
      </c>
      <c r="AR144" s="49">
        <v>0</v>
      </c>
      <c r="AS144" s="49">
        <v>0</v>
      </c>
      <c r="AT144" s="49">
        <v>0</v>
      </c>
      <c r="AU144" s="49">
        <v>0</v>
      </c>
      <c r="AV144" s="49">
        <v>877.50900000000001</v>
      </c>
      <c r="AW144" s="49">
        <v>0</v>
      </c>
      <c r="AX144" s="49">
        <v>0</v>
      </c>
      <c r="AY144" s="49">
        <v>0</v>
      </c>
      <c r="AZ144" s="49">
        <v>0</v>
      </c>
      <c r="BA144" s="49">
        <v>0</v>
      </c>
      <c r="BB144" s="49">
        <v>0</v>
      </c>
      <c r="BC144" s="49">
        <v>0</v>
      </c>
      <c r="BD144" s="49">
        <v>0</v>
      </c>
      <c r="BE144" s="49">
        <v>1302.5509999999999</v>
      </c>
      <c r="BF144" s="49">
        <v>0</v>
      </c>
      <c r="BG144" s="49">
        <v>0</v>
      </c>
      <c r="BH144" s="49">
        <v>0</v>
      </c>
      <c r="BI144" s="49"/>
      <c r="BJ144" s="166"/>
      <c r="BK144" s="166"/>
      <c r="BL144" s="166"/>
      <c r="BM144" s="149">
        <v>-7.2759576141834259E-12</v>
      </c>
    </row>
    <row r="145" spans="2:65" ht="18" hidden="1" customHeight="1" outlineLevel="3">
      <c r="B145" s="166" t="s">
        <v>879</v>
      </c>
      <c r="C145" s="166" t="s">
        <v>216</v>
      </c>
      <c r="D145" s="166" t="s">
        <v>1253</v>
      </c>
      <c r="E145" s="167" t="s">
        <v>1254</v>
      </c>
      <c r="F145" s="166" t="s">
        <v>885</v>
      </c>
      <c r="G145" s="49">
        <v>20000</v>
      </c>
      <c r="H145" s="49">
        <v>0</v>
      </c>
      <c r="I145" s="49">
        <v>0</v>
      </c>
      <c r="J145" s="49">
        <v>0</v>
      </c>
      <c r="K145" s="165">
        <v>-20000</v>
      </c>
      <c r="L145" s="152">
        <v>0</v>
      </c>
      <c r="M145" s="49">
        <v>20000</v>
      </c>
      <c r="N145" s="49">
        <v>0</v>
      </c>
      <c r="O145" s="49">
        <v>0</v>
      </c>
      <c r="P145" s="49">
        <v>0</v>
      </c>
      <c r="Q145" s="165">
        <v>-20000</v>
      </c>
      <c r="R145" s="152">
        <v>0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49">
        <v>0</v>
      </c>
      <c r="AA145" s="49">
        <v>0</v>
      </c>
      <c r="AB145" s="49">
        <v>0</v>
      </c>
      <c r="AC145" s="49">
        <v>0</v>
      </c>
      <c r="AD145" s="49">
        <v>0</v>
      </c>
      <c r="AE145" s="49">
        <v>0</v>
      </c>
      <c r="AF145" s="49">
        <v>0</v>
      </c>
      <c r="AG145" s="49">
        <v>0</v>
      </c>
      <c r="AH145" s="49">
        <v>0</v>
      </c>
      <c r="AI145" s="49">
        <v>0</v>
      </c>
      <c r="AJ145" s="49">
        <v>0</v>
      </c>
      <c r="AK145" s="49">
        <v>0</v>
      </c>
      <c r="AL145" s="49">
        <v>0</v>
      </c>
      <c r="AM145" s="49">
        <v>0</v>
      </c>
      <c r="AN145" s="49">
        <v>0</v>
      </c>
      <c r="AO145" s="49">
        <v>0</v>
      </c>
      <c r="AP145" s="49">
        <v>0</v>
      </c>
      <c r="AQ145" s="49">
        <v>0</v>
      </c>
      <c r="AR145" s="49">
        <v>0</v>
      </c>
      <c r="AS145" s="49">
        <v>0</v>
      </c>
      <c r="AT145" s="49">
        <v>0</v>
      </c>
      <c r="AU145" s="49">
        <v>0</v>
      </c>
      <c r="AV145" s="49">
        <v>0</v>
      </c>
      <c r="AW145" s="49">
        <v>0</v>
      </c>
      <c r="AX145" s="49">
        <v>0</v>
      </c>
      <c r="AY145" s="49">
        <v>0</v>
      </c>
      <c r="AZ145" s="49">
        <v>0</v>
      </c>
      <c r="BA145" s="49">
        <v>0</v>
      </c>
      <c r="BB145" s="49">
        <v>0</v>
      </c>
      <c r="BC145" s="49">
        <v>0</v>
      </c>
      <c r="BD145" s="49">
        <v>0</v>
      </c>
      <c r="BE145" s="49">
        <v>0</v>
      </c>
      <c r="BF145" s="49">
        <v>0</v>
      </c>
      <c r="BG145" s="49">
        <v>0</v>
      </c>
      <c r="BH145" s="49">
        <v>0</v>
      </c>
      <c r="BI145" s="49"/>
      <c r="BJ145" s="166"/>
      <c r="BK145" s="166"/>
      <c r="BL145" s="166"/>
      <c r="BM145" s="149">
        <v>0</v>
      </c>
    </row>
    <row r="146" spans="2:65" ht="18" hidden="1" customHeight="1" outlineLevel="3">
      <c r="B146" s="166" t="s">
        <v>879</v>
      </c>
      <c r="C146" s="166" t="s">
        <v>627</v>
      </c>
      <c r="D146" s="166" t="s">
        <v>762</v>
      </c>
      <c r="E146" s="167" t="s">
        <v>763</v>
      </c>
      <c r="F146" s="166" t="s">
        <v>886</v>
      </c>
      <c r="G146" s="49">
        <v>35000</v>
      </c>
      <c r="H146" s="49">
        <v>35210.046000000002</v>
      </c>
      <c r="I146" s="49">
        <v>0</v>
      </c>
      <c r="J146" s="49">
        <v>35210.046000000002</v>
      </c>
      <c r="K146" s="165">
        <v>210.0460000000021</v>
      </c>
      <c r="L146" s="152">
        <v>1.0060013142857143</v>
      </c>
      <c r="M146" s="49">
        <v>35000</v>
      </c>
      <c r="N146" s="49">
        <v>35210.046000000002</v>
      </c>
      <c r="O146" s="49">
        <v>0</v>
      </c>
      <c r="P146" s="49">
        <v>35210.046000000002</v>
      </c>
      <c r="Q146" s="165">
        <v>210.0460000000021</v>
      </c>
      <c r="R146" s="152">
        <v>1.0060013142857143</v>
      </c>
      <c r="S146" s="49">
        <v>0</v>
      </c>
      <c r="T146" s="49">
        <v>0</v>
      </c>
      <c r="U146" s="49">
        <v>0</v>
      </c>
      <c r="V146" s="49">
        <v>10530.106</v>
      </c>
      <c r="W146" s="49">
        <v>0</v>
      </c>
      <c r="X146" s="49">
        <v>1371.11</v>
      </c>
      <c r="Y146" s="49">
        <v>14040.14</v>
      </c>
      <c r="Z146" s="49">
        <v>0</v>
      </c>
      <c r="AA146" s="49">
        <v>0</v>
      </c>
      <c r="AB146" s="49">
        <v>0</v>
      </c>
      <c r="AC146" s="49">
        <v>0</v>
      </c>
      <c r="AD146" s="49">
        <v>0</v>
      </c>
      <c r="AE146" s="49">
        <v>0</v>
      </c>
      <c r="AF146" s="49">
        <v>0</v>
      </c>
      <c r="AG146" s="49">
        <v>0</v>
      </c>
      <c r="AH146" s="49">
        <v>0</v>
      </c>
      <c r="AI146" s="49">
        <v>0</v>
      </c>
      <c r="AJ146" s="49">
        <v>877.50900000000001</v>
      </c>
      <c r="AK146" s="49">
        <v>0</v>
      </c>
      <c r="AL146" s="49">
        <v>0</v>
      </c>
      <c r="AM146" s="49">
        <v>5265.0529999999999</v>
      </c>
      <c r="AN146" s="49">
        <v>0</v>
      </c>
      <c r="AO146" s="49">
        <v>0</v>
      </c>
      <c r="AP146" s="49">
        <v>1371.11</v>
      </c>
      <c r="AQ146" s="49">
        <v>877.50900000000001</v>
      </c>
      <c r="AR146" s="49">
        <v>0</v>
      </c>
      <c r="AS146" s="49">
        <v>0</v>
      </c>
      <c r="AT146" s="49">
        <v>0</v>
      </c>
      <c r="AU146" s="49">
        <v>0</v>
      </c>
      <c r="AV146" s="49">
        <v>877.50900000000001</v>
      </c>
      <c r="AW146" s="49">
        <v>0</v>
      </c>
      <c r="AX146" s="49">
        <v>0</v>
      </c>
      <c r="AY146" s="49">
        <v>0</v>
      </c>
      <c r="AZ146" s="49">
        <v>0</v>
      </c>
      <c r="BA146" s="49">
        <v>0</v>
      </c>
      <c r="BB146" s="49">
        <v>0</v>
      </c>
      <c r="BC146" s="49">
        <v>0</v>
      </c>
      <c r="BD146" s="49">
        <v>0</v>
      </c>
      <c r="BE146" s="49">
        <v>0</v>
      </c>
      <c r="BF146" s="49">
        <v>0</v>
      </c>
      <c r="BG146" s="49">
        <v>0</v>
      </c>
      <c r="BH146" s="49">
        <v>0</v>
      </c>
      <c r="BI146" s="49"/>
      <c r="BJ146" s="166"/>
      <c r="BK146" s="166"/>
      <c r="BL146" s="166"/>
      <c r="BM146" s="149">
        <v>-7.2759576141834259E-12</v>
      </c>
    </row>
    <row r="147" spans="2:65" ht="18" hidden="1" customHeight="1" outlineLevel="3">
      <c r="B147" s="166" t="s">
        <v>879</v>
      </c>
      <c r="C147" s="166" t="s">
        <v>136</v>
      </c>
      <c r="D147" s="166" t="s">
        <v>739</v>
      </c>
      <c r="E147" s="167" t="s">
        <v>745</v>
      </c>
      <c r="F147" s="166" t="s">
        <v>887</v>
      </c>
      <c r="G147" s="49">
        <v>20000</v>
      </c>
      <c r="H147" s="49">
        <v>23275.925999999999</v>
      </c>
      <c r="I147" s="49">
        <v>0</v>
      </c>
      <c r="J147" s="49">
        <v>23275.925999999999</v>
      </c>
      <c r="K147" s="165">
        <v>3275.9259999999995</v>
      </c>
      <c r="L147" s="152">
        <v>1.1637963</v>
      </c>
      <c r="M147" s="49">
        <v>20000</v>
      </c>
      <c r="N147" s="49">
        <v>23275.925999999999</v>
      </c>
      <c r="O147" s="49">
        <v>0</v>
      </c>
      <c r="P147" s="49">
        <v>23275.925999999999</v>
      </c>
      <c r="Q147" s="165">
        <v>3275.9259999999995</v>
      </c>
      <c r="R147" s="152">
        <v>1.1637963</v>
      </c>
      <c r="S147" s="49">
        <v>0</v>
      </c>
      <c r="T147" s="49">
        <v>0</v>
      </c>
      <c r="U147" s="49">
        <v>0</v>
      </c>
      <c r="V147" s="49">
        <v>9126.09</v>
      </c>
      <c r="W147" s="49">
        <v>0</v>
      </c>
      <c r="X147" s="49">
        <v>1371.11</v>
      </c>
      <c r="Y147" s="49">
        <v>3510.0360000000001</v>
      </c>
      <c r="Z147" s="49">
        <v>0</v>
      </c>
      <c r="AA147" s="49">
        <v>0</v>
      </c>
      <c r="AB147" s="49">
        <v>0</v>
      </c>
      <c r="AC147" s="49">
        <v>0</v>
      </c>
      <c r="AD147" s="49">
        <v>0</v>
      </c>
      <c r="AE147" s="49">
        <v>0</v>
      </c>
      <c r="AF147" s="49">
        <v>0</v>
      </c>
      <c r="AG147" s="49">
        <v>0</v>
      </c>
      <c r="AH147" s="49">
        <v>0</v>
      </c>
      <c r="AI147" s="49">
        <v>0</v>
      </c>
      <c r="AJ147" s="49">
        <v>877.50900000000001</v>
      </c>
      <c r="AK147" s="49">
        <v>0</v>
      </c>
      <c r="AL147" s="49">
        <v>0</v>
      </c>
      <c r="AM147" s="49">
        <v>5265.0529999999999</v>
      </c>
      <c r="AN147" s="49">
        <v>0</v>
      </c>
      <c r="AO147" s="49">
        <v>0</v>
      </c>
      <c r="AP147" s="49">
        <v>1371.11</v>
      </c>
      <c r="AQ147" s="49">
        <v>877.50900000000001</v>
      </c>
      <c r="AR147" s="49">
        <v>0</v>
      </c>
      <c r="AS147" s="49">
        <v>0</v>
      </c>
      <c r="AT147" s="49">
        <v>0</v>
      </c>
      <c r="AU147" s="49">
        <v>0</v>
      </c>
      <c r="AV147" s="49">
        <v>877.50900000000001</v>
      </c>
      <c r="AW147" s="49">
        <v>0</v>
      </c>
      <c r="AX147" s="49">
        <v>0</v>
      </c>
      <c r="AY147" s="49">
        <v>0</v>
      </c>
      <c r="AZ147" s="49">
        <v>0</v>
      </c>
      <c r="BA147" s="49">
        <v>0</v>
      </c>
      <c r="BB147" s="49">
        <v>0</v>
      </c>
      <c r="BC147" s="49">
        <v>0</v>
      </c>
      <c r="BD147" s="49">
        <v>0</v>
      </c>
      <c r="BE147" s="49">
        <v>0</v>
      </c>
      <c r="BF147" s="49">
        <v>0</v>
      </c>
      <c r="BG147" s="49">
        <v>0</v>
      </c>
      <c r="BH147" s="49">
        <v>0</v>
      </c>
      <c r="BI147" s="49"/>
      <c r="BJ147" s="166"/>
      <c r="BK147" s="166"/>
      <c r="BL147" s="166"/>
      <c r="BM147" s="149">
        <v>0</v>
      </c>
    </row>
    <row r="148" spans="2:65" ht="18" hidden="1" customHeight="1" outlineLevel="3">
      <c r="B148" s="166" t="s">
        <v>879</v>
      </c>
      <c r="C148" s="166" t="s">
        <v>216</v>
      </c>
      <c r="D148" s="166" t="s">
        <v>764</v>
      </c>
      <c r="E148" s="167" t="s">
        <v>888</v>
      </c>
      <c r="F148" s="166" t="s">
        <v>889</v>
      </c>
      <c r="G148" s="49">
        <v>20000</v>
      </c>
      <c r="H148" s="49">
        <v>21594.948</v>
      </c>
      <c r="I148" s="49">
        <v>0</v>
      </c>
      <c r="J148" s="49">
        <v>21594.948</v>
      </c>
      <c r="K148" s="165">
        <v>1594.9480000000003</v>
      </c>
      <c r="L148" s="152">
        <v>1.0797474</v>
      </c>
      <c r="M148" s="49">
        <v>20000</v>
      </c>
      <c r="N148" s="49">
        <v>21594.948</v>
      </c>
      <c r="O148" s="49">
        <v>0</v>
      </c>
      <c r="P148" s="49">
        <v>21594.948</v>
      </c>
      <c r="Q148" s="165">
        <v>1594.9480000000003</v>
      </c>
      <c r="R148" s="152">
        <v>1.0797474</v>
      </c>
      <c r="S148" s="49">
        <v>0</v>
      </c>
      <c r="T148" s="49">
        <v>0</v>
      </c>
      <c r="U148" s="49">
        <v>0</v>
      </c>
      <c r="V148" s="49">
        <v>3510.0360000000001</v>
      </c>
      <c r="W148" s="49">
        <v>0</v>
      </c>
      <c r="X148" s="49">
        <v>1371.11</v>
      </c>
      <c r="Y148" s="49">
        <v>7020.07</v>
      </c>
      <c r="Z148" s="49">
        <v>0</v>
      </c>
      <c r="AA148" s="49">
        <v>0</v>
      </c>
      <c r="AB148" s="49">
        <v>0</v>
      </c>
      <c r="AC148" s="49">
        <v>0</v>
      </c>
      <c r="AD148" s="49">
        <v>0</v>
      </c>
      <c r="AE148" s="49">
        <v>0</v>
      </c>
      <c r="AF148" s="49">
        <v>0</v>
      </c>
      <c r="AG148" s="49">
        <v>0</v>
      </c>
      <c r="AH148" s="49">
        <v>0</v>
      </c>
      <c r="AI148" s="49">
        <v>0</v>
      </c>
      <c r="AJ148" s="49">
        <v>877.50900000000001</v>
      </c>
      <c r="AK148" s="49">
        <v>0</v>
      </c>
      <c r="AL148" s="49">
        <v>0</v>
      </c>
      <c r="AM148" s="49">
        <v>1755.0170000000001</v>
      </c>
      <c r="AN148" s="49">
        <v>0</v>
      </c>
      <c r="AO148" s="49">
        <v>0</v>
      </c>
      <c r="AP148" s="49">
        <v>1371.11</v>
      </c>
      <c r="AQ148" s="49">
        <v>3510.0360000000001</v>
      </c>
      <c r="AR148" s="49">
        <v>0</v>
      </c>
      <c r="AS148" s="49">
        <v>0</v>
      </c>
      <c r="AT148" s="49">
        <v>0</v>
      </c>
      <c r="AU148" s="49">
        <v>0</v>
      </c>
      <c r="AV148" s="49">
        <v>877.50900000000001</v>
      </c>
      <c r="AW148" s="49">
        <v>0</v>
      </c>
      <c r="AX148" s="49">
        <v>0</v>
      </c>
      <c r="AY148" s="49">
        <v>0</v>
      </c>
      <c r="AZ148" s="49">
        <v>0</v>
      </c>
      <c r="BA148" s="49">
        <v>0</v>
      </c>
      <c r="BB148" s="49">
        <v>0</v>
      </c>
      <c r="BC148" s="49">
        <v>0</v>
      </c>
      <c r="BD148" s="49">
        <v>0</v>
      </c>
      <c r="BE148" s="49">
        <v>1302.5509999999999</v>
      </c>
      <c r="BF148" s="49">
        <v>0</v>
      </c>
      <c r="BG148" s="49">
        <v>0</v>
      </c>
      <c r="BH148" s="49">
        <v>0</v>
      </c>
      <c r="BI148" s="49"/>
      <c r="BJ148" s="166"/>
      <c r="BK148" s="166"/>
      <c r="BL148" s="166"/>
      <c r="BM148" s="149">
        <v>-3.637978807091713E-12</v>
      </c>
    </row>
    <row r="149" spans="2:65" ht="18" hidden="1" customHeight="1" outlineLevel="3">
      <c r="B149" s="166" t="s">
        <v>879</v>
      </c>
      <c r="C149" s="166" t="s">
        <v>1138</v>
      </c>
      <c r="D149" s="166" t="s">
        <v>890</v>
      </c>
      <c r="E149" s="167" t="s">
        <v>891</v>
      </c>
      <c r="F149" s="166"/>
      <c r="G149" s="49">
        <v>35000</v>
      </c>
      <c r="H149" s="49">
        <v>35539.118000000002</v>
      </c>
      <c r="I149" s="49">
        <v>0</v>
      </c>
      <c r="J149" s="49">
        <v>35539.118000000002</v>
      </c>
      <c r="K149" s="165">
        <v>539.11800000000221</v>
      </c>
      <c r="L149" s="152">
        <v>1.0154033714285715</v>
      </c>
      <c r="M149" s="49">
        <v>35000</v>
      </c>
      <c r="N149" s="49">
        <v>35539.118000000002</v>
      </c>
      <c r="O149" s="49">
        <v>0</v>
      </c>
      <c r="P149" s="49">
        <v>35539.118000000002</v>
      </c>
      <c r="Q149" s="165">
        <v>539.11800000000221</v>
      </c>
      <c r="R149" s="152">
        <v>1.0154033714285715</v>
      </c>
      <c r="S149" s="49">
        <v>0</v>
      </c>
      <c r="T149" s="49">
        <v>0</v>
      </c>
      <c r="U149" s="49">
        <v>0</v>
      </c>
      <c r="V149" s="49">
        <v>13162.630999999999</v>
      </c>
      <c r="W149" s="49">
        <v>0</v>
      </c>
      <c r="X149" s="49">
        <v>5484.4390000000003</v>
      </c>
      <c r="Y149" s="49">
        <v>877.50900000000001</v>
      </c>
      <c r="Z149" s="49">
        <v>0</v>
      </c>
      <c r="AA149" s="49">
        <v>0</v>
      </c>
      <c r="AB149" s="49">
        <v>0</v>
      </c>
      <c r="AC149" s="49">
        <v>0</v>
      </c>
      <c r="AD149" s="49">
        <v>0</v>
      </c>
      <c r="AE149" s="49">
        <v>0</v>
      </c>
      <c r="AF149" s="49">
        <v>0</v>
      </c>
      <c r="AG149" s="49">
        <v>932.35299999999995</v>
      </c>
      <c r="AH149" s="49">
        <v>0</v>
      </c>
      <c r="AI149" s="49">
        <v>0</v>
      </c>
      <c r="AJ149" s="49">
        <v>877.50900000000001</v>
      </c>
      <c r="AK149" s="49">
        <v>0</v>
      </c>
      <c r="AL149" s="49">
        <v>0</v>
      </c>
      <c r="AM149" s="49">
        <v>10530.106</v>
      </c>
      <c r="AN149" s="49">
        <v>0</v>
      </c>
      <c r="AO149" s="49">
        <v>0</v>
      </c>
      <c r="AP149" s="49">
        <v>1919.5530000000001</v>
      </c>
      <c r="AQ149" s="49">
        <v>877.50900000000001</v>
      </c>
      <c r="AR149" s="49">
        <v>0</v>
      </c>
      <c r="AS149" s="49">
        <v>0</v>
      </c>
      <c r="AT149" s="49">
        <v>0</v>
      </c>
      <c r="AU149" s="49">
        <v>0</v>
      </c>
      <c r="AV149" s="49">
        <v>877.50900000000001</v>
      </c>
      <c r="AW149" s="49">
        <v>0</v>
      </c>
      <c r="AX149" s="49">
        <v>0</v>
      </c>
      <c r="AY149" s="49">
        <v>0</v>
      </c>
      <c r="AZ149" s="49">
        <v>0</v>
      </c>
      <c r="BA149" s="49">
        <v>0</v>
      </c>
      <c r="BB149" s="49">
        <v>0</v>
      </c>
      <c r="BC149" s="49">
        <v>0</v>
      </c>
      <c r="BD149" s="49">
        <v>0</v>
      </c>
      <c r="BE149" s="49">
        <v>0</v>
      </c>
      <c r="BF149" s="49">
        <v>0</v>
      </c>
      <c r="BG149" s="49">
        <v>0</v>
      </c>
      <c r="BH149" s="49">
        <v>0</v>
      </c>
      <c r="BI149" s="49"/>
      <c r="BJ149" s="166"/>
      <c r="BK149" s="166"/>
      <c r="BL149" s="166"/>
      <c r="BM149" s="149">
        <v>-7.2759576141834259E-12</v>
      </c>
    </row>
    <row r="150" spans="2:65" ht="18" hidden="1" customHeight="1" outlineLevel="3">
      <c r="B150" s="166" t="s">
        <v>879</v>
      </c>
      <c r="C150" s="166" t="s">
        <v>216</v>
      </c>
      <c r="D150" s="166" t="s">
        <v>1225</v>
      </c>
      <c r="E150" s="167" t="s">
        <v>1226</v>
      </c>
      <c r="F150" s="166"/>
      <c r="G150" s="49">
        <v>20000</v>
      </c>
      <c r="H150" s="49">
        <v>0</v>
      </c>
      <c r="I150" s="49">
        <v>0</v>
      </c>
      <c r="J150" s="49">
        <v>0</v>
      </c>
      <c r="K150" s="165">
        <v>-20000</v>
      </c>
      <c r="L150" s="152">
        <v>0</v>
      </c>
      <c r="M150" s="49">
        <v>20000</v>
      </c>
      <c r="N150" s="49">
        <v>0</v>
      </c>
      <c r="O150" s="49">
        <v>0</v>
      </c>
      <c r="P150" s="49">
        <v>0</v>
      </c>
      <c r="Q150" s="165">
        <v>-20000</v>
      </c>
      <c r="R150" s="152">
        <v>0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49">
        <v>0</v>
      </c>
      <c r="AA150" s="49">
        <v>0</v>
      </c>
      <c r="AB150" s="49">
        <v>0</v>
      </c>
      <c r="AC150" s="49">
        <v>0</v>
      </c>
      <c r="AD150" s="49">
        <v>0</v>
      </c>
      <c r="AE150" s="49">
        <v>0</v>
      </c>
      <c r="AF150" s="49">
        <v>0</v>
      </c>
      <c r="AG150" s="49">
        <v>0</v>
      </c>
      <c r="AH150" s="49">
        <v>0</v>
      </c>
      <c r="AI150" s="49">
        <v>0</v>
      </c>
      <c r="AJ150" s="49">
        <v>0</v>
      </c>
      <c r="AK150" s="49">
        <v>0</v>
      </c>
      <c r="AL150" s="49">
        <v>0</v>
      </c>
      <c r="AM150" s="49">
        <v>0</v>
      </c>
      <c r="AN150" s="49">
        <v>0</v>
      </c>
      <c r="AO150" s="49">
        <v>0</v>
      </c>
      <c r="AP150" s="49">
        <v>0</v>
      </c>
      <c r="AQ150" s="49">
        <v>0</v>
      </c>
      <c r="AR150" s="49">
        <v>0</v>
      </c>
      <c r="AS150" s="49">
        <v>0</v>
      </c>
      <c r="AT150" s="49">
        <v>0</v>
      </c>
      <c r="AU150" s="49">
        <v>0</v>
      </c>
      <c r="AV150" s="49">
        <v>0</v>
      </c>
      <c r="AW150" s="49">
        <v>0</v>
      </c>
      <c r="AX150" s="49">
        <v>0</v>
      </c>
      <c r="AY150" s="49">
        <v>0</v>
      </c>
      <c r="AZ150" s="49">
        <v>0</v>
      </c>
      <c r="BA150" s="49">
        <v>0</v>
      </c>
      <c r="BB150" s="49">
        <v>0</v>
      </c>
      <c r="BC150" s="49">
        <v>0</v>
      </c>
      <c r="BD150" s="49">
        <v>0</v>
      </c>
      <c r="BE150" s="49">
        <v>0</v>
      </c>
      <c r="BF150" s="49">
        <v>0</v>
      </c>
      <c r="BG150" s="49">
        <v>0</v>
      </c>
      <c r="BH150" s="49">
        <v>0</v>
      </c>
      <c r="BI150" s="49"/>
      <c r="BJ150" s="166"/>
      <c r="BK150" s="166"/>
      <c r="BL150" s="166"/>
      <c r="BM150" s="149">
        <v>0</v>
      </c>
    </row>
    <row r="151" spans="2:65" ht="18" hidden="1" customHeight="1" outlineLevel="3">
      <c r="B151" s="166" t="s">
        <v>879</v>
      </c>
      <c r="C151" s="166" t="s">
        <v>136</v>
      </c>
      <c r="D151" s="166" t="s">
        <v>1114</v>
      </c>
      <c r="E151" s="167" t="s">
        <v>1115</v>
      </c>
      <c r="F151" s="166"/>
      <c r="G151" s="49">
        <v>20000</v>
      </c>
      <c r="H151" s="49">
        <v>0</v>
      </c>
      <c r="I151" s="49">
        <v>0</v>
      </c>
      <c r="J151" s="49">
        <v>0</v>
      </c>
      <c r="K151" s="165">
        <v>-20000</v>
      </c>
      <c r="L151" s="152">
        <v>0</v>
      </c>
      <c r="M151" s="49">
        <v>20000</v>
      </c>
      <c r="N151" s="49">
        <v>0</v>
      </c>
      <c r="O151" s="49">
        <v>0</v>
      </c>
      <c r="P151" s="49">
        <v>0</v>
      </c>
      <c r="Q151" s="165">
        <v>-20000</v>
      </c>
      <c r="R151" s="152">
        <v>0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>
        <v>0</v>
      </c>
      <c r="AD151" s="49">
        <v>0</v>
      </c>
      <c r="AE151" s="49">
        <v>0</v>
      </c>
      <c r="AF151" s="49">
        <v>0</v>
      </c>
      <c r="AG151" s="49">
        <v>0</v>
      </c>
      <c r="AH151" s="49">
        <v>0</v>
      </c>
      <c r="AI151" s="49">
        <v>0</v>
      </c>
      <c r="AJ151" s="49">
        <v>0</v>
      </c>
      <c r="AK151" s="49">
        <v>0</v>
      </c>
      <c r="AL151" s="49">
        <v>0</v>
      </c>
      <c r="AM151" s="49">
        <v>0</v>
      </c>
      <c r="AN151" s="49">
        <v>0</v>
      </c>
      <c r="AO151" s="49">
        <v>0</v>
      </c>
      <c r="AP151" s="49">
        <v>0</v>
      </c>
      <c r="AQ151" s="49">
        <v>0</v>
      </c>
      <c r="AR151" s="49">
        <v>0</v>
      </c>
      <c r="AS151" s="49">
        <v>0</v>
      </c>
      <c r="AT151" s="49">
        <v>0</v>
      </c>
      <c r="AU151" s="49">
        <v>0</v>
      </c>
      <c r="AV151" s="49">
        <v>0</v>
      </c>
      <c r="AW151" s="49">
        <v>0</v>
      </c>
      <c r="AX151" s="49">
        <v>0</v>
      </c>
      <c r="AY151" s="49">
        <v>0</v>
      </c>
      <c r="AZ151" s="49">
        <v>0</v>
      </c>
      <c r="BA151" s="49">
        <v>0</v>
      </c>
      <c r="BB151" s="49">
        <v>0</v>
      </c>
      <c r="BC151" s="49">
        <v>0</v>
      </c>
      <c r="BD151" s="49">
        <v>0</v>
      </c>
      <c r="BE151" s="49">
        <v>0</v>
      </c>
      <c r="BF151" s="49">
        <v>0</v>
      </c>
      <c r="BG151" s="49">
        <v>0</v>
      </c>
      <c r="BH151" s="49">
        <v>0</v>
      </c>
      <c r="BI151" s="49"/>
      <c r="BJ151" s="166"/>
      <c r="BK151" s="166"/>
      <c r="BL151" s="166"/>
      <c r="BM151" s="149">
        <v>0</v>
      </c>
    </row>
    <row r="152" spans="2:65" ht="18" hidden="1" customHeight="1" outlineLevel="3">
      <c r="B152" s="166" t="s">
        <v>879</v>
      </c>
      <c r="C152" s="166" t="s">
        <v>216</v>
      </c>
      <c r="D152" s="166" t="s">
        <v>1181</v>
      </c>
      <c r="E152" s="167" t="s">
        <v>1182</v>
      </c>
      <c r="F152" s="166"/>
      <c r="G152" s="49">
        <v>20000</v>
      </c>
      <c r="H152" s="49">
        <v>20717.437999999998</v>
      </c>
      <c r="I152" s="49">
        <v>0</v>
      </c>
      <c r="J152" s="49">
        <v>20717.437999999998</v>
      </c>
      <c r="K152" s="165">
        <v>717.43799999999828</v>
      </c>
      <c r="L152" s="152">
        <v>1.0358718999999998</v>
      </c>
      <c r="M152" s="49">
        <v>20000</v>
      </c>
      <c r="N152" s="49">
        <v>20717.437999999998</v>
      </c>
      <c r="O152" s="49">
        <v>0</v>
      </c>
      <c r="P152" s="49">
        <v>20717.437999999998</v>
      </c>
      <c r="Q152" s="165">
        <v>717.43799999999828</v>
      </c>
      <c r="R152" s="152">
        <v>1.0358718999999998</v>
      </c>
      <c r="S152" s="49">
        <v>0</v>
      </c>
      <c r="T152" s="49">
        <v>0</v>
      </c>
      <c r="U152" s="49">
        <v>0</v>
      </c>
      <c r="V152" s="49">
        <v>3510.0360000000001</v>
      </c>
      <c r="W152" s="49">
        <v>0</v>
      </c>
      <c r="X152" s="49">
        <v>1371.11</v>
      </c>
      <c r="Y152" s="49">
        <v>6142.56</v>
      </c>
      <c r="Z152" s="49">
        <v>0</v>
      </c>
      <c r="AA152" s="49">
        <v>0</v>
      </c>
      <c r="AB152" s="49">
        <v>0</v>
      </c>
      <c r="AC152" s="49">
        <v>0</v>
      </c>
      <c r="AD152" s="49">
        <v>0</v>
      </c>
      <c r="AE152" s="49">
        <v>0</v>
      </c>
      <c r="AF152" s="49">
        <v>0</v>
      </c>
      <c r="AG152" s="49">
        <v>0</v>
      </c>
      <c r="AH152" s="49">
        <v>0</v>
      </c>
      <c r="AI152" s="49">
        <v>0</v>
      </c>
      <c r="AJ152" s="49">
        <v>0</v>
      </c>
      <c r="AK152" s="49">
        <v>0</v>
      </c>
      <c r="AL152" s="49">
        <v>0</v>
      </c>
      <c r="AM152" s="49">
        <v>4738.5479999999998</v>
      </c>
      <c r="AN152" s="49">
        <v>0</v>
      </c>
      <c r="AO152" s="49">
        <v>0</v>
      </c>
      <c r="AP152" s="49">
        <v>1371.11</v>
      </c>
      <c r="AQ152" s="49">
        <v>1404.0139999999999</v>
      </c>
      <c r="AR152" s="49">
        <v>0</v>
      </c>
      <c r="AS152" s="49">
        <v>0</v>
      </c>
      <c r="AT152" s="49">
        <v>0</v>
      </c>
      <c r="AU152" s="49">
        <v>0</v>
      </c>
      <c r="AV152" s="49">
        <v>877.50900000000001</v>
      </c>
      <c r="AW152" s="49">
        <v>0</v>
      </c>
      <c r="AX152" s="49">
        <v>0</v>
      </c>
      <c r="AY152" s="49">
        <v>0</v>
      </c>
      <c r="AZ152" s="49">
        <v>0</v>
      </c>
      <c r="BA152" s="49">
        <v>0</v>
      </c>
      <c r="BB152" s="49">
        <v>0</v>
      </c>
      <c r="BC152" s="49">
        <v>0</v>
      </c>
      <c r="BD152" s="49">
        <v>0</v>
      </c>
      <c r="BE152" s="49">
        <v>1302.5509999999999</v>
      </c>
      <c r="BF152" s="49">
        <v>0</v>
      </c>
      <c r="BG152" s="49">
        <v>0</v>
      </c>
      <c r="BH152" s="49">
        <v>0</v>
      </c>
      <c r="BI152" s="49"/>
      <c r="BJ152" s="166"/>
      <c r="BK152" s="166"/>
      <c r="BL152" s="166"/>
      <c r="BM152" s="149">
        <v>3.637978807091713E-12</v>
      </c>
    </row>
    <row r="153" spans="2:65" ht="18" hidden="1" customHeight="1" outlineLevel="3">
      <c r="B153" s="166" t="s">
        <v>879</v>
      </c>
      <c r="C153" s="166" t="s">
        <v>1227</v>
      </c>
      <c r="D153" s="166" t="s">
        <v>1152</v>
      </c>
      <c r="E153" s="167" t="s">
        <v>1152</v>
      </c>
      <c r="F153" s="166"/>
      <c r="G153" s="49">
        <v>20000</v>
      </c>
      <c r="H153" s="49">
        <v>0</v>
      </c>
      <c r="I153" s="49">
        <v>0</v>
      </c>
      <c r="J153" s="49">
        <v>0</v>
      </c>
      <c r="K153" s="165">
        <v>-20000</v>
      </c>
      <c r="L153" s="152">
        <v>0</v>
      </c>
      <c r="M153" s="49">
        <v>20000</v>
      </c>
      <c r="N153" s="49">
        <v>0</v>
      </c>
      <c r="O153" s="49">
        <v>0</v>
      </c>
      <c r="P153" s="49">
        <v>0</v>
      </c>
      <c r="Q153" s="165">
        <v>-20000</v>
      </c>
      <c r="R153" s="152">
        <v>0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49">
        <v>0</v>
      </c>
      <c r="AB153" s="49">
        <v>0</v>
      </c>
      <c r="AC153" s="49">
        <v>0</v>
      </c>
      <c r="AD153" s="49">
        <v>0</v>
      </c>
      <c r="AE153" s="49">
        <v>0</v>
      </c>
      <c r="AF153" s="49">
        <v>0</v>
      </c>
      <c r="AG153" s="49">
        <v>0</v>
      </c>
      <c r="AH153" s="49">
        <v>0</v>
      </c>
      <c r="AI153" s="49">
        <v>0</v>
      </c>
      <c r="AJ153" s="49">
        <v>0</v>
      </c>
      <c r="AK153" s="49">
        <v>0</v>
      </c>
      <c r="AL153" s="49">
        <v>0</v>
      </c>
      <c r="AM153" s="49">
        <v>0</v>
      </c>
      <c r="AN153" s="49">
        <v>0</v>
      </c>
      <c r="AO153" s="49">
        <v>0</v>
      </c>
      <c r="AP153" s="49">
        <v>0</v>
      </c>
      <c r="AQ153" s="49">
        <v>0</v>
      </c>
      <c r="AR153" s="49">
        <v>0</v>
      </c>
      <c r="AS153" s="49">
        <v>0</v>
      </c>
      <c r="AT153" s="49">
        <v>0</v>
      </c>
      <c r="AU153" s="49">
        <v>0</v>
      </c>
      <c r="AV153" s="49">
        <v>0</v>
      </c>
      <c r="AW153" s="49">
        <v>0</v>
      </c>
      <c r="AX153" s="49">
        <v>0</v>
      </c>
      <c r="AY153" s="49">
        <v>0</v>
      </c>
      <c r="AZ153" s="49">
        <v>0</v>
      </c>
      <c r="BA153" s="49">
        <v>0</v>
      </c>
      <c r="BB153" s="49">
        <v>0</v>
      </c>
      <c r="BC153" s="49">
        <v>0</v>
      </c>
      <c r="BD153" s="49">
        <v>0</v>
      </c>
      <c r="BE153" s="49">
        <v>0</v>
      </c>
      <c r="BF153" s="49">
        <v>0</v>
      </c>
      <c r="BG153" s="49">
        <v>0</v>
      </c>
      <c r="BH153" s="49">
        <v>0</v>
      </c>
      <c r="BI153" s="49"/>
      <c r="BJ153" s="166"/>
      <c r="BK153" s="166"/>
      <c r="BL153" s="166"/>
      <c r="BM153" s="149">
        <v>0</v>
      </c>
    </row>
    <row r="154" spans="2:65" ht="18" hidden="1" customHeight="1" outlineLevel="2">
      <c r="B154" s="158" t="s">
        <v>879</v>
      </c>
      <c r="C154" s="158"/>
      <c r="D154" s="158"/>
      <c r="E154" s="159" t="s">
        <v>892</v>
      </c>
      <c r="F154" s="158"/>
      <c r="G154" s="160">
        <v>285000</v>
      </c>
      <c r="H154" s="160">
        <v>230946.649</v>
      </c>
      <c r="I154" s="160">
        <v>0</v>
      </c>
      <c r="J154" s="160">
        <v>230946.649</v>
      </c>
      <c r="K154" s="168">
        <v>-54053.350999999995</v>
      </c>
      <c r="L154" s="161">
        <v>0.81033911929824565</v>
      </c>
      <c r="M154" s="160">
        <v>285000</v>
      </c>
      <c r="N154" s="160">
        <v>230946.649</v>
      </c>
      <c r="O154" s="160">
        <v>0</v>
      </c>
      <c r="P154" s="160">
        <v>230946.649</v>
      </c>
      <c r="Q154" s="168">
        <v>-54053.350999999995</v>
      </c>
      <c r="R154" s="161">
        <v>0.81033911929824565</v>
      </c>
      <c r="S154" s="160">
        <v>548.44100000000003</v>
      </c>
      <c r="T154" s="160">
        <v>0</v>
      </c>
      <c r="U154" s="160">
        <v>0</v>
      </c>
      <c r="V154" s="160">
        <v>80204.304999999993</v>
      </c>
      <c r="W154" s="160">
        <v>0</v>
      </c>
      <c r="X154" s="160">
        <v>10968.879000000001</v>
      </c>
      <c r="Y154" s="160">
        <v>41067.409999999996</v>
      </c>
      <c r="Z154" s="160">
        <v>0</v>
      </c>
      <c r="AA154" s="160">
        <v>0</v>
      </c>
      <c r="AB154" s="160">
        <v>0</v>
      </c>
      <c r="AC154" s="160">
        <v>1645.3340000000001</v>
      </c>
      <c r="AD154" s="160">
        <v>0</v>
      </c>
      <c r="AE154" s="160">
        <v>0</v>
      </c>
      <c r="AF154" s="160">
        <v>0</v>
      </c>
      <c r="AG154" s="160">
        <v>932.35299999999995</v>
      </c>
      <c r="AH154" s="160">
        <v>0</v>
      </c>
      <c r="AI154" s="160">
        <v>0</v>
      </c>
      <c r="AJ154" s="160">
        <v>6142.5630000000001</v>
      </c>
      <c r="AK154" s="160">
        <v>0</v>
      </c>
      <c r="AL154" s="160">
        <v>0</v>
      </c>
      <c r="AM154" s="160">
        <v>58266.587</v>
      </c>
      <c r="AN154" s="160">
        <v>0</v>
      </c>
      <c r="AO154" s="160">
        <v>0</v>
      </c>
      <c r="AP154" s="160">
        <v>8775.1029999999992</v>
      </c>
      <c r="AQ154" s="160">
        <v>7546.5770000000002</v>
      </c>
      <c r="AR154" s="160">
        <v>0</v>
      </c>
      <c r="AS154" s="160">
        <v>0</v>
      </c>
      <c r="AT154" s="160">
        <v>0</v>
      </c>
      <c r="AU154" s="160">
        <v>0</v>
      </c>
      <c r="AV154" s="160">
        <v>7020.0720000000001</v>
      </c>
      <c r="AW154" s="160">
        <v>1316.27</v>
      </c>
      <c r="AX154" s="160">
        <v>0</v>
      </c>
      <c r="AY154" s="160">
        <v>0</v>
      </c>
      <c r="AZ154" s="160">
        <v>0</v>
      </c>
      <c r="BA154" s="160">
        <v>0</v>
      </c>
      <c r="BB154" s="160">
        <v>0</v>
      </c>
      <c r="BC154" s="160">
        <v>0</v>
      </c>
      <c r="BD154" s="160">
        <v>0</v>
      </c>
      <c r="BE154" s="160">
        <v>6512.7549999999992</v>
      </c>
      <c r="BF154" s="160">
        <v>0</v>
      </c>
      <c r="BG154" s="160">
        <v>0</v>
      </c>
      <c r="BH154" s="160">
        <v>0</v>
      </c>
      <c r="BI154" s="160"/>
      <c r="BJ154" s="161"/>
      <c r="BK154" s="160"/>
      <c r="BL154" s="161"/>
      <c r="BM154" s="149">
        <v>0</v>
      </c>
    </row>
    <row r="155" spans="2:65" ht="18" customHeight="1" outlineLevel="1" collapsed="1">
      <c r="B155" s="153" t="s">
        <v>879</v>
      </c>
      <c r="C155" s="153"/>
      <c r="D155" s="153" t="s">
        <v>200</v>
      </c>
      <c r="E155" s="153"/>
      <c r="F155" s="153"/>
      <c r="G155" s="154">
        <v>7825269.8985585216</v>
      </c>
      <c r="H155" s="154">
        <v>5080073.9060000004</v>
      </c>
      <c r="I155" s="154">
        <v>-183432.93048000001</v>
      </c>
      <c r="J155" s="154">
        <v>4896640.9755200008</v>
      </c>
      <c r="K155" s="154">
        <v>-2928628.9230385209</v>
      </c>
      <c r="L155" s="156">
        <v>0.62574723159670209</v>
      </c>
      <c r="M155" s="154">
        <v>7656549.8985585216</v>
      </c>
      <c r="N155" s="154">
        <v>5080073.9060000004</v>
      </c>
      <c r="O155" s="154">
        <v>-183432.93048000001</v>
      </c>
      <c r="P155" s="154">
        <v>4896640.9755200008</v>
      </c>
      <c r="Q155" s="154">
        <v>-2759908.9230385209</v>
      </c>
      <c r="R155" s="156">
        <v>0.63953621936714322</v>
      </c>
      <c r="S155" s="154">
        <v>12188.837000000001</v>
      </c>
      <c r="T155" s="154">
        <v>0</v>
      </c>
      <c r="U155" s="154">
        <v>0</v>
      </c>
      <c r="V155" s="154">
        <v>1953775.253</v>
      </c>
      <c r="W155" s="154">
        <v>0</v>
      </c>
      <c r="X155" s="154">
        <v>159272.56800000003</v>
      </c>
      <c r="Y155" s="154">
        <v>921083.43400000001</v>
      </c>
      <c r="Z155" s="154">
        <v>0</v>
      </c>
      <c r="AA155" s="154">
        <v>0</v>
      </c>
      <c r="AB155" s="154">
        <v>0</v>
      </c>
      <c r="AC155" s="154">
        <v>36230.963000000003</v>
      </c>
      <c r="AD155" s="154">
        <v>0</v>
      </c>
      <c r="AE155" s="154">
        <v>57362.749000000003</v>
      </c>
      <c r="AF155" s="154">
        <v>151146.42199999996</v>
      </c>
      <c r="AG155" s="154">
        <v>932.35299999999995</v>
      </c>
      <c r="AH155" s="154">
        <v>0</v>
      </c>
      <c r="AI155" s="154">
        <v>150967.34000000003</v>
      </c>
      <c r="AJ155" s="154">
        <v>249516.959</v>
      </c>
      <c r="AK155" s="154">
        <v>0</v>
      </c>
      <c r="AL155" s="154">
        <v>0</v>
      </c>
      <c r="AM155" s="154">
        <v>813103.28499999992</v>
      </c>
      <c r="AN155" s="154">
        <v>0</v>
      </c>
      <c r="AO155" s="154">
        <v>0</v>
      </c>
      <c r="AP155" s="154">
        <v>84885.676000000007</v>
      </c>
      <c r="AQ155" s="154">
        <v>17933.416000000001</v>
      </c>
      <c r="AR155" s="154">
        <v>110248.40299999999</v>
      </c>
      <c r="AS155" s="154">
        <v>0</v>
      </c>
      <c r="AT155" s="154">
        <v>0</v>
      </c>
      <c r="AU155" s="154">
        <v>0</v>
      </c>
      <c r="AV155" s="154">
        <v>141332.65100000001</v>
      </c>
      <c r="AW155" s="154">
        <v>4674.098</v>
      </c>
      <c r="AX155" s="154">
        <v>402.93900000000002</v>
      </c>
      <c r="AY155" s="154">
        <v>402.93900000000002</v>
      </c>
      <c r="AZ155" s="154">
        <v>58426.113000000005</v>
      </c>
      <c r="BA155" s="154">
        <v>82154.72600000001</v>
      </c>
      <c r="BB155" s="154">
        <v>0</v>
      </c>
      <c r="BC155" s="154">
        <v>0</v>
      </c>
      <c r="BD155" s="154">
        <v>0</v>
      </c>
      <c r="BE155" s="154">
        <v>74032.782000000007</v>
      </c>
      <c r="BF155" s="154">
        <v>0</v>
      </c>
      <c r="BG155" s="154">
        <v>0</v>
      </c>
      <c r="BH155" s="154">
        <v>0</v>
      </c>
      <c r="BI155" s="154">
        <v>4880259.487879999</v>
      </c>
      <c r="BJ155" s="156">
        <v>3.3566837338638855E-3</v>
      </c>
      <c r="BK155" s="154">
        <v>5255706.4225000003</v>
      </c>
      <c r="BL155" s="156">
        <v>-6.8319159807484375E-2</v>
      </c>
      <c r="BM155" s="149">
        <v>-1.3096723705530167E-9</v>
      </c>
    </row>
    <row r="156" spans="2:65" ht="18" hidden="1" customHeight="1" outlineLevel="3">
      <c r="B156" s="150" t="s">
        <v>893</v>
      </c>
      <c r="C156" s="150" t="s">
        <v>1228</v>
      </c>
      <c r="D156" s="150" t="s">
        <v>276</v>
      </c>
      <c r="E156" s="151" t="s">
        <v>33</v>
      </c>
      <c r="F156" s="150" t="s">
        <v>138</v>
      </c>
      <c r="G156" s="49">
        <v>1448972.689040276</v>
      </c>
      <c r="H156" s="49">
        <v>859821.848</v>
      </c>
      <c r="I156" s="49">
        <v>-43928.579879999998</v>
      </c>
      <c r="J156" s="49">
        <v>815893.26812000002</v>
      </c>
      <c r="K156" s="165">
        <v>-633079.42092027597</v>
      </c>
      <c r="L156" s="152">
        <v>0.56308395202424777</v>
      </c>
      <c r="M156" s="49">
        <v>1421612.689040276</v>
      </c>
      <c r="N156" s="49">
        <v>859821.848</v>
      </c>
      <c r="O156" s="49">
        <v>-43928.579879999998</v>
      </c>
      <c r="P156" s="49">
        <v>815893.26812000002</v>
      </c>
      <c r="Q156" s="165">
        <v>-605719.42092027597</v>
      </c>
      <c r="R156" s="152">
        <v>0.57392092403930761</v>
      </c>
      <c r="S156" s="49">
        <v>0</v>
      </c>
      <c r="T156" s="49">
        <v>0</v>
      </c>
      <c r="U156" s="49">
        <v>0</v>
      </c>
      <c r="V156" s="49">
        <v>267908.826</v>
      </c>
      <c r="W156" s="49">
        <v>0</v>
      </c>
      <c r="X156" s="49">
        <v>59601.294000000002</v>
      </c>
      <c r="Y156" s="49">
        <v>229405.88500000001</v>
      </c>
      <c r="Z156" s="49">
        <v>0</v>
      </c>
      <c r="AA156" s="49">
        <v>0</v>
      </c>
      <c r="AB156" s="49">
        <v>0</v>
      </c>
      <c r="AC156" s="49">
        <v>7387.2219999999998</v>
      </c>
      <c r="AD156" s="49">
        <v>0</v>
      </c>
      <c r="AE156" s="49">
        <v>5596.366</v>
      </c>
      <c r="AF156" s="49">
        <v>28295.184000000001</v>
      </c>
      <c r="AG156" s="49">
        <v>0</v>
      </c>
      <c r="AH156" s="49">
        <v>0</v>
      </c>
      <c r="AI156" s="49">
        <v>28295.184000000001</v>
      </c>
      <c r="AJ156" s="49">
        <v>39040.19</v>
      </c>
      <c r="AK156" s="49">
        <v>0</v>
      </c>
      <c r="AL156" s="49">
        <v>0</v>
      </c>
      <c r="AM156" s="49">
        <v>105838.31299999999</v>
      </c>
      <c r="AN156" s="49">
        <v>0</v>
      </c>
      <c r="AO156" s="49">
        <v>0</v>
      </c>
      <c r="AP156" s="49">
        <v>10353.276</v>
      </c>
      <c r="AQ156" s="49">
        <v>0</v>
      </c>
      <c r="AR156" s="49">
        <v>22105.644</v>
      </c>
      <c r="AS156" s="49">
        <v>0</v>
      </c>
      <c r="AT156" s="49">
        <v>0</v>
      </c>
      <c r="AU156" s="49">
        <v>0</v>
      </c>
      <c r="AV156" s="49">
        <v>0</v>
      </c>
      <c r="AW156" s="49">
        <v>940.19200000000001</v>
      </c>
      <c r="AX156" s="49">
        <v>0</v>
      </c>
      <c r="AY156" s="49">
        <v>0</v>
      </c>
      <c r="AZ156" s="49">
        <v>24400.177</v>
      </c>
      <c r="BA156" s="49">
        <v>20818.5</v>
      </c>
      <c r="BB156" s="49">
        <v>0</v>
      </c>
      <c r="BC156" s="49">
        <v>0</v>
      </c>
      <c r="BD156" s="49">
        <v>0</v>
      </c>
      <c r="BE156" s="49">
        <v>9835.5949999999993</v>
      </c>
      <c r="BF156" s="49">
        <v>0</v>
      </c>
      <c r="BG156" s="49">
        <v>0</v>
      </c>
      <c r="BH156" s="49">
        <v>0</v>
      </c>
      <c r="BI156" s="49"/>
      <c r="BJ156" s="152"/>
      <c r="BK156" s="49"/>
      <c r="BL156" s="152"/>
      <c r="BM156" s="149">
        <v>0</v>
      </c>
    </row>
    <row r="157" spans="2:65" ht="18" hidden="1" customHeight="1" outlineLevel="3">
      <c r="B157" s="166" t="s">
        <v>893</v>
      </c>
      <c r="C157" s="166" t="s">
        <v>134</v>
      </c>
      <c r="D157" s="166" t="s">
        <v>344</v>
      </c>
      <c r="E157" s="167" t="s">
        <v>17</v>
      </c>
      <c r="F157" s="166" t="s">
        <v>135</v>
      </c>
      <c r="G157" s="49">
        <v>1835151.251724795</v>
      </c>
      <c r="H157" s="49">
        <v>1193415.2309999999</v>
      </c>
      <c r="I157" s="49">
        <v>-48724.501320000003</v>
      </c>
      <c r="J157" s="49">
        <v>1144690.7296799999</v>
      </c>
      <c r="K157" s="165">
        <v>-690460.5220447951</v>
      </c>
      <c r="L157" s="152">
        <v>0.62375824804857083</v>
      </c>
      <c r="M157" s="49">
        <v>1798671.251724795</v>
      </c>
      <c r="N157" s="49">
        <v>1193415.2309999999</v>
      </c>
      <c r="O157" s="49">
        <v>-48724.501320000003</v>
      </c>
      <c r="P157" s="49">
        <v>1144690.7296799999</v>
      </c>
      <c r="Q157" s="165">
        <v>-653980.5220447951</v>
      </c>
      <c r="R157" s="152">
        <v>0.63640908730949286</v>
      </c>
      <c r="S157" s="49">
        <v>2798.172</v>
      </c>
      <c r="T157" s="49">
        <v>0</v>
      </c>
      <c r="U157" s="49">
        <v>0</v>
      </c>
      <c r="V157" s="49">
        <v>304800.01400000002</v>
      </c>
      <c r="W157" s="49">
        <v>0</v>
      </c>
      <c r="X157" s="49">
        <v>73312.39</v>
      </c>
      <c r="Y157" s="49">
        <v>394162.65100000001</v>
      </c>
      <c r="Z157" s="49">
        <v>0</v>
      </c>
      <c r="AA157" s="49">
        <v>0</v>
      </c>
      <c r="AB157" s="49">
        <v>0</v>
      </c>
      <c r="AC157" s="49">
        <v>8898.2440000000006</v>
      </c>
      <c r="AD157" s="49">
        <v>0</v>
      </c>
      <c r="AE157" s="49">
        <v>27422.191999999999</v>
      </c>
      <c r="AF157" s="49">
        <v>37786.606</v>
      </c>
      <c r="AG157" s="49">
        <v>0</v>
      </c>
      <c r="AH157" s="49">
        <v>0</v>
      </c>
      <c r="AI157" s="49">
        <v>35100.353999999999</v>
      </c>
      <c r="AJ157" s="49">
        <v>10028.673000000001</v>
      </c>
      <c r="AK157" s="49">
        <v>0</v>
      </c>
      <c r="AL157" s="49">
        <v>0</v>
      </c>
      <c r="AM157" s="49">
        <v>155802.59299999999</v>
      </c>
      <c r="AN157" s="49">
        <v>0</v>
      </c>
      <c r="AO157" s="49">
        <v>0</v>
      </c>
      <c r="AP157" s="49">
        <v>13990.914000000001</v>
      </c>
      <c r="AQ157" s="49">
        <v>537.25</v>
      </c>
      <c r="AR157" s="49">
        <v>26302.918000000001</v>
      </c>
      <c r="AS157" s="49">
        <v>0</v>
      </c>
      <c r="AT157" s="49">
        <v>0</v>
      </c>
      <c r="AU157" s="49">
        <v>0</v>
      </c>
      <c r="AV157" s="49">
        <v>38502.938999999998</v>
      </c>
      <c r="AW157" s="49">
        <v>1880.384</v>
      </c>
      <c r="AX157" s="49">
        <v>537.25199999999995</v>
      </c>
      <c r="AY157" s="49">
        <v>537.25199999999995</v>
      </c>
      <c r="AZ157" s="49">
        <v>32458.952000000001</v>
      </c>
      <c r="BA157" s="49">
        <v>27758</v>
      </c>
      <c r="BB157" s="49">
        <v>0</v>
      </c>
      <c r="BC157" s="49">
        <v>0</v>
      </c>
      <c r="BD157" s="49">
        <v>0</v>
      </c>
      <c r="BE157" s="49">
        <v>797.48099999999999</v>
      </c>
      <c r="BF157" s="49">
        <v>0</v>
      </c>
      <c r="BG157" s="49">
        <v>0</v>
      </c>
      <c r="BH157" s="49">
        <v>0</v>
      </c>
      <c r="BI157" s="49"/>
      <c r="BJ157" s="166"/>
      <c r="BK157" s="166"/>
      <c r="BL157" s="166"/>
      <c r="BM157" s="149">
        <v>5.0204107537865639E-10</v>
      </c>
    </row>
    <row r="158" spans="2:65" ht="18" hidden="1" customHeight="1" outlineLevel="3">
      <c r="B158" s="166" t="s">
        <v>893</v>
      </c>
      <c r="C158" s="166" t="s">
        <v>139</v>
      </c>
      <c r="D158" s="166" t="s">
        <v>273</v>
      </c>
      <c r="E158" s="167" t="s">
        <v>20</v>
      </c>
      <c r="F158" s="166" t="s">
        <v>140</v>
      </c>
      <c r="G158" s="49">
        <v>907894.39249617164</v>
      </c>
      <c r="H158" s="49">
        <v>528231.9</v>
      </c>
      <c r="I158" s="49">
        <v>-32404.4604</v>
      </c>
      <c r="J158" s="49">
        <v>495827.43960000004</v>
      </c>
      <c r="K158" s="165">
        <v>-412066.9528961716</v>
      </c>
      <c r="L158" s="152">
        <v>0.54612898118774411</v>
      </c>
      <c r="M158" s="49">
        <v>889654.39249617164</v>
      </c>
      <c r="N158" s="49">
        <v>528231.9</v>
      </c>
      <c r="O158" s="49">
        <v>-32404.4604</v>
      </c>
      <c r="P158" s="49">
        <v>495827.43960000004</v>
      </c>
      <c r="Q158" s="165">
        <v>-393826.9528961716</v>
      </c>
      <c r="R158" s="152">
        <v>0.55732590518529213</v>
      </c>
      <c r="S158" s="49">
        <v>783.48800000000006</v>
      </c>
      <c r="T158" s="49">
        <v>0</v>
      </c>
      <c r="U158" s="49">
        <v>0</v>
      </c>
      <c r="V158" s="49">
        <v>185709.527</v>
      </c>
      <c r="W158" s="49">
        <v>0</v>
      </c>
      <c r="X158" s="49">
        <v>839.45500000000004</v>
      </c>
      <c r="Y158" s="49">
        <v>113180.734</v>
      </c>
      <c r="Z158" s="49">
        <v>0</v>
      </c>
      <c r="AA158" s="49">
        <v>0</v>
      </c>
      <c r="AB158" s="49">
        <v>0</v>
      </c>
      <c r="AC158" s="49">
        <v>2350.48</v>
      </c>
      <c r="AD158" s="49">
        <v>0</v>
      </c>
      <c r="AE158" s="49">
        <v>1119.2729999999999</v>
      </c>
      <c r="AF158" s="49">
        <v>18803.760999999999</v>
      </c>
      <c r="AG158" s="49">
        <v>0</v>
      </c>
      <c r="AH158" s="49">
        <v>0</v>
      </c>
      <c r="AI158" s="49">
        <v>17012.927</v>
      </c>
      <c r="AJ158" s="49">
        <v>30623.269</v>
      </c>
      <c r="AK158" s="49">
        <v>0</v>
      </c>
      <c r="AL158" s="49">
        <v>0</v>
      </c>
      <c r="AM158" s="49">
        <v>92227.971999999994</v>
      </c>
      <c r="AN158" s="49">
        <v>0</v>
      </c>
      <c r="AO158" s="49">
        <v>0</v>
      </c>
      <c r="AP158" s="49">
        <v>6715.6390000000001</v>
      </c>
      <c r="AQ158" s="49">
        <v>0</v>
      </c>
      <c r="AR158" s="49">
        <v>13151.459000000001</v>
      </c>
      <c r="AS158" s="49">
        <v>0</v>
      </c>
      <c r="AT158" s="49">
        <v>0</v>
      </c>
      <c r="AU158" s="49">
        <v>0</v>
      </c>
      <c r="AV158" s="49">
        <v>7163.3370000000004</v>
      </c>
      <c r="AW158" s="49">
        <v>537.25199999999995</v>
      </c>
      <c r="AX158" s="49">
        <v>0</v>
      </c>
      <c r="AY158" s="49">
        <v>0</v>
      </c>
      <c r="AZ158" s="49">
        <v>16117.549000000001</v>
      </c>
      <c r="BA158" s="49">
        <v>13655.145</v>
      </c>
      <c r="BB158" s="49">
        <v>0</v>
      </c>
      <c r="BC158" s="49">
        <v>0</v>
      </c>
      <c r="BD158" s="49">
        <v>0</v>
      </c>
      <c r="BE158" s="49">
        <v>8240.6329999999998</v>
      </c>
      <c r="BF158" s="49">
        <v>0</v>
      </c>
      <c r="BG158" s="49">
        <v>0</v>
      </c>
      <c r="BH158" s="49">
        <v>0</v>
      </c>
      <c r="BI158" s="49"/>
      <c r="BJ158" s="166"/>
      <c r="BK158" s="166"/>
      <c r="BL158" s="166"/>
      <c r="BM158" s="149">
        <v>0</v>
      </c>
    </row>
    <row r="159" spans="2:65" ht="18" hidden="1" customHeight="1" outlineLevel="3">
      <c r="B159" s="166" t="s">
        <v>893</v>
      </c>
      <c r="C159" s="166" t="s">
        <v>217</v>
      </c>
      <c r="D159" s="166" t="s">
        <v>275</v>
      </c>
      <c r="E159" s="167" t="s">
        <v>19</v>
      </c>
      <c r="F159" s="166" t="s">
        <v>141</v>
      </c>
      <c r="G159" s="49">
        <v>2023145.1470848303</v>
      </c>
      <c r="H159" s="49">
        <v>1505120.156</v>
      </c>
      <c r="I159" s="49">
        <v>-60995.08008</v>
      </c>
      <c r="J159" s="49">
        <v>1444125.07592</v>
      </c>
      <c r="K159" s="165">
        <v>-579020.07116483035</v>
      </c>
      <c r="L159" s="152">
        <v>0.71380201168505086</v>
      </c>
      <c r="M159" s="49">
        <v>1982105.1470848303</v>
      </c>
      <c r="N159" s="49">
        <v>1505120.156</v>
      </c>
      <c r="O159" s="49">
        <v>-60995.08008</v>
      </c>
      <c r="P159" s="49">
        <v>1444125.07592</v>
      </c>
      <c r="Q159" s="165">
        <v>-537980.07116483035</v>
      </c>
      <c r="R159" s="152">
        <v>0.7285814670548324</v>
      </c>
      <c r="S159" s="49">
        <v>3693.587</v>
      </c>
      <c r="T159" s="49">
        <v>0</v>
      </c>
      <c r="U159" s="49">
        <v>0</v>
      </c>
      <c r="V159" s="49">
        <v>543518.24</v>
      </c>
      <c r="W159" s="49">
        <v>0</v>
      </c>
      <c r="X159" s="49">
        <v>55963.656000000003</v>
      </c>
      <c r="Y159" s="49">
        <v>231554.88699999999</v>
      </c>
      <c r="Z159" s="49">
        <v>0</v>
      </c>
      <c r="AA159" s="49">
        <v>0</v>
      </c>
      <c r="AB159" s="49">
        <v>0</v>
      </c>
      <c r="AC159" s="49">
        <v>10912.941000000001</v>
      </c>
      <c r="AD159" s="49">
        <v>0</v>
      </c>
      <c r="AE159" s="49">
        <v>27422.190999999999</v>
      </c>
      <c r="AF159" s="49">
        <v>44054.527000000002</v>
      </c>
      <c r="AG159" s="49">
        <v>1585.634</v>
      </c>
      <c r="AH159" s="49">
        <v>0</v>
      </c>
      <c r="AI159" s="49">
        <v>42442.775000000001</v>
      </c>
      <c r="AJ159" s="49">
        <v>63216.455000000002</v>
      </c>
      <c r="AK159" s="49">
        <v>0</v>
      </c>
      <c r="AL159" s="49">
        <v>0</v>
      </c>
      <c r="AM159" s="49">
        <v>248388.731</v>
      </c>
      <c r="AN159" s="49">
        <v>0</v>
      </c>
      <c r="AO159" s="49">
        <v>0</v>
      </c>
      <c r="AP159" s="49">
        <v>14550.550999999999</v>
      </c>
      <c r="AQ159" s="49">
        <v>1074.501</v>
      </c>
      <c r="AR159" s="49">
        <v>30780.010999999999</v>
      </c>
      <c r="AS159" s="49">
        <v>0</v>
      </c>
      <c r="AT159" s="49">
        <v>0</v>
      </c>
      <c r="AU159" s="49">
        <v>0</v>
      </c>
      <c r="AV159" s="49">
        <v>121239.488</v>
      </c>
      <c r="AW159" s="49">
        <v>1343.1310000000001</v>
      </c>
      <c r="AX159" s="49">
        <v>0</v>
      </c>
      <c r="AY159" s="49">
        <v>0</v>
      </c>
      <c r="AZ159" s="49">
        <v>22385.484</v>
      </c>
      <c r="BA159" s="49">
        <v>22385.484</v>
      </c>
      <c r="BB159" s="49">
        <v>0</v>
      </c>
      <c r="BC159" s="49">
        <v>0</v>
      </c>
      <c r="BD159" s="49">
        <v>0</v>
      </c>
      <c r="BE159" s="49">
        <v>18607.882000000001</v>
      </c>
      <c r="BF159" s="49">
        <v>0</v>
      </c>
      <c r="BG159" s="49">
        <v>0</v>
      </c>
      <c r="BH159" s="49">
        <v>0</v>
      </c>
      <c r="BI159" s="49"/>
      <c r="BJ159" s="166"/>
      <c r="BK159" s="166"/>
      <c r="BL159" s="166"/>
      <c r="BM159" s="149">
        <v>-4.8021320253610611E-10</v>
      </c>
    </row>
    <row r="160" spans="2:65" ht="18" hidden="1" customHeight="1" outlineLevel="3">
      <c r="B160" s="166" t="s">
        <v>893</v>
      </c>
      <c r="C160" s="166" t="s">
        <v>1229</v>
      </c>
      <c r="D160" s="166" t="s">
        <v>297</v>
      </c>
      <c r="E160" s="167" t="s">
        <v>298</v>
      </c>
      <c r="F160" s="166" t="s">
        <v>142</v>
      </c>
      <c r="G160" s="49">
        <v>664870.32852812519</v>
      </c>
      <c r="H160" s="49">
        <v>522280.245</v>
      </c>
      <c r="I160" s="49">
        <v>-19265.318640000001</v>
      </c>
      <c r="J160" s="49">
        <v>503014.92635999998</v>
      </c>
      <c r="K160" s="165">
        <v>-161855.40216812521</v>
      </c>
      <c r="L160" s="152">
        <v>0.7565609484687984</v>
      </c>
      <c r="M160" s="49">
        <v>651190.32852812519</v>
      </c>
      <c r="N160" s="49">
        <v>522280.245</v>
      </c>
      <c r="O160" s="49">
        <v>-19265.318640000001</v>
      </c>
      <c r="P160" s="49">
        <v>503014.92635999998</v>
      </c>
      <c r="Q160" s="165">
        <v>-148175.40216812521</v>
      </c>
      <c r="R160" s="152">
        <v>0.77245454105093414</v>
      </c>
      <c r="S160" s="49">
        <v>783.48800000000006</v>
      </c>
      <c r="T160" s="49">
        <v>0</v>
      </c>
      <c r="U160" s="49">
        <v>0</v>
      </c>
      <c r="V160" s="49">
        <v>209527.625</v>
      </c>
      <c r="W160" s="49">
        <v>0</v>
      </c>
      <c r="X160" s="49">
        <v>56523.290999999997</v>
      </c>
      <c r="Y160" s="49">
        <v>5909.7539999999999</v>
      </c>
      <c r="Z160" s="49">
        <v>0</v>
      </c>
      <c r="AA160" s="49">
        <v>0</v>
      </c>
      <c r="AB160" s="49">
        <v>0</v>
      </c>
      <c r="AC160" s="49">
        <v>3693.6109999999999</v>
      </c>
      <c r="AD160" s="49">
        <v>0</v>
      </c>
      <c r="AE160" s="49">
        <v>1958.7280000000001</v>
      </c>
      <c r="AF160" s="49">
        <v>16296.593000000001</v>
      </c>
      <c r="AG160" s="49">
        <v>0</v>
      </c>
      <c r="AH160" s="49">
        <v>0</v>
      </c>
      <c r="AI160" s="49">
        <v>14147.592000000001</v>
      </c>
      <c r="AJ160" s="49">
        <v>33130.436999999998</v>
      </c>
      <c r="AK160" s="49">
        <v>0</v>
      </c>
      <c r="AL160" s="49">
        <v>0</v>
      </c>
      <c r="AM160" s="49">
        <v>111568.98299999999</v>
      </c>
      <c r="AN160" s="49">
        <v>0</v>
      </c>
      <c r="AO160" s="49">
        <v>0</v>
      </c>
      <c r="AP160" s="49">
        <v>4197.2740000000003</v>
      </c>
      <c r="AQ160" s="49">
        <v>358.16699999999997</v>
      </c>
      <c r="AR160" s="49">
        <v>8674.3670000000002</v>
      </c>
      <c r="AS160" s="49">
        <v>0</v>
      </c>
      <c r="AT160" s="49">
        <v>0</v>
      </c>
      <c r="AU160" s="49">
        <v>0</v>
      </c>
      <c r="AV160" s="49">
        <v>23459.931</v>
      </c>
      <c r="AW160" s="49">
        <v>402.93900000000002</v>
      </c>
      <c r="AX160" s="49">
        <v>0</v>
      </c>
      <c r="AY160" s="49">
        <v>0</v>
      </c>
      <c r="AZ160" s="49">
        <v>13879</v>
      </c>
      <c r="BA160" s="49">
        <v>12983.581</v>
      </c>
      <c r="BB160" s="49">
        <v>0</v>
      </c>
      <c r="BC160" s="49">
        <v>0</v>
      </c>
      <c r="BD160" s="49">
        <v>0</v>
      </c>
      <c r="BE160" s="49">
        <v>4784.884</v>
      </c>
      <c r="BF160" s="49">
        <v>0</v>
      </c>
      <c r="BG160" s="49">
        <v>0</v>
      </c>
      <c r="BH160" s="49">
        <v>0</v>
      </c>
      <c r="BI160" s="49"/>
      <c r="BJ160" s="166"/>
      <c r="BK160" s="166"/>
      <c r="BL160" s="166"/>
      <c r="BM160" s="149">
        <v>0</v>
      </c>
    </row>
    <row r="161" spans="2:65" ht="18" hidden="1" customHeight="1" outlineLevel="3">
      <c r="B161" s="166" t="s">
        <v>893</v>
      </c>
      <c r="C161" s="166" t="s">
        <v>1229</v>
      </c>
      <c r="D161" s="166" t="s">
        <v>274</v>
      </c>
      <c r="E161" s="167" t="s">
        <v>299</v>
      </c>
      <c r="F161" s="166" t="s">
        <v>142</v>
      </c>
      <c r="G161" s="49">
        <v>426941.65054230299</v>
      </c>
      <c r="H161" s="49">
        <v>321757.09499999997</v>
      </c>
      <c r="I161" s="49">
        <v>-12257.05932</v>
      </c>
      <c r="J161" s="49">
        <v>309500.03567999997</v>
      </c>
      <c r="K161" s="165">
        <v>-117441.61486230302</v>
      </c>
      <c r="L161" s="152">
        <v>0.72492350017121021</v>
      </c>
      <c r="M161" s="49">
        <v>417821.65054230299</v>
      </c>
      <c r="N161" s="49">
        <v>321757.09499999997</v>
      </c>
      <c r="O161" s="49">
        <v>-12257.05932</v>
      </c>
      <c r="P161" s="49">
        <v>309500.03567999997</v>
      </c>
      <c r="Q161" s="165">
        <v>-108321.61486230302</v>
      </c>
      <c r="R161" s="152">
        <v>0.74074676426721975</v>
      </c>
      <c r="S161" s="49">
        <v>671.56100000000004</v>
      </c>
      <c r="T161" s="49">
        <v>0</v>
      </c>
      <c r="U161" s="49">
        <v>0</v>
      </c>
      <c r="V161" s="49">
        <v>134312.57999999999</v>
      </c>
      <c r="W161" s="49">
        <v>0</v>
      </c>
      <c r="X161" s="49">
        <v>33018.559000000001</v>
      </c>
      <c r="Y161" s="49">
        <v>0</v>
      </c>
      <c r="Z161" s="49">
        <v>0</v>
      </c>
      <c r="AA161" s="49">
        <v>0</v>
      </c>
      <c r="AB161" s="49">
        <v>0</v>
      </c>
      <c r="AC161" s="49">
        <v>2518.3710000000001</v>
      </c>
      <c r="AD161" s="49">
        <v>0</v>
      </c>
      <c r="AE161" s="49">
        <v>1399.0909999999999</v>
      </c>
      <c r="AF161" s="49">
        <v>8954.1720000000005</v>
      </c>
      <c r="AG161" s="49">
        <v>0</v>
      </c>
      <c r="AH161" s="49">
        <v>0</v>
      </c>
      <c r="AI161" s="49">
        <v>9491.4220000000005</v>
      </c>
      <c r="AJ161" s="49">
        <v>11819.507</v>
      </c>
      <c r="AK161" s="49">
        <v>0</v>
      </c>
      <c r="AL161" s="49">
        <v>0</v>
      </c>
      <c r="AM161" s="49">
        <v>78975.797000000006</v>
      </c>
      <c r="AN161" s="49">
        <v>0</v>
      </c>
      <c r="AO161" s="49">
        <v>0</v>
      </c>
      <c r="AP161" s="49">
        <v>3357.819</v>
      </c>
      <c r="AQ161" s="49">
        <v>179.083</v>
      </c>
      <c r="AR161" s="49">
        <v>8674.3670000000002</v>
      </c>
      <c r="AS161" s="49">
        <v>0</v>
      </c>
      <c r="AT161" s="49">
        <v>0</v>
      </c>
      <c r="AU161" s="49">
        <v>0</v>
      </c>
      <c r="AV161" s="49">
        <v>6626.0870000000004</v>
      </c>
      <c r="AW161" s="49">
        <v>268.62599999999998</v>
      </c>
      <c r="AX161" s="49">
        <v>0</v>
      </c>
      <c r="AY161" s="49">
        <v>0</v>
      </c>
      <c r="AZ161" s="49">
        <v>9178.0490000000009</v>
      </c>
      <c r="BA161" s="49">
        <v>8058.7740000000003</v>
      </c>
      <c r="BB161" s="49">
        <v>0</v>
      </c>
      <c r="BC161" s="49">
        <v>0</v>
      </c>
      <c r="BD161" s="49">
        <v>0</v>
      </c>
      <c r="BE161" s="49">
        <v>4253.2299999999996</v>
      </c>
      <c r="BF161" s="49">
        <v>0</v>
      </c>
      <c r="BG161" s="49">
        <v>0</v>
      </c>
      <c r="BH161" s="49">
        <v>0</v>
      </c>
      <c r="BI161" s="49"/>
      <c r="BJ161" s="166"/>
      <c r="BK161" s="166"/>
      <c r="BL161" s="166"/>
      <c r="BM161" s="149">
        <v>0</v>
      </c>
    </row>
    <row r="162" spans="2:65" ht="18" hidden="1" customHeight="1" outlineLevel="3">
      <c r="B162" s="166" t="s">
        <v>893</v>
      </c>
      <c r="C162" s="166" t="s">
        <v>630</v>
      </c>
      <c r="D162" s="166" t="s">
        <v>278</v>
      </c>
      <c r="E162" s="167" t="s">
        <v>66</v>
      </c>
      <c r="F162" s="166" t="s">
        <v>894</v>
      </c>
      <c r="G162" s="49">
        <v>1332797.888645584</v>
      </c>
      <c r="H162" s="49">
        <v>1044535.231</v>
      </c>
      <c r="I162" s="49">
        <v>-37865.400479999997</v>
      </c>
      <c r="J162" s="49">
        <v>1006669.8305200001</v>
      </c>
      <c r="K162" s="165">
        <v>-326128.05812558392</v>
      </c>
      <c r="L162" s="152">
        <v>0.75530569120498692</v>
      </c>
      <c r="M162" s="49">
        <v>1305437.888645584</v>
      </c>
      <c r="N162" s="49">
        <v>1044535.231</v>
      </c>
      <c r="O162" s="49">
        <v>-37865.400479999997</v>
      </c>
      <c r="P162" s="49">
        <v>1006669.8305200001</v>
      </c>
      <c r="Q162" s="165">
        <v>-298768.05812558392</v>
      </c>
      <c r="R162" s="152">
        <v>0.7711357539686845</v>
      </c>
      <c r="S162" s="49">
        <v>7051.393</v>
      </c>
      <c r="T162" s="49">
        <v>0</v>
      </c>
      <c r="U162" s="49">
        <v>0</v>
      </c>
      <c r="V162" s="49">
        <v>446992.26500000001</v>
      </c>
      <c r="W162" s="49">
        <v>0</v>
      </c>
      <c r="X162" s="49">
        <v>36376.375999999997</v>
      </c>
      <c r="Y162" s="49">
        <v>9670.5059999999994</v>
      </c>
      <c r="Z162" s="49">
        <v>0</v>
      </c>
      <c r="AA162" s="49">
        <v>0</v>
      </c>
      <c r="AB162" s="49">
        <v>0</v>
      </c>
      <c r="AC162" s="49">
        <v>6715.6559999999999</v>
      </c>
      <c r="AD162" s="49">
        <v>0</v>
      </c>
      <c r="AE162" s="49">
        <v>15110.188</v>
      </c>
      <c r="AF162" s="49">
        <v>28295.184000000001</v>
      </c>
      <c r="AG162" s="49">
        <v>0</v>
      </c>
      <c r="AH162" s="49">
        <v>0</v>
      </c>
      <c r="AI162" s="49">
        <v>59097.535000000003</v>
      </c>
      <c r="AJ162" s="49">
        <v>113538.9</v>
      </c>
      <c r="AK162" s="49">
        <v>0</v>
      </c>
      <c r="AL162" s="49">
        <v>0</v>
      </c>
      <c r="AM162" s="49">
        <v>166189.43299999999</v>
      </c>
      <c r="AN162" s="49">
        <v>0</v>
      </c>
      <c r="AO162" s="49">
        <v>0</v>
      </c>
      <c r="AP162" s="49">
        <v>13990.914000000001</v>
      </c>
      <c r="AQ162" s="49">
        <v>716.33399999999995</v>
      </c>
      <c r="AR162" s="49">
        <v>43651.652000000002</v>
      </c>
      <c r="AS162" s="49">
        <v>0</v>
      </c>
      <c r="AT162" s="49">
        <v>0</v>
      </c>
      <c r="AU162" s="49">
        <v>0</v>
      </c>
      <c r="AV162" s="49">
        <v>31518.685000000001</v>
      </c>
      <c r="AW162" s="49">
        <v>940.19200000000001</v>
      </c>
      <c r="AX162" s="49">
        <v>0</v>
      </c>
      <c r="AY162" s="49">
        <v>0</v>
      </c>
      <c r="AZ162" s="49">
        <v>26414.870999999999</v>
      </c>
      <c r="BA162" s="49">
        <v>24176.323</v>
      </c>
      <c r="BB162" s="49">
        <v>0</v>
      </c>
      <c r="BC162" s="49">
        <v>0</v>
      </c>
      <c r="BD162" s="49">
        <v>0</v>
      </c>
      <c r="BE162" s="49">
        <v>14088.824000000001</v>
      </c>
      <c r="BF162" s="49">
        <v>0</v>
      </c>
      <c r="BG162" s="49">
        <v>0</v>
      </c>
      <c r="BH162" s="49">
        <v>0</v>
      </c>
      <c r="BI162" s="49"/>
      <c r="BJ162" s="166"/>
      <c r="BK162" s="166"/>
      <c r="BL162" s="166"/>
      <c r="BM162" s="149">
        <v>7.2759576141834259E-11</v>
      </c>
    </row>
    <row r="163" spans="2:65" ht="18" hidden="1" customHeight="1" outlineLevel="3">
      <c r="B163" s="166" t="s">
        <v>893</v>
      </c>
      <c r="C163" s="166" t="s">
        <v>1230</v>
      </c>
      <c r="D163" s="166" t="s">
        <v>279</v>
      </c>
      <c r="E163" s="167" t="s">
        <v>18</v>
      </c>
      <c r="F163" s="166" t="s">
        <v>894</v>
      </c>
      <c r="G163" s="49">
        <v>657736.7881530131</v>
      </c>
      <c r="H163" s="49">
        <v>397501.02899999998</v>
      </c>
      <c r="I163" s="49">
        <v>-17578.218239999998</v>
      </c>
      <c r="J163" s="49">
        <v>379922.81075999996</v>
      </c>
      <c r="K163" s="165">
        <v>-277813.97739301313</v>
      </c>
      <c r="L163" s="152">
        <v>0.57762134884816008</v>
      </c>
      <c r="M163" s="49">
        <v>644056.7881530131</v>
      </c>
      <c r="N163" s="49">
        <v>397501.02899999998</v>
      </c>
      <c r="O163" s="49">
        <v>-17578.218239999998</v>
      </c>
      <c r="P163" s="49">
        <v>379922.81075999996</v>
      </c>
      <c r="Q163" s="165">
        <v>-264133.97739301313</v>
      </c>
      <c r="R163" s="152">
        <v>0.58989023599847379</v>
      </c>
      <c r="S163" s="49">
        <v>1343.123</v>
      </c>
      <c r="T163" s="49">
        <v>0</v>
      </c>
      <c r="U163" s="49">
        <v>0</v>
      </c>
      <c r="V163" s="49">
        <v>142550.41800000001</v>
      </c>
      <c r="W163" s="49">
        <v>0</v>
      </c>
      <c r="X163" s="49">
        <v>27981.828000000001</v>
      </c>
      <c r="Y163" s="49">
        <v>57306.703000000001</v>
      </c>
      <c r="Z163" s="49">
        <v>0</v>
      </c>
      <c r="AA163" s="49">
        <v>0</v>
      </c>
      <c r="AB163" s="49">
        <v>0</v>
      </c>
      <c r="AC163" s="49">
        <v>7219.33</v>
      </c>
      <c r="AD163" s="49">
        <v>0</v>
      </c>
      <c r="AE163" s="49">
        <v>0</v>
      </c>
      <c r="AF163" s="49">
        <v>15759.343000000001</v>
      </c>
      <c r="AG163" s="49">
        <v>0</v>
      </c>
      <c r="AH163" s="49">
        <v>0</v>
      </c>
      <c r="AI163" s="49">
        <v>20415.511999999999</v>
      </c>
      <c r="AJ163" s="49">
        <v>13073.091</v>
      </c>
      <c r="AK163" s="49">
        <v>0</v>
      </c>
      <c r="AL163" s="49">
        <v>0</v>
      </c>
      <c r="AM163" s="49">
        <v>60172.036</v>
      </c>
      <c r="AN163" s="49">
        <v>0</v>
      </c>
      <c r="AO163" s="49">
        <v>0</v>
      </c>
      <c r="AP163" s="49">
        <v>6435.82</v>
      </c>
      <c r="AQ163" s="49">
        <v>0</v>
      </c>
      <c r="AR163" s="49">
        <v>19027.643</v>
      </c>
      <c r="AS163" s="49">
        <v>0</v>
      </c>
      <c r="AT163" s="49">
        <v>0</v>
      </c>
      <c r="AU163" s="49">
        <v>0</v>
      </c>
      <c r="AV163" s="49">
        <v>0</v>
      </c>
      <c r="AW163" s="49">
        <v>402.93900000000002</v>
      </c>
      <c r="AX163" s="49">
        <v>0</v>
      </c>
      <c r="AY163" s="49">
        <v>0</v>
      </c>
      <c r="AZ163" s="49">
        <v>10521.177</v>
      </c>
      <c r="BA163" s="49">
        <v>9178.0480000000007</v>
      </c>
      <c r="BB163" s="49">
        <v>0</v>
      </c>
      <c r="BC163" s="49">
        <v>0</v>
      </c>
      <c r="BD163" s="49">
        <v>0</v>
      </c>
      <c r="BE163" s="49">
        <v>6114.018</v>
      </c>
      <c r="BF163" s="49">
        <v>0</v>
      </c>
      <c r="BG163" s="49">
        <v>0</v>
      </c>
      <c r="BH163" s="49">
        <v>0</v>
      </c>
      <c r="BI163" s="49"/>
      <c r="BJ163" s="166"/>
      <c r="BK163" s="166"/>
      <c r="BL163" s="166"/>
      <c r="BM163" s="149">
        <v>7.6397554948925972E-11</v>
      </c>
    </row>
    <row r="164" spans="2:65" ht="18" hidden="1" customHeight="1" outlineLevel="3">
      <c r="B164" s="166" t="s">
        <v>893</v>
      </c>
      <c r="C164" s="166" t="s">
        <v>1228</v>
      </c>
      <c r="D164" s="166" t="s">
        <v>277</v>
      </c>
      <c r="E164" s="167" t="s">
        <v>197</v>
      </c>
      <c r="F164" s="166" t="s">
        <v>895</v>
      </c>
      <c r="G164" s="49">
        <v>415935.61682070087</v>
      </c>
      <c r="H164" s="49">
        <v>313138.67200000002</v>
      </c>
      <c r="I164" s="49">
        <v>-11246.499000000002</v>
      </c>
      <c r="J164" s="49">
        <v>301892.17300000001</v>
      </c>
      <c r="K164" s="165">
        <v>-114043.44382070086</v>
      </c>
      <c r="L164" s="152">
        <v>0.72581467128874888</v>
      </c>
      <c r="M164" s="49">
        <v>406815.61682070087</v>
      </c>
      <c r="N164" s="49">
        <v>313138.67200000002</v>
      </c>
      <c r="O164" s="49">
        <v>-11246.499000000002</v>
      </c>
      <c r="P164" s="49">
        <v>301892.17300000001</v>
      </c>
      <c r="Q164" s="165">
        <v>-104923.44382070086</v>
      </c>
      <c r="R164" s="152">
        <v>0.74208599797449615</v>
      </c>
      <c r="S164" s="49">
        <v>0</v>
      </c>
      <c r="T164" s="49">
        <v>0</v>
      </c>
      <c r="U164" s="49">
        <v>0</v>
      </c>
      <c r="V164" s="49">
        <v>89899.887000000002</v>
      </c>
      <c r="W164" s="49">
        <v>0</v>
      </c>
      <c r="X164" s="49">
        <v>11192.732</v>
      </c>
      <c r="Y164" s="49">
        <v>90437.137000000002</v>
      </c>
      <c r="Z164" s="49">
        <v>0</v>
      </c>
      <c r="AA164" s="49">
        <v>0</v>
      </c>
      <c r="AB164" s="49">
        <v>0</v>
      </c>
      <c r="AC164" s="49">
        <v>1678.914</v>
      </c>
      <c r="AD164" s="49">
        <v>0</v>
      </c>
      <c r="AE164" s="49">
        <v>5596.366</v>
      </c>
      <c r="AF164" s="49">
        <v>9491.4220000000005</v>
      </c>
      <c r="AG164" s="49">
        <v>0</v>
      </c>
      <c r="AH164" s="49">
        <v>0</v>
      </c>
      <c r="AI164" s="49">
        <v>7700.5879999999997</v>
      </c>
      <c r="AJ164" s="49">
        <v>13968.508</v>
      </c>
      <c r="AK164" s="49">
        <v>0</v>
      </c>
      <c r="AL164" s="49">
        <v>0</v>
      </c>
      <c r="AM164" s="49">
        <v>48531.612000000001</v>
      </c>
      <c r="AN164" s="49">
        <v>0</v>
      </c>
      <c r="AO164" s="49">
        <v>0</v>
      </c>
      <c r="AP164" s="49">
        <v>3357.82</v>
      </c>
      <c r="AQ164" s="49">
        <v>0</v>
      </c>
      <c r="AR164" s="49">
        <v>8674.3670000000002</v>
      </c>
      <c r="AS164" s="49">
        <v>0</v>
      </c>
      <c r="AT164" s="49">
        <v>0</v>
      </c>
      <c r="AU164" s="49">
        <v>0</v>
      </c>
      <c r="AV164" s="49">
        <v>2865.335</v>
      </c>
      <c r="AW164" s="49">
        <v>268.62599999999998</v>
      </c>
      <c r="AX164" s="49">
        <v>0</v>
      </c>
      <c r="AY164" s="49">
        <v>0</v>
      </c>
      <c r="AZ164" s="49">
        <v>7387.2089999999998</v>
      </c>
      <c r="BA164" s="49">
        <v>7834.9189999999999</v>
      </c>
      <c r="BB164" s="49">
        <v>0</v>
      </c>
      <c r="BC164" s="49">
        <v>0</v>
      </c>
      <c r="BD164" s="49">
        <v>0</v>
      </c>
      <c r="BE164" s="49">
        <v>4253.2299999999996</v>
      </c>
      <c r="BF164" s="49">
        <v>0</v>
      </c>
      <c r="BG164" s="49">
        <v>0</v>
      </c>
      <c r="BH164" s="49">
        <v>0</v>
      </c>
      <c r="BI164" s="49"/>
      <c r="BJ164" s="166"/>
      <c r="BK164" s="166"/>
      <c r="BL164" s="166"/>
      <c r="BM164" s="149">
        <v>-4.9112713895738125E-11</v>
      </c>
    </row>
    <row r="165" spans="2:65" ht="18" hidden="1" customHeight="1" outlineLevel="2">
      <c r="B165" s="158" t="s">
        <v>893</v>
      </c>
      <c r="C165" s="158"/>
      <c r="D165" s="158"/>
      <c r="E165" s="159" t="s">
        <v>896</v>
      </c>
      <c r="F165" s="158"/>
      <c r="G165" s="160">
        <v>9713445.7530357987</v>
      </c>
      <c r="H165" s="160">
        <v>6685801.4069999997</v>
      </c>
      <c r="I165" s="160">
        <v>-284265.11736000003</v>
      </c>
      <c r="J165" s="160">
        <v>6401536.2896400001</v>
      </c>
      <c r="K165" s="168">
        <v>-3311909.4633957995</v>
      </c>
      <c r="L165" s="161">
        <v>0.65903866170656189</v>
      </c>
      <c r="M165" s="160">
        <v>9517365.7530357987</v>
      </c>
      <c r="N165" s="160">
        <v>6685801.4069999997</v>
      </c>
      <c r="O165" s="160">
        <v>-284265.11736000003</v>
      </c>
      <c r="P165" s="160">
        <v>6401536.2896400001</v>
      </c>
      <c r="Q165" s="168">
        <v>-3115829.4633957995</v>
      </c>
      <c r="R165" s="161">
        <v>0.67261639993167988</v>
      </c>
      <c r="S165" s="160">
        <v>17124.812000000002</v>
      </c>
      <c r="T165" s="160">
        <v>0</v>
      </c>
      <c r="U165" s="160">
        <v>0</v>
      </c>
      <c r="V165" s="160">
        <v>2325219.3820000002</v>
      </c>
      <c r="W165" s="160">
        <v>0</v>
      </c>
      <c r="X165" s="160">
        <v>354809.58099999995</v>
      </c>
      <c r="Y165" s="160">
        <v>1131628.257</v>
      </c>
      <c r="Z165" s="160">
        <v>0</v>
      </c>
      <c r="AA165" s="160">
        <v>0</v>
      </c>
      <c r="AB165" s="160">
        <v>0</v>
      </c>
      <c r="AC165" s="160">
        <v>51374.769</v>
      </c>
      <c r="AD165" s="160">
        <v>0</v>
      </c>
      <c r="AE165" s="160">
        <v>85624.39499999999</v>
      </c>
      <c r="AF165" s="160">
        <v>207736.79199999999</v>
      </c>
      <c r="AG165" s="160">
        <v>1585.634</v>
      </c>
      <c r="AH165" s="160">
        <v>0</v>
      </c>
      <c r="AI165" s="160">
        <v>233703.88899999997</v>
      </c>
      <c r="AJ165" s="160">
        <v>328439.02999999997</v>
      </c>
      <c r="AK165" s="160">
        <v>0</v>
      </c>
      <c r="AL165" s="160">
        <v>0</v>
      </c>
      <c r="AM165" s="160">
        <v>1067695.47</v>
      </c>
      <c r="AN165" s="160">
        <v>0</v>
      </c>
      <c r="AO165" s="160">
        <v>0</v>
      </c>
      <c r="AP165" s="160">
        <v>76950.027000000002</v>
      </c>
      <c r="AQ165" s="160">
        <v>2865.3349999999996</v>
      </c>
      <c r="AR165" s="160">
        <v>181042.42800000001</v>
      </c>
      <c r="AS165" s="160">
        <v>0</v>
      </c>
      <c r="AT165" s="160">
        <v>0</v>
      </c>
      <c r="AU165" s="160">
        <v>0</v>
      </c>
      <c r="AV165" s="160">
        <v>231375.802</v>
      </c>
      <c r="AW165" s="160">
        <v>6984.2810000000009</v>
      </c>
      <c r="AX165" s="160">
        <v>537.25199999999995</v>
      </c>
      <c r="AY165" s="160">
        <v>537.25199999999995</v>
      </c>
      <c r="AZ165" s="160">
        <v>162742.46799999999</v>
      </c>
      <c r="BA165" s="160">
        <v>146848.774</v>
      </c>
      <c r="BB165" s="160">
        <v>0</v>
      </c>
      <c r="BC165" s="160">
        <v>0</v>
      </c>
      <c r="BD165" s="160">
        <v>0</v>
      </c>
      <c r="BE165" s="160">
        <v>70975.777000000002</v>
      </c>
      <c r="BF165" s="160">
        <v>0</v>
      </c>
      <c r="BG165" s="160">
        <v>0</v>
      </c>
      <c r="BH165" s="160">
        <v>0</v>
      </c>
      <c r="BI165" s="160"/>
      <c r="BJ165" s="161"/>
      <c r="BK165" s="160"/>
      <c r="BL165" s="161"/>
      <c r="BM165" s="149">
        <v>1.3969838619232178E-9</v>
      </c>
    </row>
    <row r="166" spans="2:65" ht="18" hidden="1" customHeight="1" outlineLevel="3">
      <c r="B166" s="166" t="s">
        <v>893</v>
      </c>
      <c r="C166" s="166" t="s">
        <v>139</v>
      </c>
      <c r="D166" s="166" t="s">
        <v>390</v>
      </c>
      <c r="E166" s="167" t="s">
        <v>395</v>
      </c>
      <c r="F166" s="166" t="s">
        <v>140</v>
      </c>
      <c r="G166" s="49">
        <v>30000</v>
      </c>
      <c r="H166" s="49">
        <v>32358.138999999999</v>
      </c>
      <c r="I166" s="49">
        <v>0</v>
      </c>
      <c r="J166" s="49">
        <v>32358.138999999999</v>
      </c>
      <c r="K166" s="165">
        <v>2358.1389999999992</v>
      </c>
      <c r="L166" s="152">
        <v>1.0786046333333332</v>
      </c>
      <c r="M166" s="49">
        <v>30000</v>
      </c>
      <c r="N166" s="49">
        <v>32358.138999999999</v>
      </c>
      <c r="O166" s="49">
        <v>0</v>
      </c>
      <c r="P166" s="49">
        <v>32358.138999999999</v>
      </c>
      <c r="Q166" s="165">
        <v>2358.1389999999992</v>
      </c>
      <c r="R166" s="152">
        <v>1.0786046333333332</v>
      </c>
      <c r="S166" s="49">
        <v>548.44100000000003</v>
      </c>
      <c r="T166" s="49">
        <v>0</v>
      </c>
      <c r="U166" s="49">
        <v>0</v>
      </c>
      <c r="V166" s="49">
        <v>10530.103999999999</v>
      </c>
      <c r="W166" s="49">
        <v>0</v>
      </c>
      <c r="X166" s="49">
        <v>0</v>
      </c>
      <c r="Y166" s="49">
        <v>8775.0889999999999</v>
      </c>
      <c r="Z166" s="49">
        <v>0</v>
      </c>
      <c r="AA166" s="49">
        <v>0</v>
      </c>
      <c r="AB166" s="49">
        <v>0</v>
      </c>
      <c r="AC166" s="49">
        <v>0</v>
      </c>
      <c r="AD166" s="49">
        <v>0</v>
      </c>
      <c r="AE166" s="49">
        <v>0</v>
      </c>
      <c r="AF166" s="49">
        <v>0</v>
      </c>
      <c r="AG166" s="49">
        <v>0</v>
      </c>
      <c r="AH166" s="49">
        <v>0</v>
      </c>
      <c r="AI166" s="49">
        <v>0</v>
      </c>
      <c r="AJ166" s="49">
        <v>877.50900000000001</v>
      </c>
      <c r="AK166" s="49">
        <v>0</v>
      </c>
      <c r="AL166" s="49">
        <v>0</v>
      </c>
      <c r="AM166" s="49">
        <v>8775.0889999999999</v>
      </c>
      <c r="AN166" s="49">
        <v>0</v>
      </c>
      <c r="AO166" s="49">
        <v>0</v>
      </c>
      <c r="AP166" s="49">
        <v>0</v>
      </c>
      <c r="AQ166" s="49">
        <v>877.50900000000001</v>
      </c>
      <c r="AR166" s="49">
        <v>0</v>
      </c>
      <c r="AS166" s="49">
        <v>0</v>
      </c>
      <c r="AT166" s="49">
        <v>0</v>
      </c>
      <c r="AU166" s="49">
        <v>0</v>
      </c>
      <c r="AV166" s="49">
        <v>877.50900000000001</v>
      </c>
      <c r="AW166" s="49">
        <v>0</v>
      </c>
      <c r="AX166" s="49">
        <v>0</v>
      </c>
      <c r="AY166" s="49">
        <v>0</v>
      </c>
      <c r="AZ166" s="49">
        <v>0</v>
      </c>
      <c r="BA166" s="49">
        <v>1096.8889999999999</v>
      </c>
      <c r="BB166" s="49">
        <v>0</v>
      </c>
      <c r="BC166" s="49">
        <v>0</v>
      </c>
      <c r="BD166" s="49">
        <v>0</v>
      </c>
      <c r="BE166" s="49">
        <v>0</v>
      </c>
      <c r="BF166" s="49">
        <v>0</v>
      </c>
      <c r="BG166" s="49">
        <v>0</v>
      </c>
      <c r="BH166" s="49">
        <v>0</v>
      </c>
      <c r="BI166" s="49"/>
      <c r="BJ166" s="166"/>
      <c r="BK166" s="166"/>
      <c r="BL166" s="166"/>
      <c r="BM166" s="149">
        <v>-7.2759576141834259E-12</v>
      </c>
    </row>
    <row r="167" spans="2:65" ht="18" hidden="1" customHeight="1" outlineLevel="3">
      <c r="B167" s="166" t="s">
        <v>893</v>
      </c>
      <c r="C167" s="166" t="s">
        <v>134</v>
      </c>
      <c r="D167" s="166" t="s">
        <v>533</v>
      </c>
      <c r="E167" s="167" t="s">
        <v>547</v>
      </c>
      <c r="F167" s="166" t="s">
        <v>897</v>
      </c>
      <c r="G167" s="49">
        <v>45000</v>
      </c>
      <c r="H167" s="49">
        <v>47196.27</v>
      </c>
      <c r="I167" s="49">
        <v>0</v>
      </c>
      <c r="J167" s="49">
        <v>47196.27</v>
      </c>
      <c r="K167" s="165">
        <v>2196.2699999999968</v>
      </c>
      <c r="L167" s="152">
        <v>1.0488059999999999</v>
      </c>
      <c r="M167" s="49">
        <v>45000</v>
      </c>
      <c r="N167" s="49">
        <v>47196.27</v>
      </c>
      <c r="O167" s="49">
        <v>0</v>
      </c>
      <c r="P167" s="49">
        <v>47196.27</v>
      </c>
      <c r="Q167" s="165">
        <v>2196.2699999999968</v>
      </c>
      <c r="R167" s="152">
        <v>1.0488059999999999</v>
      </c>
      <c r="S167" s="49">
        <v>0</v>
      </c>
      <c r="T167" s="49">
        <v>0</v>
      </c>
      <c r="U167" s="49">
        <v>0</v>
      </c>
      <c r="V167" s="49">
        <v>27202.774000000001</v>
      </c>
      <c r="W167" s="49">
        <v>0</v>
      </c>
      <c r="X167" s="49">
        <v>0</v>
      </c>
      <c r="Y167" s="49">
        <v>4387.5439999999999</v>
      </c>
      <c r="Z167" s="49">
        <v>0</v>
      </c>
      <c r="AA167" s="49">
        <v>0</v>
      </c>
      <c r="AB167" s="49">
        <v>0</v>
      </c>
      <c r="AC167" s="49">
        <v>0</v>
      </c>
      <c r="AD167" s="49">
        <v>0</v>
      </c>
      <c r="AE167" s="49">
        <v>0</v>
      </c>
      <c r="AF167" s="49">
        <v>0</v>
      </c>
      <c r="AG167" s="49">
        <v>0</v>
      </c>
      <c r="AH167" s="49">
        <v>0</v>
      </c>
      <c r="AI167" s="49">
        <v>0</v>
      </c>
      <c r="AJ167" s="49">
        <v>877.50900000000001</v>
      </c>
      <c r="AK167" s="49">
        <v>0</v>
      </c>
      <c r="AL167" s="49">
        <v>0</v>
      </c>
      <c r="AM167" s="49">
        <v>10354.605</v>
      </c>
      <c r="AN167" s="49">
        <v>0</v>
      </c>
      <c r="AO167" s="49">
        <v>0</v>
      </c>
      <c r="AP167" s="49">
        <v>0</v>
      </c>
      <c r="AQ167" s="49">
        <v>0</v>
      </c>
      <c r="AR167" s="49">
        <v>0</v>
      </c>
      <c r="AS167" s="49">
        <v>0</v>
      </c>
      <c r="AT167" s="49">
        <v>0</v>
      </c>
      <c r="AU167" s="49">
        <v>0</v>
      </c>
      <c r="AV167" s="49">
        <v>877.50900000000001</v>
      </c>
      <c r="AW167" s="49">
        <v>0</v>
      </c>
      <c r="AX167" s="49">
        <v>0</v>
      </c>
      <c r="AY167" s="49">
        <v>0</v>
      </c>
      <c r="AZ167" s="49">
        <v>1096.8889999999999</v>
      </c>
      <c r="BA167" s="49">
        <v>1096.8889999999999</v>
      </c>
      <c r="BB167" s="49">
        <v>0</v>
      </c>
      <c r="BC167" s="49">
        <v>0</v>
      </c>
      <c r="BD167" s="49">
        <v>0</v>
      </c>
      <c r="BE167" s="49">
        <v>1302.5509999999999</v>
      </c>
      <c r="BF167" s="49">
        <v>0</v>
      </c>
      <c r="BG167" s="49">
        <v>0</v>
      </c>
      <c r="BH167" s="49">
        <v>0</v>
      </c>
      <c r="BI167" s="49"/>
      <c r="BJ167" s="166"/>
      <c r="BK167" s="166"/>
      <c r="BL167" s="166"/>
      <c r="BM167" s="149">
        <v>7.2759576141834259E-12</v>
      </c>
    </row>
    <row r="168" spans="2:65" ht="18" hidden="1" customHeight="1" outlineLevel="3">
      <c r="B168" s="166" t="s">
        <v>893</v>
      </c>
      <c r="C168" s="166" t="s">
        <v>1228</v>
      </c>
      <c r="D168" s="166" t="s">
        <v>532</v>
      </c>
      <c r="E168" s="167" t="s">
        <v>549</v>
      </c>
      <c r="F168" s="166" t="s">
        <v>898</v>
      </c>
      <c r="G168" s="49">
        <v>75000</v>
      </c>
      <c r="H168" s="49">
        <v>84106.494000000006</v>
      </c>
      <c r="I168" s="49">
        <v>0</v>
      </c>
      <c r="J168" s="49">
        <v>84106.494000000006</v>
      </c>
      <c r="K168" s="165">
        <v>9106.4940000000061</v>
      </c>
      <c r="L168" s="152">
        <v>1.1214199200000001</v>
      </c>
      <c r="M168" s="49">
        <v>75000</v>
      </c>
      <c r="N168" s="49">
        <v>84106.494000000006</v>
      </c>
      <c r="O168" s="49">
        <v>0</v>
      </c>
      <c r="P168" s="49">
        <v>84106.494000000006</v>
      </c>
      <c r="Q168" s="165">
        <v>9106.4940000000061</v>
      </c>
      <c r="R168" s="152">
        <v>1.1214199200000001</v>
      </c>
      <c r="S168" s="49">
        <v>0</v>
      </c>
      <c r="T168" s="49">
        <v>0</v>
      </c>
      <c r="U168" s="49">
        <v>0</v>
      </c>
      <c r="V168" s="49">
        <v>25272.255000000001</v>
      </c>
      <c r="W168" s="49">
        <v>0</v>
      </c>
      <c r="X168" s="49">
        <v>1371.11</v>
      </c>
      <c r="Y168" s="49">
        <v>33345.336000000003</v>
      </c>
      <c r="Z168" s="49">
        <v>0</v>
      </c>
      <c r="AA168" s="49">
        <v>0</v>
      </c>
      <c r="AB168" s="49">
        <v>0</v>
      </c>
      <c r="AC168" s="49">
        <v>822.66700000000003</v>
      </c>
      <c r="AD168" s="49">
        <v>0</v>
      </c>
      <c r="AE168" s="49">
        <v>1371.11</v>
      </c>
      <c r="AF168" s="49">
        <v>0</v>
      </c>
      <c r="AG168" s="49">
        <v>0</v>
      </c>
      <c r="AH168" s="49">
        <v>0</v>
      </c>
      <c r="AI168" s="49">
        <v>877.50900000000001</v>
      </c>
      <c r="AJ168" s="49">
        <v>1755.018</v>
      </c>
      <c r="AK168" s="49">
        <v>0</v>
      </c>
      <c r="AL168" s="49">
        <v>0</v>
      </c>
      <c r="AM168" s="49">
        <v>14040.142</v>
      </c>
      <c r="AN168" s="49">
        <v>0</v>
      </c>
      <c r="AO168" s="49">
        <v>0</v>
      </c>
      <c r="AP168" s="49">
        <v>0</v>
      </c>
      <c r="AQ168" s="49">
        <v>877.50900000000001</v>
      </c>
      <c r="AR168" s="49">
        <v>0</v>
      </c>
      <c r="AS168" s="49">
        <v>0</v>
      </c>
      <c r="AT168" s="49">
        <v>0</v>
      </c>
      <c r="AU168" s="49">
        <v>0</v>
      </c>
      <c r="AV168" s="49">
        <v>877.50900000000001</v>
      </c>
      <c r="AW168" s="49">
        <v>0</v>
      </c>
      <c r="AX168" s="49">
        <v>0</v>
      </c>
      <c r="AY168" s="49">
        <v>0</v>
      </c>
      <c r="AZ168" s="49">
        <v>1096.8889999999999</v>
      </c>
      <c r="BA168" s="49">
        <v>1096.8889999999999</v>
      </c>
      <c r="BB168" s="49">
        <v>0</v>
      </c>
      <c r="BC168" s="49">
        <v>0</v>
      </c>
      <c r="BD168" s="49">
        <v>0</v>
      </c>
      <c r="BE168" s="49">
        <v>1302.5509999999999</v>
      </c>
      <c r="BF168" s="49">
        <v>0</v>
      </c>
      <c r="BG168" s="49">
        <v>0</v>
      </c>
      <c r="BH168" s="49">
        <v>0</v>
      </c>
      <c r="BI168" s="49"/>
      <c r="BJ168" s="166"/>
      <c r="BK168" s="166"/>
      <c r="BL168" s="166"/>
      <c r="BM168" s="149">
        <v>0</v>
      </c>
    </row>
    <row r="169" spans="2:65" ht="18" hidden="1" customHeight="1" outlineLevel="3">
      <c r="B169" s="166" t="s">
        <v>893</v>
      </c>
      <c r="C169" s="166" t="s">
        <v>217</v>
      </c>
      <c r="D169" s="166" t="s">
        <v>426</v>
      </c>
      <c r="E169" s="167" t="s">
        <v>899</v>
      </c>
      <c r="F169" s="166" t="s">
        <v>900</v>
      </c>
      <c r="G169" s="49">
        <v>30000</v>
      </c>
      <c r="H169" s="49">
        <v>34510.783000000003</v>
      </c>
      <c r="I169" s="49">
        <v>0</v>
      </c>
      <c r="J169" s="49">
        <v>34510.783000000003</v>
      </c>
      <c r="K169" s="165">
        <v>4510.7830000000031</v>
      </c>
      <c r="L169" s="152">
        <v>1.1503594333333333</v>
      </c>
      <c r="M169" s="49">
        <v>30000</v>
      </c>
      <c r="N169" s="49">
        <v>34510.783000000003</v>
      </c>
      <c r="O169" s="49">
        <v>0</v>
      </c>
      <c r="P169" s="49">
        <v>34510.783000000003</v>
      </c>
      <c r="Q169" s="165">
        <v>4510.7830000000031</v>
      </c>
      <c r="R169" s="152">
        <v>1.1503594333333333</v>
      </c>
      <c r="S169" s="49">
        <v>0</v>
      </c>
      <c r="T169" s="49">
        <v>0</v>
      </c>
      <c r="U169" s="49">
        <v>0</v>
      </c>
      <c r="V169" s="49">
        <v>26325.263999999999</v>
      </c>
      <c r="W169" s="49">
        <v>0</v>
      </c>
      <c r="X169" s="49">
        <v>822.66600000000005</v>
      </c>
      <c r="Y169" s="49">
        <v>3510.0360000000001</v>
      </c>
      <c r="Z169" s="49">
        <v>0</v>
      </c>
      <c r="AA169" s="49">
        <v>0</v>
      </c>
      <c r="AB169" s="49">
        <v>0</v>
      </c>
      <c r="AC169" s="49">
        <v>0</v>
      </c>
      <c r="AD169" s="49">
        <v>0</v>
      </c>
      <c r="AE169" s="49">
        <v>0</v>
      </c>
      <c r="AF169" s="49">
        <v>0</v>
      </c>
      <c r="AG169" s="49">
        <v>0</v>
      </c>
      <c r="AH169" s="49">
        <v>0</v>
      </c>
      <c r="AI169" s="49">
        <v>0</v>
      </c>
      <c r="AJ169" s="49">
        <v>877.50900000000001</v>
      </c>
      <c r="AK169" s="49">
        <v>0</v>
      </c>
      <c r="AL169" s="49">
        <v>0</v>
      </c>
      <c r="AM169" s="49">
        <v>877.50900000000001</v>
      </c>
      <c r="AN169" s="49">
        <v>0</v>
      </c>
      <c r="AO169" s="49">
        <v>0</v>
      </c>
      <c r="AP169" s="49">
        <v>0</v>
      </c>
      <c r="AQ169" s="49">
        <v>0</v>
      </c>
      <c r="AR169" s="49">
        <v>0</v>
      </c>
      <c r="AS169" s="49">
        <v>0</v>
      </c>
      <c r="AT169" s="49">
        <v>0</v>
      </c>
      <c r="AU169" s="49">
        <v>0</v>
      </c>
      <c r="AV169" s="49">
        <v>0</v>
      </c>
      <c r="AW169" s="49">
        <v>0</v>
      </c>
      <c r="AX169" s="49">
        <v>0</v>
      </c>
      <c r="AY169" s="49">
        <v>0</v>
      </c>
      <c r="AZ169" s="49">
        <v>658.13400000000001</v>
      </c>
      <c r="BA169" s="49">
        <v>658.13400000000001</v>
      </c>
      <c r="BB169" s="49">
        <v>0</v>
      </c>
      <c r="BC169" s="49">
        <v>0</v>
      </c>
      <c r="BD169" s="49">
        <v>0</v>
      </c>
      <c r="BE169" s="49">
        <v>781.53099999999995</v>
      </c>
      <c r="BF169" s="49">
        <v>0</v>
      </c>
      <c r="BG169" s="49">
        <v>0</v>
      </c>
      <c r="BH169" s="49">
        <v>0</v>
      </c>
      <c r="BI169" s="49"/>
      <c r="BJ169" s="166"/>
      <c r="BK169" s="166"/>
      <c r="BL169" s="166"/>
      <c r="BM169" s="149">
        <v>-7.2759576141834259E-12</v>
      </c>
    </row>
    <row r="170" spans="2:65" ht="18" hidden="1" customHeight="1" outlineLevel="3">
      <c r="B170" s="166" t="s">
        <v>893</v>
      </c>
      <c r="C170" s="166" t="s">
        <v>139</v>
      </c>
      <c r="D170" s="166" t="s">
        <v>425</v>
      </c>
      <c r="E170" s="167" t="s">
        <v>514</v>
      </c>
      <c r="F170" s="166" t="s">
        <v>901</v>
      </c>
      <c r="G170" s="49">
        <v>25000</v>
      </c>
      <c r="H170" s="49">
        <v>27079.384999999998</v>
      </c>
      <c r="I170" s="49">
        <v>0</v>
      </c>
      <c r="J170" s="49">
        <v>27079.384999999998</v>
      </c>
      <c r="K170" s="165">
        <v>2079.3849999999984</v>
      </c>
      <c r="L170" s="152">
        <v>1.0831754</v>
      </c>
      <c r="M170" s="49">
        <v>25000</v>
      </c>
      <c r="N170" s="49">
        <v>27079.384999999998</v>
      </c>
      <c r="O170" s="49">
        <v>0</v>
      </c>
      <c r="P170" s="49">
        <v>27079.384999999998</v>
      </c>
      <c r="Q170" s="165">
        <v>2079.3849999999984</v>
      </c>
      <c r="R170" s="152">
        <v>1.0831754</v>
      </c>
      <c r="S170" s="49">
        <v>0</v>
      </c>
      <c r="T170" s="49">
        <v>0</v>
      </c>
      <c r="U170" s="49">
        <v>0</v>
      </c>
      <c r="V170" s="49">
        <v>5265.0529999999999</v>
      </c>
      <c r="W170" s="49">
        <v>0</v>
      </c>
      <c r="X170" s="49">
        <v>0</v>
      </c>
      <c r="Y170" s="49">
        <v>12285.123</v>
      </c>
      <c r="Z170" s="49">
        <v>0</v>
      </c>
      <c r="AA170" s="49">
        <v>0</v>
      </c>
      <c r="AB170" s="49">
        <v>0</v>
      </c>
      <c r="AC170" s="49">
        <v>1645.336</v>
      </c>
      <c r="AD170" s="49">
        <v>0</v>
      </c>
      <c r="AE170" s="49">
        <v>0</v>
      </c>
      <c r="AF170" s="49">
        <v>0</v>
      </c>
      <c r="AG170" s="49">
        <v>0</v>
      </c>
      <c r="AH170" s="49">
        <v>0</v>
      </c>
      <c r="AI170" s="49">
        <v>877.50900000000001</v>
      </c>
      <c r="AJ170" s="49">
        <v>1755.0170000000001</v>
      </c>
      <c r="AK170" s="49">
        <v>0</v>
      </c>
      <c r="AL170" s="49">
        <v>0</v>
      </c>
      <c r="AM170" s="49">
        <v>877.50900000000001</v>
      </c>
      <c r="AN170" s="49">
        <v>0</v>
      </c>
      <c r="AO170" s="49">
        <v>0</v>
      </c>
      <c r="AP170" s="49">
        <v>0</v>
      </c>
      <c r="AQ170" s="49">
        <v>0</v>
      </c>
      <c r="AR170" s="49">
        <v>0</v>
      </c>
      <c r="AS170" s="49">
        <v>0</v>
      </c>
      <c r="AT170" s="49">
        <v>0</v>
      </c>
      <c r="AU170" s="49">
        <v>0</v>
      </c>
      <c r="AV170" s="49">
        <v>877.50900000000001</v>
      </c>
      <c r="AW170" s="49">
        <v>0</v>
      </c>
      <c r="AX170" s="49">
        <v>0</v>
      </c>
      <c r="AY170" s="49">
        <v>0</v>
      </c>
      <c r="AZ170" s="49">
        <v>1096.8889999999999</v>
      </c>
      <c r="BA170" s="49">
        <v>1096.8889999999999</v>
      </c>
      <c r="BB170" s="49">
        <v>0</v>
      </c>
      <c r="BC170" s="49">
        <v>0</v>
      </c>
      <c r="BD170" s="49">
        <v>0</v>
      </c>
      <c r="BE170" s="49">
        <v>1302.5509999999999</v>
      </c>
      <c r="BF170" s="49">
        <v>0</v>
      </c>
      <c r="BG170" s="49">
        <v>0</v>
      </c>
      <c r="BH170" s="49">
        <v>0</v>
      </c>
      <c r="BI170" s="49"/>
      <c r="BJ170" s="166"/>
      <c r="BK170" s="166"/>
      <c r="BL170" s="166"/>
      <c r="BM170" s="149">
        <v>-3.637978807091713E-12</v>
      </c>
    </row>
    <row r="171" spans="2:65" ht="18" hidden="1" customHeight="1" outlineLevel="3">
      <c r="B171" s="166" t="s">
        <v>893</v>
      </c>
      <c r="C171" s="166" t="s">
        <v>217</v>
      </c>
      <c r="D171" s="166" t="s">
        <v>405</v>
      </c>
      <c r="E171" s="167" t="s">
        <v>409</v>
      </c>
      <c r="F171" s="166" t="s">
        <v>902</v>
      </c>
      <c r="G171" s="49">
        <v>35000</v>
      </c>
      <c r="H171" s="49">
        <v>41832.508999999998</v>
      </c>
      <c r="I171" s="49">
        <v>0</v>
      </c>
      <c r="J171" s="49">
        <v>41832.508999999998</v>
      </c>
      <c r="K171" s="165">
        <v>6832.5089999999982</v>
      </c>
      <c r="L171" s="152">
        <v>1.1952145428571428</v>
      </c>
      <c r="M171" s="49">
        <v>35000</v>
      </c>
      <c r="N171" s="49">
        <v>41832.508999999998</v>
      </c>
      <c r="O171" s="49">
        <v>0</v>
      </c>
      <c r="P171" s="49">
        <v>41832.508999999998</v>
      </c>
      <c r="Q171" s="165">
        <v>6832.5089999999982</v>
      </c>
      <c r="R171" s="152">
        <v>1.1952145428571428</v>
      </c>
      <c r="S171" s="49">
        <v>658.13</v>
      </c>
      <c r="T171" s="49">
        <v>0</v>
      </c>
      <c r="U171" s="49">
        <v>0</v>
      </c>
      <c r="V171" s="49">
        <v>26325.264999999999</v>
      </c>
      <c r="W171" s="49">
        <v>0</v>
      </c>
      <c r="X171" s="49">
        <v>8226.6569999999992</v>
      </c>
      <c r="Y171" s="49">
        <v>877.50900000000001</v>
      </c>
      <c r="Z171" s="49">
        <v>0</v>
      </c>
      <c r="AA171" s="49">
        <v>0</v>
      </c>
      <c r="AB171" s="49">
        <v>0</v>
      </c>
      <c r="AC171" s="49">
        <v>0</v>
      </c>
      <c r="AD171" s="49">
        <v>0</v>
      </c>
      <c r="AE171" s="49">
        <v>1371.11</v>
      </c>
      <c r="AF171" s="49">
        <v>0</v>
      </c>
      <c r="AG171" s="49">
        <v>0</v>
      </c>
      <c r="AH171" s="49">
        <v>0</v>
      </c>
      <c r="AI171" s="49">
        <v>0</v>
      </c>
      <c r="AJ171" s="49">
        <v>877.50900000000001</v>
      </c>
      <c r="AK171" s="49">
        <v>0</v>
      </c>
      <c r="AL171" s="49">
        <v>0</v>
      </c>
      <c r="AM171" s="49">
        <v>0</v>
      </c>
      <c r="AN171" s="49">
        <v>0</v>
      </c>
      <c r="AO171" s="49">
        <v>0</v>
      </c>
      <c r="AP171" s="49">
        <v>0</v>
      </c>
      <c r="AQ171" s="49">
        <v>0</v>
      </c>
      <c r="AR171" s="49">
        <v>0</v>
      </c>
      <c r="AS171" s="49">
        <v>0</v>
      </c>
      <c r="AT171" s="49">
        <v>0</v>
      </c>
      <c r="AU171" s="49">
        <v>0</v>
      </c>
      <c r="AV171" s="49">
        <v>0</v>
      </c>
      <c r="AW171" s="49">
        <v>0</v>
      </c>
      <c r="AX171" s="49">
        <v>0</v>
      </c>
      <c r="AY171" s="49">
        <v>0</v>
      </c>
      <c r="AZ171" s="49">
        <v>1096.8889999999999</v>
      </c>
      <c r="BA171" s="49">
        <v>1096.8889999999999</v>
      </c>
      <c r="BB171" s="49">
        <v>0</v>
      </c>
      <c r="BC171" s="49">
        <v>0</v>
      </c>
      <c r="BD171" s="49">
        <v>0</v>
      </c>
      <c r="BE171" s="49">
        <v>1302.5509999999999</v>
      </c>
      <c r="BF171" s="49">
        <v>0</v>
      </c>
      <c r="BG171" s="49">
        <v>0</v>
      </c>
      <c r="BH171" s="49">
        <v>0</v>
      </c>
      <c r="BI171" s="49"/>
      <c r="BJ171" s="166"/>
      <c r="BK171" s="166"/>
      <c r="BL171" s="166"/>
      <c r="BM171" s="149">
        <v>0</v>
      </c>
    </row>
    <row r="172" spans="2:65" ht="18" hidden="1" customHeight="1" outlineLevel="3">
      <c r="B172" s="166" t="s">
        <v>893</v>
      </c>
      <c r="C172" s="166" t="s">
        <v>1228</v>
      </c>
      <c r="D172" s="166" t="s">
        <v>481</v>
      </c>
      <c r="E172" s="167" t="s">
        <v>903</v>
      </c>
      <c r="F172" s="166" t="s">
        <v>904</v>
      </c>
      <c r="G172" s="49">
        <v>25000</v>
      </c>
      <c r="H172" s="49">
        <v>28519.044000000002</v>
      </c>
      <c r="I172" s="49">
        <v>0</v>
      </c>
      <c r="J172" s="49">
        <v>28519.044000000002</v>
      </c>
      <c r="K172" s="165">
        <v>3519.0440000000017</v>
      </c>
      <c r="L172" s="152">
        <v>1.14076176</v>
      </c>
      <c r="M172" s="49">
        <v>25000</v>
      </c>
      <c r="N172" s="49">
        <v>28519.044000000002</v>
      </c>
      <c r="O172" s="49">
        <v>0</v>
      </c>
      <c r="P172" s="49">
        <v>28519.044000000002</v>
      </c>
      <c r="Q172" s="165">
        <v>3519.0440000000017</v>
      </c>
      <c r="R172" s="152">
        <v>1.14076176</v>
      </c>
      <c r="S172" s="49">
        <v>0</v>
      </c>
      <c r="T172" s="49">
        <v>0</v>
      </c>
      <c r="U172" s="49">
        <v>0</v>
      </c>
      <c r="V172" s="49">
        <v>5265.0529999999999</v>
      </c>
      <c r="W172" s="49">
        <v>0</v>
      </c>
      <c r="X172" s="49">
        <v>0</v>
      </c>
      <c r="Y172" s="49">
        <v>15795.159</v>
      </c>
      <c r="Z172" s="49">
        <v>0</v>
      </c>
      <c r="AA172" s="49">
        <v>0</v>
      </c>
      <c r="AB172" s="49">
        <v>0</v>
      </c>
      <c r="AC172" s="49">
        <v>0</v>
      </c>
      <c r="AD172" s="49">
        <v>0</v>
      </c>
      <c r="AE172" s="49">
        <v>0</v>
      </c>
      <c r="AF172" s="49">
        <v>0</v>
      </c>
      <c r="AG172" s="49">
        <v>0</v>
      </c>
      <c r="AH172" s="49">
        <v>0</v>
      </c>
      <c r="AI172" s="49">
        <v>877.50900000000001</v>
      </c>
      <c r="AJ172" s="49">
        <v>877.50900000000001</v>
      </c>
      <c r="AK172" s="49">
        <v>0</v>
      </c>
      <c r="AL172" s="49">
        <v>0</v>
      </c>
      <c r="AM172" s="49">
        <v>2632.527</v>
      </c>
      <c r="AN172" s="49">
        <v>0</v>
      </c>
      <c r="AO172" s="49">
        <v>0</v>
      </c>
      <c r="AP172" s="49">
        <v>0</v>
      </c>
      <c r="AQ172" s="49">
        <v>0</v>
      </c>
      <c r="AR172" s="49">
        <v>0</v>
      </c>
      <c r="AS172" s="49">
        <v>0</v>
      </c>
      <c r="AT172" s="49">
        <v>0</v>
      </c>
      <c r="AU172" s="49">
        <v>0</v>
      </c>
      <c r="AV172" s="49">
        <v>877.50900000000001</v>
      </c>
      <c r="AW172" s="49">
        <v>0</v>
      </c>
      <c r="AX172" s="49">
        <v>0</v>
      </c>
      <c r="AY172" s="49">
        <v>0</v>
      </c>
      <c r="AZ172" s="49">
        <v>1096.8889999999999</v>
      </c>
      <c r="BA172" s="49">
        <v>1096.8889999999999</v>
      </c>
      <c r="BB172" s="49">
        <v>0</v>
      </c>
      <c r="BC172" s="49">
        <v>0</v>
      </c>
      <c r="BD172" s="49">
        <v>0</v>
      </c>
      <c r="BE172" s="49">
        <v>0</v>
      </c>
      <c r="BF172" s="49">
        <v>0</v>
      </c>
      <c r="BG172" s="49">
        <v>0</v>
      </c>
      <c r="BH172" s="49">
        <v>0</v>
      </c>
      <c r="BI172" s="49"/>
      <c r="BJ172" s="166"/>
      <c r="BK172" s="166"/>
      <c r="BL172" s="166"/>
      <c r="BM172" s="149">
        <v>-7.2759576141834259E-12</v>
      </c>
    </row>
    <row r="173" spans="2:65" ht="18" hidden="1" customHeight="1" outlineLevel="3">
      <c r="B173" s="166" t="s">
        <v>893</v>
      </c>
      <c r="C173" s="166" t="s">
        <v>134</v>
      </c>
      <c r="D173" s="166" t="s">
        <v>480</v>
      </c>
      <c r="E173" s="167" t="s">
        <v>655</v>
      </c>
      <c r="F173" s="166" t="s">
        <v>905</v>
      </c>
      <c r="G173" s="49">
        <v>30000</v>
      </c>
      <c r="H173" s="49">
        <v>40077.485000000001</v>
      </c>
      <c r="I173" s="49">
        <v>0</v>
      </c>
      <c r="J173" s="49">
        <v>40077.485000000001</v>
      </c>
      <c r="K173" s="165">
        <v>10077.485000000001</v>
      </c>
      <c r="L173" s="152">
        <v>1.3359161666666668</v>
      </c>
      <c r="M173" s="49">
        <v>30000</v>
      </c>
      <c r="N173" s="49">
        <v>40077.485000000001</v>
      </c>
      <c r="O173" s="49">
        <v>0</v>
      </c>
      <c r="P173" s="49">
        <v>40077.485000000001</v>
      </c>
      <c r="Q173" s="165">
        <v>10077.485000000001</v>
      </c>
      <c r="R173" s="152">
        <v>1.3359161666666668</v>
      </c>
      <c r="S173" s="49">
        <v>0</v>
      </c>
      <c r="T173" s="49">
        <v>0</v>
      </c>
      <c r="U173" s="49">
        <v>0</v>
      </c>
      <c r="V173" s="49">
        <v>10530.106</v>
      </c>
      <c r="W173" s="49">
        <v>0</v>
      </c>
      <c r="X173" s="49">
        <v>2742.2190000000001</v>
      </c>
      <c r="Y173" s="49">
        <v>10530.106</v>
      </c>
      <c r="Z173" s="49">
        <v>0</v>
      </c>
      <c r="AA173" s="49">
        <v>0</v>
      </c>
      <c r="AB173" s="49">
        <v>0</v>
      </c>
      <c r="AC173" s="49">
        <v>0</v>
      </c>
      <c r="AD173" s="49">
        <v>0</v>
      </c>
      <c r="AE173" s="49">
        <v>0</v>
      </c>
      <c r="AF173" s="49">
        <v>0</v>
      </c>
      <c r="AG173" s="49">
        <v>0</v>
      </c>
      <c r="AH173" s="49">
        <v>0</v>
      </c>
      <c r="AI173" s="49">
        <v>1755.0170000000001</v>
      </c>
      <c r="AJ173" s="49">
        <v>877.50900000000001</v>
      </c>
      <c r="AK173" s="49">
        <v>0</v>
      </c>
      <c r="AL173" s="49">
        <v>0</v>
      </c>
      <c r="AM173" s="49">
        <v>8775.0889999999999</v>
      </c>
      <c r="AN173" s="49">
        <v>0</v>
      </c>
      <c r="AO173" s="49">
        <v>0</v>
      </c>
      <c r="AP173" s="49">
        <v>1371.11</v>
      </c>
      <c r="AQ173" s="49">
        <v>0</v>
      </c>
      <c r="AR173" s="49">
        <v>0</v>
      </c>
      <c r="AS173" s="49">
        <v>0</v>
      </c>
      <c r="AT173" s="49">
        <v>0</v>
      </c>
      <c r="AU173" s="49">
        <v>0</v>
      </c>
      <c r="AV173" s="49">
        <v>0</v>
      </c>
      <c r="AW173" s="49">
        <v>0</v>
      </c>
      <c r="AX173" s="49">
        <v>0</v>
      </c>
      <c r="AY173" s="49">
        <v>0</v>
      </c>
      <c r="AZ173" s="49">
        <v>1096.8889999999999</v>
      </c>
      <c r="BA173" s="49">
        <v>1096.8889999999999</v>
      </c>
      <c r="BB173" s="49">
        <v>0</v>
      </c>
      <c r="BC173" s="49">
        <v>0</v>
      </c>
      <c r="BD173" s="49">
        <v>0</v>
      </c>
      <c r="BE173" s="49">
        <v>1302.5509999999999</v>
      </c>
      <c r="BF173" s="49">
        <v>0</v>
      </c>
      <c r="BG173" s="49">
        <v>0</v>
      </c>
      <c r="BH173" s="49">
        <v>0</v>
      </c>
      <c r="BI173" s="49"/>
      <c r="BJ173" s="166"/>
      <c r="BK173" s="166"/>
      <c r="BL173" s="166"/>
      <c r="BM173" s="149">
        <v>7.2759576141834259E-12</v>
      </c>
    </row>
    <row r="174" spans="2:65" ht="18" hidden="1" customHeight="1" outlineLevel="3">
      <c r="B174" s="166" t="s">
        <v>893</v>
      </c>
      <c r="C174" s="166" t="s">
        <v>217</v>
      </c>
      <c r="D174" s="166" t="s">
        <v>534</v>
      </c>
      <c r="E174" s="167" t="s">
        <v>548</v>
      </c>
      <c r="F174" s="166" t="s">
        <v>906</v>
      </c>
      <c r="G174" s="49">
        <v>50000</v>
      </c>
      <c r="H174" s="49">
        <v>60095.665999999997</v>
      </c>
      <c r="I174" s="49">
        <v>0</v>
      </c>
      <c r="J174" s="49">
        <v>60095.665999999997</v>
      </c>
      <c r="K174" s="165">
        <v>10095.665999999997</v>
      </c>
      <c r="L174" s="152">
        <v>1.2019133199999998</v>
      </c>
      <c r="M174" s="49">
        <v>50000</v>
      </c>
      <c r="N174" s="49">
        <v>60095.665999999997</v>
      </c>
      <c r="O174" s="49">
        <v>0</v>
      </c>
      <c r="P174" s="49">
        <v>60095.665999999997</v>
      </c>
      <c r="Q174" s="165">
        <v>10095.665999999997</v>
      </c>
      <c r="R174" s="152">
        <v>1.2019133199999998</v>
      </c>
      <c r="S174" s="49">
        <v>0</v>
      </c>
      <c r="T174" s="49">
        <v>0</v>
      </c>
      <c r="U174" s="49">
        <v>0</v>
      </c>
      <c r="V174" s="49">
        <v>43875.442999999999</v>
      </c>
      <c r="W174" s="49">
        <v>0</v>
      </c>
      <c r="X174" s="49">
        <v>8226.6569999999992</v>
      </c>
      <c r="Y174" s="49">
        <v>877.50900000000001</v>
      </c>
      <c r="Z174" s="49">
        <v>0</v>
      </c>
      <c r="AA174" s="49">
        <v>0</v>
      </c>
      <c r="AB174" s="49">
        <v>0</v>
      </c>
      <c r="AC174" s="49">
        <v>0</v>
      </c>
      <c r="AD174" s="49">
        <v>0</v>
      </c>
      <c r="AE174" s="49">
        <v>0</v>
      </c>
      <c r="AF174" s="49">
        <v>0</v>
      </c>
      <c r="AG174" s="49">
        <v>0</v>
      </c>
      <c r="AH174" s="49">
        <v>0</v>
      </c>
      <c r="AI174" s="49">
        <v>0</v>
      </c>
      <c r="AJ174" s="49">
        <v>877.50900000000001</v>
      </c>
      <c r="AK174" s="49">
        <v>0</v>
      </c>
      <c r="AL174" s="49">
        <v>0</v>
      </c>
      <c r="AM174" s="49">
        <v>0</v>
      </c>
      <c r="AN174" s="49">
        <v>0</v>
      </c>
      <c r="AO174" s="49">
        <v>0</v>
      </c>
      <c r="AP174" s="49">
        <v>2742.2190000000001</v>
      </c>
      <c r="AQ174" s="49">
        <v>0</v>
      </c>
      <c r="AR174" s="49">
        <v>0</v>
      </c>
      <c r="AS174" s="49">
        <v>0</v>
      </c>
      <c r="AT174" s="49">
        <v>0</v>
      </c>
      <c r="AU174" s="49">
        <v>0</v>
      </c>
      <c r="AV174" s="49">
        <v>0</v>
      </c>
      <c r="AW174" s="49">
        <v>0</v>
      </c>
      <c r="AX174" s="49">
        <v>0</v>
      </c>
      <c r="AY174" s="49">
        <v>0</v>
      </c>
      <c r="AZ174" s="49">
        <v>1096.8889999999999</v>
      </c>
      <c r="BA174" s="49">
        <v>1096.8889999999999</v>
      </c>
      <c r="BB174" s="49">
        <v>0</v>
      </c>
      <c r="BC174" s="49">
        <v>0</v>
      </c>
      <c r="BD174" s="49">
        <v>0</v>
      </c>
      <c r="BE174" s="49">
        <v>1302.5509999999999</v>
      </c>
      <c r="BF174" s="49">
        <v>0</v>
      </c>
      <c r="BG174" s="49">
        <v>0</v>
      </c>
      <c r="BH174" s="49">
        <v>0</v>
      </c>
      <c r="BI174" s="49"/>
      <c r="BJ174" s="166"/>
      <c r="BK174" s="166"/>
      <c r="BL174" s="166"/>
      <c r="BM174" s="149">
        <v>0</v>
      </c>
    </row>
    <row r="175" spans="2:65" ht="18" hidden="1" customHeight="1" outlineLevel="3">
      <c r="B175" s="166" t="s">
        <v>893</v>
      </c>
      <c r="C175" s="166" t="s">
        <v>134</v>
      </c>
      <c r="D175" s="166" t="s">
        <v>631</v>
      </c>
      <c r="E175" s="167" t="s">
        <v>907</v>
      </c>
      <c r="F175" s="166" t="s">
        <v>908</v>
      </c>
      <c r="G175" s="49">
        <v>123849</v>
      </c>
      <c r="H175" s="49">
        <v>130282.647</v>
      </c>
      <c r="I175" s="49">
        <v>0</v>
      </c>
      <c r="J175" s="49">
        <v>130282.647</v>
      </c>
      <c r="K175" s="165">
        <v>6433.6469999999972</v>
      </c>
      <c r="L175" s="152">
        <v>1.051947508659739</v>
      </c>
      <c r="M175" s="49">
        <v>123849</v>
      </c>
      <c r="N175" s="49">
        <v>130282.647</v>
      </c>
      <c r="O175" s="49">
        <v>0</v>
      </c>
      <c r="P175" s="49">
        <v>130282.647</v>
      </c>
      <c r="Q175" s="165">
        <v>6433.6469999999972</v>
      </c>
      <c r="R175" s="152">
        <v>1.051947508659739</v>
      </c>
      <c r="S175" s="49">
        <v>0</v>
      </c>
      <c r="T175" s="49">
        <v>0</v>
      </c>
      <c r="U175" s="49">
        <v>0</v>
      </c>
      <c r="V175" s="49">
        <v>35100.353999999999</v>
      </c>
      <c r="W175" s="49">
        <v>0</v>
      </c>
      <c r="X175" s="49">
        <v>0</v>
      </c>
      <c r="Y175" s="49">
        <v>54405.546999999999</v>
      </c>
      <c r="Z175" s="49">
        <v>0</v>
      </c>
      <c r="AA175" s="49">
        <v>0</v>
      </c>
      <c r="AB175" s="49">
        <v>0</v>
      </c>
      <c r="AC175" s="49">
        <v>0</v>
      </c>
      <c r="AD175" s="49">
        <v>0</v>
      </c>
      <c r="AE175" s="49">
        <v>0</v>
      </c>
      <c r="AF175" s="49">
        <v>0</v>
      </c>
      <c r="AG175" s="49">
        <v>0</v>
      </c>
      <c r="AH175" s="49">
        <v>0</v>
      </c>
      <c r="AI175" s="49">
        <v>877.50900000000001</v>
      </c>
      <c r="AJ175" s="49">
        <v>877.50900000000001</v>
      </c>
      <c r="AK175" s="49">
        <v>0</v>
      </c>
      <c r="AL175" s="49">
        <v>0</v>
      </c>
      <c r="AM175" s="49">
        <v>33345.337</v>
      </c>
      <c r="AN175" s="49">
        <v>0</v>
      </c>
      <c r="AO175" s="49">
        <v>0</v>
      </c>
      <c r="AP175" s="49">
        <v>0</v>
      </c>
      <c r="AQ175" s="49">
        <v>0</v>
      </c>
      <c r="AR175" s="49">
        <v>0</v>
      </c>
      <c r="AS175" s="49">
        <v>0</v>
      </c>
      <c r="AT175" s="49">
        <v>0</v>
      </c>
      <c r="AU175" s="49">
        <v>0</v>
      </c>
      <c r="AV175" s="49">
        <v>877.50900000000001</v>
      </c>
      <c r="AW175" s="49">
        <v>0</v>
      </c>
      <c r="AX175" s="49">
        <v>0</v>
      </c>
      <c r="AY175" s="49">
        <v>0</v>
      </c>
      <c r="AZ175" s="49">
        <v>1096.8889999999999</v>
      </c>
      <c r="BA175" s="49">
        <v>1096.8889999999999</v>
      </c>
      <c r="BB175" s="49">
        <v>0</v>
      </c>
      <c r="BC175" s="49">
        <v>0</v>
      </c>
      <c r="BD175" s="49">
        <v>0</v>
      </c>
      <c r="BE175" s="49">
        <v>2605.1039999999998</v>
      </c>
      <c r="BF175" s="49">
        <v>0</v>
      </c>
      <c r="BG175" s="49">
        <v>0</v>
      </c>
      <c r="BH175" s="49">
        <v>0</v>
      </c>
      <c r="BI175" s="49"/>
      <c r="BJ175" s="166"/>
      <c r="BK175" s="166"/>
      <c r="BL175" s="166"/>
      <c r="BM175" s="149">
        <v>1.4551915228366852E-11</v>
      </c>
    </row>
    <row r="176" spans="2:65" ht="18" hidden="1" customHeight="1" outlineLevel="3">
      <c r="B176" s="166" t="s">
        <v>893</v>
      </c>
      <c r="C176" s="166" t="s">
        <v>1229</v>
      </c>
      <c r="D176" s="166" t="s">
        <v>1231</v>
      </c>
      <c r="E176" s="167" t="s">
        <v>1232</v>
      </c>
      <c r="F176" s="166" t="s">
        <v>909</v>
      </c>
      <c r="G176" s="49">
        <v>20000</v>
      </c>
      <c r="H176" s="49">
        <v>24852.687999999998</v>
      </c>
      <c r="I176" s="49">
        <v>0</v>
      </c>
      <c r="J176" s="49">
        <v>24852.687999999998</v>
      </c>
      <c r="K176" s="165">
        <v>4852.6879999999983</v>
      </c>
      <c r="L176" s="152">
        <v>1.2426343999999998</v>
      </c>
      <c r="M176" s="49">
        <v>20000</v>
      </c>
      <c r="N176" s="49">
        <v>24852.687999999998</v>
      </c>
      <c r="O176" s="49">
        <v>0</v>
      </c>
      <c r="P176" s="49">
        <v>24852.687999999998</v>
      </c>
      <c r="Q176" s="165">
        <v>4852.6879999999983</v>
      </c>
      <c r="R176" s="152">
        <v>1.2426343999999998</v>
      </c>
      <c r="S176" s="49">
        <v>3400.3389999999999</v>
      </c>
      <c r="T176" s="49">
        <v>0</v>
      </c>
      <c r="U176" s="49">
        <v>0</v>
      </c>
      <c r="V176" s="49">
        <v>1228.5119999999999</v>
      </c>
      <c r="W176" s="49">
        <v>0</v>
      </c>
      <c r="X176" s="49">
        <v>1371.11</v>
      </c>
      <c r="Y176" s="49">
        <v>14040.141</v>
      </c>
      <c r="Z176" s="49">
        <v>0</v>
      </c>
      <c r="AA176" s="49">
        <v>0</v>
      </c>
      <c r="AB176" s="49">
        <v>0</v>
      </c>
      <c r="AC176" s="49">
        <v>0</v>
      </c>
      <c r="AD176" s="49">
        <v>0</v>
      </c>
      <c r="AE176" s="49">
        <v>0</v>
      </c>
      <c r="AF176" s="49">
        <v>0</v>
      </c>
      <c r="AG176" s="49">
        <v>0</v>
      </c>
      <c r="AH176" s="49">
        <v>0</v>
      </c>
      <c r="AI176" s="49">
        <v>0</v>
      </c>
      <c r="AJ176" s="49">
        <v>1755.0170000000001</v>
      </c>
      <c r="AK176" s="49">
        <v>0</v>
      </c>
      <c r="AL176" s="49">
        <v>0</v>
      </c>
      <c r="AM176" s="49">
        <v>877.50900000000001</v>
      </c>
      <c r="AN176" s="49">
        <v>0</v>
      </c>
      <c r="AO176" s="49">
        <v>0</v>
      </c>
      <c r="AP176" s="49">
        <v>0</v>
      </c>
      <c r="AQ176" s="49">
        <v>877.50900000000001</v>
      </c>
      <c r="AR176" s="49">
        <v>0</v>
      </c>
      <c r="AS176" s="49">
        <v>0</v>
      </c>
      <c r="AT176" s="49">
        <v>0</v>
      </c>
      <c r="AU176" s="49">
        <v>0</v>
      </c>
      <c r="AV176" s="49">
        <v>0</v>
      </c>
      <c r="AW176" s="49">
        <v>0</v>
      </c>
      <c r="AX176" s="49">
        <v>0</v>
      </c>
      <c r="AY176" s="49">
        <v>0</v>
      </c>
      <c r="AZ176" s="49">
        <v>0</v>
      </c>
      <c r="BA176" s="49">
        <v>0</v>
      </c>
      <c r="BB176" s="49">
        <v>0</v>
      </c>
      <c r="BC176" s="49">
        <v>0</v>
      </c>
      <c r="BD176" s="49">
        <v>0</v>
      </c>
      <c r="BE176" s="49">
        <v>1302.5509999999999</v>
      </c>
      <c r="BF176" s="49">
        <v>0</v>
      </c>
      <c r="BG176" s="49">
        <v>0</v>
      </c>
      <c r="BH176" s="49">
        <v>0</v>
      </c>
      <c r="BI176" s="49"/>
      <c r="BJ176" s="166"/>
      <c r="BK176" s="166"/>
      <c r="BL176" s="166"/>
      <c r="BM176" s="149">
        <v>-3.637978807091713E-12</v>
      </c>
    </row>
    <row r="177" spans="2:65" ht="18" hidden="1" customHeight="1" outlineLevel="3">
      <c r="B177" s="166" t="s">
        <v>893</v>
      </c>
      <c r="C177" s="166" t="s">
        <v>139</v>
      </c>
      <c r="D177" s="166" t="s">
        <v>740</v>
      </c>
      <c r="E177" s="167" t="s">
        <v>746</v>
      </c>
      <c r="F177" s="166" t="s">
        <v>910</v>
      </c>
      <c r="G177" s="49">
        <v>30000</v>
      </c>
      <c r="H177" s="49">
        <v>32399.279999999999</v>
      </c>
      <c r="I177" s="49">
        <v>0</v>
      </c>
      <c r="J177" s="49">
        <v>32399.279999999999</v>
      </c>
      <c r="K177" s="165">
        <v>2399.2799999999988</v>
      </c>
      <c r="L177" s="152">
        <v>1.079976</v>
      </c>
      <c r="M177" s="49">
        <v>30000</v>
      </c>
      <c r="N177" s="49">
        <v>32399.279999999999</v>
      </c>
      <c r="O177" s="49">
        <v>0</v>
      </c>
      <c r="P177" s="49">
        <v>32399.279999999999</v>
      </c>
      <c r="Q177" s="165">
        <v>2399.2799999999988</v>
      </c>
      <c r="R177" s="152">
        <v>1.079976</v>
      </c>
      <c r="S177" s="49">
        <v>0</v>
      </c>
      <c r="T177" s="49">
        <v>0</v>
      </c>
      <c r="U177" s="49">
        <v>0</v>
      </c>
      <c r="V177" s="49">
        <v>17550.177</v>
      </c>
      <c r="W177" s="49">
        <v>0</v>
      </c>
      <c r="X177" s="49">
        <v>0</v>
      </c>
      <c r="Y177" s="49">
        <v>877.50900000000001</v>
      </c>
      <c r="Z177" s="49">
        <v>0</v>
      </c>
      <c r="AA177" s="49">
        <v>0</v>
      </c>
      <c r="AB177" s="49">
        <v>0</v>
      </c>
      <c r="AC177" s="49">
        <v>822.66700000000003</v>
      </c>
      <c r="AD177" s="49">
        <v>0</v>
      </c>
      <c r="AE177" s="49">
        <v>0</v>
      </c>
      <c r="AF177" s="49">
        <v>0</v>
      </c>
      <c r="AG177" s="49">
        <v>0</v>
      </c>
      <c r="AH177" s="49">
        <v>0</v>
      </c>
      <c r="AI177" s="49">
        <v>877.50900000000001</v>
      </c>
      <c r="AJ177" s="49">
        <v>877.50900000000001</v>
      </c>
      <c r="AK177" s="49">
        <v>0</v>
      </c>
      <c r="AL177" s="49">
        <v>0</v>
      </c>
      <c r="AM177" s="49">
        <v>7020.0709999999999</v>
      </c>
      <c r="AN177" s="49">
        <v>0</v>
      </c>
      <c r="AO177" s="49">
        <v>0</v>
      </c>
      <c r="AP177" s="49">
        <v>0</v>
      </c>
      <c r="AQ177" s="49">
        <v>0</v>
      </c>
      <c r="AR177" s="49">
        <v>0</v>
      </c>
      <c r="AS177" s="49">
        <v>0</v>
      </c>
      <c r="AT177" s="49">
        <v>0</v>
      </c>
      <c r="AU177" s="49">
        <v>0</v>
      </c>
      <c r="AV177" s="49">
        <v>877.50900000000001</v>
      </c>
      <c r="AW177" s="49">
        <v>0</v>
      </c>
      <c r="AX177" s="49">
        <v>0</v>
      </c>
      <c r="AY177" s="49">
        <v>0</v>
      </c>
      <c r="AZ177" s="49">
        <v>1096.8889999999999</v>
      </c>
      <c r="BA177" s="49">
        <v>1096.8889999999999</v>
      </c>
      <c r="BB177" s="49">
        <v>0</v>
      </c>
      <c r="BC177" s="49">
        <v>0</v>
      </c>
      <c r="BD177" s="49">
        <v>0</v>
      </c>
      <c r="BE177" s="49">
        <v>1302.5509999999999</v>
      </c>
      <c r="BF177" s="49">
        <v>0</v>
      </c>
      <c r="BG177" s="49">
        <v>0</v>
      </c>
      <c r="BH177" s="49">
        <v>0</v>
      </c>
      <c r="BI177" s="49"/>
      <c r="BJ177" s="166"/>
      <c r="BK177" s="166"/>
      <c r="BL177" s="166"/>
      <c r="BM177" s="149">
        <v>0</v>
      </c>
    </row>
    <row r="178" spans="2:65" ht="18" hidden="1" customHeight="1" outlineLevel="3">
      <c r="B178" s="166" t="s">
        <v>893</v>
      </c>
      <c r="C178" s="166" t="s">
        <v>139</v>
      </c>
      <c r="D178" s="166" t="s">
        <v>911</v>
      </c>
      <c r="E178" s="167" t="s">
        <v>912</v>
      </c>
      <c r="F178" s="166"/>
      <c r="G178" s="49">
        <v>35000</v>
      </c>
      <c r="H178" s="49">
        <v>36635.997000000003</v>
      </c>
      <c r="I178" s="49">
        <v>0</v>
      </c>
      <c r="J178" s="49">
        <v>36635.997000000003</v>
      </c>
      <c r="K178" s="165">
        <v>1635.997000000003</v>
      </c>
      <c r="L178" s="152">
        <v>1.0467427714285715</v>
      </c>
      <c r="M178" s="49">
        <v>35000</v>
      </c>
      <c r="N178" s="49">
        <v>36635.997000000003</v>
      </c>
      <c r="O178" s="49">
        <v>0</v>
      </c>
      <c r="P178" s="49">
        <v>36635.997000000003</v>
      </c>
      <c r="Q178" s="165">
        <v>1635.997000000003</v>
      </c>
      <c r="R178" s="152">
        <v>1.0467427714285715</v>
      </c>
      <c r="S178" s="49">
        <v>548.44100000000003</v>
      </c>
      <c r="T178" s="49">
        <v>0</v>
      </c>
      <c r="U178" s="49">
        <v>0</v>
      </c>
      <c r="V178" s="49">
        <v>12285.123</v>
      </c>
      <c r="W178" s="49">
        <v>0</v>
      </c>
      <c r="X178" s="49">
        <v>1371.11</v>
      </c>
      <c r="Y178" s="49">
        <v>10530.106</v>
      </c>
      <c r="Z178" s="49">
        <v>0</v>
      </c>
      <c r="AA178" s="49">
        <v>0</v>
      </c>
      <c r="AB178" s="49">
        <v>0</v>
      </c>
      <c r="AC178" s="49">
        <v>0</v>
      </c>
      <c r="AD178" s="49">
        <v>0</v>
      </c>
      <c r="AE178" s="49">
        <v>1371.11</v>
      </c>
      <c r="AF178" s="49">
        <v>0</v>
      </c>
      <c r="AG178" s="49">
        <v>0</v>
      </c>
      <c r="AH178" s="49">
        <v>0</v>
      </c>
      <c r="AI178" s="49">
        <v>0</v>
      </c>
      <c r="AJ178" s="49">
        <v>877.50900000000001</v>
      </c>
      <c r="AK178" s="49">
        <v>0</v>
      </c>
      <c r="AL178" s="49">
        <v>0</v>
      </c>
      <c r="AM178" s="49">
        <v>8775.0889999999999</v>
      </c>
      <c r="AN178" s="49">
        <v>0</v>
      </c>
      <c r="AO178" s="49">
        <v>0</v>
      </c>
      <c r="AP178" s="49">
        <v>0</v>
      </c>
      <c r="AQ178" s="49">
        <v>0</v>
      </c>
      <c r="AR178" s="49">
        <v>0</v>
      </c>
      <c r="AS178" s="49">
        <v>0</v>
      </c>
      <c r="AT178" s="49">
        <v>0</v>
      </c>
      <c r="AU178" s="49">
        <v>0</v>
      </c>
      <c r="AV178" s="49">
        <v>877.50900000000001</v>
      </c>
      <c r="AW178" s="49">
        <v>0</v>
      </c>
      <c r="AX178" s="49">
        <v>0</v>
      </c>
      <c r="AY178" s="49">
        <v>0</v>
      </c>
      <c r="AZ178" s="49">
        <v>0</v>
      </c>
      <c r="BA178" s="49">
        <v>0</v>
      </c>
      <c r="BB178" s="49">
        <v>0</v>
      </c>
      <c r="BC178" s="49">
        <v>0</v>
      </c>
      <c r="BD178" s="49">
        <v>0</v>
      </c>
      <c r="BE178" s="49">
        <v>0</v>
      </c>
      <c r="BF178" s="49">
        <v>0</v>
      </c>
      <c r="BG178" s="49">
        <v>0</v>
      </c>
      <c r="BH178" s="49">
        <v>0</v>
      </c>
      <c r="BI178" s="49"/>
      <c r="BJ178" s="166"/>
      <c r="BK178" s="166"/>
      <c r="BL178" s="166"/>
      <c r="BM178" s="149">
        <v>-7.2759576141834259E-12</v>
      </c>
    </row>
    <row r="179" spans="2:65" ht="18" hidden="1" customHeight="1" outlineLevel="3">
      <c r="B179" s="166" t="s">
        <v>893</v>
      </c>
      <c r="C179" s="166" t="s">
        <v>1230</v>
      </c>
      <c r="D179" s="166" t="s">
        <v>1174</v>
      </c>
      <c r="E179" s="167" t="s">
        <v>1175</v>
      </c>
      <c r="F179" s="166" t="s">
        <v>913</v>
      </c>
      <c r="G179" s="49">
        <v>20000</v>
      </c>
      <c r="H179" s="49">
        <v>20380.152999999998</v>
      </c>
      <c r="I179" s="49">
        <v>0</v>
      </c>
      <c r="J179" s="49">
        <v>20380.152999999998</v>
      </c>
      <c r="K179" s="165">
        <v>380.15299999999843</v>
      </c>
      <c r="L179" s="152">
        <v>1.0190076499999998</v>
      </c>
      <c r="M179" s="49">
        <v>20000</v>
      </c>
      <c r="N179" s="49">
        <v>20380.152999999998</v>
      </c>
      <c r="O179" s="49">
        <v>0</v>
      </c>
      <c r="P179" s="49">
        <v>20380.152999999998</v>
      </c>
      <c r="Q179" s="165">
        <v>380.15299999999843</v>
      </c>
      <c r="R179" s="152">
        <v>1.0190076499999998</v>
      </c>
      <c r="S179" s="49">
        <v>0</v>
      </c>
      <c r="T179" s="49">
        <v>0</v>
      </c>
      <c r="U179" s="49">
        <v>0</v>
      </c>
      <c r="V179" s="49">
        <v>5265.0519999999997</v>
      </c>
      <c r="W179" s="49">
        <v>0</v>
      </c>
      <c r="X179" s="49">
        <v>2742.2190000000001</v>
      </c>
      <c r="Y179" s="49">
        <v>4036.5410000000002</v>
      </c>
      <c r="Z179" s="49">
        <v>0</v>
      </c>
      <c r="AA179" s="49">
        <v>0</v>
      </c>
      <c r="AB179" s="49">
        <v>0</v>
      </c>
      <c r="AC179" s="49">
        <v>0</v>
      </c>
      <c r="AD179" s="49">
        <v>0</v>
      </c>
      <c r="AE179" s="49">
        <v>0</v>
      </c>
      <c r="AF179" s="49">
        <v>0</v>
      </c>
      <c r="AG179" s="49">
        <v>0</v>
      </c>
      <c r="AH179" s="49">
        <v>0</v>
      </c>
      <c r="AI179" s="49">
        <v>877.50900000000001</v>
      </c>
      <c r="AJ179" s="49">
        <v>877.50900000000001</v>
      </c>
      <c r="AK179" s="49">
        <v>0</v>
      </c>
      <c r="AL179" s="49">
        <v>0</v>
      </c>
      <c r="AM179" s="49">
        <v>3510.0360000000001</v>
      </c>
      <c r="AN179" s="49">
        <v>0</v>
      </c>
      <c r="AO179" s="49">
        <v>0</v>
      </c>
      <c r="AP179" s="49">
        <v>0</v>
      </c>
      <c r="AQ179" s="49">
        <v>0</v>
      </c>
      <c r="AR179" s="49">
        <v>0</v>
      </c>
      <c r="AS179" s="49">
        <v>0</v>
      </c>
      <c r="AT179" s="49">
        <v>0</v>
      </c>
      <c r="AU179" s="49">
        <v>0</v>
      </c>
      <c r="AV179" s="49">
        <v>877.50900000000001</v>
      </c>
      <c r="AW179" s="49">
        <v>0</v>
      </c>
      <c r="AX179" s="49">
        <v>0</v>
      </c>
      <c r="AY179" s="49">
        <v>0</v>
      </c>
      <c r="AZ179" s="49">
        <v>1096.8889999999999</v>
      </c>
      <c r="BA179" s="49">
        <v>1096.8889999999999</v>
      </c>
      <c r="BB179" s="49">
        <v>0</v>
      </c>
      <c r="BC179" s="49">
        <v>0</v>
      </c>
      <c r="BD179" s="49">
        <v>0</v>
      </c>
      <c r="BE179" s="49">
        <v>0</v>
      </c>
      <c r="BF179" s="49">
        <v>0</v>
      </c>
      <c r="BG179" s="49">
        <v>0</v>
      </c>
      <c r="BH179" s="49">
        <v>0</v>
      </c>
      <c r="BI179" s="49"/>
      <c r="BJ179" s="166"/>
      <c r="BK179" s="166"/>
      <c r="BL179" s="166"/>
      <c r="BM179" s="149">
        <v>0</v>
      </c>
    </row>
    <row r="180" spans="2:65" ht="18" hidden="1" customHeight="1" outlineLevel="3">
      <c r="B180" s="166" t="s">
        <v>893</v>
      </c>
      <c r="C180" s="166" t="s">
        <v>1229</v>
      </c>
      <c r="D180" s="166" t="s">
        <v>765</v>
      </c>
      <c r="E180" s="167" t="s">
        <v>766</v>
      </c>
      <c r="F180" s="166" t="s">
        <v>914</v>
      </c>
      <c r="G180" s="49">
        <v>35000</v>
      </c>
      <c r="H180" s="49">
        <v>43697.201999999997</v>
      </c>
      <c r="I180" s="49">
        <v>0</v>
      </c>
      <c r="J180" s="49">
        <v>43697.201999999997</v>
      </c>
      <c r="K180" s="165">
        <v>8697.2019999999975</v>
      </c>
      <c r="L180" s="152">
        <v>1.2484914857142857</v>
      </c>
      <c r="M180" s="49">
        <v>35000</v>
      </c>
      <c r="N180" s="49">
        <v>43697.201999999997</v>
      </c>
      <c r="O180" s="49">
        <v>0</v>
      </c>
      <c r="P180" s="49">
        <v>43697.201999999997</v>
      </c>
      <c r="Q180" s="165">
        <v>8697.2019999999975</v>
      </c>
      <c r="R180" s="152">
        <v>1.2484914857142857</v>
      </c>
      <c r="S180" s="49">
        <v>548.44100000000003</v>
      </c>
      <c r="T180" s="49">
        <v>0</v>
      </c>
      <c r="U180" s="49">
        <v>0</v>
      </c>
      <c r="V180" s="49">
        <v>21586.718000000001</v>
      </c>
      <c r="W180" s="49">
        <v>0</v>
      </c>
      <c r="X180" s="49">
        <v>1371.11</v>
      </c>
      <c r="Y180" s="49">
        <v>1755.0170000000001</v>
      </c>
      <c r="Z180" s="49">
        <v>0</v>
      </c>
      <c r="AA180" s="49">
        <v>0</v>
      </c>
      <c r="AB180" s="49">
        <v>0</v>
      </c>
      <c r="AC180" s="49">
        <v>0</v>
      </c>
      <c r="AD180" s="49">
        <v>0</v>
      </c>
      <c r="AE180" s="49">
        <v>1371.11</v>
      </c>
      <c r="AF180" s="49">
        <v>0</v>
      </c>
      <c r="AG180" s="49">
        <v>0</v>
      </c>
      <c r="AH180" s="49">
        <v>0</v>
      </c>
      <c r="AI180" s="49">
        <v>0</v>
      </c>
      <c r="AJ180" s="49">
        <v>877.50900000000001</v>
      </c>
      <c r="AK180" s="49">
        <v>0</v>
      </c>
      <c r="AL180" s="49">
        <v>0</v>
      </c>
      <c r="AM180" s="49">
        <v>12636.127</v>
      </c>
      <c r="AN180" s="49">
        <v>0</v>
      </c>
      <c r="AO180" s="49">
        <v>0</v>
      </c>
      <c r="AP180" s="49">
        <v>1371.11</v>
      </c>
      <c r="AQ180" s="49">
        <v>0</v>
      </c>
      <c r="AR180" s="49">
        <v>0</v>
      </c>
      <c r="AS180" s="49">
        <v>0</v>
      </c>
      <c r="AT180" s="49">
        <v>0</v>
      </c>
      <c r="AU180" s="49">
        <v>0</v>
      </c>
      <c r="AV180" s="49">
        <v>877.50900000000001</v>
      </c>
      <c r="AW180" s="49">
        <v>0</v>
      </c>
      <c r="AX180" s="49">
        <v>0</v>
      </c>
      <c r="AY180" s="49">
        <v>0</v>
      </c>
      <c r="AZ180" s="49">
        <v>0</v>
      </c>
      <c r="BA180" s="49">
        <v>0</v>
      </c>
      <c r="BB180" s="49">
        <v>0</v>
      </c>
      <c r="BC180" s="49">
        <v>0</v>
      </c>
      <c r="BD180" s="49">
        <v>0</v>
      </c>
      <c r="BE180" s="49">
        <v>1302.5509999999999</v>
      </c>
      <c r="BF180" s="49">
        <v>0</v>
      </c>
      <c r="BG180" s="49">
        <v>0</v>
      </c>
      <c r="BH180" s="49">
        <v>0</v>
      </c>
      <c r="BI180" s="49"/>
      <c r="BJ180" s="166"/>
      <c r="BK180" s="166"/>
      <c r="BL180" s="166"/>
      <c r="BM180" s="149">
        <v>0</v>
      </c>
    </row>
    <row r="181" spans="2:65" ht="18" hidden="1" customHeight="1" outlineLevel="3">
      <c r="B181" s="166" t="s">
        <v>893</v>
      </c>
      <c r="C181" s="166" t="s">
        <v>630</v>
      </c>
      <c r="D181" s="166" t="s">
        <v>915</v>
      </c>
      <c r="E181" s="167" t="s">
        <v>916</v>
      </c>
      <c r="F181" s="166"/>
      <c r="G181" s="49">
        <v>20000</v>
      </c>
      <c r="H181" s="49">
        <v>22102.266</v>
      </c>
      <c r="I181" s="49">
        <v>0</v>
      </c>
      <c r="J181" s="49">
        <v>22102.266</v>
      </c>
      <c r="K181" s="165">
        <v>2102.2659999999996</v>
      </c>
      <c r="L181" s="152">
        <v>1.1051133</v>
      </c>
      <c r="M181" s="49">
        <v>20000</v>
      </c>
      <c r="N181" s="49">
        <v>22102.266</v>
      </c>
      <c r="O181" s="49">
        <v>0</v>
      </c>
      <c r="P181" s="49">
        <v>22102.266</v>
      </c>
      <c r="Q181" s="165">
        <v>2102.2659999999996</v>
      </c>
      <c r="R181" s="152">
        <v>1.1051133</v>
      </c>
      <c r="S181" s="49">
        <v>0</v>
      </c>
      <c r="T181" s="49">
        <v>0</v>
      </c>
      <c r="U181" s="49">
        <v>0</v>
      </c>
      <c r="V181" s="49">
        <v>8775.0869999999995</v>
      </c>
      <c r="W181" s="49">
        <v>0</v>
      </c>
      <c r="X181" s="49">
        <v>2742.2190000000001</v>
      </c>
      <c r="Y181" s="49">
        <v>877.50900000000001</v>
      </c>
      <c r="Z181" s="49">
        <v>0</v>
      </c>
      <c r="AA181" s="49">
        <v>0</v>
      </c>
      <c r="AB181" s="49">
        <v>0</v>
      </c>
      <c r="AC181" s="49">
        <v>0</v>
      </c>
      <c r="AD181" s="49">
        <v>0</v>
      </c>
      <c r="AE181" s="49">
        <v>0</v>
      </c>
      <c r="AF181" s="49">
        <v>0</v>
      </c>
      <c r="AG181" s="49">
        <v>0</v>
      </c>
      <c r="AH181" s="49">
        <v>0</v>
      </c>
      <c r="AI181" s="49">
        <v>877.50900000000001</v>
      </c>
      <c r="AJ181" s="49">
        <v>877.50900000000001</v>
      </c>
      <c r="AK181" s="49">
        <v>0</v>
      </c>
      <c r="AL181" s="49">
        <v>0</v>
      </c>
      <c r="AM181" s="49">
        <v>3510.0360000000001</v>
      </c>
      <c r="AN181" s="49">
        <v>0</v>
      </c>
      <c r="AO181" s="49">
        <v>0</v>
      </c>
      <c r="AP181" s="49">
        <v>1371.11</v>
      </c>
      <c r="AQ181" s="49">
        <v>0</v>
      </c>
      <c r="AR181" s="49">
        <v>0</v>
      </c>
      <c r="AS181" s="49">
        <v>0</v>
      </c>
      <c r="AT181" s="49">
        <v>0</v>
      </c>
      <c r="AU181" s="49">
        <v>0</v>
      </c>
      <c r="AV181" s="49">
        <v>877.50900000000001</v>
      </c>
      <c r="AW181" s="49">
        <v>0</v>
      </c>
      <c r="AX181" s="49">
        <v>0</v>
      </c>
      <c r="AY181" s="49">
        <v>0</v>
      </c>
      <c r="AZ181" s="49">
        <v>1096.8889999999999</v>
      </c>
      <c r="BA181" s="49">
        <v>1096.8889999999999</v>
      </c>
      <c r="BB181" s="49">
        <v>0</v>
      </c>
      <c r="BC181" s="49">
        <v>0</v>
      </c>
      <c r="BD181" s="49">
        <v>0</v>
      </c>
      <c r="BE181" s="49">
        <v>0</v>
      </c>
      <c r="BF181" s="49">
        <v>0</v>
      </c>
      <c r="BG181" s="49">
        <v>0</v>
      </c>
      <c r="BH181" s="49">
        <v>0</v>
      </c>
      <c r="BI181" s="49"/>
      <c r="BJ181" s="166"/>
      <c r="BK181" s="166"/>
      <c r="BL181" s="166"/>
      <c r="BM181" s="149">
        <v>-3.637978807091713E-12</v>
      </c>
    </row>
    <row r="182" spans="2:65" ht="18" hidden="1" customHeight="1" outlineLevel="3">
      <c r="B182" s="166" t="s">
        <v>893</v>
      </c>
      <c r="C182" s="166" t="s">
        <v>134</v>
      </c>
      <c r="D182" s="166" t="s">
        <v>1164</v>
      </c>
      <c r="E182" s="167" t="s">
        <v>1165</v>
      </c>
      <c r="F182" s="166"/>
      <c r="G182" s="49">
        <v>20000</v>
      </c>
      <c r="H182" s="49">
        <v>21869.172999999999</v>
      </c>
      <c r="I182" s="49">
        <v>0</v>
      </c>
      <c r="J182" s="49">
        <v>21869.172999999999</v>
      </c>
      <c r="K182" s="165">
        <v>1869.1729999999989</v>
      </c>
      <c r="L182" s="152">
        <v>1.0934586499999999</v>
      </c>
      <c r="M182" s="49">
        <v>20000</v>
      </c>
      <c r="N182" s="49">
        <v>21869.172999999999</v>
      </c>
      <c r="O182" s="49">
        <v>0</v>
      </c>
      <c r="P182" s="49">
        <v>21869.172999999999</v>
      </c>
      <c r="Q182" s="165">
        <v>1869.1729999999989</v>
      </c>
      <c r="R182" s="152">
        <v>1.0934586499999999</v>
      </c>
      <c r="S182" s="49">
        <v>0</v>
      </c>
      <c r="T182" s="49">
        <v>0</v>
      </c>
      <c r="U182" s="49">
        <v>0</v>
      </c>
      <c r="V182" s="49">
        <v>6142.5609999999997</v>
      </c>
      <c r="W182" s="49">
        <v>0</v>
      </c>
      <c r="X182" s="49">
        <v>0</v>
      </c>
      <c r="Y182" s="49">
        <v>6142.5619999999999</v>
      </c>
      <c r="Z182" s="49">
        <v>0</v>
      </c>
      <c r="AA182" s="49">
        <v>0</v>
      </c>
      <c r="AB182" s="49">
        <v>0</v>
      </c>
      <c r="AC182" s="49">
        <v>822.66700000000003</v>
      </c>
      <c r="AD182" s="49">
        <v>0</v>
      </c>
      <c r="AE182" s="49">
        <v>0</v>
      </c>
      <c r="AF182" s="49">
        <v>0</v>
      </c>
      <c r="AG182" s="49">
        <v>0</v>
      </c>
      <c r="AH182" s="49">
        <v>0</v>
      </c>
      <c r="AI182" s="49">
        <v>877.50900000000001</v>
      </c>
      <c r="AJ182" s="49">
        <v>877.50900000000001</v>
      </c>
      <c r="AK182" s="49">
        <v>0</v>
      </c>
      <c r="AL182" s="49">
        <v>0</v>
      </c>
      <c r="AM182" s="49">
        <v>3510.0360000000001</v>
      </c>
      <c r="AN182" s="49">
        <v>0</v>
      </c>
      <c r="AO182" s="49">
        <v>0</v>
      </c>
      <c r="AP182" s="49">
        <v>0</v>
      </c>
      <c r="AQ182" s="49">
        <v>0</v>
      </c>
      <c r="AR182" s="49">
        <v>0</v>
      </c>
      <c r="AS182" s="49">
        <v>0</v>
      </c>
      <c r="AT182" s="49">
        <v>0</v>
      </c>
      <c r="AU182" s="49">
        <v>0</v>
      </c>
      <c r="AV182" s="49">
        <v>0</v>
      </c>
      <c r="AW182" s="49">
        <v>0</v>
      </c>
      <c r="AX182" s="49">
        <v>0</v>
      </c>
      <c r="AY182" s="49">
        <v>0</v>
      </c>
      <c r="AZ182" s="49">
        <v>1096.8889999999999</v>
      </c>
      <c r="BA182" s="49">
        <v>1096.8889999999999</v>
      </c>
      <c r="BB182" s="49">
        <v>0</v>
      </c>
      <c r="BC182" s="49">
        <v>0</v>
      </c>
      <c r="BD182" s="49">
        <v>0</v>
      </c>
      <c r="BE182" s="49">
        <v>1302.5509999999999</v>
      </c>
      <c r="BF182" s="49">
        <v>0</v>
      </c>
      <c r="BG182" s="49">
        <v>0</v>
      </c>
      <c r="BH182" s="49">
        <v>0</v>
      </c>
      <c r="BI182" s="49"/>
      <c r="BJ182" s="166"/>
      <c r="BK182" s="166"/>
      <c r="BL182" s="166"/>
      <c r="BM182" s="149">
        <v>-3.637978807091713E-12</v>
      </c>
    </row>
    <row r="183" spans="2:65" ht="18" hidden="1" customHeight="1" outlineLevel="3">
      <c r="B183" s="166" t="s">
        <v>893</v>
      </c>
      <c r="C183" s="166" t="s">
        <v>1230</v>
      </c>
      <c r="D183" s="166" t="s">
        <v>1194</v>
      </c>
      <c r="E183" s="167" t="s">
        <v>1195</v>
      </c>
      <c r="F183" s="166"/>
      <c r="G183" s="49">
        <v>20000</v>
      </c>
      <c r="H183" s="49">
        <v>20237.555</v>
      </c>
      <c r="I183" s="49">
        <v>0</v>
      </c>
      <c r="J183" s="49">
        <v>20237.555</v>
      </c>
      <c r="K183" s="165">
        <v>237.55500000000029</v>
      </c>
      <c r="L183" s="152">
        <v>1.01187775</v>
      </c>
      <c r="M183" s="49">
        <v>20000</v>
      </c>
      <c r="N183" s="49">
        <v>20237.555</v>
      </c>
      <c r="O183" s="49">
        <v>0</v>
      </c>
      <c r="P183" s="49">
        <v>20237.555</v>
      </c>
      <c r="Q183" s="165">
        <v>237.55500000000029</v>
      </c>
      <c r="R183" s="152">
        <v>1.01187775</v>
      </c>
      <c r="S183" s="49">
        <v>0</v>
      </c>
      <c r="T183" s="49">
        <v>0</v>
      </c>
      <c r="U183" s="49">
        <v>0</v>
      </c>
      <c r="V183" s="49">
        <v>5265.0519999999997</v>
      </c>
      <c r="W183" s="49">
        <v>0</v>
      </c>
      <c r="X183" s="49">
        <v>1371.11</v>
      </c>
      <c r="Y183" s="49">
        <v>4387.5439999999999</v>
      </c>
      <c r="Z183" s="49">
        <v>0</v>
      </c>
      <c r="AA183" s="49">
        <v>0</v>
      </c>
      <c r="AB183" s="49">
        <v>0</v>
      </c>
      <c r="AC183" s="49">
        <v>0</v>
      </c>
      <c r="AD183" s="49">
        <v>0</v>
      </c>
      <c r="AE183" s="49">
        <v>0</v>
      </c>
      <c r="AF183" s="49">
        <v>0</v>
      </c>
      <c r="AG183" s="49">
        <v>0</v>
      </c>
      <c r="AH183" s="49">
        <v>0</v>
      </c>
      <c r="AI183" s="49">
        <v>877.50900000000001</v>
      </c>
      <c r="AJ183" s="49">
        <v>1755.0170000000001</v>
      </c>
      <c r="AK183" s="49">
        <v>0</v>
      </c>
      <c r="AL183" s="49">
        <v>0</v>
      </c>
      <c r="AM183" s="49">
        <v>3510.0360000000001</v>
      </c>
      <c r="AN183" s="49">
        <v>0</v>
      </c>
      <c r="AO183" s="49">
        <v>0</v>
      </c>
      <c r="AP183" s="49">
        <v>0</v>
      </c>
      <c r="AQ183" s="49">
        <v>0</v>
      </c>
      <c r="AR183" s="49">
        <v>0</v>
      </c>
      <c r="AS183" s="49">
        <v>0</v>
      </c>
      <c r="AT183" s="49">
        <v>0</v>
      </c>
      <c r="AU183" s="49">
        <v>0</v>
      </c>
      <c r="AV183" s="49">
        <v>877.50900000000001</v>
      </c>
      <c r="AW183" s="49">
        <v>0</v>
      </c>
      <c r="AX183" s="49">
        <v>0</v>
      </c>
      <c r="AY183" s="49">
        <v>0</v>
      </c>
      <c r="AZ183" s="49">
        <v>1096.8889999999999</v>
      </c>
      <c r="BA183" s="49">
        <v>1096.8889999999999</v>
      </c>
      <c r="BB183" s="49">
        <v>0</v>
      </c>
      <c r="BC183" s="49">
        <v>0</v>
      </c>
      <c r="BD183" s="49">
        <v>0</v>
      </c>
      <c r="BE183" s="49">
        <v>0</v>
      </c>
      <c r="BF183" s="49">
        <v>0</v>
      </c>
      <c r="BG183" s="49">
        <v>0</v>
      </c>
      <c r="BH183" s="49">
        <v>0</v>
      </c>
      <c r="BI183" s="49"/>
      <c r="BJ183" s="166"/>
      <c r="BK183" s="166"/>
      <c r="BL183" s="166"/>
      <c r="BM183" s="149">
        <v>-7.2759576141834259E-12</v>
      </c>
    </row>
    <row r="184" spans="2:65" ht="18" hidden="1" customHeight="1" outlineLevel="3">
      <c r="B184" s="166" t="s">
        <v>893</v>
      </c>
      <c r="C184" s="166" t="s">
        <v>1233</v>
      </c>
      <c r="D184" s="166" t="s">
        <v>1234</v>
      </c>
      <c r="E184" s="167" t="s">
        <v>1235</v>
      </c>
      <c r="F184" s="166"/>
      <c r="G184" s="49">
        <v>20000</v>
      </c>
      <c r="H184" s="49">
        <v>22033.706999999999</v>
      </c>
      <c r="I184" s="49">
        <v>0</v>
      </c>
      <c r="J184" s="49">
        <v>22033.706999999999</v>
      </c>
      <c r="K184" s="165">
        <v>2033.7069999999985</v>
      </c>
      <c r="L184" s="152">
        <v>1.1016853499999999</v>
      </c>
      <c r="M184" s="49">
        <v>20000</v>
      </c>
      <c r="N184" s="49">
        <v>22033.706999999999</v>
      </c>
      <c r="O184" s="49">
        <v>0</v>
      </c>
      <c r="P184" s="49">
        <v>22033.706999999999</v>
      </c>
      <c r="Q184" s="165">
        <v>2033.7069999999985</v>
      </c>
      <c r="R184" s="152">
        <v>1.1016853499999999</v>
      </c>
      <c r="S184" s="49">
        <v>0</v>
      </c>
      <c r="T184" s="49">
        <v>0</v>
      </c>
      <c r="U184" s="49">
        <v>0</v>
      </c>
      <c r="V184" s="49">
        <v>14040.14</v>
      </c>
      <c r="W184" s="49">
        <v>0</v>
      </c>
      <c r="X184" s="49">
        <v>1371.11</v>
      </c>
      <c r="Y184" s="49">
        <v>877.50900000000001</v>
      </c>
      <c r="Z184" s="49">
        <v>0</v>
      </c>
      <c r="AA184" s="49">
        <v>0</v>
      </c>
      <c r="AB184" s="49">
        <v>0</v>
      </c>
      <c r="AC184" s="49">
        <v>0</v>
      </c>
      <c r="AD184" s="49">
        <v>0</v>
      </c>
      <c r="AE184" s="49">
        <v>1371.11</v>
      </c>
      <c r="AF184" s="49">
        <v>0</v>
      </c>
      <c r="AG184" s="49">
        <v>0</v>
      </c>
      <c r="AH184" s="49">
        <v>0</v>
      </c>
      <c r="AI184" s="49">
        <v>0</v>
      </c>
      <c r="AJ184" s="49">
        <v>877.50900000000001</v>
      </c>
      <c r="AK184" s="49">
        <v>0</v>
      </c>
      <c r="AL184" s="49">
        <v>0</v>
      </c>
      <c r="AM184" s="49">
        <v>0</v>
      </c>
      <c r="AN184" s="49">
        <v>0</v>
      </c>
      <c r="AO184" s="49">
        <v>0</v>
      </c>
      <c r="AP184" s="49">
        <v>0</v>
      </c>
      <c r="AQ184" s="49">
        <v>0</v>
      </c>
      <c r="AR184" s="49">
        <v>0</v>
      </c>
      <c r="AS184" s="49">
        <v>0</v>
      </c>
      <c r="AT184" s="49">
        <v>0</v>
      </c>
      <c r="AU184" s="49">
        <v>0</v>
      </c>
      <c r="AV184" s="49">
        <v>0</v>
      </c>
      <c r="AW184" s="49">
        <v>0</v>
      </c>
      <c r="AX184" s="49">
        <v>0</v>
      </c>
      <c r="AY184" s="49">
        <v>0</v>
      </c>
      <c r="AZ184" s="49">
        <v>1096.8889999999999</v>
      </c>
      <c r="BA184" s="49">
        <v>1096.8889999999999</v>
      </c>
      <c r="BB184" s="49">
        <v>0</v>
      </c>
      <c r="BC184" s="49">
        <v>0</v>
      </c>
      <c r="BD184" s="49">
        <v>0</v>
      </c>
      <c r="BE184" s="49">
        <v>1302.5509999999999</v>
      </c>
      <c r="BF184" s="49">
        <v>0</v>
      </c>
      <c r="BG184" s="49">
        <v>0</v>
      </c>
      <c r="BH184" s="49">
        <v>0</v>
      </c>
      <c r="BI184" s="49"/>
      <c r="BJ184" s="166"/>
      <c r="BK184" s="166"/>
      <c r="BL184" s="166"/>
      <c r="BM184" s="149">
        <v>-3.637978807091713E-12</v>
      </c>
    </row>
    <row r="185" spans="2:65" ht="18" hidden="1" customHeight="1" outlineLevel="3">
      <c r="B185" s="166" t="s">
        <v>893</v>
      </c>
      <c r="C185" s="166" t="s">
        <v>1233</v>
      </c>
      <c r="D185" s="166" t="s">
        <v>1266</v>
      </c>
      <c r="E185" s="167" t="s">
        <v>1267</v>
      </c>
      <c r="F185" s="166"/>
      <c r="G185" s="49">
        <v>20000</v>
      </c>
      <c r="H185" s="49">
        <v>22911.216</v>
      </c>
      <c r="I185" s="49">
        <v>0</v>
      </c>
      <c r="J185" s="49">
        <v>22911.216</v>
      </c>
      <c r="K185" s="165">
        <v>2911.2160000000003</v>
      </c>
      <c r="L185" s="152">
        <v>1.1455607999999999</v>
      </c>
      <c r="M185" s="49">
        <v>20000</v>
      </c>
      <c r="N185" s="49">
        <v>22911.216</v>
      </c>
      <c r="O185" s="49">
        <v>0</v>
      </c>
      <c r="P185" s="49">
        <v>22911.216</v>
      </c>
      <c r="Q185" s="165">
        <v>2911.2160000000003</v>
      </c>
      <c r="R185" s="152">
        <v>1.1455607999999999</v>
      </c>
      <c r="S185" s="49">
        <v>0</v>
      </c>
      <c r="T185" s="49">
        <v>0</v>
      </c>
      <c r="U185" s="49">
        <v>0</v>
      </c>
      <c r="V185" s="49">
        <v>14040.141</v>
      </c>
      <c r="W185" s="49">
        <v>0</v>
      </c>
      <c r="X185" s="49">
        <v>1371.11</v>
      </c>
      <c r="Y185" s="49">
        <v>0</v>
      </c>
      <c r="Z185" s="49">
        <v>0</v>
      </c>
      <c r="AA185" s="49">
        <v>0</v>
      </c>
      <c r="AB185" s="49">
        <v>0</v>
      </c>
      <c r="AC185" s="49">
        <v>0</v>
      </c>
      <c r="AD185" s="49">
        <v>0</v>
      </c>
      <c r="AE185" s="49">
        <v>1371.11</v>
      </c>
      <c r="AF185" s="49">
        <v>0</v>
      </c>
      <c r="AG185" s="49">
        <v>0</v>
      </c>
      <c r="AH185" s="49">
        <v>0</v>
      </c>
      <c r="AI185" s="49">
        <v>0</v>
      </c>
      <c r="AJ185" s="49">
        <v>877.50900000000001</v>
      </c>
      <c r="AK185" s="49">
        <v>0</v>
      </c>
      <c r="AL185" s="49">
        <v>0</v>
      </c>
      <c r="AM185" s="49">
        <v>1755.0170000000001</v>
      </c>
      <c r="AN185" s="49">
        <v>0</v>
      </c>
      <c r="AO185" s="49">
        <v>0</v>
      </c>
      <c r="AP185" s="49">
        <v>0</v>
      </c>
      <c r="AQ185" s="49">
        <v>0</v>
      </c>
      <c r="AR185" s="49">
        <v>0</v>
      </c>
      <c r="AS185" s="49">
        <v>0</v>
      </c>
      <c r="AT185" s="49">
        <v>0</v>
      </c>
      <c r="AU185" s="49">
        <v>0</v>
      </c>
      <c r="AV185" s="49">
        <v>0</v>
      </c>
      <c r="AW185" s="49">
        <v>0</v>
      </c>
      <c r="AX185" s="49">
        <v>0</v>
      </c>
      <c r="AY185" s="49">
        <v>0</v>
      </c>
      <c r="AZ185" s="49">
        <v>1096.8889999999999</v>
      </c>
      <c r="BA185" s="49">
        <v>1096.8889999999999</v>
      </c>
      <c r="BB185" s="49">
        <v>0</v>
      </c>
      <c r="BC185" s="49">
        <v>0</v>
      </c>
      <c r="BD185" s="49">
        <v>0</v>
      </c>
      <c r="BE185" s="49">
        <v>1302.5509999999999</v>
      </c>
      <c r="BF185" s="49">
        <v>0</v>
      </c>
      <c r="BG185" s="49">
        <v>0</v>
      </c>
      <c r="BH185" s="49">
        <v>0</v>
      </c>
      <c r="BI185" s="49"/>
      <c r="BJ185" s="166"/>
      <c r="BK185" s="166"/>
      <c r="BL185" s="166"/>
      <c r="BM185" s="149">
        <v>0</v>
      </c>
    </row>
    <row r="186" spans="2:65" ht="18" hidden="1" customHeight="1" outlineLevel="3">
      <c r="B186" s="166" t="s">
        <v>893</v>
      </c>
      <c r="C186" s="166" t="s">
        <v>1233</v>
      </c>
      <c r="D186" s="166" t="s">
        <v>1284</v>
      </c>
      <c r="E186" s="167" t="s">
        <v>1285</v>
      </c>
      <c r="F186" s="166"/>
      <c r="G186" s="49"/>
      <c r="H186" s="49">
        <v>20204.651000000002</v>
      </c>
      <c r="I186" s="49">
        <v>0</v>
      </c>
      <c r="J186" s="49">
        <v>20204.651000000002</v>
      </c>
      <c r="K186" s="165">
        <v>20204.651000000002</v>
      </c>
      <c r="L186" s="152">
        <v>1</v>
      </c>
      <c r="M186" s="49"/>
      <c r="N186" s="49">
        <v>20204.651000000002</v>
      </c>
      <c r="O186" s="49">
        <v>0</v>
      </c>
      <c r="P186" s="49">
        <v>20204.651000000002</v>
      </c>
      <c r="Q186" s="165">
        <v>20204.651000000002</v>
      </c>
      <c r="R186" s="152">
        <v>1</v>
      </c>
      <c r="S186" s="49">
        <v>0</v>
      </c>
      <c r="T186" s="49">
        <v>0</v>
      </c>
      <c r="U186" s="49">
        <v>0</v>
      </c>
      <c r="V186" s="49">
        <v>5265.0519999999997</v>
      </c>
      <c r="W186" s="49">
        <v>0</v>
      </c>
      <c r="X186" s="49">
        <v>2742.2190000000001</v>
      </c>
      <c r="Y186" s="49">
        <v>3861.0390000000002</v>
      </c>
      <c r="Z186" s="49">
        <v>0</v>
      </c>
      <c r="AA186" s="49">
        <v>0</v>
      </c>
      <c r="AB186" s="49">
        <v>0</v>
      </c>
      <c r="AC186" s="49">
        <v>0</v>
      </c>
      <c r="AD186" s="49">
        <v>0</v>
      </c>
      <c r="AE186" s="49">
        <v>0</v>
      </c>
      <c r="AF186" s="49">
        <v>0</v>
      </c>
      <c r="AG186" s="49">
        <v>0</v>
      </c>
      <c r="AH186" s="49">
        <v>0</v>
      </c>
      <c r="AI186" s="49">
        <v>877.50900000000001</v>
      </c>
      <c r="AJ186" s="49">
        <v>877.50900000000001</v>
      </c>
      <c r="AK186" s="49">
        <v>0</v>
      </c>
      <c r="AL186" s="49">
        <v>0</v>
      </c>
      <c r="AM186" s="49">
        <v>3510.0360000000001</v>
      </c>
      <c r="AN186" s="49">
        <v>0</v>
      </c>
      <c r="AO186" s="49">
        <v>0</v>
      </c>
      <c r="AP186" s="49">
        <v>0</v>
      </c>
      <c r="AQ186" s="49">
        <v>0</v>
      </c>
      <c r="AR186" s="49">
        <v>0</v>
      </c>
      <c r="AS186" s="49">
        <v>0</v>
      </c>
      <c r="AT186" s="49">
        <v>0</v>
      </c>
      <c r="AU186" s="49">
        <v>0</v>
      </c>
      <c r="AV186" s="49">
        <v>877.50900000000001</v>
      </c>
      <c r="AW186" s="49">
        <v>0</v>
      </c>
      <c r="AX186" s="49">
        <v>0</v>
      </c>
      <c r="AY186" s="49">
        <v>0</v>
      </c>
      <c r="AZ186" s="49">
        <v>1096.8889999999999</v>
      </c>
      <c r="BA186" s="49">
        <v>1096.8889999999999</v>
      </c>
      <c r="BB186" s="49">
        <v>0</v>
      </c>
      <c r="BC186" s="49">
        <v>0</v>
      </c>
      <c r="BD186" s="49">
        <v>0</v>
      </c>
      <c r="BE186" s="49">
        <v>0</v>
      </c>
      <c r="BF186" s="49">
        <v>0</v>
      </c>
      <c r="BG186" s="49">
        <v>0</v>
      </c>
      <c r="BH186" s="49">
        <v>0</v>
      </c>
      <c r="BI186" s="49"/>
      <c r="BJ186" s="166"/>
      <c r="BK186" s="166"/>
      <c r="BL186" s="166"/>
      <c r="BM186" s="149">
        <v>-3.637978807091713E-12</v>
      </c>
    </row>
    <row r="187" spans="2:65" ht="18" hidden="1" customHeight="1" outlineLevel="2">
      <c r="B187" s="158" t="s">
        <v>893</v>
      </c>
      <c r="C187" s="158"/>
      <c r="D187" s="158"/>
      <c r="E187" s="159" t="s">
        <v>917</v>
      </c>
      <c r="F187" s="158"/>
      <c r="G187" s="160">
        <v>708849</v>
      </c>
      <c r="H187" s="160">
        <v>813382.31</v>
      </c>
      <c r="I187" s="160">
        <v>0</v>
      </c>
      <c r="J187" s="160">
        <v>813382.31</v>
      </c>
      <c r="K187" s="168">
        <v>104533.31</v>
      </c>
      <c r="L187" s="161">
        <v>1.1474690801567049</v>
      </c>
      <c r="M187" s="160">
        <v>708849</v>
      </c>
      <c r="N187" s="160">
        <v>813382.31</v>
      </c>
      <c r="O187" s="160">
        <v>0</v>
      </c>
      <c r="P187" s="160">
        <v>813382.31</v>
      </c>
      <c r="Q187" s="168">
        <v>104533.31</v>
      </c>
      <c r="R187" s="161">
        <v>1.1474690801567049</v>
      </c>
      <c r="S187" s="160">
        <v>5703.7919999999995</v>
      </c>
      <c r="T187" s="160">
        <v>0</v>
      </c>
      <c r="U187" s="160">
        <v>0</v>
      </c>
      <c r="V187" s="160">
        <v>327135.28600000002</v>
      </c>
      <c r="W187" s="160">
        <v>0</v>
      </c>
      <c r="X187" s="160">
        <v>37842.625999999997</v>
      </c>
      <c r="Y187" s="160">
        <v>192174.43499999997</v>
      </c>
      <c r="Z187" s="160">
        <v>0</v>
      </c>
      <c r="AA187" s="160">
        <v>0</v>
      </c>
      <c r="AB187" s="160">
        <v>0</v>
      </c>
      <c r="AC187" s="160">
        <v>4113.3370000000004</v>
      </c>
      <c r="AD187" s="160">
        <v>0</v>
      </c>
      <c r="AE187" s="160">
        <v>8226.66</v>
      </c>
      <c r="AF187" s="160">
        <v>0</v>
      </c>
      <c r="AG187" s="160">
        <v>0</v>
      </c>
      <c r="AH187" s="160">
        <v>0</v>
      </c>
      <c r="AI187" s="160">
        <v>10530.107</v>
      </c>
      <c r="AJ187" s="160">
        <v>21937.721999999994</v>
      </c>
      <c r="AK187" s="160">
        <v>0</v>
      </c>
      <c r="AL187" s="160">
        <v>0</v>
      </c>
      <c r="AM187" s="160">
        <v>128291.79999999999</v>
      </c>
      <c r="AN187" s="160">
        <v>0</v>
      </c>
      <c r="AO187" s="160">
        <v>0</v>
      </c>
      <c r="AP187" s="160">
        <v>6855.5489999999991</v>
      </c>
      <c r="AQ187" s="160">
        <v>2632.527</v>
      </c>
      <c r="AR187" s="160">
        <v>0</v>
      </c>
      <c r="AS187" s="160">
        <v>0</v>
      </c>
      <c r="AT187" s="160">
        <v>0</v>
      </c>
      <c r="AU187" s="160">
        <v>0</v>
      </c>
      <c r="AV187" s="160">
        <v>11407.617</v>
      </c>
      <c r="AW187" s="160">
        <v>0</v>
      </c>
      <c r="AX187" s="160">
        <v>0</v>
      </c>
      <c r="AY187" s="160">
        <v>0</v>
      </c>
      <c r="AZ187" s="160">
        <v>18208.357999999993</v>
      </c>
      <c r="BA187" s="160">
        <v>19305.246999999992</v>
      </c>
      <c r="BB187" s="160">
        <v>0</v>
      </c>
      <c r="BC187" s="160">
        <v>0</v>
      </c>
      <c r="BD187" s="160">
        <v>0</v>
      </c>
      <c r="BE187" s="160">
        <v>19017.246999999996</v>
      </c>
      <c r="BF187" s="160">
        <v>0</v>
      </c>
      <c r="BG187" s="160">
        <v>0</v>
      </c>
      <c r="BH187" s="160">
        <v>0</v>
      </c>
      <c r="BI187" s="160"/>
      <c r="BJ187" s="161"/>
      <c r="BK187" s="160"/>
      <c r="BL187" s="161"/>
      <c r="BM187" s="149">
        <v>-2.3283064365386963E-10</v>
      </c>
    </row>
    <row r="188" spans="2:65" ht="18" customHeight="1" outlineLevel="1" collapsed="1">
      <c r="B188" s="153" t="s">
        <v>893</v>
      </c>
      <c r="C188" s="153"/>
      <c r="D188" s="153" t="s">
        <v>143</v>
      </c>
      <c r="E188" s="153"/>
      <c r="F188" s="153"/>
      <c r="G188" s="154">
        <v>10422294.753035799</v>
      </c>
      <c r="H188" s="154">
        <v>7499183.7170000002</v>
      </c>
      <c r="I188" s="154">
        <v>-284265.11736000003</v>
      </c>
      <c r="J188" s="154">
        <v>7214918.5996400006</v>
      </c>
      <c r="K188" s="155">
        <v>-3207376.1533957995</v>
      </c>
      <c r="L188" s="156">
        <v>0.69225816104830884</v>
      </c>
      <c r="M188" s="154">
        <v>10226214.753035799</v>
      </c>
      <c r="N188" s="154">
        <v>7499183.7170000002</v>
      </c>
      <c r="O188" s="154">
        <v>-284265.11736000003</v>
      </c>
      <c r="P188" s="154">
        <v>7214918.5996400006</v>
      </c>
      <c r="Q188" s="155">
        <v>-3011296.1533957995</v>
      </c>
      <c r="R188" s="156">
        <v>0.70553169221271717</v>
      </c>
      <c r="S188" s="154">
        <v>22828.603999999999</v>
      </c>
      <c r="T188" s="154">
        <v>0</v>
      </c>
      <c r="U188" s="154">
        <v>0</v>
      </c>
      <c r="V188" s="154">
        <v>2652354.6680000001</v>
      </c>
      <c r="W188" s="154">
        <v>0</v>
      </c>
      <c r="X188" s="154">
        <v>392652.20699999994</v>
      </c>
      <c r="Y188" s="154">
        <v>1323802.692</v>
      </c>
      <c r="Z188" s="154">
        <v>0</v>
      </c>
      <c r="AA188" s="154">
        <v>0</v>
      </c>
      <c r="AB188" s="154">
        <v>0</v>
      </c>
      <c r="AC188" s="154">
        <v>55488.106</v>
      </c>
      <c r="AD188" s="154">
        <v>0</v>
      </c>
      <c r="AE188" s="154">
        <v>93851.054999999993</v>
      </c>
      <c r="AF188" s="154">
        <v>207736.79199999999</v>
      </c>
      <c r="AG188" s="154">
        <v>1585.634</v>
      </c>
      <c r="AH188" s="154">
        <v>0</v>
      </c>
      <c r="AI188" s="154">
        <v>244233.99599999996</v>
      </c>
      <c r="AJ188" s="154">
        <v>350376.75199999998</v>
      </c>
      <c r="AK188" s="154">
        <v>0</v>
      </c>
      <c r="AL188" s="154">
        <v>0</v>
      </c>
      <c r="AM188" s="154">
        <v>1195987.27</v>
      </c>
      <c r="AN188" s="154">
        <v>0</v>
      </c>
      <c r="AO188" s="154">
        <v>0</v>
      </c>
      <c r="AP188" s="154">
        <v>83805.576000000001</v>
      </c>
      <c r="AQ188" s="154">
        <v>5497.8619999999992</v>
      </c>
      <c r="AR188" s="154">
        <v>181042.42800000001</v>
      </c>
      <c r="AS188" s="154">
        <v>0</v>
      </c>
      <c r="AT188" s="154">
        <v>0</v>
      </c>
      <c r="AU188" s="154">
        <v>0</v>
      </c>
      <c r="AV188" s="154">
        <v>242783.41899999999</v>
      </c>
      <c r="AW188" s="154">
        <v>6984.2810000000009</v>
      </c>
      <c r="AX188" s="154">
        <v>537.25199999999995</v>
      </c>
      <c r="AY188" s="154">
        <v>537.25199999999995</v>
      </c>
      <c r="AZ188" s="154">
        <v>180950.826</v>
      </c>
      <c r="BA188" s="154">
        <v>166154.02100000001</v>
      </c>
      <c r="BB188" s="154">
        <v>0</v>
      </c>
      <c r="BC188" s="154">
        <v>0</v>
      </c>
      <c r="BD188" s="154">
        <v>0</v>
      </c>
      <c r="BE188" s="154">
        <v>89993.024000000005</v>
      </c>
      <c r="BF188" s="154">
        <v>0</v>
      </c>
      <c r="BG188" s="154">
        <v>0</v>
      </c>
      <c r="BH188" s="154">
        <v>0</v>
      </c>
      <c r="BI188" s="154">
        <v>7350055.7396799996</v>
      </c>
      <c r="BJ188" s="156">
        <v>-1.8385866016015107E-2</v>
      </c>
      <c r="BK188" s="154">
        <v>8004627.2950999998</v>
      </c>
      <c r="BL188" s="156">
        <v>-9.8656522826917392E-2</v>
      </c>
      <c r="BM188" s="149">
        <v>1.3969838619232178E-9</v>
      </c>
    </row>
    <row r="189" spans="2:65" ht="18" hidden="1" customHeight="1" outlineLevel="3">
      <c r="B189" s="150" t="s">
        <v>744</v>
      </c>
      <c r="C189" s="150" t="s">
        <v>1139</v>
      </c>
      <c r="D189" s="151">
        <v>2114</v>
      </c>
      <c r="E189" s="151" t="s">
        <v>179</v>
      </c>
      <c r="F189" s="166"/>
      <c r="G189" s="49">
        <v>2651539.7549999999</v>
      </c>
      <c r="H189" s="49">
        <v>1906086.4069999999</v>
      </c>
      <c r="I189" s="49">
        <v>-11957.993279999999</v>
      </c>
      <c r="J189" s="49">
        <v>1894128.4137199998</v>
      </c>
      <c r="K189" s="165">
        <v>-757411.34128000005</v>
      </c>
      <c r="L189" s="152">
        <v>0.71435037326830497</v>
      </c>
      <c r="M189" s="49">
        <v>2612779.7549999999</v>
      </c>
      <c r="N189" s="49">
        <v>1905198.8709999998</v>
      </c>
      <c r="O189" s="49">
        <v>-11957.993279999999</v>
      </c>
      <c r="P189" s="49">
        <v>1893240.8777199998</v>
      </c>
      <c r="Q189" s="165">
        <v>-719538.87728000013</v>
      </c>
      <c r="R189" s="152">
        <v>0.72460791006090741</v>
      </c>
      <c r="S189" s="49">
        <v>3156.2040000000002</v>
      </c>
      <c r="T189" s="49">
        <v>0</v>
      </c>
      <c r="U189" s="49">
        <v>0</v>
      </c>
      <c r="V189" s="49">
        <v>634390.20700000005</v>
      </c>
      <c r="W189" s="49">
        <v>0</v>
      </c>
      <c r="X189" s="49">
        <v>35882.201999999997</v>
      </c>
      <c r="Y189" s="49">
        <v>662317.04200000002</v>
      </c>
      <c r="Z189" s="49">
        <v>0</v>
      </c>
      <c r="AA189" s="49">
        <v>0</v>
      </c>
      <c r="AB189" s="49">
        <v>0</v>
      </c>
      <c r="AC189" s="49">
        <v>0</v>
      </c>
      <c r="AD189" s="49">
        <v>81.77</v>
      </c>
      <c r="AE189" s="49">
        <v>20432.893</v>
      </c>
      <c r="AF189" s="49">
        <v>2364.913</v>
      </c>
      <c r="AG189" s="49">
        <v>0</v>
      </c>
      <c r="AH189" s="49">
        <v>0</v>
      </c>
      <c r="AI189" s="49">
        <v>24161.802</v>
      </c>
      <c r="AJ189" s="49">
        <v>40804.351000000002</v>
      </c>
      <c r="AK189" s="49">
        <v>0</v>
      </c>
      <c r="AL189" s="49">
        <v>0</v>
      </c>
      <c r="AM189" s="49">
        <v>99219.630999999994</v>
      </c>
      <c r="AN189" s="49">
        <v>0</v>
      </c>
      <c r="AO189" s="49">
        <v>0</v>
      </c>
      <c r="AP189" s="49">
        <v>66348.061000000002</v>
      </c>
      <c r="AQ189" s="49">
        <v>287320.22899999999</v>
      </c>
      <c r="AR189" s="49">
        <v>4101.165</v>
      </c>
      <c r="AS189" s="49">
        <v>0</v>
      </c>
      <c r="AT189" s="49">
        <v>0</v>
      </c>
      <c r="AU189" s="49">
        <v>0</v>
      </c>
      <c r="AV189" s="49">
        <v>14490.759</v>
      </c>
      <c r="AW189" s="49">
        <v>0</v>
      </c>
      <c r="AX189" s="49">
        <v>0</v>
      </c>
      <c r="AY189" s="49">
        <v>617.01099999999997</v>
      </c>
      <c r="AZ189" s="49">
        <v>2106.38</v>
      </c>
      <c r="BA189" s="49">
        <v>1979.165</v>
      </c>
      <c r="BB189" s="49">
        <v>0</v>
      </c>
      <c r="BC189" s="49">
        <v>0</v>
      </c>
      <c r="BD189" s="49">
        <v>0</v>
      </c>
      <c r="BE189" s="49">
        <v>5425.0860000000002</v>
      </c>
      <c r="BF189" s="49">
        <v>569.423</v>
      </c>
      <c r="BG189" s="49">
        <v>0</v>
      </c>
      <c r="BH189" s="49">
        <v>318.113</v>
      </c>
      <c r="BI189" s="49"/>
      <c r="BJ189" s="152"/>
      <c r="BK189" s="49"/>
      <c r="BL189" s="152"/>
      <c r="BM189" s="149">
        <v>5.4569682106375694E-11</v>
      </c>
    </row>
    <row r="190" spans="2:65" ht="18" customHeight="1" outlineLevel="1" collapsed="1">
      <c r="B190" s="153" t="s">
        <v>744</v>
      </c>
      <c r="C190" s="153"/>
      <c r="D190" s="153" t="s">
        <v>178</v>
      </c>
      <c r="E190" s="153"/>
      <c r="F190" s="153"/>
      <c r="G190" s="154">
        <v>2651539.7549999999</v>
      </c>
      <c r="H190" s="154">
        <v>1906086.4069999999</v>
      </c>
      <c r="I190" s="154">
        <v>-11957.993279999999</v>
      </c>
      <c r="J190" s="154">
        <v>1894128.4137199998</v>
      </c>
      <c r="K190" s="155">
        <v>-757411.34128000005</v>
      </c>
      <c r="L190" s="156">
        <v>0.71435037326830497</v>
      </c>
      <c r="M190" s="154">
        <v>2612779.7549999999</v>
      </c>
      <c r="N190" s="154">
        <v>1905198.8709999998</v>
      </c>
      <c r="O190" s="154">
        <v>-11957.993279999999</v>
      </c>
      <c r="P190" s="154">
        <v>1893240.8777199998</v>
      </c>
      <c r="Q190" s="155">
        <v>-719538.87728000013</v>
      </c>
      <c r="R190" s="156">
        <v>0.72460791006090741</v>
      </c>
      <c r="S190" s="154">
        <v>3156.2040000000002</v>
      </c>
      <c r="T190" s="154">
        <v>0</v>
      </c>
      <c r="U190" s="154">
        <v>0</v>
      </c>
      <c r="V190" s="154">
        <v>634390.20700000005</v>
      </c>
      <c r="W190" s="154">
        <v>0</v>
      </c>
      <c r="X190" s="154">
        <v>35882.201999999997</v>
      </c>
      <c r="Y190" s="154">
        <v>662317.04200000002</v>
      </c>
      <c r="Z190" s="154">
        <v>0</v>
      </c>
      <c r="AA190" s="154">
        <v>0</v>
      </c>
      <c r="AB190" s="154">
        <v>0</v>
      </c>
      <c r="AC190" s="154">
        <v>0</v>
      </c>
      <c r="AD190" s="154">
        <v>81.77</v>
      </c>
      <c r="AE190" s="154">
        <v>20432.893</v>
      </c>
      <c r="AF190" s="154">
        <v>2364.913</v>
      </c>
      <c r="AG190" s="154">
        <v>0</v>
      </c>
      <c r="AH190" s="154">
        <v>0</v>
      </c>
      <c r="AI190" s="154">
        <v>24161.802</v>
      </c>
      <c r="AJ190" s="154">
        <v>40804.351000000002</v>
      </c>
      <c r="AK190" s="154">
        <v>0</v>
      </c>
      <c r="AL190" s="154">
        <v>0</v>
      </c>
      <c r="AM190" s="154">
        <v>99219.630999999994</v>
      </c>
      <c r="AN190" s="154">
        <v>0</v>
      </c>
      <c r="AO190" s="154">
        <v>0</v>
      </c>
      <c r="AP190" s="154">
        <v>66348.061000000002</v>
      </c>
      <c r="AQ190" s="154">
        <v>287320.22899999999</v>
      </c>
      <c r="AR190" s="154">
        <v>4101.165</v>
      </c>
      <c r="AS190" s="154">
        <v>0</v>
      </c>
      <c r="AT190" s="154">
        <v>0</v>
      </c>
      <c r="AU190" s="154">
        <v>0</v>
      </c>
      <c r="AV190" s="154">
        <v>14490.759</v>
      </c>
      <c r="AW190" s="154">
        <v>0</v>
      </c>
      <c r="AX190" s="154">
        <v>0</v>
      </c>
      <c r="AY190" s="154">
        <v>617.01099999999997</v>
      </c>
      <c r="AZ190" s="154">
        <v>2106.38</v>
      </c>
      <c r="BA190" s="154">
        <v>1979.165</v>
      </c>
      <c r="BB190" s="154">
        <v>0</v>
      </c>
      <c r="BC190" s="154">
        <v>0</v>
      </c>
      <c r="BD190" s="154">
        <v>0</v>
      </c>
      <c r="BE190" s="154">
        <v>5425.0860000000002</v>
      </c>
      <c r="BF190" s="154">
        <v>569.423</v>
      </c>
      <c r="BG190" s="154">
        <v>0</v>
      </c>
      <c r="BH190" s="154">
        <v>318.113</v>
      </c>
      <c r="BI190" s="154">
        <v>1198816.5806</v>
      </c>
      <c r="BJ190" s="156">
        <v>0.57999851217606668</v>
      </c>
      <c r="BK190" s="154">
        <v>1357137.7209999999</v>
      </c>
      <c r="BL190" s="156">
        <v>0.39567884998754677</v>
      </c>
      <c r="BM190" s="149">
        <v>5.4569682106375694E-11</v>
      </c>
    </row>
    <row r="191" spans="2:65" ht="18" hidden="1" customHeight="1" outlineLevel="3">
      <c r="B191" s="150" t="s">
        <v>918</v>
      </c>
      <c r="C191" s="150" t="s">
        <v>144</v>
      </c>
      <c r="D191" s="150" t="s">
        <v>283</v>
      </c>
      <c r="E191" s="151" t="s">
        <v>300</v>
      </c>
      <c r="F191" s="150" t="s">
        <v>145</v>
      </c>
      <c r="G191" s="49">
        <v>857059.6</v>
      </c>
      <c r="H191" s="49">
        <v>342063.41</v>
      </c>
      <c r="I191" s="49">
        <v>-21415.160159999999</v>
      </c>
      <c r="J191" s="49">
        <v>320648.24983999995</v>
      </c>
      <c r="K191" s="165">
        <v>-536411.35016000003</v>
      </c>
      <c r="L191" s="152">
        <v>0.37412596491539207</v>
      </c>
      <c r="M191" s="49">
        <v>834259.6</v>
      </c>
      <c r="N191" s="49">
        <v>342063.41</v>
      </c>
      <c r="O191" s="49">
        <v>-21415.160159999999</v>
      </c>
      <c r="P191" s="49">
        <v>320648.24983999995</v>
      </c>
      <c r="Q191" s="165">
        <v>-513611.35016000003</v>
      </c>
      <c r="R191" s="152">
        <v>0.38435068633312697</v>
      </c>
      <c r="S191" s="49">
        <v>0</v>
      </c>
      <c r="T191" s="49">
        <v>0</v>
      </c>
      <c r="U191" s="49">
        <v>0</v>
      </c>
      <c r="V191" s="49">
        <v>179083.44</v>
      </c>
      <c r="W191" s="49">
        <v>0</v>
      </c>
      <c r="X191" s="49">
        <v>1399.0909999999999</v>
      </c>
      <c r="Y191" s="49">
        <v>67693.539999999994</v>
      </c>
      <c r="Z191" s="49">
        <v>0</v>
      </c>
      <c r="AA191" s="49">
        <v>0</v>
      </c>
      <c r="AB191" s="49">
        <v>0</v>
      </c>
      <c r="AC191" s="49">
        <v>0</v>
      </c>
      <c r="AD191" s="49">
        <v>0</v>
      </c>
      <c r="AE191" s="49">
        <v>0</v>
      </c>
      <c r="AF191" s="49">
        <v>12535.84</v>
      </c>
      <c r="AG191" s="49">
        <v>0</v>
      </c>
      <c r="AH191" s="49">
        <v>0</v>
      </c>
      <c r="AI191" s="49">
        <v>30981.435000000001</v>
      </c>
      <c r="AJ191" s="49">
        <v>1074.501</v>
      </c>
      <c r="AK191" s="49">
        <v>0</v>
      </c>
      <c r="AL191" s="49">
        <v>0</v>
      </c>
      <c r="AM191" s="49">
        <v>1790.8340000000001</v>
      </c>
      <c r="AN191" s="49">
        <v>0</v>
      </c>
      <c r="AO191" s="49">
        <v>0</v>
      </c>
      <c r="AP191" s="49">
        <v>13990.914000000001</v>
      </c>
      <c r="AQ191" s="49">
        <v>0</v>
      </c>
      <c r="AR191" s="49">
        <v>8674.3670000000002</v>
      </c>
      <c r="AS191" s="49">
        <v>0</v>
      </c>
      <c r="AT191" s="49">
        <v>0</v>
      </c>
      <c r="AU191" s="49">
        <v>0</v>
      </c>
      <c r="AV191" s="49">
        <v>7700.5879999999997</v>
      </c>
      <c r="AW191" s="49">
        <v>0</v>
      </c>
      <c r="AX191" s="49">
        <v>0</v>
      </c>
      <c r="AY191" s="49">
        <v>0</v>
      </c>
      <c r="AZ191" s="49">
        <v>6715.6450000000004</v>
      </c>
      <c r="BA191" s="49">
        <v>1119.2739999999999</v>
      </c>
      <c r="BB191" s="49">
        <v>0</v>
      </c>
      <c r="BC191" s="49">
        <v>0</v>
      </c>
      <c r="BD191" s="49">
        <v>0</v>
      </c>
      <c r="BE191" s="49">
        <v>9303.9410000000007</v>
      </c>
      <c r="BF191" s="49">
        <v>0</v>
      </c>
      <c r="BG191" s="49">
        <v>0</v>
      </c>
      <c r="BH191" s="49">
        <v>0</v>
      </c>
      <c r="BI191" s="49"/>
      <c r="BJ191" s="152"/>
      <c r="BK191" s="49"/>
      <c r="BL191" s="152"/>
      <c r="BM191" s="149">
        <v>2.9103830456733704E-11</v>
      </c>
    </row>
    <row r="192" spans="2:65" ht="18" hidden="1" customHeight="1" outlineLevel="3">
      <c r="B192" s="166" t="s">
        <v>918</v>
      </c>
      <c r="C192" s="166" t="s">
        <v>195</v>
      </c>
      <c r="D192" s="166" t="s">
        <v>282</v>
      </c>
      <c r="E192" s="167" t="s">
        <v>188</v>
      </c>
      <c r="F192" s="166" t="s">
        <v>635</v>
      </c>
      <c r="G192" s="49">
        <v>2033246.0499999998</v>
      </c>
      <c r="H192" s="49">
        <v>1029452.884</v>
      </c>
      <c r="I192" s="49">
        <v>-53122.490279999991</v>
      </c>
      <c r="J192" s="49">
        <v>976330.39371999993</v>
      </c>
      <c r="K192" s="165">
        <v>-1056915.6562799998</v>
      </c>
      <c r="L192" s="152">
        <v>0.48018310116476065</v>
      </c>
      <c r="M192" s="49">
        <v>1980806.0499999998</v>
      </c>
      <c r="N192" s="49">
        <v>1029452.884</v>
      </c>
      <c r="O192" s="49">
        <v>-53122.490279999991</v>
      </c>
      <c r="P192" s="49">
        <v>976330.39371999993</v>
      </c>
      <c r="Q192" s="165">
        <v>-1004475.6562799999</v>
      </c>
      <c r="R192" s="152">
        <v>0.49289550267680171</v>
      </c>
      <c r="S192" s="49">
        <v>0</v>
      </c>
      <c r="T192" s="49">
        <v>0</v>
      </c>
      <c r="U192" s="49">
        <v>0</v>
      </c>
      <c r="V192" s="49">
        <v>458274.52399999998</v>
      </c>
      <c r="W192" s="49">
        <v>0</v>
      </c>
      <c r="X192" s="49">
        <v>5596.366</v>
      </c>
      <c r="Y192" s="49">
        <v>276146.66499999998</v>
      </c>
      <c r="Z192" s="49">
        <v>0</v>
      </c>
      <c r="AA192" s="49">
        <v>0</v>
      </c>
      <c r="AB192" s="49">
        <v>0</v>
      </c>
      <c r="AC192" s="49">
        <v>0</v>
      </c>
      <c r="AD192" s="49">
        <v>0</v>
      </c>
      <c r="AE192" s="49">
        <v>0</v>
      </c>
      <c r="AF192" s="49">
        <v>28474.267</v>
      </c>
      <c r="AG192" s="49">
        <v>0</v>
      </c>
      <c r="AH192" s="49">
        <v>0</v>
      </c>
      <c r="AI192" s="49">
        <v>72349.709000000003</v>
      </c>
      <c r="AJ192" s="49">
        <v>0</v>
      </c>
      <c r="AK192" s="49">
        <v>0</v>
      </c>
      <c r="AL192" s="49">
        <v>0</v>
      </c>
      <c r="AM192" s="49">
        <v>1790.8340000000001</v>
      </c>
      <c r="AN192" s="49">
        <v>0</v>
      </c>
      <c r="AO192" s="49">
        <v>0</v>
      </c>
      <c r="AP192" s="49">
        <v>0</v>
      </c>
      <c r="AQ192" s="49">
        <v>63753.703999999998</v>
      </c>
      <c r="AR192" s="49">
        <v>17628.552</v>
      </c>
      <c r="AS192" s="49">
        <v>0</v>
      </c>
      <c r="AT192" s="49">
        <v>0</v>
      </c>
      <c r="AU192" s="49">
        <v>0</v>
      </c>
      <c r="AV192" s="49">
        <v>39219.273000000001</v>
      </c>
      <c r="AW192" s="49">
        <v>0</v>
      </c>
      <c r="AX192" s="49">
        <v>0</v>
      </c>
      <c r="AY192" s="49">
        <v>0</v>
      </c>
      <c r="AZ192" s="49">
        <v>12312.017</v>
      </c>
      <c r="BA192" s="49">
        <v>28653.419000000002</v>
      </c>
      <c r="BB192" s="49">
        <v>0</v>
      </c>
      <c r="BC192" s="49">
        <v>0</v>
      </c>
      <c r="BD192" s="49">
        <v>0</v>
      </c>
      <c r="BE192" s="49">
        <v>25253.554</v>
      </c>
      <c r="BF192" s="49">
        <v>0</v>
      </c>
      <c r="BG192" s="49">
        <v>0</v>
      </c>
      <c r="BH192" s="49">
        <v>0</v>
      </c>
      <c r="BI192" s="49"/>
      <c r="BJ192" s="166"/>
      <c r="BK192" s="166"/>
      <c r="BL192" s="166"/>
      <c r="BM192" s="149">
        <v>1.5279510989785194E-10</v>
      </c>
    </row>
    <row r="193" spans="2:65" ht="18" hidden="1" customHeight="1" outlineLevel="3">
      <c r="B193" s="166" t="s">
        <v>918</v>
      </c>
      <c r="C193" s="166" t="s">
        <v>147</v>
      </c>
      <c r="D193" s="166" t="s">
        <v>281</v>
      </c>
      <c r="E193" s="167" t="s">
        <v>42</v>
      </c>
      <c r="F193" s="166" t="s">
        <v>148</v>
      </c>
      <c r="G193" s="49">
        <v>1199883.25</v>
      </c>
      <c r="H193" s="49">
        <v>673457.32</v>
      </c>
      <c r="I193" s="49">
        <v>-32499.799560000003</v>
      </c>
      <c r="J193" s="49">
        <v>640957.52043999999</v>
      </c>
      <c r="K193" s="165">
        <v>-558925.72956000001</v>
      </c>
      <c r="L193" s="152">
        <v>0.53418323861092321</v>
      </c>
      <c r="M193" s="49">
        <v>1167963.25</v>
      </c>
      <c r="N193" s="49">
        <v>673457.32</v>
      </c>
      <c r="O193" s="49">
        <v>-32499.799560000003</v>
      </c>
      <c r="P193" s="49">
        <v>640957.52043999999</v>
      </c>
      <c r="Q193" s="165">
        <v>-527005.72956000001</v>
      </c>
      <c r="R193" s="152">
        <v>0.54878226728452284</v>
      </c>
      <c r="S193" s="49">
        <v>0</v>
      </c>
      <c r="T193" s="49">
        <v>0</v>
      </c>
      <c r="U193" s="49">
        <v>0</v>
      </c>
      <c r="V193" s="49">
        <v>253582.15100000001</v>
      </c>
      <c r="W193" s="49">
        <v>0</v>
      </c>
      <c r="X193" s="49">
        <v>0</v>
      </c>
      <c r="Y193" s="49">
        <v>247135.147</v>
      </c>
      <c r="Z193" s="49">
        <v>0</v>
      </c>
      <c r="AA193" s="49">
        <v>0</v>
      </c>
      <c r="AB193" s="49">
        <v>0</v>
      </c>
      <c r="AC193" s="49">
        <v>0</v>
      </c>
      <c r="AD193" s="49">
        <v>0</v>
      </c>
      <c r="AE193" s="49">
        <v>0</v>
      </c>
      <c r="AF193" s="49">
        <v>16117.51</v>
      </c>
      <c r="AG193" s="49">
        <v>0</v>
      </c>
      <c r="AH193" s="49">
        <v>0</v>
      </c>
      <c r="AI193" s="49">
        <v>43517.275999999998</v>
      </c>
      <c r="AJ193" s="49">
        <v>0</v>
      </c>
      <c r="AK193" s="49">
        <v>0</v>
      </c>
      <c r="AL193" s="49">
        <v>0</v>
      </c>
      <c r="AM193" s="49">
        <v>1611.751</v>
      </c>
      <c r="AN193" s="49">
        <v>0</v>
      </c>
      <c r="AO193" s="49">
        <v>0</v>
      </c>
      <c r="AP193" s="49">
        <v>0</v>
      </c>
      <c r="AQ193" s="49">
        <v>59097.535000000003</v>
      </c>
      <c r="AR193" s="49">
        <v>10912.913</v>
      </c>
      <c r="AS193" s="49">
        <v>0</v>
      </c>
      <c r="AT193" s="49">
        <v>0</v>
      </c>
      <c r="AU193" s="49">
        <v>0</v>
      </c>
      <c r="AV193" s="49">
        <v>8954.1720000000005</v>
      </c>
      <c r="AW193" s="49">
        <v>0</v>
      </c>
      <c r="AX193" s="49">
        <v>0</v>
      </c>
      <c r="AY193" s="49">
        <v>0</v>
      </c>
      <c r="AZ193" s="49">
        <v>7834.9189999999999</v>
      </c>
      <c r="BA193" s="49">
        <v>10073.468000000001</v>
      </c>
      <c r="BB193" s="49">
        <v>0</v>
      </c>
      <c r="BC193" s="49">
        <v>0</v>
      </c>
      <c r="BD193" s="49">
        <v>0</v>
      </c>
      <c r="BE193" s="49">
        <v>14620.477999999999</v>
      </c>
      <c r="BF193" s="49">
        <v>0</v>
      </c>
      <c r="BG193" s="49">
        <v>0</v>
      </c>
      <c r="BH193" s="49">
        <v>0</v>
      </c>
      <c r="BI193" s="49"/>
      <c r="BJ193" s="166"/>
      <c r="BK193" s="166"/>
      <c r="BL193" s="166"/>
      <c r="BM193" s="149">
        <v>6.9121597334742546E-11</v>
      </c>
    </row>
    <row r="194" spans="2:65" ht="18" hidden="1" customHeight="1" outlineLevel="3">
      <c r="B194" s="166" t="s">
        <v>918</v>
      </c>
      <c r="C194" s="166" t="s">
        <v>1236</v>
      </c>
      <c r="D194" s="166" t="s">
        <v>280</v>
      </c>
      <c r="E194" s="167" t="s">
        <v>70</v>
      </c>
      <c r="F194" s="166" t="s">
        <v>919</v>
      </c>
      <c r="G194" s="49">
        <v>685647.29999999993</v>
      </c>
      <c r="H194" s="49">
        <v>453246.228</v>
      </c>
      <c r="I194" s="49">
        <v>-19729.059839999998</v>
      </c>
      <c r="J194" s="49">
        <v>433517.16816</v>
      </c>
      <c r="K194" s="165">
        <v>-252130.13183999993</v>
      </c>
      <c r="L194" s="152">
        <v>0.63227430219589587</v>
      </c>
      <c r="M194" s="49">
        <v>667407.29999999993</v>
      </c>
      <c r="N194" s="49">
        <v>453246.228</v>
      </c>
      <c r="O194" s="49">
        <v>-19729.059839999998</v>
      </c>
      <c r="P194" s="49">
        <v>433517.16816</v>
      </c>
      <c r="Q194" s="165">
        <v>-233890.13183999993</v>
      </c>
      <c r="R194" s="152">
        <v>0.64955413007918861</v>
      </c>
      <c r="S194" s="49">
        <v>0</v>
      </c>
      <c r="T194" s="49">
        <v>0</v>
      </c>
      <c r="U194" s="49">
        <v>0</v>
      </c>
      <c r="V194" s="49">
        <v>178008.93900000001</v>
      </c>
      <c r="W194" s="49">
        <v>0</v>
      </c>
      <c r="X194" s="49">
        <v>1399.0909999999999</v>
      </c>
      <c r="Y194" s="49">
        <v>141117.74900000001</v>
      </c>
      <c r="Z194" s="49">
        <v>0</v>
      </c>
      <c r="AA194" s="49">
        <v>0</v>
      </c>
      <c r="AB194" s="49">
        <v>0</v>
      </c>
      <c r="AC194" s="49">
        <v>0</v>
      </c>
      <c r="AD194" s="49">
        <v>0</v>
      </c>
      <c r="AE194" s="49">
        <v>0</v>
      </c>
      <c r="AF194" s="49">
        <v>7521.5050000000001</v>
      </c>
      <c r="AG194" s="49">
        <v>0</v>
      </c>
      <c r="AH194" s="49">
        <v>0</v>
      </c>
      <c r="AI194" s="49">
        <v>25071.682000000001</v>
      </c>
      <c r="AJ194" s="49">
        <v>17550.177</v>
      </c>
      <c r="AK194" s="49">
        <v>0</v>
      </c>
      <c r="AL194" s="49">
        <v>0</v>
      </c>
      <c r="AM194" s="49">
        <v>6805.1710000000003</v>
      </c>
      <c r="AN194" s="49">
        <v>0</v>
      </c>
      <c r="AO194" s="49">
        <v>0</v>
      </c>
      <c r="AP194" s="49">
        <v>5596.366</v>
      </c>
      <c r="AQ194" s="49">
        <v>35995.771999999997</v>
      </c>
      <c r="AR194" s="49">
        <v>5596.366</v>
      </c>
      <c r="AS194" s="49">
        <v>0</v>
      </c>
      <c r="AT194" s="49">
        <v>0</v>
      </c>
      <c r="AU194" s="49">
        <v>0</v>
      </c>
      <c r="AV194" s="49">
        <v>15222.093000000001</v>
      </c>
      <c r="AW194" s="49">
        <v>0</v>
      </c>
      <c r="AX194" s="49">
        <v>0</v>
      </c>
      <c r="AY194" s="49">
        <v>0</v>
      </c>
      <c r="AZ194" s="49">
        <v>3357.8229999999999</v>
      </c>
      <c r="BA194" s="49">
        <v>3357.8220000000001</v>
      </c>
      <c r="BB194" s="49">
        <v>0</v>
      </c>
      <c r="BC194" s="49">
        <v>0</v>
      </c>
      <c r="BD194" s="49">
        <v>0</v>
      </c>
      <c r="BE194" s="49">
        <v>6645.6719999999996</v>
      </c>
      <c r="BF194" s="49">
        <v>0</v>
      </c>
      <c r="BG194" s="49">
        <v>0</v>
      </c>
      <c r="BH194" s="49">
        <v>0</v>
      </c>
      <c r="BI194" s="49"/>
      <c r="BJ194" s="166"/>
      <c r="BK194" s="166"/>
      <c r="BL194" s="166"/>
      <c r="BM194" s="149">
        <v>-5.4569682106375694E-11</v>
      </c>
    </row>
    <row r="195" spans="2:65" ht="18" hidden="1" customHeight="1" outlineLevel="3">
      <c r="B195" s="166" t="s">
        <v>918</v>
      </c>
      <c r="C195" s="166" t="s">
        <v>1236</v>
      </c>
      <c r="D195" s="166" t="s">
        <v>324</v>
      </c>
      <c r="E195" s="167" t="s">
        <v>325</v>
      </c>
      <c r="F195" s="166" t="s">
        <v>920</v>
      </c>
      <c r="G195" s="49">
        <v>342823.64999999997</v>
      </c>
      <c r="H195" s="49">
        <v>144500.76500000001</v>
      </c>
      <c r="I195" s="49">
        <v>-9839.739599999999</v>
      </c>
      <c r="J195" s="49">
        <v>134661.02540000001</v>
      </c>
      <c r="K195" s="165">
        <v>-208162.62459999995</v>
      </c>
      <c r="L195" s="152">
        <v>0.39279969570360745</v>
      </c>
      <c r="M195" s="49">
        <v>333703.64999999997</v>
      </c>
      <c r="N195" s="49">
        <v>144500.76500000001</v>
      </c>
      <c r="O195" s="49">
        <v>-9839.739599999999</v>
      </c>
      <c r="P195" s="49">
        <v>134661.02540000001</v>
      </c>
      <c r="Q195" s="165">
        <v>-199042.62459999995</v>
      </c>
      <c r="R195" s="152">
        <v>0.40353476924810389</v>
      </c>
      <c r="S195" s="49">
        <v>0</v>
      </c>
      <c r="T195" s="49">
        <v>0</v>
      </c>
      <c r="U195" s="49">
        <v>0</v>
      </c>
      <c r="V195" s="49">
        <v>77722.213000000003</v>
      </c>
      <c r="W195" s="49">
        <v>0</v>
      </c>
      <c r="X195" s="49">
        <v>559.63699999999994</v>
      </c>
      <c r="Y195" s="49">
        <v>32235.02</v>
      </c>
      <c r="Z195" s="49">
        <v>0</v>
      </c>
      <c r="AA195" s="49">
        <v>0</v>
      </c>
      <c r="AB195" s="49">
        <v>0</v>
      </c>
      <c r="AC195" s="49">
        <v>0</v>
      </c>
      <c r="AD195" s="49">
        <v>0</v>
      </c>
      <c r="AE195" s="49">
        <v>0</v>
      </c>
      <c r="AF195" s="49">
        <v>3581.6689999999999</v>
      </c>
      <c r="AG195" s="49">
        <v>0</v>
      </c>
      <c r="AH195" s="49">
        <v>0</v>
      </c>
      <c r="AI195" s="49">
        <v>12356.757</v>
      </c>
      <c r="AJ195" s="49">
        <v>1790.835</v>
      </c>
      <c r="AK195" s="49">
        <v>0</v>
      </c>
      <c r="AL195" s="49">
        <v>0</v>
      </c>
      <c r="AM195" s="49">
        <v>1253.5840000000001</v>
      </c>
      <c r="AN195" s="49">
        <v>0</v>
      </c>
      <c r="AO195" s="49">
        <v>0</v>
      </c>
      <c r="AP195" s="49">
        <v>2238.5459999999998</v>
      </c>
      <c r="AQ195" s="49">
        <v>0</v>
      </c>
      <c r="AR195" s="49">
        <v>4477.0919999999996</v>
      </c>
      <c r="AS195" s="49">
        <v>0</v>
      </c>
      <c r="AT195" s="49">
        <v>0</v>
      </c>
      <c r="AU195" s="49">
        <v>0</v>
      </c>
      <c r="AV195" s="49">
        <v>1611.751</v>
      </c>
      <c r="AW195" s="49">
        <v>0</v>
      </c>
      <c r="AX195" s="49">
        <v>0</v>
      </c>
      <c r="AY195" s="49">
        <v>0</v>
      </c>
      <c r="AZ195" s="49">
        <v>895.41899999999998</v>
      </c>
      <c r="BA195" s="49">
        <v>1790.8389999999999</v>
      </c>
      <c r="BB195" s="49">
        <v>0</v>
      </c>
      <c r="BC195" s="49">
        <v>0</v>
      </c>
      <c r="BD195" s="49">
        <v>0</v>
      </c>
      <c r="BE195" s="49">
        <v>3987.4029999999998</v>
      </c>
      <c r="BF195" s="49">
        <v>0</v>
      </c>
      <c r="BG195" s="49">
        <v>0</v>
      </c>
      <c r="BH195" s="49">
        <v>0</v>
      </c>
      <c r="BI195" s="49"/>
      <c r="BJ195" s="166"/>
      <c r="BK195" s="166"/>
      <c r="BL195" s="166"/>
      <c r="BM195" s="149">
        <v>-2.7284841053187847E-11</v>
      </c>
    </row>
    <row r="196" spans="2:65" ht="18" hidden="1" customHeight="1" outlineLevel="3">
      <c r="B196" s="166" t="s">
        <v>918</v>
      </c>
      <c r="C196" s="166" t="s">
        <v>144</v>
      </c>
      <c r="D196" s="166" t="s">
        <v>310</v>
      </c>
      <c r="E196" s="167" t="s">
        <v>313</v>
      </c>
      <c r="F196" s="166" t="s">
        <v>145</v>
      </c>
      <c r="G196" s="49">
        <v>685647.29999999993</v>
      </c>
      <c r="H196" s="49">
        <v>446247.04800000001</v>
      </c>
      <c r="I196" s="49">
        <v>-17771.749920000002</v>
      </c>
      <c r="J196" s="49">
        <v>428475.29807999998</v>
      </c>
      <c r="K196" s="165">
        <v>-257172.00191999995</v>
      </c>
      <c r="L196" s="152">
        <v>0.62492085665618469</v>
      </c>
      <c r="M196" s="49">
        <v>667407.29999999993</v>
      </c>
      <c r="N196" s="49">
        <v>446247.04800000001</v>
      </c>
      <c r="O196" s="49">
        <v>-17771.749920000002</v>
      </c>
      <c r="P196" s="49">
        <v>428475.29807999998</v>
      </c>
      <c r="Q196" s="165">
        <v>-238932.00191999995</v>
      </c>
      <c r="R196" s="152">
        <v>0.6419997175338058</v>
      </c>
      <c r="S196" s="49">
        <v>0</v>
      </c>
      <c r="T196" s="49">
        <v>0</v>
      </c>
      <c r="U196" s="49">
        <v>0</v>
      </c>
      <c r="V196" s="49">
        <v>161891.43</v>
      </c>
      <c r="W196" s="49">
        <v>0</v>
      </c>
      <c r="X196" s="49">
        <v>1399.0909999999999</v>
      </c>
      <c r="Y196" s="49">
        <v>133954.41200000001</v>
      </c>
      <c r="Z196" s="49">
        <v>0</v>
      </c>
      <c r="AA196" s="49">
        <v>0</v>
      </c>
      <c r="AB196" s="49">
        <v>0</v>
      </c>
      <c r="AC196" s="49">
        <v>1007.348</v>
      </c>
      <c r="AD196" s="49">
        <v>0</v>
      </c>
      <c r="AE196" s="49">
        <v>0</v>
      </c>
      <c r="AF196" s="49">
        <v>7163.3379999999997</v>
      </c>
      <c r="AG196" s="49">
        <v>5391.1570000000002</v>
      </c>
      <c r="AH196" s="49">
        <v>0</v>
      </c>
      <c r="AI196" s="49">
        <v>24892.598000000002</v>
      </c>
      <c r="AJ196" s="49">
        <v>8954.1720000000005</v>
      </c>
      <c r="AK196" s="49">
        <v>0</v>
      </c>
      <c r="AL196" s="49">
        <v>0</v>
      </c>
      <c r="AM196" s="49">
        <v>25250.764999999999</v>
      </c>
      <c r="AN196" s="49">
        <v>0</v>
      </c>
      <c r="AO196" s="49">
        <v>0</v>
      </c>
      <c r="AP196" s="49">
        <v>0</v>
      </c>
      <c r="AQ196" s="49">
        <v>48710.696000000004</v>
      </c>
      <c r="AR196" s="49">
        <v>6715.6390000000001</v>
      </c>
      <c r="AS196" s="49">
        <v>0</v>
      </c>
      <c r="AT196" s="49">
        <v>0</v>
      </c>
      <c r="AU196" s="49">
        <v>0</v>
      </c>
      <c r="AV196" s="49">
        <v>5372.5029999999997</v>
      </c>
      <c r="AW196" s="49">
        <v>0</v>
      </c>
      <c r="AX196" s="49">
        <v>0</v>
      </c>
      <c r="AY196" s="49">
        <v>0</v>
      </c>
      <c r="AZ196" s="49">
        <v>4029.3870000000002</v>
      </c>
      <c r="BA196" s="49">
        <v>3805.5320000000002</v>
      </c>
      <c r="BB196" s="49">
        <v>0</v>
      </c>
      <c r="BC196" s="49">
        <v>0</v>
      </c>
      <c r="BD196" s="49">
        <v>0</v>
      </c>
      <c r="BE196" s="49">
        <v>7708.98</v>
      </c>
      <c r="BF196" s="49">
        <v>0</v>
      </c>
      <c r="BG196" s="49">
        <v>0</v>
      </c>
      <c r="BH196" s="49">
        <v>0</v>
      </c>
      <c r="BI196" s="49"/>
      <c r="BJ196" s="166"/>
      <c r="BK196" s="166"/>
      <c r="BL196" s="166"/>
      <c r="BM196" s="149">
        <v>2.9103830456733704E-11</v>
      </c>
    </row>
    <row r="197" spans="2:65" ht="18" hidden="1" customHeight="1" outlineLevel="3">
      <c r="B197" s="166" t="s">
        <v>918</v>
      </c>
      <c r="C197" s="166" t="s">
        <v>171</v>
      </c>
      <c r="D197" s="166" t="s">
        <v>308</v>
      </c>
      <c r="E197" s="167" t="s">
        <v>311</v>
      </c>
      <c r="F197" s="166" t="s">
        <v>318</v>
      </c>
      <c r="G197" s="49">
        <v>685647.29999999993</v>
      </c>
      <c r="H197" s="49">
        <v>437631.45699999999</v>
      </c>
      <c r="I197" s="49">
        <v>-19561.920119999999</v>
      </c>
      <c r="J197" s="49">
        <v>418069.53687999997</v>
      </c>
      <c r="K197" s="165">
        <v>-267577.76311999996</v>
      </c>
      <c r="L197" s="152">
        <v>0.60974430568019444</v>
      </c>
      <c r="M197" s="49">
        <v>667407.29999999993</v>
      </c>
      <c r="N197" s="49">
        <v>437631.45699999999</v>
      </c>
      <c r="O197" s="49">
        <v>-19561.920119999999</v>
      </c>
      <c r="P197" s="49">
        <v>418069.53687999997</v>
      </c>
      <c r="Q197" s="165">
        <v>-249337.76311999996</v>
      </c>
      <c r="R197" s="152">
        <v>0.62640839691145123</v>
      </c>
      <c r="S197" s="49">
        <v>0</v>
      </c>
      <c r="T197" s="49">
        <v>0</v>
      </c>
      <c r="U197" s="49">
        <v>0</v>
      </c>
      <c r="V197" s="49">
        <v>162070.514</v>
      </c>
      <c r="W197" s="49">
        <v>0</v>
      </c>
      <c r="X197" s="49">
        <v>0</v>
      </c>
      <c r="Y197" s="49">
        <v>125000.24</v>
      </c>
      <c r="Z197" s="49">
        <v>0</v>
      </c>
      <c r="AA197" s="49">
        <v>0</v>
      </c>
      <c r="AB197" s="49">
        <v>0</v>
      </c>
      <c r="AC197" s="49">
        <v>1007.348</v>
      </c>
      <c r="AD197" s="49">
        <v>0</v>
      </c>
      <c r="AE197" s="49">
        <v>0</v>
      </c>
      <c r="AF197" s="49">
        <v>9491.4220000000005</v>
      </c>
      <c r="AG197" s="49">
        <v>5391.1570000000002</v>
      </c>
      <c r="AH197" s="49">
        <v>0</v>
      </c>
      <c r="AI197" s="49">
        <v>24892.598000000002</v>
      </c>
      <c r="AJ197" s="49">
        <v>12177.674000000001</v>
      </c>
      <c r="AK197" s="49">
        <v>0</v>
      </c>
      <c r="AL197" s="49">
        <v>0</v>
      </c>
      <c r="AM197" s="49">
        <v>25608.932000000001</v>
      </c>
      <c r="AN197" s="49">
        <v>0</v>
      </c>
      <c r="AO197" s="49">
        <v>0</v>
      </c>
      <c r="AP197" s="49">
        <v>0</v>
      </c>
      <c r="AQ197" s="49">
        <v>37965.688999999998</v>
      </c>
      <c r="AR197" s="49">
        <v>6715.6390000000001</v>
      </c>
      <c r="AS197" s="49">
        <v>0</v>
      </c>
      <c r="AT197" s="49">
        <v>0</v>
      </c>
      <c r="AU197" s="49">
        <v>0</v>
      </c>
      <c r="AV197" s="49">
        <v>9849.59</v>
      </c>
      <c r="AW197" s="49">
        <v>0</v>
      </c>
      <c r="AX197" s="49">
        <v>0</v>
      </c>
      <c r="AY197" s="49">
        <v>0</v>
      </c>
      <c r="AZ197" s="49">
        <v>5148.6610000000001</v>
      </c>
      <c r="BA197" s="49">
        <v>3805.5320000000002</v>
      </c>
      <c r="BB197" s="49">
        <v>0</v>
      </c>
      <c r="BC197" s="49">
        <v>0</v>
      </c>
      <c r="BD197" s="49">
        <v>0</v>
      </c>
      <c r="BE197" s="49">
        <v>8506.4609999999993</v>
      </c>
      <c r="BF197" s="49">
        <v>0</v>
      </c>
      <c r="BG197" s="49">
        <v>0</v>
      </c>
      <c r="BH197" s="49">
        <v>0</v>
      </c>
      <c r="BI197" s="49"/>
      <c r="BJ197" s="166"/>
      <c r="BK197" s="166"/>
      <c r="BL197" s="166"/>
      <c r="BM197" s="149">
        <v>1.4188117347657681E-10</v>
      </c>
    </row>
    <row r="198" spans="2:65" ht="18" hidden="1" customHeight="1" outlineLevel="3">
      <c r="B198" s="166" t="s">
        <v>918</v>
      </c>
      <c r="C198" s="166" t="s">
        <v>171</v>
      </c>
      <c r="D198" s="166" t="s">
        <v>309</v>
      </c>
      <c r="E198" s="167" t="s">
        <v>312</v>
      </c>
      <c r="F198" s="166" t="s">
        <v>921</v>
      </c>
      <c r="G198" s="49">
        <v>685647.29999999993</v>
      </c>
      <c r="H198" s="49">
        <v>309512.174</v>
      </c>
      <c r="I198" s="49">
        <v>-19233.22968</v>
      </c>
      <c r="J198" s="49">
        <v>290278.94432000001</v>
      </c>
      <c r="K198" s="165">
        <v>-395368.35567999992</v>
      </c>
      <c r="L198" s="152">
        <v>0.423364817917317</v>
      </c>
      <c r="M198" s="49">
        <v>667407.29999999993</v>
      </c>
      <c r="N198" s="49">
        <v>309512.174</v>
      </c>
      <c r="O198" s="49">
        <v>-19233.22968</v>
      </c>
      <c r="P198" s="49">
        <v>290278.94432000001</v>
      </c>
      <c r="Q198" s="165">
        <v>-377128.35567999992</v>
      </c>
      <c r="R198" s="152">
        <v>0.43493522519157346</v>
      </c>
      <c r="S198" s="49">
        <v>0</v>
      </c>
      <c r="T198" s="49">
        <v>0</v>
      </c>
      <c r="U198" s="49">
        <v>0</v>
      </c>
      <c r="V198" s="49">
        <v>147564.75399999999</v>
      </c>
      <c r="W198" s="49">
        <v>0</v>
      </c>
      <c r="X198" s="49">
        <v>0</v>
      </c>
      <c r="Y198" s="49">
        <v>80587.547000000006</v>
      </c>
      <c r="Z198" s="49">
        <v>0</v>
      </c>
      <c r="AA198" s="49">
        <v>0</v>
      </c>
      <c r="AB198" s="49">
        <v>0</v>
      </c>
      <c r="AC198" s="49">
        <v>0</v>
      </c>
      <c r="AD198" s="49">
        <v>0</v>
      </c>
      <c r="AE198" s="49">
        <v>0</v>
      </c>
      <c r="AF198" s="49">
        <v>9491.4220000000005</v>
      </c>
      <c r="AG198" s="49">
        <v>0</v>
      </c>
      <c r="AH198" s="49">
        <v>0</v>
      </c>
      <c r="AI198" s="49">
        <v>24713.514999999999</v>
      </c>
      <c r="AJ198" s="49">
        <v>8596.0049999999992</v>
      </c>
      <c r="AK198" s="49">
        <v>0</v>
      </c>
      <c r="AL198" s="49">
        <v>0</v>
      </c>
      <c r="AM198" s="49">
        <v>2328.085</v>
      </c>
      <c r="AN198" s="49">
        <v>0</v>
      </c>
      <c r="AO198" s="49">
        <v>0</v>
      </c>
      <c r="AP198" s="49">
        <v>0</v>
      </c>
      <c r="AQ198" s="49">
        <v>11103.173000000001</v>
      </c>
      <c r="AR198" s="49">
        <v>6715.6390000000001</v>
      </c>
      <c r="AS198" s="49">
        <v>0</v>
      </c>
      <c r="AT198" s="49">
        <v>0</v>
      </c>
      <c r="AU198" s="49">
        <v>0</v>
      </c>
      <c r="AV198" s="49">
        <v>2686.252</v>
      </c>
      <c r="AW198" s="49">
        <v>0</v>
      </c>
      <c r="AX198" s="49">
        <v>0</v>
      </c>
      <c r="AY198" s="49">
        <v>0</v>
      </c>
      <c r="AZ198" s="49">
        <v>4477.0969999999998</v>
      </c>
      <c r="BA198" s="49">
        <v>3805.5320000000002</v>
      </c>
      <c r="BB198" s="49">
        <v>0</v>
      </c>
      <c r="BC198" s="49">
        <v>0</v>
      </c>
      <c r="BD198" s="49">
        <v>0</v>
      </c>
      <c r="BE198" s="49">
        <v>7443.1530000000002</v>
      </c>
      <c r="BF198" s="49">
        <v>0</v>
      </c>
      <c r="BG198" s="49">
        <v>0</v>
      </c>
      <c r="BH198" s="49">
        <v>0</v>
      </c>
      <c r="BI198" s="49"/>
      <c r="BJ198" s="166"/>
      <c r="BK198" s="166"/>
      <c r="BL198" s="166"/>
      <c r="BM198" s="149">
        <v>0</v>
      </c>
    </row>
    <row r="199" spans="2:65" ht="18" hidden="1" customHeight="1" outlineLevel="2">
      <c r="B199" s="158" t="s">
        <v>918</v>
      </c>
      <c r="C199" s="158"/>
      <c r="D199" s="158"/>
      <c r="E199" s="159" t="s">
        <v>922</v>
      </c>
      <c r="F199" s="158"/>
      <c r="G199" s="160">
        <v>7175601.75</v>
      </c>
      <c r="H199" s="160">
        <v>3836111.2860000003</v>
      </c>
      <c r="I199" s="160">
        <v>-193173.14915999997</v>
      </c>
      <c r="J199" s="160">
        <v>3642938.1368399998</v>
      </c>
      <c r="K199" s="168">
        <v>-3532663.6131599988</v>
      </c>
      <c r="L199" s="161">
        <v>0.50768399135863407</v>
      </c>
      <c r="M199" s="160">
        <v>6986361.75</v>
      </c>
      <c r="N199" s="160">
        <v>3836111.2860000003</v>
      </c>
      <c r="O199" s="160">
        <v>-193173.14915999997</v>
      </c>
      <c r="P199" s="160">
        <v>3642938.1368400003</v>
      </c>
      <c r="Q199" s="168">
        <v>-3343423.6131599997</v>
      </c>
      <c r="R199" s="161">
        <v>0.52143565810058434</v>
      </c>
      <c r="S199" s="160">
        <v>0</v>
      </c>
      <c r="T199" s="160">
        <v>0</v>
      </c>
      <c r="U199" s="160">
        <v>0</v>
      </c>
      <c r="V199" s="160">
        <v>1618197.9649999999</v>
      </c>
      <c r="W199" s="160">
        <v>0</v>
      </c>
      <c r="X199" s="160">
        <v>10353.276000000002</v>
      </c>
      <c r="Y199" s="160">
        <v>1103870.32</v>
      </c>
      <c r="Z199" s="160">
        <v>0</v>
      </c>
      <c r="AA199" s="160">
        <v>0</v>
      </c>
      <c r="AB199" s="160">
        <v>0</v>
      </c>
      <c r="AC199" s="160">
        <v>2014.6959999999999</v>
      </c>
      <c r="AD199" s="160">
        <v>0</v>
      </c>
      <c r="AE199" s="160">
        <v>0</v>
      </c>
      <c r="AF199" s="160">
        <v>94376.973000000013</v>
      </c>
      <c r="AG199" s="160">
        <v>10782.314</v>
      </c>
      <c r="AH199" s="160">
        <v>0</v>
      </c>
      <c r="AI199" s="160">
        <v>258775.57</v>
      </c>
      <c r="AJ199" s="160">
        <v>50143.363999999994</v>
      </c>
      <c r="AK199" s="160">
        <v>0</v>
      </c>
      <c r="AL199" s="160">
        <v>0</v>
      </c>
      <c r="AM199" s="160">
        <v>66439.956000000006</v>
      </c>
      <c r="AN199" s="160">
        <v>0</v>
      </c>
      <c r="AO199" s="160">
        <v>0</v>
      </c>
      <c r="AP199" s="160">
        <v>21825.825999999997</v>
      </c>
      <c r="AQ199" s="160">
        <v>256626.56900000002</v>
      </c>
      <c r="AR199" s="160">
        <v>67436.207000000009</v>
      </c>
      <c r="AS199" s="160">
        <v>0</v>
      </c>
      <c r="AT199" s="160">
        <v>0</v>
      </c>
      <c r="AU199" s="160">
        <v>0</v>
      </c>
      <c r="AV199" s="160">
        <v>90616.221999999994</v>
      </c>
      <c r="AW199" s="160">
        <v>0</v>
      </c>
      <c r="AX199" s="160">
        <v>0</v>
      </c>
      <c r="AY199" s="160">
        <v>0</v>
      </c>
      <c r="AZ199" s="160">
        <v>44770.968000000001</v>
      </c>
      <c r="BA199" s="160">
        <v>56411.418000000005</v>
      </c>
      <c r="BB199" s="160">
        <v>0</v>
      </c>
      <c r="BC199" s="160">
        <v>0</v>
      </c>
      <c r="BD199" s="160">
        <v>0</v>
      </c>
      <c r="BE199" s="160">
        <v>83469.641999999993</v>
      </c>
      <c r="BF199" s="160">
        <v>0</v>
      </c>
      <c r="BG199" s="160">
        <v>0</v>
      </c>
      <c r="BH199" s="160">
        <v>0</v>
      </c>
      <c r="BI199" s="160"/>
      <c r="BJ199" s="161"/>
      <c r="BK199" s="160"/>
      <c r="BL199" s="161"/>
      <c r="BM199" s="149">
        <v>-4.0745362639427185E-10</v>
      </c>
    </row>
    <row r="200" spans="2:65" ht="18" hidden="1" customHeight="1" outlineLevel="3">
      <c r="B200" s="166" t="s">
        <v>918</v>
      </c>
      <c r="C200" s="166" t="s">
        <v>195</v>
      </c>
      <c r="D200" s="166" t="s">
        <v>367</v>
      </c>
      <c r="E200" s="167" t="s">
        <v>414</v>
      </c>
      <c r="F200" s="166" t="s">
        <v>923</v>
      </c>
      <c r="G200" s="49">
        <v>25000</v>
      </c>
      <c r="H200" s="49">
        <v>25129.666000000001</v>
      </c>
      <c r="I200" s="49">
        <v>0</v>
      </c>
      <c r="J200" s="49">
        <v>25129.666000000001</v>
      </c>
      <c r="K200" s="165">
        <v>129.66600000000108</v>
      </c>
      <c r="L200" s="152">
        <v>1.00518664</v>
      </c>
      <c r="M200" s="49">
        <v>25000</v>
      </c>
      <c r="N200" s="49">
        <v>25129.666000000001</v>
      </c>
      <c r="O200" s="49">
        <v>0</v>
      </c>
      <c r="P200" s="49">
        <v>25129.666000000001</v>
      </c>
      <c r="Q200" s="165">
        <v>129.66600000000108</v>
      </c>
      <c r="R200" s="152">
        <v>1.00518664</v>
      </c>
      <c r="S200" s="49">
        <v>0</v>
      </c>
      <c r="T200" s="49">
        <v>0</v>
      </c>
      <c r="U200" s="49">
        <v>0</v>
      </c>
      <c r="V200" s="49">
        <v>2632.527</v>
      </c>
      <c r="W200" s="49">
        <v>0</v>
      </c>
      <c r="X200" s="49">
        <v>0</v>
      </c>
      <c r="Y200" s="49">
        <v>14040.142</v>
      </c>
      <c r="Z200" s="49">
        <v>0</v>
      </c>
      <c r="AA200" s="49">
        <v>0</v>
      </c>
      <c r="AB200" s="49">
        <v>0</v>
      </c>
      <c r="AC200" s="49">
        <v>0</v>
      </c>
      <c r="AD200" s="49">
        <v>0</v>
      </c>
      <c r="AE200" s="49">
        <v>0</v>
      </c>
      <c r="AF200" s="49">
        <v>0</v>
      </c>
      <c r="AG200" s="49">
        <v>0</v>
      </c>
      <c r="AH200" s="49">
        <v>0</v>
      </c>
      <c r="AI200" s="49">
        <v>3510.0360000000001</v>
      </c>
      <c r="AJ200" s="49">
        <v>526.505</v>
      </c>
      <c r="AK200" s="49">
        <v>0</v>
      </c>
      <c r="AL200" s="49">
        <v>0</v>
      </c>
      <c r="AM200" s="49">
        <v>1755.0170000000001</v>
      </c>
      <c r="AN200" s="49">
        <v>0</v>
      </c>
      <c r="AO200" s="49">
        <v>0</v>
      </c>
      <c r="AP200" s="49">
        <v>822.66600000000005</v>
      </c>
      <c r="AQ200" s="49">
        <v>0</v>
      </c>
      <c r="AR200" s="49">
        <v>0</v>
      </c>
      <c r="AS200" s="49">
        <v>0</v>
      </c>
      <c r="AT200" s="49">
        <v>0</v>
      </c>
      <c r="AU200" s="49">
        <v>0</v>
      </c>
      <c r="AV200" s="49">
        <v>526.505</v>
      </c>
      <c r="AW200" s="49">
        <v>0</v>
      </c>
      <c r="AX200" s="49">
        <v>0</v>
      </c>
      <c r="AY200" s="49">
        <v>0</v>
      </c>
      <c r="AZ200" s="49">
        <v>658.13400000000001</v>
      </c>
      <c r="BA200" s="49">
        <v>658.13400000000001</v>
      </c>
      <c r="BB200" s="49">
        <v>0</v>
      </c>
      <c r="BC200" s="49">
        <v>0</v>
      </c>
      <c r="BD200" s="49">
        <v>0</v>
      </c>
      <c r="BE200" s="49">
        <v>0</v>
      </c>
      <c r="BF200" s="49">
        <v>0</v>
      </c>
      <c r="BG200" s="49">
        <v>0</v>
      </c>
      <c r="BH200" s="49">
        <v>0</v>
      </c>
      <c r="BI200" s="49"/>
      <c r="BJ200" s="166"/>
      <c r="BK200" s="166"/>
      <c r="BL200" s="166"/>
      <c r="BM200" s="149">
        <v>3.637978807091713E-12</v>
      </c>
    </row>
    <row r="201" spans="2:65" ht="18" hidden="1" customHeight="1" outlineLevel="3">
      <c r="B201" s="166" t="s">
        <v>918</v>
      </c>
      <c r="C201" s="166" t="s">
        <v>1236</v>
      </c>
      <c r="D201" s="166" t="s">
        <v>370</v>
      </c>
      <c r="E201" s="167" t="s">
        <v>463</v>
      </c>
      <c r="F201" s="166" t="s">
        <v>924</v>
      </c>
      <c r="G201" s="49">
        <v>40000</v>
      </c>
      <c r="H201" s="49">
        <v>41802.332999999999</v>
      </c>
      <c r="I201" s="49">
        <v>0</v>
      </c>
      <c r="J201" s="49">
        <v>41802.332999999999</v>
      </c>
      <c r="K201" s="165">
        <v>1802.3329999999987</v>
      </c>
      <c r="L201" s="152">
        <v>1.0450583250000001</v>
      </c>
      <c r="M201" s="49">
        <v>40000</v>
      </c>
      <c r="N201" s="49">
        <v>41802.332999999999</v>
      </c>
      <c r="O201" s="49">
        <v>0</v>
      </c>
      <c r="P201" s="49">
        <v>41802.332999999999</v>
      </c>
      <c r="Q201" s="165">
        <v>1802.3329999999987</v>
      </c>
      <c r="R201" s="152">
        <v>1.0450583250000001</v>
      </c>
      <c r="S201" s="49">
        <v>0</v>
      </c>
      <c r="T201" s="49">
        <v>0</v>
      </c>
      <c r="U201" s="49">
        <v>0</v>
      </c>
      <c r="V201" s="49">
        <v>8775.0889999999999</v>
      </c>
      <c r="W201" s="49">
        <v>0</v>
      </c>
      <c r="X201" s="49">
        <v>0</v>
      </c>
      <c r="Y201" s="49">
        <v>19305.194</v>
      </c>
      <c r="Z201" s="49">
        <v>0</v>
      </c>
      <c r="AA201" s="49">
        <v>0</v>
      </c>
      <c r="AB201" s="49">
        <v>0</v>
      </c>
      <c r="AC201" s="49">
        <v>0</v>
      </c>
      <c r="AD201" s="49">
        <v>0</v>
      </c>
      <c r="AE201" s="49">
        <v>0</v>
      </c>
      <c r="AF201" s="49">
        <v>0</v>
      </c>
      <c r="AG201" s="49">
        <v>0</v>
      </c>
      <c r="AH201" s="49">
        <v>0</v>
      </c>
      <c r="AI201" s="49">
        <v>1755.0170000000001</v>
      </c>
      <c r="AJ201" s="49">
        <v>526.505</v>
      </c>
      <c r="AK201" s="49">
        <v>0</v>
      </c>
      <c r="AL201" s="49">
        <v>0</v>
      </c>
      <c r="AM201" s="49">
        <v>8775.0889999999999</v>
      </c>
      <c r="AN201" s="49">
        <v>0</v>
      </c>
      <c r="AO201" s="49">
        <v>0</v>
      </c>
      <c r="AP201" s="49">
        <v>822.66600000000005</v>
      </c>
      <c r="AQ201" s="49">
        <v>0</v>
      </c>
      <c r="AR201" s="49">
        <v>0</v>
      </c>
      <c r="AS201" s="49">
        <v>0</v>
      </c>
      <c r="AT201" s="49">
        <v>0</v>
      </c>
      <c r="AU201" s="49">
        <v>0</v>
      </c>
      <c r="AV201" s="49">
        <v>526.505</v>
      </c>
      <c r="AW201" s="49">
        <v>0</v>
      </c>
      <c r="AX201" s="49">
        <v>0</v>
      </c>
      <c r="AY201" s="49">
        <v>0</v>
      </c>
      <c r="AZ201" s="49">
        <v>658.13400000000001</v>
      </c>
      <c r="BA201" s="49">
        <v>658.13400000000001</v>
      </c>
      <c r="BB201" s="49">
        <v>0</v>
      </c>
      <c r="BC201" s="49">
        <v>0</v>
      </c>
      <c r="BD201" s="49">
        <v>0</v>
      </c>
      <c r="BE201" s="49">
        <v>0</v>
      </c>
      <c r="BF201" s="49">
        <v>0</v>
      </c>
      <c r="BG201" s="49">
        <v>0</v>
      </c>
      <c r="BH201" s="49">
        <v>0</v>
      </c>
      <c r="BI201" s="49"/>
      <c r="BJ201" s="166"/>
      <c r="BK201" s="166"/>
      <c r="BL201" s="166"/>
      <c r="BM201" s="149">
        <v>-7.2759576141834259E-12</v>
      </c>
    </row>
    <row r="202" spans="2:65" ht="18" hidden="1" customHeight="1" outlineLevel="3">
      <c r="B202" s="166" t="s">
        <v>918</v>
      </c>
      <c r="C202" s="166" t="s">
        <v>1236</v>
      </c>
      <c r="D202" s="166" t="s">
        <v>371</v>
      </c>
      <c r="E202" s="167" t="s">
        <v>485</v>
      </c>
      <c r="F202" s="166" t="s">
        <v>925</v>
      </c>
      <c r="G202" s="49">
        <v>20000</v>
      </c>
      <c r="H202" s="49">
        <v>0</v>
      </c>
      <c r="I202" s="49">
        <v>0</v>
      </c>
      <c r="J202" s="49">
        <v>0</v>
      </c>
      <c r="K202" s="165">
        <v>-20000</v>
      </c>
      <c r="L202" s="152">
        <v>0</v>
      </c>
      <c r="M202" s="49">
        <v>20000</v>
      </c>
      <c r="N202" s="49">
        <v>0</v>
      </c>
      <c r="O202" s="49">
        <v>0</v>
      </c>
      <c r="P202" s="49">
        <v>0</v>
      </c>
      <c r="Q202" s="165">
        <v>-20000</v>
      </c>
      <c r="R202" s="152">
        <v>0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49">
        <v>0</v>
      </c>
      <c r="AA202" s="49">
        <v>0</v>
      </c>
      <c r="AB202" s="49">
        <v>0</v>
      </c>
      <c r="AC202" s="49">
        <v>0</v>
      </c>
      <c r="AD202" s="49">
        <v>0</v>
      </c>
      <c r="AE202" s="49">
        <v>0</v>
      </c>
      <c r="AF202" s="49">
        <v>0</v>
      </c>
      <c r="AG202" s="49">
        <v>0</v>
      </c>
      <c r="AH202" s="49">
        <v>0</v>
      </c>
      <c r="AI202" s="49">
        <v>0</v>
      </c>
      <c r="AJ202" s="49">
        <v>0</v>
      </c>
      <c r="AK202" s="49">
        <v>0</v>
      </c>
      <c r="AL202" s="49">
        <v>0</v>
      </c>
      <c r="AM202" s="49">
        <v>0</v>
      </c>
      <c r="AN202" s="49">
        <v>0</v>
      </c>
      <c r="AO202" s="49">
        <v>0</v>
      </c>
      <c r="AP202" s="49">
        <v>0</v>
      </c>
      <c r="AQ202" s="49">
        <v>0</v>
      </c>
      <c r="AR202" s="49">
        <v>0</v>
      </c>
      <c r="AS202" s="49">
        <v>0</v>
      </c>
      <c r="AT202" s="49">
        <v>0</v>
      </c>
      <c r="AU202" s="49">
        <v>0</v>
      </c>
      <c r="AV202" s="49">
        <v>0</v>
      </c>
      <c r="AW202" s="49">
        <v>0</v>
      </c>
      <c r="AX202" s="49">
        <v>0</v>
      </c>
      <c r="AY202" s="49">
        <v>0</v>
      </c>
      <c r="AZ202" s="49">
        <v>0</v>
      </c>
      <c r="BA202" s="49">
        <v>0</v>
      </c>
      <c r="BB202" s="49">
        <v>0</v>
      </c>
      <c r="BC202" s="49">
        <v>0</v>
      </c>
      <c r="BD202" s="49">
        <v>0</v>
      </c>
      <c r="BE202" s="49">
        <v>0</v>
      </c>
      <c r="BF202" s="49">
        <v>0</v>
      </c>
      <c r="BG202" s="49">
        <v>0</v>
      </c>
      <c r="BH202" s="49">
        <v>0</v>
      </c>
      <c r="BI202" s="49"/>
      <c r="BJ202" s="166"/>
      <c r="BK202" s="166"/>
      <c r="BL202" s="166"/>
      <c r="BM202" s="149">
        <v>0</v>
      </c>
    </row>
    <row r="203" spans="2:65" ht="18" hidden="1" customHeight="1" outlineLevel="3">
      <c r="B203" s="166" t="s">
        <v>918</v>
      </c>
      <c r="C203" s="166" t="s">
        <v>171</v>
      </c>
      <c r="D203" s="166" t="s">
        <v>372</v>
      </c>
      <c r="E203" s="167" t="s">
        <v>486</v>
      </c>
      <c r="F203" s="166" t="s">
        <v>926</v>
      </c>
      <c r="G203" s="49">
        <v>65000</v>
      </c>
      <c r="H203" s="49">
        <v>80412.724000000002</v>
      </c>
      <c r="I203" s="49">
        <v>0</v>
      </c>
      <c r="J203" s="49">
        <v>80412.724000000002</v>
      </c>
      <c r="K203" s="165">
        <v>15412.724000000002</v>
      </c>
      <c r="L203" s="152">
        <v>1.2371188307692309</v>
      </c>
      <c r="M203" s="49">
        <v>65000</v>
      </c>
      <c r="N203" s="49">
        <v>80412.724000000002</v>
      </c>
      <c r="O203" s="49">
        <v>0</v>
      </c>
      <c r="P203" s="49">
        <v>80412.724000000002</v>
      </c>
      <c r="Q203" s="165">
        <v>15412.724000000002</v>
      </c>
      <c r="R203" s="152">
        <v>1.2371188307692309</v>
      </c>
      <c r="S203" s="49">
        <v>0</v>
      </c>
      <c r="T203" s="49">
        <v>0</v>
      </c>
      <c r="U203" s="49">
        <v>0</v>
      </c>
      <c r="V203" s="49">
        <v>29835.300999999999</v>
      </c>
      <c r="W203" s="49">
        <v>0</v>
      </c>
      <c r="X203" s="49">
        <v>0</v>
      </c>
      <c r="Y203" s="49">
        <v>26325.266</v>
      </c>
      <c r="Z203" s="49">
        <v>0</v>
      </c>
      <c r="AA203" s="49">
        <v>0</v>
      </c>
      <c r="AB203" s="49">
        <v>0</v>
      </c>
      <c r="AC203" s="49">
        <v>0</v>
      </c>
      <c r="AD203" s="49">
        <v>0</v>
      </c>
      <c r="AE203" s="49">
        <v>0</v>
      </c>
      <c r="AF203" s="49">
        <v>0</v>
      </c>
      <c r="AG203" s="49">
        <v>0</v>
      </c>
      <c r="AH203" s="49">
        <v>0</v>
      </c>
      <c r="AI203" s="49">
        <v>8775.0889999999999</v>
      </c>
      <c r="AJ203" s="49">
        <v>526.505</v>
      </c>
      <c r="AK203" s="49">
        <v>0</v>
      </c>
      <c r="AL203" s="49">
        <v>0</v>
      </c>
      <c r="AM203" s="49">
        <v>12285.124</v>
      </c>
      <c r="AN203" s="49">
        <v>0</v>
      </c>
      <c r="AO203" s="49">
        <v>0</v>
      </c>
      <c r="AP203" s="49">
        <v>822.66600000000005</v>
      </c>
      <c r="AQ203" s="49">
        <v>0</v>
      </c>
      <c r="AR203" s="49">
        <v>0</v>
      </c>
      <c r="AS203" s="49">
        <v>0</v>
      </c>
      <c r="AT203" s="49">
        <v>0</v>
      </c>
      <c r="AU203" s="49">
        <v>0</v>
      </c>
      <c r="AV203" s="49">
        <v>526.505</v>
      </c>
      <c r="AW203" s="49">
        <v>0</v>
      </c>
      <c r="AX203" s="49">
        <v>0</v>
      </c>
      <c r="AY203" s="49">
        <v>0</v>
      </c>
      <c r="AZ203" s="49">
        <v>658.13400000000001</v>
      </c>
      <c r="BA203" s="49">
        <v>658.13400000000001</v>
      </c>
      <c r="BB203" s="49">
        <v>0</v>
      </c>
      <c r="BC203" s="49">
        <v>0</v>
      </c>
      <c r="BD203" s="49">
        <v>0</v>
      </c>
      <c r="BE203" s="49">
        <v>0</v>
      </c>
      <c r="BF203" s="49">
        <v>0</v>
      </c>
      <c r="BG203" s="49">
        <v>0</v>
      </c>
      <c r="BH203" s="49">
        <v>0</v>
      </c>
      <c r="BI203" s="49"/>
      <c r="BJ203" s="166"/>
      <c r="BK203" s="166"/>
      <c r="BL203" s="166"/>
      <c r="BM203" s="149">
        <v>0</v>
      </c>
    </row>
    <row r="204" spans="2:65" ht="18" hidden="1" customHeight="1" outlineLevel="3">
      <c r="B204" s="166" t="s">
        <v>918</v>
      </c>
      <c r="C204" s="166" t="s">
        <v>144</v>
      </c>
      <c r="D204" s="166" t="s">
        <v>1153</v>
      </c>
      <c r="E204" s="167" t="s">
        <v>1154</v>
      </c>
      <c r="F204" s="166" t="s">
        <v>927</v>
      </c>
      <c r="G204" s="49">
        <v>30000</v>
      </c>
      <c r="H204" s="49">
        <v>30035.485000000001</v>
      </c>
      <c r="I204" s="49">
        <v>0</v>
      </c>
      <c r="J204" s="49">
        <v>30035.485000000001</v>
      </c>
      <c r="K204" s="165">
        <v>35.485000000000582</v>
      </c>
      <c r="L204" s="152">
        <v>1.0011828333333332</v>
      </c>
      <c r="M204" s="49">
        <v>30000</v>
      </c>
      <c r="N204" s="49">
        <v>30035.485000000001</v>
      </c>
      <c r="O204" s="49">
        <v>0</v>
      </c>
      <c r="P204" s="49">
        <v>30035.485000000001</v>
      </c>
      <c r="Q204" s="165">
        <v>35.485000000000582</v>
      </c>
      <c r="R204" s="152">
        <v>1.0011828333333332</v>
      </c>
      <c r="S204" s="49">
        <v>0</v>
      </c>
      <c r="T204" s="49">
        <v>0</v>
      </c>
      <c r="U204" s="49">
        <v>0</v>
      </c>
      <c r="V204" s="49">
        <v>8775.0889999999999</v>
      </c>
      <c r="W204" s="49">
        <v>0</v>
      </c>
      <c r="X204" s="49">
        <v>0</v>
      </c>
      <c r="Y204" s="49">
        <v>17550.179</v>
      </c>
      <c r="Z204" s="49">
        <v>0</v>
      </c>
      <c r="AA204" s="49">
        <v>0</v>
      </c>
      <c r="AB204" s="49">
        <v>0</v>
      </c>
      <c r="AC204" s="49">
        <v>0</v>
      </c>
      <c r="AD204" s="49">
        <v>0</v>
      </c>
      <c r="AE204" s="49">
        <v>0</v>
      </c>
      <c r="AF204" s="49">
        <v>0</v>
      </c>
      <c r="AG204" s="49">
        <v>0</v>
      </c>
      <c r="AH204" s="49">
        <v>0</v>
      </c>
      <c r="AI204" s="49">
        <v>526.505</v>
      </c>
      <c r="AJ204" s="49">
        <v>526.505</v>
      </c>
      <c r="AK204" s="49">
        <v>0</v>
      </c>
      <c r="AL204" s="49">
        <v>0</v>
      </c>
      <c r="AM204" s="49">
        <v>526.505</v>
      </c>
      <c r="AN204" s="49">
        <v>0</v>
      </c>
      <c r="AO204" s="49">
        <v>0</v>
      </c>
      <c r="AP204" s="49">
        <v>822.66600000000005</v>
      </c>
      <c r="AQ204" s="49">
        <v>0</v>
      </c>
      <c r="AR204" s="49">
        <v>0</v>
      </c>
      <c r="AS204" s="49">
        <v>0</v>
      </c>
      <c r="AT204" s="49">
        <v>0</v>
      </c>
      <c r="AU204" s="49">
        <v>0</v>
      </c>
      <c r="AV204" s="49">
        <v>526.505</v>
      </c>
      <c r="AW204" s="49">
        <v>0</v>
      </c>
      <c r="AX204" s="49">
        <v>0</v>
      </c>
      <c r="AY204" s="49">
        <v>0</v>
      </c>
      <c r="AZ204" s="49">
        <v>0</v>
      </c>
      <c r="BA204" s="49">
        <v>0</v>
      </c>
      <c r="BB204" s="49">
        <v>0</v>
      </c>
      <c r="BC204" s="49">
        <v>0</v>
      </c>
      <c r="BD204" s="49">
        <v>0</v>
      </c>
      <c r="BE204" s="49">
        <v>781.53099999999995</v>
      </c>
      <c r="BF204" s="49">
        <v>0</v>
      </c>
      <c r="BG204" s="49">
        <v>0</v>
      </c>
      <c r="BH204" s="49">
        <v>0</v>
      </c>
      <c r="BI204" s="49"/>
      <c r="BJ204" s="166"/>
      <c r="BK204" s="166"/>
      <c r="BL204" s="166"/>
      <c r="BM204" s="149">
        <v>3.637978807091713E-12</v>
      </c>
    </row>
    <row r="205" spans="2:65" ht="18" hidden="1" customHeight="1" outlineLevel="3">
      <c r="B205" s="166" t="s">
        <v>918</v>
      </c>
      <c r="C205" s="166" t="s">
        <v>1236</v>
      </c>
      <c r="D205" s="166" t="s">
        <v>1206</v>
      </c>
      <c r="E205" s="167" t="s">
        <v>1207</v>
      </c>
      <c r="F205" s="166" t="s">
        <v>925</v>
      </c>
      <c r="G205" s="49">
        <v>35000</v>
      </c>
      <c r="H205" s="49">
        <v>38325.203000000001</v>
      </c>
      <c r="I205" s="49">
        <v>0</v>
      </c>
      <c r="J205" s="49">
        <v>38325.203000000001</v>
      </c>
      <c r="K205" s="165">
        <v>3325.2030000000013</v>
      </c>
      <c r="L205" s="152">
        <v>1.0950058</v>
      </c>
      <c r="M205" s="49">
        <v>35000</v>
      </c>
      <c r="N205" s="49">
        <v>38325.203000000001</v>
      </c>
      <c r="O205" s="49">
        <v>0</v>
      </c>
      <c r="P205" s="49">
        <v>38325.203000000001</v>
      </c>
      <c r="Q205" s="165">
        <v>3325.2030000000013</v>
      </c>
      <c r="R205" s="152">
        <v>1.0950058</v>
      </c>
      <c r="S205" s="49">
        <v>0</v>
      </c>
      <c r="T205" s="49">
        <v>0</v>
      </c>
      <c r="U205" s="49">
        <v>0</v>
      </c>
      <c r="V205" s="49">
        <v>7020.0709999999999</v>
      </c>
      <c r="W205" s="49">
        <v>0</v>
      </c>
      <c r="X205" s="49">
        <v>822.66600000000005</v>
      </c>
      <c r="Y205" s="49">
        <v>26325.268</v>
      </c>
      <c r="Z205" s="49">
        <v>0</v>
      </c>
      <c r="AA205" s="49">
        <v>0</v>
      </c>
      <c r="AB205" s="49">
        <v>0</v>
      </c>
      <c r="AC205" s="49">
        <v>0</v>
      </c>
      <c r="AD205" s="49">
        <v>0</v>
      </c>
      <c r="AE205" s="49">
        <v>0</v>
      </c>
      <c r="AF205" s="49">
        <v>0</v>
      </c>
      <c r="AG205" s="49">
        <v>0</v>
      </c>
      <c r="AH205" s="49">
        <v>0</v>
      </c>
      <c r="AI205" s="49">
        <v>526.505</v>
      </c>
      <c r="AJ205" s="49">
        <v>526.505</v>
      </c>
      <c r="AK205" s="49">
        <v>0</v>
      </c>
      <c r="AL205" s="49">
        <v>0</v>
      </c>
      <c r="AM205" s="49">
        <v>1755.0170000000001</v>
      </c>
      <c r="AN205" s="49">
        <v>0</v>
      </c>
      <c r="AO205" s="49">
        <v>0</v>
      </c>
      <c r="AP205" s="49">
        <v>822.66600000000005</v>
      </c>
      <c r="AQ205" s="49">
        <v>0</v>
      </c>
      <c r="AR205" s="49">
        <v>0</v>
      </c>
      <c r="AS205" s="49">
        <v>0</v>
      </c>
      <c r="AT205" s="49">
        <v>0</v>
      </c>
      <c r="AU205" s="49">
        <v>0</v>
      </c>
      <c r="AV205" s="49">
        <v>526.505</v>
      </c>
      <c r="AW205" s="49">
        <v>0</v>
      </c>
      <c r="AX205" s="49">
        <v>0</v>
      </c>
      <c r="AY205" s="49">
        <v>0</v>
      </c>
      <c r="AZ205" s="49">
        <v>0</v>
      </c>
      <c r="BA205" s="49">
        <v>0</v>
      </c>
      <c r="BB205" s="49">
        <v>0</v>
      </c>
      <c r="BC205" s="49">
        <v>0</v>
      </c>
      <c r="BD205" s="49">
        <v>0</v>
      </c>
      <c r="BE205" s="49">
        <v>0</v>
      </c>
      <c r="BF205" s="49">
        <v>0</v>
      </c>
      <c r="BG205" s="49">
        <v>0</v>
      </c>
      <c r="BH205" s="49">
        <v>0</v>
      </c>
      <c r="BI205" s="49"/>
      <c r="BJ205" s="166"/>
      <c r="BK205" s="166"/>
      <c r="BL205" s="166"/>
      <c r="BM205" s="149">
        <v>-1.4551915228366852E-11</v>
      </c>
    </row>
    <row r="206" spans="2:65" ht="18" hidden="1" customHeight="1" outlineLevel="3">
      <c r="B206" s="166" t="s">
        <v>918</v>
      </c>
      <c r="C206" s="166" t="s">
        <v>144</v>
      </c>
      <c r="D206" s="166" t="s">
        <v>392</v>
      </c>
      <c r="E206" s="167" t="s">
        <v>393</v>
      </c>
      <c r="F206" s="166" t="s">
        <v>928</v>
      </c>
      <c r="G206" s="49">
        <v>35000</v>
      </c>
      <c r="H206" s="49">
        <v>35692.677000000003</v>
      </c>
      <c r="I206" s="49">
        <v>0</v>
      </c>
      <c r="J206" s="49">
        <v>35692.677000000003</v>
      </c>
      <c r="K206" s="165">
        <v>692.67700000000332</v>
      </c>
      <c r="L206" s="152">
        <v>1.0197907714285714</v>
      </c>
      <c r="M206" s="49">
        <v>35000</v>
      </c>
      <c r="N206" s="49">
        <v>35692.677000000003</v>
      </c>
      <c r="O206" s="49">
        <v>0</v>
      </c>
      <c r="P206" s="49">
        <v>35692.677000000003</v>
      </c>
      <c r="Q206" s="165">
        <v>692.67700000000332</v>
      </c>
      <c r="R206" s="152">
        <v>1.0197907714285714</v>
      </c>
      <c r="S206" s="49">
        <v>329.065</v>
      </c>
      <c r="T206" s="49">
        <v>0</v>
      </c>
      <c r="U206" s="49">
        <v>0</v>
      </c>
      <c r="V206" s="49">
        <v>9652.598</v>
      </c>
      <c r="W206" s="49">
        <v>0</v>
      </c>
      <c r="X206" s="49">
        <v>0</v>
      </c>
      <c r="Y206" s="49">
        <v>8775.0889999999999</v>
      </c>
      <c r="Z206" s="49">
        <v>0</v>
      </c>
      <c r="AA206" s="49">
        <v>0</v>
      </c>
      <c r="AB206" s="49">
        <v>0</v>
      </c>
      <c r="AC206" s="49">
        <v>493.601</v>
      </c>
      <c r="AD206" s="49">
        <v>0</v>
      </c>
      <c r="AE206" s="49">
        <v>0</v>
      </c>
      <c r="AF206" s="49">
        <v>0</v>
      </c>
      <c r="AG206" s="49">
        <v>0</v>
      </c>
      <c r="AH206" s="49">
        <v>0</v>
      </c>
      <c r="AI206" s="49">
        <v>0</v>
      </c>
      <c r="AJ206" s="49">
        <v>526.505</v>
      </c>
      <c r="AK206" s="49">
        <v>0</v>
      </c>
      <c r="AL206" s="49">
        <v>0</v>
      </c>
      <c r="AM206" s="49">
        <v>7020.0709999999999</v>
      </c>
      <c r="AN206" s="49">
        <v>0</v>
      </c>
      <c r="AO206" s="49">
        <v>0</v>
      </c>
      <c r="AP206" s="49">
        <v>822.66600000000005</v>
      </c>
      <c r="AQ206" s="49">
        <v>7546.5770000000002</v>
      </c>
      <c r="AR206" s="49">
        <v>0</v>
      </c>
      <c r="AS206" s="49">
        <v>0</v>
      </c>
      <c r="AT206" s="49">
        <v>0</v>
      </c>
      <c r="AU206" s="49">
        <v>0</v>
      </c>
      <c r="AV206" s="49">
        <v>526.505</v>
      </c>
      <c r="AW206" s="49">
        <v>0</v>
      </c>
      <c r="AX206" s="49">
        <v>0</v>
      </c>
      <c r="AY206" s="49">
        <v>0</v>
      </c>
      <c r="AZ206" s="49">
        <v>0</v>
      </c>
      <c r="BA206" s="49">
        <v>0</v>
      </c>
      <c r="BB206" s="49">
        <v>0</v>
      </c>
      <c r="BC206" s="49">
        <v>0</v>
      </c>
      <c r="BD206" s="49">
        <v>0</v>
      </c>
      <c r="BE206" s="49">
        <v>0</v>
      </c>
      <c r="BF206" s="49">
        <v>0</v>
      </c>
      <c r="BG206" s="49">
        <v>0</v>
      </c>
      <c r="BH206" s="49">
        <v>0</v>
      </c>
      <c r="BI206" s="49"/>
      <c r="BJ206" s="166"/>
      <c r="BK206" s="166"/>
      <c r="BL206" s="166"/>
      <c r="BM206" s="149">
        <v>-7.2759576141834259E-12</v>
      </c>
    </row>
    <row r="207" spans="2:65" ht="18" hidden="1" customHeight="1" outlineLevel="3">
      <c r="B207" s="166" t="s">
        <v>918</v>
      </c>
      <c r="C207" s="166" t="s">
        <v>171</v>
      </c>
      <c r="D207" s="166" t="s">
        <v>536</v>
      </c>
      <c r="E207" s="167" t="s">
        <v>535</v>
      </c>
      <c r="F207" s="166" t="s">
        <v>929</v>
      </c>
      <c r="G207" s="49">
        <v>50000</v>
      </c>
      <c r="H207" s="49">
        <v>0</v>
      </c>
      <c r="I207" s="49">
        <v>0</v>
      </c>
      <c r="J207" s="49">
        <v>0</v>
      </c>
      <c r="K207" s="165">
        <v>-50000</v>
      </c>
      <c r="L207" s="152">
        <v>0</v>
      </c>
      <c r="M207" s="49">
        <v>50000</v>
      </c>
      <c r="N207" s="49">
        <v>0</v>
      </c>
      <c r="O207" s="49">
        <v>0</v>
      </c>
      <c r="P207" s="49">
        <v>0</v>
      </c>
      <c r="Q207" s="165">
        <v>-50000</v>
      </c>
      <c r="R207" s="152">
        <v>0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49">
        <v>0</v>
      </c>
      <c r="AA207" s="49">
        <v>0</v>
      </c>
      <c r="AB207" s="49">
        <v>0</v>
      </c>
      <c r="AC207" s="49">
        <v>0</v>
      </c>
      <c r="AD207" s="49">
        <v>0</v>
      </c>
      <c r="AE207" s="49">
        <v>0</v>
      </c>
      <c r="AF207" s="49">
        <v>0</v>
      </c>
      <c r="AG207" s="49">
        <v>0</v>
      </c>
      <c r="AH207" s="49">
        <v>0</v>
      </c>
      <c r="AI207" s="49">
        <v>0</v>
      </c>
      <c r="AJ207" s="49">
        <v>0</v>
      </c>
      <c r="AK207" s="49">
        <v>0</v>
      </c>
      <c r="AL207" s="49">
        <v>0</v>
      </c>
      <c r="AM207" s="49">
        <v>0</v>
      </c>
      <c r="AN207" s="49">
        <v>0</v>
      </c>
      <c r="AO207" s="49">
        <v>0</v>
      </c>
      <c r="AP207" s="49">
        <v>0</v>
      </c>
      <c r="AQ207" s="49">
        <v>0</v>
      </c>
      <c r="AR207" s="49">
        <v>0</v>
      </c>
      <c r="AS207" s="49">
        <v>0</v>
      </c>
      <c r="AT207" s="49">
        <v>0</v>
      </c>
      <c r="AU207" s="49">
        <v>0</v>
      </c>
      <c r="AV207" s="49">
        <v>0</v>
      </c>
      <c r="AW207" s="49">
        <v>0</v>
      </c>
      <c r="AX207" s="49">
        <v>0</v>
      </c>
      <c r="AY207" s="49">
        <v>0</v>
      </c>
      <c r="AZ207" s="49">
        <v>0</v>
      </c>
      <c r="BA207" s="49">
        <v>0</v>
      </c>
      <c r="BB207" s="49">
        <v>0</v>
      </c>
      <c r="BC207" s="49">
        <v>0</v>
      </c>
      <c r="BD207" s="49">
        <v>0</v>
      </c>
      <c r="BE207" s="49">
        <v>0</v>
      </c>
      <c r="BF207" s="49">
        <v>0</v>
      </c>
      <c r="BG207" s="49">
        <v>0</v>
      </c>
      <c r="BH207" s="49">
        <v>0</v>
      </c>
      <c r="BI207" s="49"/>
      <c r="BJ207" s="166"/>
      <c r="BK207" s="166"/>
      <c r="BL207" s="166"/>
      <c r="BM207" s="149">
        <v>0</v>
      </c>
    </row>
    <row r="208" spans="2:65" ht="18" hidden="1" customHeight="1" outlineLevel="3">
      <c r="B208" s="166" t="s">
        <v>918</v>
      </c>
      <c r="C208" s="166" t="s">
        <v>195</v>
      </c>
      <c r="D208" s="166" t="s">
        <v>483</v>
      </c>
      <c r="E208" s="167" t="s">
        <v>488</v>
      </c>
      <c r="F208" s="166" t="s">
        <v>930</v>
      </c>
      <c r="G208" s="49">
        <v>20000</v>
      </c>
      <c r="H208" s="49">
        <v>0</v>
      </c>
      <c r="I208" s="49">
        <v>0</v>
      </c>
      <c r="J208" s="49">
        <v>0</v>
      </c>
      <c r="K208" s="165">
        <v>-20000</v>
      </c>
      <c r="L208" s="152">
        <v>0</v>
      </c>
      <c r="M208" s="49">
        <v>20000</v>
      </c>
      <c r="N208" s="49">
        <v>0</v>
      </c>
      <c r="O208" s="49">
        <v>0</v>
      </c>
      <c r="P208" s="49">
        <v>0</v>
      </c>
      <c r="Q208" s="165">
        <v>-20000</v>
      </c>
      <c r="R208" s="152">
        <v>0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49">
        <v>0</v>
      </c>
      <c r="AA208" s="49">
        <v>0</v>
      </c>
      <c r="AB208" s="49">
        <v>0</v>
      </c>
      <c r="AC208" s="49">
        <v>0</v>
      </c>
      <c r="AD208" s="49">
        <v>0</v>
      </c>
      <c r="AE208" s="49">
        <v>0</v>
      </c>
      <c r="AF208" s="49">
        <v>0</v>
      </c>
      <c r="AG208" s="49">
        <v>0</v>
      </c>
      <c r="AH208" s="49">
        <v>0</v>
      </c>
      <c r="AI208" s="49">
        <v>0</v>
      </c>
      <c r="AJ208" s="49">
        <v>0</v>
      </c>
      <c r="AK208" s="49">
        <v>0</v>
      </c>
      <c r="AL208" s="49">
        <v>0</v>
      </c>
      <c r="AM208" s="49">
        <v>0</v>
      </c>
      <c r="AN208" s="49">
        <v>0</v>
      </c>
      <c r="AO208" s="49">
        <v>0</v>
      </c>
      <c r="AP208" s="49">
        <v>0</v>
      </c>
      <c r="AQ208" s="49">
        <v>0</v>
      </c>
      <c r="AR208" s="49">
        <v>0</v>
      </c>
      <c r="AS208" s="49">
        <v>0</v>
      </c>
      <c r="AT208" s="49">
        <v>0</v>
      </c>
      <c r="AU208" s="49">
        <v>0</v>
      </c>
      <c r="AV208" s="49">
        <v>0</v>
      </c>
      <c r="AW208" s="49">
        <v>0</v>
      </c>
      <c r="AX208" s="49">
        <v>0</v>
      </c>
      <c r="AY208" s="49">
        <v>0</v>
      </c>
      <c r="AZ208" s="49">
        <v>0</v>
      </c>
      <c r="BA208" s="49">
        <v>0</v>
      </c>
      <c r="BB208" s="49">
        <v>0</v>
      </c>
      <c r="BC208" s="49">
        <v>0</v>
      </c>
      <c r="BD208" s="49">
        <v>0</v>
      </c>
      <c r="BE208" s="49">
        <v>0</v>
      </c>
      <c r="BF208" s="49">
        <v>0</v>
      </c>
      <c r="BG208" s="49">
        <v>0</v>
      </c>
      <c r="BH208" s="49">
        <v>0</v>
      </c>
      <c r="BI208" s="49"/>
      <c r="BJ208" s="166"/>
      <c r="BK208" s="166"/>
      <c r="BL208" s="166"/>
      <c r="BM208" s="149">
        <v>0</v>
      </c>
    </row>
    <row r="209" spans="2:65" ht="18" hidden="1" customHeight="1" outlineLevel="3">
      <c r="B209" s="166" t="s">
        <v>918</v>
      </c>
      <c r="C209" s="166" t="s">
        <v>1236</v>
      </c>
      <c r="D209" s="166" t="s">
        <v>508</v>
      </c>
      <c r="E209" s="167" t="s">
        <v>509</v>
      </c>
      <c r="F209" s="166" t="s">
        <v>931</v>
      </c>
      <c r="G209" s="49">
        <v>55000</v>
      </c>
      <c r="H209" s="49">
        <v>60230.02</v>
      </c>
      <c r="I209" s="49">
        <v>0</v>
      </c>
      <c r="J209" s="49">
        <v>60230.02</v>
      </c>
      <c r="K209" s="165">
        <v>5230.0199999999968</v>
      </c>
      <c r="L209" s="152">
        <v>1.0950912727272726</v>
      </c>
      <c r="M209" s="49">
        <v>55000</v>
      </c>
      <c r="N209" s="49">
        <v>60230.02</v>
      </c>
      <c r="O209" s="49">
        <v>0</v>
      </c>
      <c r="P209" s="49">
        <v>60230.02</v>
      </c>
      <c r="Q209" s="165">
        <v>5230.0199999999968</v>
      </c>
      <c r="R209" s="152">
        <v>1.0950912727272726</v>
      </c>
      <c r="S209" s="49">
        <v>0</v>
      </c>
      <c r="T209" s="49">
        <v>0</v>
      </c>
      <c r="U209" s="49">
        <v>0</v>
      </c>
      <c r="V209" s="49">
        <v>9652.5969999999998</v>
      </c>
      <c r="W209" s="49">
        <v>0</v>
      </c>
      <c r="X209" s="49">
        <v>0</v>
      </c>
      <c r="Y209" s="49">
        <v>42120.425999999999</v>
      </c>
      <c r="Z209" s="49">
        <v>0</v>
      </c>
      <c r="AA209" s="49">
        <v>0</v>
      </c>
      <c r="AB209" s="49">
        <v>0</v>
      </c>
      <c r="AC209" s="49">
        <v>0</v>
      </c>
      <c r="AD209" s="49">
        <v>0</v>
      </c>
      <c r="AE209" s="49">
        <v>0</v>
      </c>
      <c r="AF209" s="49">
        <v>0</v>
      </c>
      <c r="AG209" s="49">
        <v>0</v>
      </c>
      <c r="AH209" s="49">
        <v>0</v>
      </c>
      <c r="AI209" s="49">
        <v>1755.0170000000001</v>
      </c>
      <c r="AJ209" s="49">
        <v>526.505</v>
      </c>
      <c r="AK209" s="49">
        <v>0</v>
      </c>
      <c r="AL209" s="49">
        <v>0</v>
      </c>
      <c r="AM209" s="49">
        <v>3510.0360000000001</v>
      </c>
      <c r="AN209" s="49">
        <v>0</v>
      </c>
      <c r="AO209" s="49">
        <v>0</v>
      </c>
      <c r="AP209" s="49">
        <v>822.66600000000005</v>
      </c>
      <c r="AQ209" s="49">
        <v>0</v>
      </c>
      <c r="AR209" s="49">
        <v>0</v>
      </c>
      <c r="AS209" s="49">
        <v>0</v>
      </c>
      <c r="AT209" s="49">
        <v>0</v>
      </c>
      <c r="AU209" s="49">
        <v>0</v>
      </c>
      <c r="AV209" s="49">
        <v>526.505</v>
      </c>
      <c r="AW209" s="49">
        <v>0</v>
      </c>
      <c r="AX209" s="49">
        <v>0</v>
      </c>
      <c r="AY209" s="49">
        <v>0</v>
      </c>
      <c r="AZ209" s="49">
        <v>658.13400000000001</v>
      </c>
      <c r="BA209" s="49">
        <v>658.13400000000001</v>
      </c>
      <c r="BB209" s="49">
        <v>0</v>
      </c>
      <c r="BC209" s="49">
        <v>0</v>
      </c>
      <c r="BD209" s="49">
        <v>0</v>
      </c>
      <c r="BE209" s="49">
        <v>0</v>
      </c>
      <c r="BF209" s="49">
        <v>0</v>
      </c>
      <c r="BG209" s="49">
        <v>0</v>
      </c>
      <c r="BH209" s="49">
        <v>0</v>
      </c>
      <c r="BI209" s="49"/>
      <c r="BJ209" s="166"/>
      <c r="BK209" s="166"/>
      <c r="BL209" s="166"/>
      <c r="BM209" s="149">
        <v>-7.2759576141834259E-12</v>
      </c>
    </row>
    <row r="210" spans="2:65" ht="18" hidden="1" customHeight="1" outlineLevel="3">
      <c r="B210" s="166" t="s">
        <v>918</v>
      </c>
      <c r="C210" s="166" t="s">
        <v>195</v>
      </c>
      <c r="D210" s="166" t="s">
        <v>636</v>
      </c>
      <c r="E210" s="167" t="s">
        <v>637</v>
      </c>
      <c r="F210" s="166" t="s">
        <v>932</v>
      </c>
      <c r="G210" s="49">
        <v>20000</v>
      </c>
      <c r="H210" s="49">
        <v>0</v>
      </c>
      <c r="I210" s="49">
        <v>0</v>
      </c>
      <c r="J210" s="49">
        <v>0</v>
      </c>
      <c r="K210" s="165">
        <v>-20000</v>
      </c>
      <c r="L210" s="152">
        <v>0</v>
      </c>
      <c r="M210" s="49">
        <v>20000</v>
      </c>
      <c r="N210" s="49">
        <v>0</v>
      </c>
      <c r="O210" s="49">
        <v>0</v>
      </c>
      <c r="P210" s="49">
        <v>0</v>
      </c>
      <c r="Q210" s="165">
        <v>-20000</v>
      </c>
      <c r="R210" s="152">
        <v>0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49">
        <v>0</v>
      </c>
      <c r="AA210" s="49">
        <v>0</v>
      </c>
      <c r="AB210" s="49">
        <v>0</v>
      </c>
      <c r="AC210" s="49">
        <v>0</v>
      </c>
      <c r="AD210" s="49">
        <v>0</v>
      </c>
      <c r="AE210" s="49">
        <v>0</v>
      </c>
      <c r="AF210" s="49">
        <v>0</v>
      </c>
      <c r="AG210" s="49">
        <v>0</v>
      </c>
      <c r="AH210" s="49">
        <v>0</v>
      </c>
      <c r="AI210" s="49">
        <v>0</v>
      </c>
      <c r="AJ210" s="49">
        <v>0</v>
      </c>
      <c r="AK210" s="49">
        <v>0</v>
      </c>
      <c r="AL210" s="49">
        <v>0</v>
      </c>
      <c r="AM210" s="49">
        <v>0</v>
      </c>
      <c r="AN210" s="49">
        <v>0</v>
      </c>
      <c r="AO210" s="49">
        <v>0</v>
      </c>
      <c r="AP210" s="49">
        <v>0</v>
      </c>
      <c r="AQ210" s="49">
        <v>0</v>
      </c>
      <c r="AR210" s="49">
        <v>0</v>
      </c>
      <c r="AS210" s="49">
        <v>0</v>
      </c>
      <c r="AT210" s="49">
        <v>0</v>
      </c>
      <c r="AU210" s="49">
        <v>0</v>
      </c>
      <c r="AV210" s="49">
        <v>0</v>
      </c>
      <c r="AW210" s="49">
        <v>0</v>
      </c>
      <c r="AX210" s="49">
        <v>0</v>
      </c>
      <c r="AY210" s="49">
        <v>0</v>
      </c>
      <c r="AZ210" s="49">
        <v>0</v>
      </c>
      <c r="BA210" s="49">
        <v>0</v>
      </c>
      <c r="BB210" s="49">
        <v>0</v>
      </c>
      <c r="BC210" s="49">
        <v>0</v>
      </c>
      <c r="BD210" s="49">
        <v>0</v>
      </c>
      <c r="BE210" s="49">
        <v>0</v>
      </c>
      <c r="BF210" s="49">
        <v>0</v>
      </c>
      <c r="BG210" s="49">
        <v>0</v>
      </c>
      <c r="BH210" s="49">
        <v>0</v>
      </c>
      <c r="BI210" s="49"/>
      <c r="BJ210" s="166"/>
      <c r="BK210" s="166"/>
      <c r="BL210" s="166"/>
      <c r="BM210" s="149">
        <v>0</v>
      </c>
    </row>
    <row r="211" spans="2:65" ht="18" hidden="1" customHeight="1" outlineLevel="3">
      <c r="B211" s="166" t="s">
        <v>918</v>
      </c>
      <c r="C211" s="166" t="s">
        <v>147</v>
      </c>
      <c r="D211" s="166" t="s">
        <v>368</v>
      </c>
      <c r="E211" s="167" t="s">
        <v>381</v>
      </c>
      <c r="F211" s="166" t="s">
        <v>933</v>
      </c>
      <c r="G211" s="49">
        <v>25000</v>
      </c>
      <c r="H211" s="49">
        <v>26470.607</v>
      </c>
      <c r="I211" s="49">
        <v>0</v>
      </c>
      <c r="J211" s="49">
        <v>26470.607</v>
      </c>
      <c r="K211" s="165">
        <v>1470.607</v>
      </c>
      <c r="L211" s="152">
        <v>1.0588242800000001</v>
      </c>
      <c r="M211" s="49">
        <v>25000</v>
      </c>
      <c r="N211" s="49">
        <v>26470.607</v>
      </c>
      <c r="O211" s="49">
        <v>0</v>
      </c>
      <c r="P211" s="49">
        <v>26470.607</v>
      </c>
      <c r="Q211" s="165">
        <v>1470.607</v>
      </c>
      <c r="R211" s="152">
        <v>1.0588242800000001</v>
      </c>
      <c r="S211" s="49">
        <v>0</v>
      </c>
      <c r="T211" s="49">
        <v>0</v>
      </c>
      <c r="U211" s="49">
        <v>0</v>
      </c>
      <c r="V211" s="49">
        <v>4387.5439999999999</v>
      </c>
      <c r="W211" s="49">
        <v>0</v>
      </c>
      <c r="X211" s="49">
        <v>822.66600000000005</v>
      </c>
      <c r="Y211" s="49">
        <v>17550.18</v>
      </c>
      <c r="Z211" s="49">
        <v>0</v>
      </c>
      <c r="AA211" s="49">
        <v>0</v>
      </c>
      <c r="AB211" s="49">
        <v>0</v>
      </c>
      <c r="AC211" s="49">
        <v>0</v>
      </c>
      <c r="AD211" s="49">
        <v>0</v>
      </c>
      <c r="AE211" s="49">
        <v>0</v>
      </c>
      <c r="AF211" s="49">
        <v>0</v>
      </c>
      <c r="AG211" s="49">
        <v>0</v>
      </c>
      <c r="AH211" s="49">
        <v>0</v>
      </c>
      <c r="AI211" s="49">
        <v>526.505</v>
      </c>
      <c r="AJ211" s="49">
        <v>526.505</v>
      </c>
      <c r="AK211" s="49">
        <v>0</v>
      </c>
      <c r="AL211" s="49">
        <v>0</v>
      </c>
      <c r="AM211" s="49">
        <v>526.505</v>
      </c>
      <c r="AN211" s="49">
        <v>0</v>
      </c>
      <c r="AO211" s="49">
        <v>0</v>
      </c>
      <c r="AP211" s="49">
        <v>822.66600000000005</v>
      </c>
      <c r="AQ211" s="49">
        <v>0</v>
      </c>
      <c r="AR211" s="49">
        <v>0</v>
      </c>
      <c r="AS211" s="49">
        <v>0</v>
      </c>
      <c r="AT211" s="49">
        <v>0</v>
      </c>
      <c r="AU211" s="49">
        <v>0</v>
      </c>
      <c r="AV211" s="49">
        <v>526.505</v>
      </c>
      <c r="AW211" s="49">
        <v>0</v>
      </c>
      <c r="AX211" s="49">
        <v>0</v>
      </c>
      <c r="AY211" s="49">
        <v>0</v>
      </c>
      <c r="AZ211" s="49">
        <v>0</v>
      </c>
      <c r="BA211" s="49">
        <v>0</v>
      </c>
      <c r="BB211" s="49">
        <v>0</v>
      </c>
      <c r="BC211" s="49">
        <v>0</v>
      </c>
      <c r="BD211" s="49">
        <v>0</v>
      </c>
      <c r="BE211" s="49">
        <v>781.53099999999995</v>
      </c>
      <c r="BF211" s="49">
        <v>0</v>
      </c>
      <c r="BG211" s="49">
        <v>0</v>
      </c>
      <c r="BH211" s="49">
        <v>0</v>
      </c>
      <c r="BI211" s="49"/>
      <c r="BJ211" s="166"/>
      <c r="BK211" s="166"/>
      <c r="BL211" s="166"/>
      <c r="BM211" s="149">
        <v>3.637978807091713E-12</v>
      </c>
    </row>
    <row r="212" spans="2:65" ht="18" hidden="1" customHeight="1" outlineLevel="3">
      <c r="B212" s="166" t="s">
        <v>918</v>
      </c>
      <c r="C212" s="166" t="s">
        <v>147</v>
      </c>
      <c r="D212" s="166" t="s">
        <v>330</v>
      </c>
      <c r="E212" s="167" t="s">
        <v>382</v>
      </c>
      <c r="F212" s="166" t="s">
        <v>934</v>
      </c>
      <c r="G212" s="49">
        <v>25000</v>
      </c>
      <c r="H212" s="49">
        <v>26470.607</v>
      </c>
      <c r="I212" s="49">
        <v>0</v>
      </c>
      <c r="J212" s="49">
        <v>26470.607</v>
      </c>
      <c r="K212" s="165">
        <v>1470.607</v>
      </c>
      <c r="L212" s="152">
        <v>1.0588242800000001</v>
      </c>
      <c r="M212" s="49">
        <v>25000</v>
      </c>
      <c r="N212" s="49">
        <v>26470.607</v>
      </c>
      <c r="O212" s="49">
        <v>0</v>
      </c>
      <c r="P212" s="49">
        <v>26470.607</v>
      </c>
      <c r="Q212" s="165">
        <v>1470.607</v>
      </c>
      <c r="R212" s="152">
        <v>1.0588242800000001</v>
      </c>
      <c r="S212" s="49">
        <v>0</v>
      </c>
      <c r="T212" s="49">
        <v>0</v>
      </c>
      <c r="U212" s="49">
        <v>0</v>
      </c>
      <c r="V212" s="49">
        <v>4387.5439999999999</v>
      </c>
      <c r="W212" s="49">
        <v>0</v>
      </c>
      <c r="X212" s="49">
        <v>822.66600000000005</v>
      </c>
      <c r="Y212" s="49">
        <v>17550.18</v>
      </c>
      <c r="Z212" s="49">
        <v>0</v>
      </c>
      <c r="AA212" s="49">
        <v>0</v>
      </c>
      <c r="AB212" s="49">
        <v>0</v>
      </c>
      <c r="AC212" s="49">
        <v>0</v>
      </c>
      <c r="AD212" s="49">
        <v>0</v>
      </c>
      <c r="AE212" s="49">
        <v>0</v>
      </c>
      <c r="AF212" s="49">
        <v>0</v>
      </c>
      <c r="AG212" s="49">
        <v>0</v>
      </c>
      <c r="AH212" s="49">
        <v>0</v>
      </c>
      <c r="AI212" s="49">
        <v>526.505</v>
      </c>
      <c r="AJ212" s="49">
        <v>526.505</v>
      </c>
      <c r="AK212" s="49">
        <v>0</v>
      </c>
      <c r="AL212" s="49">
        <v>0</v>
      </c>
      <c r="AM212" s="49">
        <v>526.505</v>
      </c>
      <c r="AN212" s="49">
        <v>0</v>
      </c>
      <c r="AO212" s="49">
        <v>0</v>
      </c>
      <c r="AP212" s="49">
        <v>822.66600000000005</v>
      </c>
      <c r="AQ212" s="49">
        <v>0</v>
      </c>
      <c r="AR212" s="49">
        <v>0</v>
      </c>
      <c r="AS212" s="49">
        <v>0</v>
      </c>
      <c r="AT212" s="49">
        <v>0</v>
      </c>
      <c r="AU212" s="49">
        <v>0</v>
      </c>
      <c r="AV212" s="49">
        <v>526.505</v>
      </c>
      <c r="AW212" s="49">
        <v>0</v>
      </c>
      <c r="AX212" s="49">
        <v>0</v>
      </c>
      <c r="AY212" s="49">
        <v>0</v>
      </c>
      <c r="AZ212" s="49">
        <v>0</v>
      </c>
      <c r="BA212" s="49">
        <v>0</v>
      </c>
      <c r="BB212" s="49">
        <v>0</v>
      </c>
      <c r="BC212" s="49">
        <v>0</v>
      </c>
      <c r="BD212" s="49">
        <v>0</v>
      </c>
      <c r="BE212" s="49">
        <v>781.53099999999995</v>
      </c>
      <c r="BF212" s="49">
        <v>0</v>
      </c>
      <c r="BG212" s="49">
        <v>0</v>
      </c>
      <c r="BH212" s="49">
        <v>0</v>
      </c>
      <c r="BI212" s="49"/>
      <c r="BJ212" s="166"/>
      <c r="BK212" s="166"/>
      <c r="BL212" s="166"/>
      <c r="BM212" s="149">
        <v>3.637978807091713E-12</v>
      </c>
    </row>
    <row r="213" spans="2:65" ht="18" hidden="1" customHeight="1" outlineLevel="3">
      <c r="B213" s="166" t="s">
        <v>918</v>
      </c>
      <c r="C213" s="166" t="s">
        <v>1236</v>
      </c>
      <c r="D213" s="166" t="s">
        <v>369</v>
      </c>
      <c r="E213" s="167" t="s">
        <v>487</v>
      </c>
      <c r="F213" s="166" t="s">
        <v>935</v>
      </c>
      <c r="G213" s="49">
        <v>40000</v>
      </c>
      <c r="H213" s="49">
        <v>41802.332999999999</v>
      </c>
      <c r="I213" s="49">
        <v>0</v>
      </c>
      <c r="J213" s="49">
        <v>41802.332999999999</v>
      </c>
      <c r="K213" s="165">
        <v>1802.3329999999987</v>
      </c>
      <c r="L213" s="152">
        <v>1.0450583250000001</v>
      </c>
      <c r="M213" s="49">
        <v>40000</v>
      </c>
      <c r="N213" s="49">
        <v>41802.332999999999</v>
      </c>
      <c r="O213" s="49">
        <v>0</v>
      </c>
      <c r="P213" s="49">
        <v>41802.332999999999</v>
      </c>
      <c r="Q213" s="165">
        <v>1802.3329999999987</v>
      </c>
      <c r="R213" s="152">
        <v>1.0450583250000001</v>
      </c>
      <c r="S213" s="49">
        <v>0</v>
      </c>
      <c r="T213" s="49">
        <v>0</v>
      </c>
      <c r="U213" s="49">
        <v>0</v>
      </c>
      <c r="V213" s="49">
        <v>10530.106</v>
      </c>
      <c r="W213" s="49">
        <v>0</v>
      </c>
      <c r="X213" s="49">
        <v>0</v>
      </c>
      <c r="Y213" s="49">
        <v>19305.195</v>
      </c>
      <c r="Z213" s="49">
        <v>0</v>
      </c>
      <c r="AA213" s="49">
        <v>0</v>
      </c>
      <c r="AB213" s="49">
        <v>0</v>
      </c>
      <c r="AC213" s="49">
        <v>0</v>
      </c>
      <c r="AD213" s="49">
        <v>0</v>
      </c>
      <c r="AE213" s="49">
        <v>0</v>
      </c>
      <c r="AF213" s="49">
        <v>0</v>
      </c>
      <c r="AG213" s="49">
        <v>0</v>
      </c>
      <c r="AH213" s="49">
        <v>0</v>
      </c>
      <c r="AI213" s="49">
        <v>1755.0170000000001</v>
      </c>
      <c r="AJ213" s="49">
        <v>526.505</v>
      </c>
      <c r="AK213" s="49">
        <v>0</v>
      </c>
      <c r="AL213" s="49">
        <v>0</v>
      </c>
      <c r="AM213" s="49">
        <v>7020.0709999999999</v>
      </c>
      <c r="AN213" s="49">
        <v>0</v>
      </c>
      <c r="AO213" s="49">
        <v>0</v>
      </c>
      <c r="AP213" s="49">
        <v>822.66600000000005</v>
      </c>
      <c r="AQ213" s="49">
        <v>0</v>
      </c>
      <c r="AR213" s="49">
        <v>0</v>
      </c>
      <c r="AS213" s="49">
        <v>0</v>
      </c>
      <c r="AT213" s="49">
        <v>0</v>
      </c>
      <c r="AU213" s="49">
        <v>0</v>
      </c>
      <c r="AV213" s="49">
        <v>526.505</v>
      </c>
      <c r="AW213" s="49">
        <v>0</v>
      </c>
      <c r="AX213" s="49">
        <v>0</v>
      </c>
      <c r="AY213" s="49">
        <v>0</v>
      </c>
      <c r="AZ213" s="49">
        <v>658.13400000000001</v>
      </c>
      <c r="BA213" s="49">
        <v>658.13400000000001</v>
      </c>
      <c r="BB213" s="49">
        <v>0</v>
      </c>
      <c r="BC213" s="49">
        <v>0</v>
      </c>
      <c r="BD213" s="49">
        <v>0</v>
      </c>
      <c r="BE213" s="49">
        <v>0</v>
      </c>
      <c r="BF213" s="49">
        <v>0</v>
      </c>
      <c r="BG213" s="49">
        <v>0</v>
      </c>
      <c r="BH213" s="49">
        <v>0</v>
      </c>
      <c r="BI213" s="49"/>
      <c r="BJ213" s="166"/>
      <c r="BK213" s="166"/>
      <c r="BL213" s="166"/>
      <c r="BM213" s="149">
        <v>-7.2759576141834259E-12</v>
      </c>
    </row>
    <row r="214" spans="2:65" ht="18" hidden="1" customHeight="1" outlineLevel="3">
      <c r="B214" s="166" t="s">
        <v>918</v>
      </c>
      <c r="C214" s="166" t="s">
        <v>144</v>
      </c>
      <c r="D214" s="166" t="s">
        <v>506</v>
      </c>
      <c r="E214" s="167" t="s">
        <v>515</v>
      </c>
      <c r="F214" s="166" t="s">
        <v>936</v>
      </c>
      <c r="G214" s="49">
        <v>50000</v>
      </c>
      <c r="H214" s="49">
        <v>0</v>
      </c>
      <c r="I214" s="49">
        <v>0</v>
      </c>
      <c r="J214" s="49">
        <v>0</v>
      </c>
      <c r="K214" s="165">
        <v>-50000</v>
      </c>
      <c r="L214" s="152">
        <v>0</v>
      </c>
      <c r="M214" s="49">
        <v>50000</v>
      </c>
      <c r="N214" s="49">
        <v>0</v>
      </c>
      <c r="O214" s="49">
        <v>0</v>
      </c>
      <c r="P214" s="49">
        <v>0</v>
      </c>
      <c r="Q214" s="165">
        <v>-50000</v>
      </c>
      <c r="R214" s="152">
        <v>0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49">
        <v>0</v>
      </c>
      <c r="AA214" s="49">
        <v>0</v>
      </c>
      <c r="AB214" s="49">
        <v>0</v>
      </c>
      <c r="AC214" s="49">
        <v>0</v>
      </c>
      <c r="AD214" s="49">
        <v>0</v>
      </c>
      <c r="AE214" s="49">
        <v>0</v>
      </c>
      <c r="AF214" s="49">
        <v>0</v>
      </c>
      <c r="AG214" s="49">
        <v>0</v>
      </c>
      <c r="AH214" s="49">
        <v>0</v>
      </c>
      <c r="AI214" s="49">
        <v>0</v>
      </c>
      <c r="AJ214" s="49">
        <v>0</v>
      </c>
      <c r="AK214" s="49">
        <v>0</v>
      </c>
      <c r="AL214" s="49">
        <v>0</v>
      </c>
      <c r="AM214" s="49">
        <v>0</v>
      </c>
      <c r="AN214" s="49">
        <v>0</v>
      </c>
      <c r="AO214" s="49">
        <v>0</v>
      </c>
      <c r="AP214" s="49">
        <v>0</v>
      </c>
      <c r="AQ214" s="49">
        <v>0</v>
      </c>
      <c r="AR214" s="49">
        <v>0</v>
      </c>
      <c r="AS214" s="49">
        <v>0</v>
      </c>
      <c r="AT214" s="49">
        <v>0</v>
      </c>
      <c r="AU214" s="49">
        <v>0</v>
      </c>
      <c r="AV214" s="49">
        <v>0</v>
      </c>
      <c r="AW214" s="49">
        <v>0</v>
      </c>
      <c r="AX214" s="49">
        <v>0</v>
      </c>
      <c r="AY214" s="49">
        <v>0</v>
      </c>
      <c r="AZ214" s="49">
        <v>0</v>
      </c>
      <c r="BA214" s="49">
        <v>0</v>
      </c>
      <c r="BB214" s="49">
        <v>0</v>
      </c>
      <c r="BC214" s="49">
        <v>0</v>
      </c>
      <c r="BD214" s="49">
        <v>0</v>
      </c>
      <c r="BE214" s="49">
        <v>0</v>
      </c>
      <c r="BF214" s="49">
        <v>0</v>
      </c>
      <c r="BG214" s="49">
        <v>0</v>
      </c>
      <c r="BH214" s="49">
        <v>0</v>
      </c>
      <c r="BI214" s="49"/>
      <c r="BJ214" s="166"/>
      <c r="BK214" s="166"/>
      <c r="BL214" s="166"/>
      <c r="BM214" s="149">
        <v>0</v>
      </c>
    </row>
    <row r="215" spans="2:65" ht="18" hidden="1" customHeight="1" outlineLevel="3">
      <c r="B215" s="166" t="s">
        <v>918</v>
      </c>
      <c r="C215" s="166" t="s">
        <v>171</v>
      </c>
      <c r="D215" s="166" t="s">
        <v>507</v>
      </c>
      <c r="E215" s="167" t="s">
        <v>516</v>
      </c>
      <c r="F215" s="166" t="s">
        <v>937</v>
      </c>
      <c r="G215" s="49">
        <v>25000</v>
      </c>
      <c r="H215" s="49">
        <v>0</v>
      </c>
      <c r="I215" s="49">
        <v>0</v>
      </c>
      <c r="J215" s="49">
        <v>0</v>
      </c>
      <c r="K215" s="165">
        <v>-25000</v>
      </c>
      <c r="L215" s="152">
        <v>0</v>
      </c>
      <c r="M215" s="49">
        <v>25000</v>
      </c>
      <c r="N215" s="49">
        <v>0</v>
      </c>
      <c r="O215" s="49">
        <v>0</v>
      </c>
      <c r="P215" s="49">
        <v>0</v>
      </c>
      <c r="Q215" s="165">
        <v>-25000</v>
      </c>
      <c r="R215" s="152">
        <v>0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49">
        <v>0</v>
      </c>
      <c r="AA215" s="49">
        <v>0</v>
      </c>
      <c r="AB215" s="49">
        <v>0</v>
      </c>
      <c r="AC215" s="49">
        <v>0</v>
      </c>
      <c r="AD215" s="49">
        <v>0</v>
      </c>
      <c r="AE215" s="49">
        <v>0</v>
      </c>
      <c r="AF215" s="49">
        <v>0</v>
      </c>
      <c r="AG215" s="49">
        <v>0</v>
      </c>
      <c r="AH215" s="49">
        <v>0</v>
      </c>
      <c r="AI215" s="49">
        <v>0</v>
      </c>
      <c r="AJ215" s="49">
        <v>0</v>
      </c>
      <c r="AK215" s="49">
        <v>0</v>
      </c>
      <c r="AL215" s="49">
        <v>0</v>
      </c>
      <c r="AM215" s="49">
        <v>0</v>
      </c>
      <c r="AN215" s="49">
        <v>0</v>
      </c>
      <c r="AO215" s="49">
        <v>0</v>
      </c>
      <c r="AP215" s="49">
        <v>0</v>
      </c>
      <c r="AQ215" s="49">
        <v>0</v>
      </c>
      <c r="AR215" s="49">
        <v>0</v>
      </c>
      <c r="AS215" s="49">
        <v>0</v>
      </c>
      <c r="AT215" s="49">
        <v>0</v>
      </c>
      <c r="AU215" s="49">
        <v>0</v>
      </c>
      <c r="AV215" s="49">
        <v>0</v>
      </c>
      <c r="AW215" s="49">
        <v>0</v>
      </c>
      <c r="AX215" s="49">
        <v>0</v>
      </c>
      <c r="AY215" s="49">
        <v>0</v>
      </c>
      <c r="AZ215" s="49">
        <v>0</v>
      </c>
      <c r="BA215" s="49">
        <v>0</v>
      </c>
      <c r="BB215" s="49">
        <v>0</v>
      </c>
      <c r="BC215" s="49">
        <v>0</v>
      </c>
      <c r="BD215" s="49">
        <v>0</v>
      </c>
      <c r="BE215" s="49">
        <v>0</v>
      </c>
      <c r="BF215" s="49">
        <v>0</v>
      </c>
      <c r="BG215" s="49">
        <v>0</v>
      </c>
      <c r="BH215" s="49">
        <v>0</v>
      </c>
      <c r="BI215" s="49"/>
      <c r="BJ215" s="166"/>
      <c r="BK215" s="166"/>
      <c r="BL215" s="166"/>
      <c r="BM215" s="149">
        <v>0</v>
      </c>
    </row>
    <row r="216" spans="2:65" ht="18" hidden="1" customHeight="1" outlineLevel="3">
      <c r="B216" s="166" t="s">
        <v>918</v>
      </c>
      <c r="C216" s="166" t="s">
        <v>1236</v>
      </c>
      <c r="D216" s="166" t="s">
        <v>537</v>
      </c>
      <c r="E216" s="167" t="s">
        <v>938</v>
      </c>
      <c r="F216" s="166" t="s">
        <v>920</v>
      </c>
      <c r="G216" s="49">
        <v>40000</v>
      </c>
      <c r="H216" s="49">
        <v>50163.345000000001</v>
      </c>
      <c r="I216" s="49">
        <v>0</v>
      </c>
      <c r="J216" s="49">
        <v>50163.345000000001</v>
      </c>
      <c r="K216" s="165">
        <v>10163.345000000001</v>
      </c>
      <c r="L216" s="152">
        <v>1.254083625</v>
      </c>
      <c r="M216" s="49">
        <v>40000</v>
      </c>
      <c r="N216" s="49">
        <v>50163.345000000001</v>
      </c>
      <c r="O216" s="49">
        <v>0</v>
      </c>
      <c r="P216" s="49">
        <v>50163.345000000001</v>
      </c>
      <c r="Q216" s="165">
        <v>10163.345000000001</v>
      </c>
      <c r="R216" s="152">
        <v>1.254083625</v>
      </c>
      <c r="S216" s="49">
        <v>0</v>
      </c>
      <c r="T216" s="49">
        <v>0</v>
      </c>
      <c r="U216" s="49">
        <v>0</v>
      </c>
      <c r="V216" s="49">
        <v>19305.194</v>
      </c>
      <c r="W216" s="49">
        <v>0</v>
      </c>
      <c r="X216" s="49">
        <v>822.66600000000005</v>
      </c>
      <c r="Y216" s="49">
        <v>25096.756000000001</v>
      </c>
      <c r="Z216" s="49">
        <v>0</v>
      </c>
      <c r="AA216" s="49">
        <v>0</v>
      </c>
      <c r="AB216" s="49">
        <v>0</v>
      </c>
      <c r="AC216" s="49">
        <v>0</v>
      </c>
      <c r="AD216" s="49">
        <v>0</v>
      </c>
      <c r="AE216" s="49">
        <v>0</v>
      </c>
      <c r="AF216" s="49">
        <v>0</v>
      </c>
      <c r="AG216" s="49">
        <v>0</v>
      </c>
      <c r="AH216" s="49">
        <v>0</v>
      </c>
      <c r="AI216" s="49">
        <v>526.505</v>
      </c>
      <c r="AJ216" s="49">
        <v>526.505</v>
      </c>
      <c r="AK216" s="49">
        <v>0</v>
      </c>
      <c r="AL216" s="49">
        <v>0</v>
      </c>
      <c r="AM216" s="49">
        <v>1755.0170000000001</v>
      </c>
      <c r="AN216" s="49">
        <v>0</v>
      </c>
      <c r="AO216" s="49">
        <v>0</v>
      </c>
      <c r="AP216" s="49">
        <v>822.66600000000005</v>
      </c>
      <c r="AQ216" s="49">
        <v>0</v>
      </c>
      <c r="AR216" s="49">
        <v>0</v>
      </c>
      <c r="AS216" s="49">
        <v>0</v>
      </c>
      <c r="AT216" s="49">
        <v>0</v>
      </c>
      <c r="AU216" s="49">
        <v>0</v>
      </c>
      <c r="AV216" s="49">
        <v>526.505</v>
      </c>
      <c r="AW216" s="49">
        <v>0</v>
      </c>
      <c r="AX216" s="49">
        <v>0</v>
      </c>
      <c r="AY216" s="49">
        <v>0</v>
      </c>
      <c r="AZ216" s="49">
        <v>0</v>
      </c>
      <c r="BA216" s="49">
        <v>0</v>
      </c>
      <c r="BB216" s="49">
        <v>0</v>
      </c>
      <c r="BC216" s="49">
        <v>0</v>
      </c>
      <c r="BD216" s="49">
        <v>0</v>
      </c>
      <c r="BE216" s="49">
        <v>781.53099999999995</v>
      </c>
      <c r="BF216" s="49">
        <v>0</v>
      </c>
      <c r="BG216" s="49">
        <v>0</v>
      </c>
      <c r="BH216" s="49">
        <v>0</v>
      </c>
      <c r="BI216" s="49"/>
      <c r="BJ216" s="166"/>
      <c r="BK216" s="166"/>
      <c r="BL216" s="166"/>
      <c r="BM216" s="149">
        <v>-7.2759576141834259E-12</v>
      </c>
    </row>
    <row r="217" spans="2:65" ht="18" hidden="1" customHeight="1" outlineLevel="3">
      <c r="B217" s="166" t="s">
        <v>918</v>
      </c>
      <c r="C217" s="166" t="s">
        <v>171</v>
      </c>
      <c r="D217" s="166" t="s">
        <v>575</v>
      </c>
      <c r="E217" s="167" t="s">
        <v>582</v>
      </c>
      <c r="F217" s="166" t="s">
        <v>939</v>
      </c>
      <c r="G217" s="49">
        <v>50000</v>
      </c>
      <c r="H217" s="49">
        <v>50577.423000000003</v>
      </c>
      <c r="I217" s="49">
        <v>0</v>
      </c>
      <c r="J217" s="49">
        <v>50577.423000000003</v>
      </c>
      <c r="K217" s="165">
        <v>577.4230000000025</v>
      </c>
      <c r="L217" s="152">
        <v>1.01154846</v>
      </c>
      <c r="M217" s="49">
        <v>50000</v>
      </c>
      <c r="N217" s="49">
        <v>50577.423000000003</v>
      </c>
      <c r="O217" s="49">
        <v>0</v>
      </c>
      <c r="P217" s="49">
        <v>50577.423000000003</v>
      </c>
      <c r="Q217" s="165">
        <v>577.4230000000025</v>
      </c>
      <c r="R217" s="152">
        <v>1.01154846</v>
      </c>
      <c r="S217" s="49">
        <v>0</v>
      </c>
      <c r="T217" s="49">
        <v>0</v>
      </c>
      <c r="U217" s="49">
        <v>0</v>
      </c>
      <c r="V217" s="49">
        <v>20884.710999999999</v>
      </c>
      <c r="W217" s="49">
        <v>0</v>
      </c>
      <c r="X217" s="49">
        <v>0</v>
      </c>
      <c r="Y217" s="49">
        <v>17550.177</v>
      </c>
      <c r="Z217" s="49">
        <v>0</v>
      </c>
      <c r="AA217" s="49">
        <v>0</v>
      </c>
      <c r="AB217" s="49">
        <v>0</v>
      </c>
      <c r="AC217" s="49">
        <v>0</v>
      </c>
      <c r="AD217" s="49">
        <v>0</v>
      </c>
      <c r="AE217" s="49">
        <v>0</v>
      </c>
      <c r="AF217" s="49">
        <v>0</v>
      </c>
      <c r="AG217" s="49">
        <v>0</v>
      </c>
      <c r="AH217" s="49">
        <v>0</v>
      </c>
      <c r="AI217" s="49">
        <v>3510.0360000000001</v>
      </c>
      <c r="AJ217" s="49">
        <v>526.505</v>
      </c>
      <c r="AK217" s="49">
        <v>0</v>
      </c>
      <c r="AL217" s="49">
        <v>0</v>
      </c>
      <c r="AM217" s="49">
        <v>5440.5550000000003</v>
      </c>
      <c r="AN217" s="49">
        <v>0</v>
      </c>
      <c r="AO217" s="49">
        <v>0</v>
      </c>
      <c r="AP217" s="49">
        <v>822.66600000000005</v>
      </c>
      <c r="AQ217" s="49">
        <v>0</v>
      </c>
      <c r="AR217" s="49">
        <v>0</v>
      </c>
      <c r="AS217" s="49">
        <v>0</v>
      </c>
      <c r="AT217" s="49">
        <v>0</v>
      </c>
      <c r="AU217" s="49">
        <v>0</v>
      </c>
      <c r="AV217" s="49">
        <v>526.505</v>
      </c>
      <c r="AW217" s="49">
        <v>0</v>
      </c>
      <c r="AX217" s="49">
        <v>0</v>
      </c>
      <c r="AY217" s="49">
        <v>0</v>
      </c>
      <c r="AZ217" s="49">
        <v>658.13400000000001</v>
      </c>
      <c r="BA217" s="49">
        <v>658.13400000000001</v>
      </c>
      <c r="BB217" s="49">
        <v>0</v>
      </c>
      <c r="BC217" s="49">
        <v>0</v>
      </c>
      <c r="BD217" s="49">
        <v>0</v>
      </c>
      <c r="BE217" s="49">
        <v>0</v>
      </c>
      <c r="BF217" s="49">
        <v>0</v>
      </c>
      <c r="BG217" s="49">
        <v>0</v>
      </c>
      <c r="BH217" s="49">
        <v>0</v>
      </c>
      <c r="BI217" s="49"/>
      <c r="BJ217" s="166"/>
      <c r="BK217" s="166"/>
      <c r="BL217" s="166"/>
      <c r="BM217" s="149">
        <v>-1.4551915228366852E-11</v>
      </c>
    </row>
    <row r="218" spans="2:65" ht="18" hidden="1" customHeight="1" outlineLevel="3">
      <c r="B218" s="166" t="s">
        <v>918</v>
      </c>
      <c r="C218" s="166" t="s">
        <v>195</v>
      </c>
      <c r="D218" s="166" t="s">
        <v>542</v>
      </c>
      <c r="E218" s="167" t="s">
        <v>551</v>
      </c>
      <c r="F218" s="166" t="s">
        <v>940</v>
      </c>
      <c r="G218" s="49">
        <v>20000</v>
      </c>
      <c r="H218" s="49">
        <v>20073.018</v>
      </c>
      <c r="I218" s="49">
        <v>0</v>
      </c>
      <c r="J218" s="49">
        <v>20073.018</v>
      </c>
      <c r="K218" s="165">
        <v>73.018000000000029</v>
      </c>
      <c r="L218" s="152">
        <v>1.0036509</v>
      </c>
      <c r="M218" s="49">
        <v>20000</v>
      </c>
      <c r="N218" s="49">
        <v>20073.018</v>
      </c>
      <c r="O218" s="49">
        <v>0</v>
      </c>
      <c r="P218" s="49">
        <v>20073.018</v>
      </c>
      <c r="Q218" s="165">
        <v>73.018000000000029</v>
      </c>
      <c r="R218" s="152">
        <v>1.0036509</v>
      </c>
      <c r="S218" s="49">
        <v>0</v>
      </c>
      <c r="T218" s="49">
        <v>0</v>
      </c>
      <c r="U218" s="49">
        <v>0</v>
      </c>
      <c r="V218" s="49">
        <v>5265.0529999999999</v>
      </c>
      <c r="W218" s="49">
        <v>0</v>
      </c>
      <c r="X218" s="49">
        <v>822.66600000000005</v>
      </c>
      <c r="Y218" s="49">
        <v>8073.0820000000003</v>
      </c>
      <c r="Z218" s="49">
        <v>0</v>
      </c>
      <c r="AA218" s="49">
        <v>0</v>
      </c>
      <c r="AB218" s="49">
        <v>0</v>
      </c>
      <c r="AC218" s="49">
        <v>0</v>
      </c>
      <c r="AD218" s="49">
        <v>0</v>
      </c>
      <c r="AE218" s="49">
        <v>0</v>
      </c>
      <c r="AF218" s="49">
        <v>0</v>
      </c>
      <c r="AG218" s="49">
        <v>0</v>
      </c>
      <c r="AH218" s="49">
        <v>0</v>
      </c>
      <c r="AI218" s="49">
        <v>526.505</v>
      </c>
      <c r="AJ218" s="49">
        <v>526.505</v>
      </c>
      <c r="AK218" s="49">
        <v>0</v>
      </c>
      <c r="AL218" s="49">
        <v>0</v>
      </c>
      <c r="AM218" s="49">
        <v>3510.0360000000001</v>
      </c>
      <c r="AN218" s="49">
        <v>0</v>
      </c>
      <c r="AO218" s="49">
        <v>0</v>
      </c>
      <c r="AP218" s="49">
        <v>822.66600000000005</v>
      </c>
      <c r="AQ218" s="49">
        <v>0</v>
      </c>
      <c r="AR218" s="49">
        <v>0</v>
      </c>
      <c r="AS218" s="49">
        <v>0</v>
      </c>
      <c r="AT218" s="49">
        <v>0</v>
      </c>
      <c r="AU218" s="49">
        <v>0</v>
      </c>
      <c r="AV218" s="49">
        <v>526.505</v>
      </c>
      <c r="AW218" s="49">
        <v>0</v>
      </c>
      <c r="AX218" s="49">
        <v>0</v>
      </c>
      <c r="AY218" s="49">
        <v>0</v>
      </c>
      <c r="AZ218" s="49">
        <v>0</v>
      </c>
      <c r="BA218" s="49">
        <v>0</v>
      </c>
      <c r="BB218" s="49">
        <v>0</v>
      </c>
      <c r="BC218" s="49">
        <v>0</v>
      </c>
      <c r="BD218" s="49">
        <v>0</v>
      </c>
      <c r="BE218" s="49">
        <v>0</v>
      </c>
      <c r="BF218" s="49">
        <v>0</v>
      </c>
      <c r="BG218" s="49">
        <v>0</v>
      </c>
      <c r="BH218" s="49">
        <v>0</v>
      </c>
      <c r="BI218" s="49"/>
      <c r="BJ218" s="166"/>
      <c r="BK218" s="166"/>
      <c r="BL218" s="166"/>
      <c r="BM218" s="149">
        <v>0</v>
      </c>
    </row>
    <row r="219" spans="2:65" ht="18" hidden="1" customHeight="1" outlineLevel="3">
      <c r="B219" s="166" t="s">
        <v>918</v>
      </c>
      <c r="C219" s="166" t="s">
        <v>171</v>
      </c>
      <c r="D219" s="166" t="s">
        <v>577</v>
      </c>
      <c r="E219" s="167" t="s">
        <v>583</v>
      </c>
      <c r="F219" s="166" t="s">
        <v>941</v>
      </c>
      <c r="G219" s="49">
        <v>25000</v>
      </c>
      <c r="H219" s="49">
        <v>0</v>
      </c>
      <c r="I219" s="49">
        <v>0</v>
      </c>
      <c r="J219" s="49">
        <v>0</v>
      </c>
      <c r="K219" s="165">
        <v>-25000</v>
      </c>
      <c r="L219" s="152">
        <v>0</v>
      </c>
      <c r="M219" s="49">
        <v>25000</v>
      </c>
      <c r="N219" s="49">
        <v>0</v>
      </c>
      <c r="O219" s="49">
        <v>0</v>
      </c>
      <c r="P219" s="49">
        <v>0</v>
      </c>
      <c r="Q219" s="165">
        <v>-25000</v>
      </c>
      <c r="R219" s="152">
        <v>0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49">
        <v>0</v>
      </c>
      <c r="AA219" s="49">
        <v>0</v>
      </c>
      <c r="AB219" s="49">
        <v>0</v>
      </c>
      <c r="AC219" s="49">
        <v>0</v>
      </c>
      <c r="AD219" s="49">
        <v>0</v>
      </c>
      <c r="AE219" s="49">
        <v>0</v>
      </c>
      <c r="AF219" s="49">
        <v>0</v>
      </c>
      <c r="AG219" s="49">
        <v>0</v>
      </c>
      <c r="AH219" s="49">
        <v>0</v>
      </c>
      <c r="AI219" s="49">
        <v>0</v>
      </c>
      <c r="AJ219" s="49">
        <v>0</v>
      </c>
      <c r="AK219" s="49">
        <v>0</v>
      </c>
      <c r="AL219" s="49">
        <v>0</v>
      </c>
      <c r="AM219" s="49">
        <v>0</v>
      </c>
      <c r="AN219" s="49">
        <v>0</v>
      </c>
      <c r="AO219" s="49">
        <v>0</v>
      </c>
      <c r="AP219" s="49">
        <v>0</v>
      </c>
      <c r="AQ219" s="49">
        <v>0</v>
      </c>
      <c r="AR219" s="49">
        <v>0</v>
      </c>
      <c r="AS219" s="49">
        <v>0</v>
      </c>
      <c r="AT219" s="49">
        <v>0</v>
      </c>
      <c r="AU219" s="49">
        <v>0</v>
      </c>
      <c r="AV219" s="49">
        <v>0</v>
      </c>
      <c r="AW219" s="49">
        <v>0</v>
      </c>
      <c r="AX219" s="49">
        <v>0</v>
      </c>
      <c r="AY219" s="49">
        <v>0</v>
      </c>
      <c r="AZ219" s="49">
        <v>0</v>
      </c>
      <c r="BA219" s="49">
        <v>0</v>
      </c>
      <c r="BB219" s="49">
        <v>0</v>
      </c>
      <c r="BC219" s="49">
        <v>0</v>
      </c>
      <c r="BD219" s="49">
        <v>0</v>
      </c>
      <c r="BE219" s="49">
        <v>0</v>
      </c>
      <c r="BF219" s="49">
        <v>0</v>
      </c>
      <c r="BG219" s="49">
        <v>0</v>
      </c>
      <c r="BH219" s="49">
        <v>0</v>
      </c>
      <c r="BI219" s="49"/>
      <c r="BJ219" s="166"/>
      <c r="BK219" s="166"/>
      <c r="BL219" s="166"/>
      <c r="BM219" s="149">
        <v>0</v>
      </c>
    </row>
    <row r="220" spans="2:65" ht="18" hidden="1" customHeight="1" outlineLevel="3">
      <c r="B220" s="166" t="s">
        <v>918</v>
      </c>
      <c r="C220" s="166" t="s">
        <v>171</v>
      </c>
      <c r="D220" s="166" t="s">
        <v>576</v>
      </c>
      <c r="E220" s="167" t="s">
        <v>684</v>
      </c>
      <c r="F220" s="166" t="s">
        <v>942</v>
      </c>
      <c r="G220" s="49">
        <v>25000</v>
      </c>
      <c r="H220" s="49">
        <v>25513.573</v>
      </c>
      <c r="I220" s="49">
        <v>0</v>
      </c>
      <c r="J220" s="49">
        <v>25513.573</v>
      </c>
      <c r="K220" s="165">
        <v>513.57300000000032</v>
      </c>
      <c r="L220" s="152">
        <v>1.02054292</v>
      </c>
      <c r="M220" s="49">
        <v>25000</v>
      </c>
      <c r="N220" s="49">
        <v>25513.573</v>
      </c>
      <c r="O220" s="49">
        <v>0</v>
      </c>
      <c r="P220" s="49">
        <v>25513.573</v>
      </c>
      <c r="Q220" s="165">
        <v>513.57300000000032</v>
      </c>
      <c r="R220" s="152">
        <v>1.02054292</v>
      </c>
      <c r="S220" s="49">
        <v>329.065</v>
      </c>
      <c r="T220" s="49">
        <v>0</v>
      </c>
      <c r="U220" s="49">
        <v>0</v>
      </c>
      <c r="V220" s="49">
        <v>1755.0170000000001</v>
      </c>
      <c r="W220" s="49">
        <v>0</v>
      </c>
      <c r="X220" s="49">
        <v>0</v>
      </c>
      <c r="Y220" s="49">
        <v>10530.107</v>
      </c>
      <c r="Z220" s="49">
        <v>0</v>
      </c>
      <c r="AA220" s="49">
        <v>0</v>
      </c>
      <c r="AB220" s="49">
        <v>0</v>
      </c>
      <c r="AC220" s="49">
        <v>493.601</v>
      </c>
      <c r="AD220" s="49">
        <v>0</v>
      </c>
      <c r="AE220" s="49">
        <v>0</v>
      </c>
      <c r="AF220" s="49">
        <v>0</v>
      </c>
      <c r="AG220" s="49">
        <v>0</v>
      </c>
      <c r="AH220" s="49">
        <v>0</v>
      </c>
      <c r="AI220" s="49">
        <v>0</v>
      </c>
      <c r="AJ220" s="49">
        <v>526.505</v>
      </c>
      <c r="AK220" s="49">
        <v>0</v>
      </c>
      <c r="AL220" s="49">
        <v>0</v>
      </c>
      <c r="AM220" s="49">
        <v>3510.0360000000001</v>
      </c>
      <c r="AN220" s="49">
        <v>0</v>
      </c>
      <c r="AO220" s="49">
        <v>0</v>
      </c>
      <c r="AP220" s="49">
        <v>822.66600000000005</v>
      </c>
      <c r="AQ220" s="49">
        <v>7020.0709999999999</v>
      </c>
      <c r="AR220" s="49">
        <v>0</v>
      </c>
      <c r="AS220" s="49">
        <v>0</v>
      </c>
      <c r="AT220" s="49">
        <v>0</v>
      </c>
      <c r="AU220" s="49">
        <v>0</v>
      </c>
      <c r="AV220" s="49">
        <v>526.505</v>
      </c>
      <c r="AW220" s="49">
        <v>0</v>
      </c>
      <c r="AX220" s="49">
        <v>0</v>
      </c>
      <c r="AY220" s="49">
        <v>0</v>
      </c>
      <c r="AZ220" s="49">
        <v>0</v>
      </c>
      <c r="BA220" s="49">
        <v>0</v>
      </c>
      <c r="BB220" s="49">
        <v>0</v>
      </c>
      <c r="BC220" s="49">
        <v>0</v>
      </c>
      <c r="BD220" s="49">
        <v>0</v>
      </c>
      <c r="BE220" s="49">
        <v>0</v>
      </c>
      <c r="BF220" s="49">
        <v>0</v>
      </c>
      <c r="BG220" s="49">
        <v>0</v>
      </c>
      <c r="BH220" s="49">
        <v>0</v>
      </c>
      <c r="BI220" s="49"/>
      <c r="BJ220" s="166"/>
      <c r="BK220" s="166"/>
      <c r="BL220" s="166"/>
      <c r="BM220" s="149">
        <v>0</v>
      </c>
    </row>
    <row r="221" spans="2:65" ht="18" hidden="1" customHeight="1" outlineLevel="3">
      <c r="B221" s="166" t="s">
        <v>918</v>
      </c>
      <c r="C221" s="166" t="s">
        <v>195</v>
      </c>
      <c r="D221" s="166" t="s">
        <v>639</v>
      </c>
      <c r="E221" s="167" t="s">
        <v>658</v>
      </c>
      <c r="F221" s="166" t="s">
        <v>940</v>
      </c>
      <c r="G221" s="49">
        <v>30000</v>
      </c>
      <c r="H221" s="49">
        <v>30570.221000000001</v>
      </c>
      <c r="I221" s="49">
        <v>0</v>
      </c>
      <c r="J221" s="49">
        <v>30570.221000000001</v>
      </c>
      <c r="K221" s="165">
        <v>570.22100000000137</v>
      </c>
      <c r="L221" s="152">
        <v>1.0190073666666668</v>
      </c>
      <c r="M221" s="49">
        <v>30000</v>
      </c>
      <c r="N221" s="49">
        <v>30570.221000000001</v>
      </c>
      <c r="O221" s="49">
        <v>0</v>
      </c>
      <c r="P221" s="49">
        <v>30570.221000000001</v>
      </c>
      <c r="Q221" s="165">
        <v>570.22100000000137</v>
      </c>
      <c r="R221" s="152">
        <v>1.0190073666666668</v>
      </c>
      <c r="S221" s="49">
        <v>0</v>
      </c>
      <c r="T221" s="49">
        <v>0</v>
      </c>
      <c r="U221" s="49">
        <v>0</v>
      </c>
      <c r="V221" s="49">
        <v>21060.214</v>
      </c>
      <c r="W221" s="49">
        <v>0</v>
      </c>
      <c r="X221" s="49">
        <v>0</v>
      </c>
      <c r="Y221" s="49">
        <v>526.505</v>
      </c>
      <c r="Z221" s="49">
        <v>0</v>
      </c>
      <c r="AA221" s="49">
        <v>0</v>
      </c>
      <c r="AB221" s="49">
        <v>0</v>
      </c>
      <c r="AC221" s="49">
        <v>0</v>
      </c>
      <c r="AD221" s="49">
        <v>0</v>
      </c>
      <c r="AE221" s="49">
        <v>0</v>
      </c>
      <c r="AF221" s="49">
        <v>0</v>
      </c>
      <c r="AG221" s="49">
        <v>0</v>
      </c>
      <c r="AH221" s="49">
        <v>0</v>
      </c>
      <c r="AI221" s="49">
        <v>526.505</v>
      </c>
      <c r="AJ221" s="49">
        <v>526.505</v>
      </c>
      <c r="AK221" s="49">
        <v>0</v>
      </c>
      <c r="AL221" s="49">
        <v>0</v>
      </c>
      <c r="AM221" s="49">
        <v>5265.0529999999999</v>
      </c>
      <c r="AN221" s="49">
        <v>0</v>
      </c>
      <c r="AO221" s="49">
        <v>0</v>
      </c>
      <c r="AP221" s="49">
        <v>822.66600000000005</v>
      </c>
      <c r="AQ221" s="49">
        <v>0</v>
      </c>
      <c r="AR221" s="49">
        <v>0</v>
      </c>
      <c r="AS221" s="49">
        <v>0</v>
      </c>
      <c r="AT221" s="49">
        <v>0</v>
      </c>
      <c r="AU221" s="49">
        <v>0</v>
      </c>
      <c r="AV221" s="49">
        <v>526.505</v>
      </c>
      <c r="AW221" s="49">
        <v>0</v>
      </c>
      <c r="AX221" s="49">
        <v>0</v>
      </c>
      <c r="AY221" s="49">
        <v>0</v>
      </c>
      <c r="AZ221" s="49">
        <v>658.13400000000001</v>
      </c>
      <c r="BA221" s="49">
        <v>658.13400000000001</v>
      </c>
      <c r="BB221" s="49">
        <v>0</v>
      </c>
      <c r="BC221" s="49">
        <v>0</v>
      </c>
      <c r="BD221" s="49">
        <v>0</v>
      </c>
      <c r="BE221" s="49">
        <v>0</v>
      </c>
      <c r="BF221" s="49">
        <v>0</v>
      </c>
      <c r="BG221" s="49">
        <v>0</v>
      </c>
      <c r="BH221" s="49">
        <v>0</v>
      </c>
      <c r="BI221" s="49"/>
      <c r="BJ221" s="166"/>
      <c r="BK221" s="166"/>
      <c r="BL221" s="166"/>
      <c r="BM221" s="149">
        <v>3.637978807091713E-12</v>
      </c>
    </row>
    <row r="222" spans="2:65" ht="18" hidden="1" customHeight="1" outlineLevel="3">
      <c r="B222" s="166" t="s">
        <v>918</v>
      </c>
      <c r="C222" s="166" t="s">
        <v>1236</v>
      </c>
      <c r="D222" s="166" t="s">
        <v>638</v>
      </c>
      <c r="E222" s="167" t="s">
        <v>659</v>
      </c>
      <c r="F222" s="166" t="s">
        <v>943</v>
      </c>
      <c r="G222" s="49">
        <v>40000</v>
      </c>
      <c r="H222" s="49">
        <v>40390.089</v>
      </c>
      <c r="I222" s="49">
        <v>0</v>
      </c>
      <c r="J222" s="49">
        <v>40390.089</v>
      </c>
      <c r="K222" s="165">
        <v>390.08899999999994</v>
      </c>
      <c r="L222" s="152">
        <v>1.0097522249999999</v>
      </c>
      <c r="M222" s="49">
        <v>40000</v>
      </c>
      <c r="N222" s="49">
        <v>40390.089</v>
      </c>
      <c r="O222" s="49">
        <v>0</v>
      </c>
      <c r="P222" s="49">
        <v>40390.089</v>
      </c>
      <c r="Q222" s="165">
        <v>390.08899999999994</v>
      </c>
      <c r="R222" s="152">
        <v>1.0097522249999999</v>
      </c>
      <c r="S222" s="49">
        <v>0</v>
      </c>
      <c r="T222" s="49">
        <v>0</v>
      </c>
      <c r="U222" s="49">
        <v>0</v>
      </c>
      <c r="V222" s="49">
        <v>3510.0360000000001</v>
      </c>
      <c r="W222" s="49">
        <v>0</v>
      </c>
      <c r="X222" s="49">
        <v>0</v>
      </c>
      <c r="Y222" s="49">
        <v>28957.793000000001</v>
      </c>
      <c r="Z222" s="49">
        <v>0</v>
      </c>
      <c r="AA222" s="49">
        <v>0</v>
      </c>
      <c r="AB222" s="49">
        <v>0</v>
      </c>
      <c r="AC222" s="49">
        <v>0</v>
      </c>
      <c r="AD222" s="49">
        <v>0</v>
      </c>
      <c r="AE222" s="49">
        <v>0</v>
      </c>
      <c r="AF222" s="49">
        <v>0</v>
      </c>
      <c r="AG222" s="49">
        <v>0</v>
      </c>
      <c r="AH222" s="49">
        <v>0</v>
      </c>
      <c r="AI222" s="49">
        <v>1755.0170000000001</v>
      </c>
      <c r="AJ222" s="49">
        <v>526.505</v>
      </c>
      <c r="AK222" s="49">
        <v>0</v>
      </c>
      <c r="AL222" s="49">
        <v>0</v>
      </c>
      <c r="AM222" s="49">
        <v>3510.0360000000001</v>
      </c>
      <c r="AN222" s="49">
        <v>0</v>
      </c>
      <c r="AO222" s="49">
        <v>0</v>
      </c>
      <c r="AP222" s="49">
        <v>822.66600000000005</v>
      </c>
      <c r="AQ222" s="49">
        <v>0</v>
      </c>
      <c r="AR222" s="49">
        <v>0</v>
      </c>
      <c r="AS222" s="49">
        <v>0</v>
      </c>
      <c r="AT222" s="49">
        <v>0</v>
      </c>
      <c r="AU222" s="49">
        <v>0</v>
      </c>
      <c r="AV222" s="49">
        <v>526.505</v>
      </c>
      <c r="AW222" s="49">
        <v>0</v>
      </c>
      <c r="AX222" s="49">
        <v>0</v>
      </c>
      <c r="AY222" s="49">
        <v>0</v>
      </c>
      <c r="AZ222" s="49">
        <v>0</v>
      </c>
      <c r="BA222" s="49">
        <v>0</v>
      </c>
      <c r="BB222" s="49">
        <v>0</v>
      </c>
      <c r="BC222" s="49">
        <v>0</v>
      </c>
      <c r="BD222" s="49">
        <v>0</v>
      </c>
      <c r="BE222" s="49">
        <v>781.53099999999995</v>
      </c>
      <c r="BF222" s="49">
        <v>0</v>
      </c>
      <c r="BG222" s="49">
        <v>0</v>
      </c>
      <c r="BH222" s="49">
        <v>0</v>
      </c>
      <c r="BI222" s="49"/>
      <c r="BJ222" s="166"/>
      <c r="BK222" s="166"/>
      <c r="BL222" s="166"/>
      <c r="BM222" s="149">
        <v>0</v>
      </c>
    </row>
    <row r="223" spans="2:65" ht="18" hidden="1" customHeight="1" outlineLevel="3">
      <c r="B223" s="166" t="s">
        <v>918</v>
      </c>
      <c r="C223" s="166" t="s">
        <v>195</v>
      </c>
      <c r="D223" s="166" t="s">
        <v>640</v>
      </c>
      <c r="E223" s="167" t="s">
        <v>660</v>
      </c>
      <c r="F223" s="166" t="s">
        <v>944</v>
      </c>
      <c r="G223" s="49">
        <v>20000</v>
      </c>
      <c r="H223" s="49">
        <v>0</v>
      </c>
      <c r="I223" s="49">
        <v>0</v>
      </c>
      <c r="J223" s="49">
        <v>0</v>
      </c>
      <c r="K223" s="165">
        <v>-20000</v>
      </c>
      <c r="L223" s="152">
        <v>0</v>
      </c>
      <c r="M223" s="49">
        <v>20000</v>
      </c>
      <c r="N223" s="49">
        <v>0</v>
      </c>
      <c r="O223" s="49">
        <v>0</v>
      </c>
      <c r="P223" s="49">
        <v>0</v>
      </c>
      <c r="Q223" s="165">
        <v>-20000</v>
      </c>
      <c r="R223" s="152">
        <v>0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49">
        <v>0</v>
      </c>
      <c r="AA223" s="49">
        <v>0</v>
      </c>
      <c r="AB223" s="49">
        <v>0</v>
      </c>
      <c r="AC223" s="49">
        <v>0</v>
      </c>
      <c r="AD223" s="49">
        <v>0</v>
      </c>
      <c r="AE223" s="49">
        <v>0</v>
      </c>
      <c r="AF223" s="49">
        <v>0</v>
      </c>
      <c r="AG223" s="49">
        <v>0</v>
      </c>
      <c r="AH223" s="49">
        <v>0</v>
      </c>
      <c r="AI223" s="49">
        <v>0</v>
      </c>
      <c r="AJ223" s="49">
        <v>0</v>
      </c>
      <c r="AK223" s="49">
        <v>0</v>
      </c>
      <c r="AL223" s="49">
        <v>0</v>
      </c>
      <c r="AM223" s="49">
        <v>0</v>
      </c>
      <c r="AN223" s="49">
        <v>0</v>
      </c>
      <c r="AO223" s="49">
        <v>0</v>
      </c>
      <c r="AP223" s="49">
        <v>0</v>
      </c>
      <c r="AQ223" s="49">
        <v>0</v>
      </c>
      <c r="AR223" s="49">
        <v>0</v>
      </c>
      <c r="AS223" s="49">
        <v>0</v>
      </c>
      <c r="AT223" s="49">
        <v>0</v>
      </c>
      <c r="AU223" s="49">
        <v>0</v>
      </c>
      <c r="AV223" s="49">
        <v>0</v>
      </c>
      <c r="AW223" s="49">
        <v>0</v>
      </c>
      <c r="AX223" s="49">
        <v>0</v>
      </c>
      <c r="AY223" s="49">
        <v>0</v>
      </c>
      <c r="AZ223" s="49">
        <v>0</v>
      </c>
      <c r="BA223" s="49">
        <v>0</v>
      </c>
      <c r="BB223" s="49">
        <v>0</v>
      </c>
      <c r="BC223" s="49">
        <v>0</v>
      </c>
      <c r="BD223" s="49">
        <v>0</v>
      </c>
      <c r="BE223" s="49">
        <v>0</v>
      </c>
      <c r="BF223" s="49">
        <v>0</v>
      </c>
      <c r="BG223" s="49">
        <v>0</v>
      </c>
      <c r="BH223" s="49">
        <v>0</v>
      </c>
      <c r="BI223" s="49"/>
      <c r="BJ223" s="166"/>
      <c r="BK223" s="166"/>
      <c r="BL223" s="166"/>
      <c r="BM223" s="149">
        <v>0</v>
      </c>
    </row>
    <row r="224" spans="2:65" ht="18" hidden="1" customHeight="1" outlineLevel="3">
      <c r="B224" s="166" t="s">
        <v>918</v>
      </c>
      <c r="C224" s="166" t="s">
        <v>195</v>
      </c>
      <c r="D224" s="166" t="s">
        <v>678</v>
      </c>
      <c r="E224" s="167" t="s">
        <v>679</v>
      </c>
      <c r="F224" s="166" t="s">
        <v>945</v>
      </c>
      <c r="G224" s="49">
        <v>25000</v>
      </c>
      <c r="H224" s="49">
        <v>25593.098000000002</v>
      </c>
      <c r="I224" s="49">
        <v>0</v>
      </c>
      <c r="J224" s="49">
        <v>25593.098000000002</v>
      </c>
      <c r="K224" s="165">
        <v>593.09800000000178</v>
      </c>
      <c r="L224" s="152">
        <v>1.0237239200000001</v>
      </c>
      <c r="M224" s="49">
        <v>25000</v>
      </c>
      <c r="N224" s="49">
        <v>25593.098000000002</v>
      </c>
      <c r="O224" s="49">
        <v>0</v>
      </c>
      <c r="P224" s="49">
        <v>25593.098000000002</v>
      </c>
      <c r="Q224" s="165">
        <v>593.09800000000178</v>
      </c>
      <c r="R224" s="152">
        <v>1.0237239200000001</v>
      </c>
      <c r="S224" s="49">
        <v>0</v>
      </c>
      <c r="T224" s="49">
        <v>0</v>
      </c>
      <c r="U224" s="49">
        <v>0</v>
      </c>
      <c r="V224" s="49">
        <v>3510.0360000000001</v>
      </c>
      <c r="W224" s="49">
        <v>0</v>
      </c>
      <c r="X224" s="49">
        <v>822.66600000000005</v>
      </c>
      <c r="Y224" s="49">
        <v>17550.179</v>
      </c>
      <c r="Z224" s="49">
        <v>0</v>
      </c>
      <c r="AA224" s="49">
        <v>0</v>
      </c>
      <c r="AB224" s="49">
        <v>0</v>
      </c>
      <c r="AC224" s="49">
        <v>0</v>
      </c>
      <c r="AD224" s="49">
        <v>0</v>
      </c>
      <c r="AE224" s="49">
        <v>0</v>
      </c>
      <c r="AF224" s="49">
        <v>0</v>
      </c>
      <c r="AG224" s="49">
        <v>0</v>
      </c>
      <c r="AH224" s="49">
        <v>0</v>
      </c>
      <c r="AI224" s="49">
        <v>526.505</v>
      </c>
      <c r="AJ224" s="49">
        <v>526.505</v>
      </c>
      <c r="AK224" s="49">
        <v>0</v>
      </c>
      <c r="AL224" s="49">
        <v>0</v>
      </c>
      <c r="AM224" s="49">
        <v>526.505</v>
      </c>
      <c r="AN224" s="49">
        <v>0</v>
      </c>
      <c r="AO224" s="49">
        <v>0</v>
      </c>
      <c r="AP224" s="49">
        <v>822.66600000000005</v>
      </c>
      <c r="AQ224" s="49">
        <v>0</v>
      </c>
      <c r="AR224" s="49">
        <v>0</v>
      </c>
      <c r="AS224" s="49">
        <v>0</v>
      </c>
      <c r="AT224" s="49">
        <v>0</v>
      </c>
      <c r="AU224" s="49">
        <v>0</v>
      </c>
      <c r="AV224" s="49">
        <v>526.505</v>
      </c>
      <c r="AW224" s="49">
        <v>0</v>
      </c>
      <c r="AX224" s="49">
        <v>0</v>
      </c>
      <c r="AY224" s="49">
        <v>0</v>
      </c>
      <c r="AZ224" s="49">
        <v>0</v>
      </c>
      <c r="BA224" s="49">
        <v>0</v>
      </c>
      <c r="BB224" s="49">
        <v>0</v>
      </c>
      <c r="BC224" s="49">
        <v>0</v>
      </c>
      <c r="BD224" s="49">
        <v>0</v>
      </c>
      <c r="BE224" s="49">
        <v>781.53099999999995</v>
      </c>
      <c r="BF224" s="49">
        <v>0</v>
      </c>
      <c r="BG224" s="49">
        <v>0</v>
      </c>
      <c r="BH224" s="49">
        <v>0</v>
      </c>
      <c r="BI224" s="49"/>
      <c r="BJ224" s="166"/>
      <c r="BK224" s="166"/>
      <c r="BL224" s="166"/>
      <c r="BM224" s="149">
        <v>3.637978807091713E-12</v>
      </c>
    </row>
    <row r="225" spans="2:65" ht="18" hidden="1" customHeight="1" outlineLevel="3">
      <c r="B225" s="166" t="s">
        <v>918</v>
      </c>
      <c r="C225" s="166" t="s">
        <v>1236</v>
      </c>
      <c r="D225" s="166" t="s">
        <v>741</v>
      </c>
      <c r="E225" s="167" t="s">
        <v>747</v>
      </c>
      <c r="F225" s="166" t="s">
        <v>946</v>
      </c>
      <c r="G225" s="49">
        <v>40000</v>
      </c>
      <c r="H225" s="49">
        <v>40573.821000000004</v>
      </c>
      <c r="I225" s="49">
        <v>0</v>
      </c>
      <c r="J225" s="49">
        <v>40573.821000000004</v>
      </c>
      <c r="K225" s="165">
        <v>573.82100000000355</v>
      </c>
      <c r="L225" s="152">
        <v>1.0143455250000002</v>
      </c>
      <c r="M225" s="49">
        <v>40000</v>
      </c>
      <c r="N225" s="49">
        <v>40573.821000000004</v>
      </c>
      <c r="O225" s="49">
        <v>0</v>
      </c>
      <c r="P225" s="49">
        <v>40573.821000000004</v>
      </c>
      <c r="Q225" s="165">
        <v>573.82100000000355</v>
      </c>
      <c r="R225" s="152">
        <v>1.0143455250000002</v>
      </c>
      <c r="S225" s="49">
        <v>0</v>
      </c>
      <c r="T225" s="49">
        <v>0</v>
      </c>
      <c r="U225" s="49">
        <v>0</v>
      </c>
      <c r="V225" s="49">
        <v>17550.178</v>
      </c>
      <c r="W225" s="49">
        <v>0</v>
      </c>
      <c r="X225" s="49">
        <v>0</v>
      </c>
      <c r="Y225" s="49">
        <v>17550.177</v>
      </c>
      <c r="Z225" s="49">
        <v>0</v>
      </c>
      <c r="AA225" s="49">
        <v>0</v>
      </c>
      <c r="AB225" s="49">
        <v>0</v>
      </c>
      <c r="AC225" s="49">
        <v>0</v>
      </c>
      <c r="AD225" s="49">
        <v>0</v>
      </c>
      <c r="AE225" s="49">
        <v>0</v>
      </c>
      <c r="AF225" s="49">
        <v>0</v>
      </c>
      <c r="AG225" s="49">
        <v>0</v>
      </c>
      <c r="AH225" s="49">
        <v>0</v>
      </c>
      <c r="AI225" s="49">
        <v>526.505</v>
      </c>
      <c r="AJ225" s="49">
        <v>526.505</v>
      </c>
      <c r="AK225" s="49">
        <v>0</v>
      </c>
      <c r="AL225" s="49">
        <v>0</v>
      </c>
      <c r="AM225" s="49">
        <v>1755.0170000000001</v>
      </c>
      <c r="AN225" s="49">
        <v>0</v>
      </c>
      <c r="AO225" s="49">
        <v>0</v>
      </c>
      <c r="AP225" s="49">
        <v>822.66600000000005</v>
      </c>
      <c r="AQ225" s="49">
        <v>0</v>
      </c>
      <c r="AR225" s="49">
        <v>0</v>
      </c>
      <c r="AS225" s="49">
        <v>0</v>
      </c>
      <c r="AT225" s="49">
        <v>0</v>
      </c>
      <c r="AU225" s="49">
        <v>0</v>
      </c>
      <c r="AV225" s="49">
        <v>526.505</v>
      </c>
      <c r="AW225" s="49">
        <v>0</v>
      </c>
      <c r="AX225" s="49">
        <v>0</v>
      </c>
      <c r="AY225" s="49">
        <v>0</v>
      </c>
      <c r="AZ225" s="49">
        <v>658.13400000000001</v>
      </c>
      <c r="BA225" s="49">
        <v>658.13400000000001</v>
      </c>
      <c r="BB225" s="49">
        <v>0</v>
      </c>
      <c r="BC225" s="49">
        <v>0</v>
      </c>
      <c r="BD225" s="49">
        <v>0</v>
      </c>
      <c r="BE225" s="49">
        <v>0</v>
      </c>
      <c r="BF225" s="49">
        <v>0</v>
      </c>
      <c r="BG225" s="49">
        <v>0</v>
      </c>
      <c r="BH225" s="49">
        <v>0</v>
      </c>
      <c r="BI225" s="49"/>
      <c r="BJ225" s="166"/>
      <c r="BK225" s="166"/>
      <c r="BL225" s="166"/>
      <c r="BM225" s="149">
        <v>-2.1827872842550278E-11</v>
      </c>
    </row>
    <row r="226" spans="2:65" ht="18" hidden="1" customHeight="1" outlineLevel="3">
      <c r="B226" s="166" t="s">
        <v>918</v>
      </c>
      <c r="C226" s="166" t="s">
        <v>147</v>
      </c>
      <c r="D226" s="166" t="s">
        <v>742</v>
      </c>
      <c r="E226" s="167" t="s">
        <v>748</v>
      </c>
      <c r="F226" s="166" t="s">
        <v>947</v>
      </c>
      <c r="G226" s="49">
        <v>25000</v>
      </c>
      <c r="H226" s="49">
        <v>0</v>
      </c>
      <c r="I226" s="49">
        <v>0</v>
      </c>
      <c r="J226" s="49">
        <v>0</v>
      </c>
      <c r="K226" s="165">
        <v>-25000</v>
      </c>
      <c r="L226" s="152">
        <v>0</v>
      </c>
      <c r="M226" s="49">
        <v>25000</v>
      </c>
      <c r="N226" s="49">
        <v>0</v>
      </c>
      <c r="O226" s="49">
        <v>0</v>
      </c>
      <c r="P226" s="49">
        <v>0</v>
      </c>
      <c r="Q226" s="165">
        <v>-25000</v>
      </c>
      <c r="R226" s="152">
        <v>0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49">
        <v>0</v>
      </c>
      <c r="AA226" s="49">
        <v>0</v>
      </c>
      <c r="AB226" s="49">
        <v>0</v>
      </c>
      <c r="AC226" s="49">
        <v>0</v>
      </c>
      <c r="AD226" s="49">
        <v>0</v>
      </c>
      <c r="AE226" s="49">
        <v>0</v>
      </c>
      <c r="AF226" s="49">
        <v>0</v>
      </c>
      <c r="AG226" s="49">
        <v>0</v>
      </c>
      <c r="AH226" s="49">
        <v>0</v>
      </c>
      <c r="AI226" s="49">
        <v>0</v>
      </c>
      <c r="AJ226" s="49">
        <v>0</v>
      </c>
      <c r="AK226" s="49">
        <v>0</v>
      </c>
      <c r="AL226" s="49">
        <v>0</v>
      </c>
      <c r="AM226" s="49">
        <v>0</v>
      </c>
      <c r="AN226" s="49">
        <v>0</v>
      </c>
      <c r="AO226" s="49">
        <v>0</v>
      </c>
      <c r="AP226" s="49">
        <v>0</v>
      </c>
      <c r="AQ226" s="49">
        <v>0</v>
      </c>
      <c r="AR226" s="49">
        <v>0</v>
      </c>
      <c r="AS226" s="49">
        <v>0</v>
      </c>
      <c r="AT226" s="49">
        <v>0</v>
      </c>
      <c r="AU226" s="49">
        <v>0</v>
      </c>
      <c r="AV226" s="49">
        <v>0</v>
      </c>
      <c r="AW226" s="49">
        <v>0</v>
      </c>
      <c r="AX226" s="49">
        <v>0</v>
      </c>
      <c r="AY226" s="49">
        <v>0</v>
      </c>
      <c r="AZ226" s="49">
        <v>0</v>
      </c>
      <c r="BA226" s="49">
        <v>0</v>
      </c>
      <c r="BB226" s="49">
        <v>0</v>
      </c>
      <c r="BC226" s="49">
        <v>0</v>
      </c>
      <c r="BD226" s="49">
        <v>0</v>
      </c>
      <c r="BE226" s="49">
        <v>0</v>
      </c>
      <c r="BF226" s="49">
        <v>0</v>
      </c>
      <c r="BG226" s="49">
        <v>0</v>
      </c>
      <c r="BH226" s="49">
        <v>0</v>
      </c>
      <c r="BI226" s="49"/>
      <c r="BJ226" s="166"/>
      <c r="BK226" s="166"/>
      <c r="BL226" s="166"/>
      <c r="BM226" s="149">
        <v>0</v>
      </c>
    </row>
    <row r="227" spans="2:65" ht="18" hidden="1" customHeight="1" outlineLevel="3">
      <c r="B227" s="166" t="s">
        <v>918</v>
      </c>
      <c r="C227" s="166" t="s">
        <v>144</v>
      </c>
      <c r="D227" s="166" t="s">
        <v>743</v>
      </c>
      <c r="E227" s="167" t="s">
        <v>749</v>
      </c>
      <c r="F227" s="166" t="s">
        <v>948</v>
      </c>
      <c r="G227" s="49">
        <v>25000</v>
      </c>
      <c r="H227" s="49">
        <v>25513.573</v>
      </c>
      <c r="I227" s="49">
        <v>0</v>
      </c>
      <c r="J227" s="49">
        <v>25513.573</v>
      </c>
      <c r="K227" s="165">
        <v>513.57300000000032</v>
      </c>
      <c r="L227" s="152">
        <v>1.02054292</v>
      </c>
      <c r="M227" s="49">
        <v>25000</v>
      </c>
      <c r="N227" s="49">
        <v>25513.573</v>
      </c>
      <c r="O227" s="49">
        <v>0</v>
      </c>
      <c r="P227" s="49">
        <v>25513.573</v>
      </c>
      <c r="Q227" s="165">
        <v>513.57300000000032</v>
      </c>
      <c r="R227" s="152">
        <v>1.02054292</v>
      </c>
      <c r="S227" s="49">
        <v>329.065</v>
      </c>
      <c r="T227" s="49">
        <v>0</v>
      </c>
      <c r="U227" s="49">
        <v>0</v>
      </c>
      <c r="V227" s="49">
        <v>1755.0170000000001</v>
      </c>
      <c r="W227" s="49">
        <v>0</v>
      </c>
      <c r="X227" s="49">
        <v>0</v>
      </c>
      <c r="Y227" s="49">
        <v>10530.107</v>
      </c>
      <c r="Z227" s="49">
        <v>0</v>
      </c>
      <c r="AA227" s="49">
        <v>0</v>
      </c>
      <c r="AB227" s="49">
        <v>0</v>
      </c>
      <c r="AC227" s="49">
        <v>493.601</v>
      </c>
      <c r="AD227" s="49">
        <v>0</v>
      </c>
      <c r="AE227" s="49">
        <v>0</v>
      </c>
      <c r="AF227" s="49">
        <v>0</v>
      </c>
      <c r="AG227" s="49">
        <v>0</v>
      </c>
      <c r="AH227" s="49">
        <v>0</v>
      </c>
      <c r="AI227" s="49">
        <v>0</v>
      </c>
      <c r="AJ227" s="49">
        <v>526.505</v>
      </c>
      <c r="AK227" s="49">
        <v>0</v>
      </c>
      <c r="AL227" s="49">
        <v>0</v>
      </c>
      <c r="AM227" s="49">
        <v>3510.0360000000001</v>
      </c>
      <c r="AN227" s="49">
        <v>0</v>
      </c>
      <c r="AO227" s="49">
        <v>0</v>
      </c>
      <c r="AP227" s="49">
        <v>822.66600000000005</v>
      </c>
      <c r="AQ227" s="49">
        <v>7020.0709999999999</v>
      </c>
      <c r="AR227" s="49">
        <v>0</v>
      </c>
      <c r="AS227" s="49">
        <v>0</v>
      </c>
      <c r="AT227" s="49">
        <v>0</v>
      </c>
      <c r="AU227" s="49">
        <v>0</v>
      </c>
      <c r="AV227" s="49">
        <v>526.505</v>
      </c>
      <c r="AW227" s="49">
        <v>0</v>
      </c>
      <c r="AX227" s="49">
        <v>0</v>
      </c>
      <c r="AY227" s="49">
        <v>0</v>
      </c>
      <c r="AZ227" s="49">
        <v>0</v>
      </c>
      <c r="BA227" s="49">
        <v>0</v>
      </c>
      <c r="BB227" s="49">
        <v>0</v>
      </c>
      <c r="BC227" s="49">
        <v>0</v>
      </c>
      <c r="BD227" s="49">
        <v>0</v>
      </c>
      <c r="BE227" s="49">
        <v>0</v>
      </c>
      <c r="BF227" s="49">
        <v>0</v>
      </c>
      <c r="BG227" s="49">
        <v>0</v>
      </c>
      <c r="BH227" s="49">
        <v>0</v>
      </c>
      <c r="BI227" s="49"/>
      <c r="BJ227" s="166"/>
      <c r="BK227" s="166"/>
      <c r="BL227" s="166"/>
      <c r="BM227" s="149">
        <v>0</v>
      </c>
    </row>
    <row r="228" spans="2:65" ht="18" hidden="1" customHeight="1" outlineLevel="3">
      <c r="B228" s="166" t="s">
        <v>918</v>
      </c>
      <c r="C228" s="166" t="s">
        <v>1236</v>
      </c>
      <c r="D228" s="166" t="s">
        <v>767</v>
      </c>
      <c r="E228" s="167" t="s">
        <v>768</v>
      </c>
      <c r="F228" s="166" t="s">
        <v>949</v>
      </c>
      <c r="G228" s="49">
        <v>35000</v>
      </c>
      <c r="H228" s="49">
        <v>36186.277000000002</v>
      </c>
      <c r="I228" s="49">
        <v>0</v>
      </c>
      <c r="J228" s="49">
        <v>36186.277000000002</v>
      </c>
      <c r="K228" s="165">
        <v>1186.2770000000019</v>
      </c>
      <c r="L228" s="152">
        <v>1.0338936285714286</v>
      </c>
      <c r="M228" s="49">
        <v>35000</v>
      </c>
      <c r="N228" s="49">
        <v>36186.277000000002</v>
      </c>
      <c r="O228" s="49">
        <v>0</v>
      </c>
      <c r="P228" s="49">
        <v>36186.277000000002</v>
      </c>
      <c r="Q228" s="165">
        <v>1186.2770000000019</v>
      </c>
      <c r="R228" s="152">
        <v>1.0338936285714286</v>
      </c>
      <c r="S228" s="49">
        <v>0</v>
      </c>
      <c r="T228" s="49">
        <v>0</v>
      </c>
      <c r="U228" s="49">
        <v>0</v>
      </c>
      <c r="V228" s="49">
        <v>13162.633</v>
      </c>
      <c r="W228" s="49">
        <v>0</v>
      </c>
      <c r="X228" s="49">
        <v>0</v>
      </c>
      <c r="Y228" s="49">
        <v>17550.178</v>
      </c>
      <c r="Z228" s="49">
        <v>0</v>
      </c>
      <c r="AA228" s="49">
        <v>0</v>
      </c>
      <c r="AB228" s="49">
        <v>0</v>
      </c>
      <c r="AC228" s="49">
        <v>0</v>
      </c>
      <c r="AD228" s="49">
        <v>0</v>
      </c>
      <c r="AE228" s="49">
        <v>0</v>
      </c>
      <c r="AF228" s="49">
        <v>0</v>
      </c>
      <c r="AG228" s="49">
        <v>0</v>
      </c>
      <c r="AH228" s="49">
        <v>0</v>
      </c>
      <c r="AI228" s="49">
        <v>526.505</v>
      </c>
      <c r="AJ228" s="49">
        <v>526.505</v>
      </c>
      <c r="AK228" s="49">
        <v>0</v>
      </c>
      <c r="AL228" s="49">
        <v>0</v>
      </c>
      <c r="AM228" s="49">
        <v>1755.0170000000001</v>
      </c>
      <c r="AN228" s="49">
        <v>0</v>
      </c>
      <c r="AO228" s="49">
        <v>0</v>
      </c>
      <c r="AP228" s="49">
        <v>822.66600000000005</v>
      </c>
      <c r="AQ228" s="49">
        <v>0</v>
      </c>
      <c r="AR228" s="49">
        <v>0</v>
      </c>
      <c r="AS228" s="49">
        <v>0</v>
      </c>
      <c r="AT228" s="49">
        <v>0</v>
      </c>
      <c r="AU228" s="49">
        <v>0</v>
      </c>
      <c r="AV228" s="49">
        <v>526.505</v>
      </c>
      <c r="AW228" s="49">
        <v>0</v>
      </c>
      <c r="AX228" s="49">
        <v>0</v>
      </c>
      <c r="AY228" s="49">
        <v>0</v>
      </c>
      <c r="AZ228" s="49">
        <v>658.13400000000001</v>
      </c>
      <c r="BA228" s="49">
        <v>658.13400000000001</v>
      </c>
      <c r="BB228" s="49">
        <v>0</v>
      </c>
      <c r="BC228" s="49">
        <v>0</v>
      </c>
      <c r="BD228" s="49">
        <v>0</v>
      </c>
      <c r="BE228" s="49">
        <v>0</v>
      </c>
      <c r="BF228" s="49">
        <v>0</v>
      </c>
      <c r="BG228" s="49">
        <v>0</v>
      </c>
      <c r="BH228" s="49">
        <v>0</v>
      </c>
      <c r="BI228" s="49"/>
      <c r="BJ228" s="166"/>
      <c r="BK228" s="166"/>
      <c r="BL228" s="166"/>
      <c r="BM228" s="149">
        <v>-7.2759576141834259E-12</v>
      </c>
    </row>
    <row r="229" spans="2:65" ht="18" hidden="1" customHeight="1" outlineLevel="3">
      <c r="B229" s="166" t="s">
        <v>918</v>
      </c>
      <c r="C229" s="166" t="s">
        <v>195</v>
      </c>
      <c r="D229" s="166" t="s">
        <v>770</v>
      </c>
      <c r="E229" s="167" t="s">
        <v>776</v>
      </c>
      <c r="F229" s="166"/>
      <c r="G229" s="49">
        <v>20000</v>
      </c>
      <c r="H229" s="49">
        <v>0</v>
      </c>
      <c r="I229" s="49">
        <v>0</v>
      </c>
      <c r="J229" s="49">
        <v>0</v>
      </c>
      <c r="K229" s="165">
        <v>-20000</v>
      </c>
      <c r="L229" s="152">
        <v>0</v>
      </c>
      <c r="M229" s="49">
        <v>20000</v>
      </c>
      <c r="N229" s="49">
        <v>0</v>
      </c>
      <c r="O229" s="49">
        <v>0</v>
      </c>
      <c r="P229" s="49">
        <v>0</v>
      </c>
      <c r="Q229" s="165">
        <v>-20000</v>
      </c>
      <c r="R229" s="152">
        <v>0</v>
      </c>
      <c r="S229" s="49">
        <v>0</v>
      </c>
      <c r="T229" s="49">
        <v>0</v>
      </c>
      <c r="U229" s="49">
        <v>0</v>
      </c>
      <c r="V229" s="49">
        <v>0</v>
      </c>
      <c r="W229" s="49">
        <v>0</v>
      </c>
      <c r="X229" s="49">
        <v>0</v>
      </c>
      <c r="Y229" s="49">
        <v>0</v>
      </c>
      <c r="Z229" s="49">
        <v>0</v>
      </c>
      <c r="AA229" s="49">
        <v>0</v>
      </c>
      <c r="AB229" s="49">
        <v>0</v>
      </c>
      <c r="AC229" s="49">
        <v>0</v>
      </c>
      <c r="AD229" s="49">
        <v>0</v>
      </c>
      <c r="AE229" s="49">
        <v>0</v>
      </c>
      <c r="AF229" s="49">
        <v>0</v>
      </c>
      <c r="AG229" s="49">
        <v>0</v>
      </c>
      <c r="AH229" s="49">
        <v>0</v>
      </c>
      <c r="AI229" s="49">
        <v>0</v>
      </c>
      <c r="AJ229" s="49">
        <v>0</v>
      </c>
      <c r="AK229" s="49">
        <v>0</v>
      </c>
      <c r="AL229" s="49">
        <v>0</v>
      </c>
      <c r="AM229" s="49">
        <v>0</v>
      </c>
      <c r="AN229" s="49">
        <v>0</v>
      </c>
      <c r="AO229" s="49">
        <v>0</v>
      </c>
      <c r="AP229" s="49">
        <v>0</v>
      </c>
      <c r="AQ229" s="49">
        <v>0</v>
      </c>
      <c r="AR229" s="49">
        <v>0</v>
      </c>
      <c r="AS229" s="49">
        <v>0</v>
      </c>
      <c r="AT229" s="49">
        <v>0</v>
      </c>
      <c r="AU229" s="49">
        <v>0</v>
      </c>
      <c r="AV229" s="49">
        <v>0</v>
      </c>
      <c r="AW229" s="49">
        <v>0</v>
      </c>
      <c r="AX229" s="49">
        <v>0</v>
      </c>
      <c r="AY229" s="49">
        <v>0</v>
      </c>
      <c r="AZ229" s="49">
        <v>0</v>
      </c>
      <c r="BA229" s="49">
        <v>0</v>
      </c>
      <c r="BB229" s="49">
        <v>0</v>
      </c>
      <c r="BC229" s="49">
        <v>0</v>
      </c>
      <c r="BD229" s="49">
        <v>0</v>
      </c>
      <c r="BE229" s="49">
        <v>0</v>
      </c>
      <c r="BF229" s="49">
        <v>0</v>
      </c>
      <c r="BG229" s="49">
        <v>0</v>
      </c>
      <c r="BH229" s="49">
        <v>0</v>
      </c>
      <c r="BI229" s="49"/>
      <c r="BJ229" s="166"/>
      <c r="BK229" s="166"/>
      <c r="BL229" s="166"/>
      <c r="BM229" s="149">
        <v>0</v>
      </c>
    </row>
    <row r="230" spans="2:65" ht="18" hidden="1" customHeight="1" outlineLevel="3">
      <c r="B230" s="166" t="s">
        <v>918</v>
      </c>
      <c r="C230" s="166" t="s">
        <v>171</v>
      </c>
      <c r="D230" s="166" t="s">
        <v>769</v>
      </c>
      <c r="E230" s="167" t="s">
        <v>697</v>
      </c>
      <c r="F230" s="166" t="s">
        <v>950</v>
      </c>
      <c r="G230" s="49">
        <v>45000</v>
      </c>
      <c r="H230" s="49">
        <v>50689.851000000002</v>
      </c>
      <c r="I230" s="49">
        <v>0</v>
      </c>
      <c r="J230" s="49">
        <v>50689.851000000002</v>
      </c>
      <c r="K230" s="165">
        <v>5689.8510000000024</v>
      </c>
      <c r="L230" s="152">
        <v>1.1264411333333333</v>
      </c>
      <c r="M230" s="49">
        <v>45000</v>
      </c>
      <c r="N230" s="49">
        <v>50689.851000000002</v>
      </c>
      <c r="O230" s="49">
        <v>0</v>
      </c>
      <c r="P230" s="49">
        <v>50689.851000000002</v>
      </c>
      <c r="Q230" s="165">
        <v>5689.8510000000024</v>
      </c>
      <c r="R230" s="152">
        <v>1.1264411333333333</v>
      </c>
      <c r="S230" s="49">
        <v>0</v>
      </c>
      <c r="T230" s="49">
        <v>0</v>
      </c>
      <c r="U230" s="49">
        <v>0</v>
      </c>
      <c r="V230" s="49">
        <v>21586.718000000001</v>
      </c>
      <c r="W230" s="49">
        <v>0</v>
      </c>
      <c r="X230" s="49">
        <v>822.66600000000005</v>
      </c>
      <c r="Y230" s="49">
        <v>22815.232</v>
      </c>
      <c r="Z230" s="49">
        <v>0</v>
      </c>
      <c r="AA230" s="49">
        <v>0</v>
      </c>
      <c r="AB230" s="49">
        <v>0</v>
      </c>
      <c r="AC230" s="49">
        <v>0</v>
      </c>
      <c r="AD230" s="49">
        <v>0</v>
      </c>
      <c r="AE230" s="49">
        <v>0</v>
      </c>
      <c r="AF230" s="49">
        <v>0</v>
      </c>
      <c r="AG230" s="49">
        <v>0</v>
      </c>
      <c r="AH230" s="49">
        <v>0</v>
      </c>
      <c r="AI230" s="49">
        <v>526.505</v>
      </c>
      <c r="AJ230" s="49">
        <v>1755.0170000000001</v>
      </c>
      <c r="AK230" s="49">
        <v>0</v>
      </c>
      <c r="AL230" s="49">
        <v>0</v>
      </c>
      <c r="AM230" s="49">
        <v>1053.011</v>
      </c>
      <c r="AN230" s="49">
        <v>0</v>
      </c>
      <c r="AO230" s="49">
        <v>0</v>
      </c>
      <c r="AP230" s="49">
        <v>822.66600000000005</v>
      </c>
      <c r="AQ230" s="49">
        <v>0</v>
      </c>
      <c r="AR230" s="49">
        <v>0</v>
      </c>
      <c r="AS230" s="49">
        <v>0</v>
      </c>
      <c r="AT230" s="49">
        <v>0</v>
      </c>
      <c r="AU230" s="49">
        <v>0</v>
      </c>
      <c r="AV230" s="49">
        <v>526.505</v>
      </c>
      <c r="AW230" s="49">
        <v>0</v>
      </c>
      <c r="AX230" s="49">
        <v>0</v>
      </c>
      <c r="AY230" s="49">
        <v>0</v>
      </c>
      <c r="AZ230" s="49">
        <v>0</v>
      </c>
      <c r="BA230" s="49">
        <v>0</v>
      </c>
      <c r="BB230" s="49">
        <v>0</v>
      </c>
      <c r="BC230" s="49">
        <v>0</v>
      </c>
      <c r="BD230" s="49">
        <v>0</v>
      </c>
      <c r="BE230" s="49">
        <v>781.53099999999995</v>
      </c>
      <c r="BF230" s="49">
        <v>0</v>
      </c>
      <c r="BG230" s="49">
        <v>0</v>
      </c>
      <c r="BH230" s="49">
        <v>0</v>
      </c>
      <c r="BI230" s="49"/>
      <c r="BJ230" s="166"/>
      <c r="BK230" s="166"/>
      <c r="BL230" s="166"/>
      <c r="BM230" s="149">
        <v>-7.2759576141834259E-12</v>
      </c>
    </row>
    <row r="231" spans="2:65" ht="18" hidden="1" customHeight="1" outlineLevel="3">
      <c r="B231" s="166" t="s">
        <v>918</v>
      </c>
      <c r="C231" s="166" t="s">
        <v>144</v>
      </c>
      <c r="D231" s="166" t="s">
        <v>771</v>
      </c>
      <c r="E231" s="167" t="s">
        <v>775</v>
      </c>
      <c r="F231" s="166"/>
      <c r="G231" s="49">
        <v>25000</v>
      </c>
      <c r="H231" s="49">
        <v>26007.173999999999</v>
      </c>
      <c r="I231" s="49">
        <v>0</v>
      </c>
      <c r="J231" s="49">
        <v>26007.173999999999</v>
      </c>
      <c r="K231" s="165">
        <v>1007.1739999999991</v>
      </c>
      <c r="L231" s="152">
        <v>1.04028696</v>
      </c>
      <c r="M231" s="49">
        <v>25000</v>
      </c>
      <c r="N231" s="49">
        <v>26007.173999999999</v>
      </c>
      <c r="O231" s="49">
        <v>0</v>
      </c>
      <c r="P231" s="49">
        <v>26007.173999999999</v>
      </c>
      <c r="Q231" s="165">
        <v>1007.1739999999991</v>
      </c>
      <c r="R231" s="152">
        <v>1.04028696</v>
      </c>
      <c r="S231" s="49">
        <v>0</v>
      </c>
      <c r="T231" s="49">
        <v>0</v>
      </c>
      <c r="U231" s="49">
        <v>0</v>
      </c>
      <c r="V231" s="49">
        <v>3510.0360000000001</v>
      </c>
      <c r="W231" s="49">
        <v>0</v>
      </c>
      <c r="X231" s="49">
        <v>0</v>
      </c>
      <c r="Y231" s="49">
        <v>15795.16</v>
      </c>
      <c r="Z231" s="49">
        <v>0</v>
      </c>
      <c r="AA231" s="49">
        <v>0</v>
      </c>
      <c r="AB231" s="49">
        <v>0</v>
      </c>
      <c r="AC231" s="49">
        <v>0</v>
      </c>
      <c r="AD231" s="49">
        <v>0</v>
      </c>
      <c r="AE231" s="49">
        <v>0</v>
      </c>
      <c r="AF231" s="49">
        <v>0</v>
      </c>
      <c r="AG231" s="49">
        <v>0</v>
      </c>
      <c r="AH231" s="49">
        <v>0</v>
      </c>
      <c r="AI231" s="49">
        <v>1755.0170000000001</v>
      </c>
      <c r="AJ231" s="49">
        <v>526.505</v>
      </c>
      <c r="AK231" s="49">
        <v>0</v>
      </c>
      <c r="AL231" s="49">
        <v>0</v>
      </c>
      <c r="AM231" s="49">
        <v>1755.0170000000001</v>
      </c>
      <c r="AN231" s="49">
        <v>0</v>
      </c>
      <c r="AO231" s="49">
        <v>0</v>
      </c>
      <c r="AP231" s="49">
        <v>822.66600000000005</v>
      </c>
      <c r="AQ231" s="49">
        <v>0</v>
      </c>
      <c r="AR231" s="49">
        <v>0</v>
      </c>
      <c r="AS231" s="49">
        <v>0</v>
      </c>
      <c r="AT231" s="49">
        <v>0</v>
      </c>
      <c r="AU231" s="49">
        <v>0</v>
      </c>
      <c r="AV231" s="49">
        <v>526.505</v>
      </c>
      <c r="AW231" s="49">
        <v>0</v>
      </c>
      <c r="AX231" s="49">
        <v>0</v>
      </c>
      <c r="AY231" s="49">
        <v>0</v>
      </c>
      <c r="AZ231" s="49">
        <v>658.13400000000001</v>
      </c>
      <c r="BA231" s="49">
        <v>658.13400000000001</v>
      </c>
      <c r="BB231" s="49">
        <v>0</v>
      </c>
      <c r="BC231" s="49">
        <v>0</v>
      </c>
      <c r="BD231" s="49">
        <v>0</v>
      </c>
      <c r="BE231" s="49">
        <v>0</v>
      </c>
      <c r="BF231" s="49">
        <v>0</v>
      </c>
      <c r="BG231" s="49">
        <v>0</v>
      </c>
      <c r="BH231" s="49">
        <v>0</v>
      </c>
      <c r="BI231" s="49"/>
      <c r="BJ231" s="166"/>
      <c r="BK231" s="166"/>
      <c r="BL231" s="166"/>
      <c r="BM231" s="149">
        <v>0</v>
      </c>
    </row>
    <row r="232" spans="2:65" ht="18" hidden="1" customHeight="1" outlineLevel="3">
      <c r="B232" s="166" t="s">
        <v>918</v>
      </c>
      <c r="C232" s="166" t="s">
        <v>144</v>
      </c>
      <c r="D232" s="166" t="s">
        <v>1093</v>
      </c>
      <c r="E232" s="167" t="s">
        <v>1094</v>
      </c>
      <c r="F232" s="166"/>
      <c r="G232" s="49">
        <v>40000</v>
      </c>
      <c r="H232" s="49">
        <v>0</v>
      </c>
      <c r="I232" s="49">
        <v>0</v>
      </c>
      <c r="J232" s="49">
        <v>0</v>
      </c>
      <c r="K232" s="165">
        <v>-40000</v>
      </c>
      <c r="L232" s="152">
        <v>0</v>
      </c>
      <c r="M232" s="49">
        <v>40000</v>
      </c>
      <c r="N232" s="49">
        <v>0</v>
      </c>
      <c r="O232" s="49">
        <v>0</v>
      </c>
      <c r="P232" s="49">
        <v>0</v>
      </c>
      <c r="Q232" s="165">
        <v>-40000</v>
      </c>
      <c r="R232" s="152">
        <v>0</v>
      </c>
      <c r="S232" s="49">
        <v>0</v>
      </c>
      <c r="T232" s="49">
        <v>0</v>
      </c>
      <c r="U232" s="49">
        <v>0</v>
      </c>
      <c r="V232" s="49">
        <v>0</v>
      </c>
      <c r="W232" s="49">
        <v>0</v>
      </c>
      <c r="X232" s="49">
        <v>0</v>
      </c>
      <c r="Y232" s="49">
        <v>0</v>
      </c>
      <c r="Z232" s="49">
        <v>0</v>
      </c>
      <c r="AA232" s="49">
        <v>0</v>
      </c>
      <c r="AB232" s="49">
        <v>0</v>
      </c>
      <c r="AC232" s="49">
        <v>0</v>
      </c>
      <c r="AD232" s="49">
        <v>0</v>
      </c>
      <c r="AE232" s="49">
        <v>0</v>
      </c>
      <c r="AF232" s="49">
        <v>0</v>
      </c>
      <c r="AG232" s="49">
        <v>0</v>
      </c>
      <c r="AH232" s="49">
        <v>0</v>
      </c>
      <c r="AI232" s="49">
        <v>0</v>
      </c>
      <c r="AJ232" s="49">
        <v>0</v>
      </c>
      <c r="AK232" s="49">
        <v>0</v>
      </c>
      <c r="AL232" s="49">
        <v>0</v>
      </c>
      <c r="AM232" s="49">
        <v>0</v>
      </c>
      <c r="AN232" s="49">
        <v>0</v>
      </c>
      <c r="AO232" s="49">
        <v>0</v>
      </c>
      <c r="AP232" s="49">
        <v>0</v>
      </c>
      <c r="AQ232" s="49">
        <v>0</v>
      </c>
      <c r="AR232" s="49">
        <v>0</v>
      </c>
      <c r="AS232" s="49">
        <v>0</v>
      </c>
      <c r="AT232" s="49">
        <v>0</v>
      </c>
      <c r="AU232" s="49">
        <v>0</v>
      </c>
      <c r="AV232" s="49">
        <v>0</v>
      </c>
      <c r="AW232" s="49">
        <v>0</v>
      </c>
      <c r="AX232" s="49">
        <v>0</v>
      </c>
      <c r="AY232" s="49">
        <v>0</v>
      </c>
      <c r="AZ232" s="49">
        <v>0</v>
      </c>
      <c r="BA232" s="49">
        <v>0</v>
      </c>
      <c r="BB232" s="49">
        <v>0</v>
      </c>
      <c r="BC232" s="49">
        <v>0</v>
      </c>
      <c r="BD232" s="49">
        <v>0</v>
      </c>
      <c r="BE232" s="49">
        <v>0</v>
      </c>
      <c r="BF232" s="49">
        <v>0</v>
      </c>
      <c r="BG232" s="49">
        <v>0</v>
      </c>
      <c r="BH232" s="49">
        <v>0</v>
      </c>
      <c r="BI232" s="49"/>
      <c r="BJ232" s="166"/>
      <c r="BK232" s="166"/>
      <c r="BL232" s="166"/>
      <c r="BM232" s="149">
        <v>0</v>
      </c>
    </row>
    <row r="233" spans="2:65" ht="18" hidden="1" customHeight="1" outlineLevel="3">
      <c r="B233" s="166" t="s">
        <v>918</v>
      </c>
      <c r="C233" s="166" t="s">
        <v>195</v>
      </c>
      <c r="D233" s="166" t="s">
        <v>1095</v>
      </c>
      <c r="E233" s="167" t="s">
        <v>1096</v>
      </c>
      <c r="F233" s="166"/>
      <c r="G233" s="49">
        <v>25000</v>
      </c>
      <c r="H233" s="49">
        <v>30156.143</v>
      </c>
      <c r="I233" s="49">
        <v>0</v>
      </c>
      <c r="J233" s="49">
        <v>30156.143</v>
      </c>
      <c r="K233" s="165">
        <v>5156.143</v>
      </c>
      <c r="L233" s="152">
        <v>1.2062457200000001</v>
      </c>
      <c r="M233" s="49">
        <v>25000</v>
      </c>
      <c r="N233" s="49">
        <v>30156.143</v>
      </c>
      <c r="O233" s="49">
        <v>0</v>
      </c>
      <c r="P233" s="49">
        <v>30156.143</v>
      </c>
      <c r="Q233" s="165">
        <v>5156.143</v>
      </c>
      <c r="R233" s="152">
        <v>1.2062457200000001</v>
      </c>
      <c r="S233" s="49">
        <v>0</v>
      </c>
      <c r="T233" s="49">
        <v>0</v>
      </c>
      <c r="U233" s="49">
        <v>0</v>
      </c>
      <c r="V233" s="49">
        <v>23868.242999999999</v>
      </c>
      <c r="W233" s="49">
        <v>0</v>
      </c>
      <c r="X233" s="49">
        <v>822.66600000000005</v>
      </c>
      <c r="Y233" s="49">
        <v>526.505</v>
      </c>
      <c r="Z233" s="49">
        <v>0</v>
      </c>
      <c r="AA233" s="49">
        <v>0</v>
      </c>
      <c r="AB233" s="49">
        <v>0</v>
      </c>
      <c r="AC233" s="49">
        <v>0</v>
      </c>
      <c r="AD233" s="49">
        <v>0</v>
      </c>
      <c r="AE233" s="49">
        <v>0</v>
      </c>
      <c r="AF233" s="49">
        <v>0</v>
      </c>
      <c r="AG233" s="49">
        <v>0</v>
      </c>
      <c r="AH233" s="49">
        <v>0</v>
      </c>
      <c r="AI233" s="49">
        <v>526.505</v>
      </c>
      <c r="AJ233" s="49">
        <v>526.505</v>
      </c>
      <c r="AK233" s="49">
        <v>0</v>
      </c>
      <c r="AL233" s="49">
        <v>0</v>
      </c>
      <c r="AM233" s="49">
        <v>1755.0170000000001</v>
      </c>
      <c r="AN233" s="49">
        <v>0</v>
      </c>
      <c r="AO233" s="49">
        <v>0</v>
      </c>
      <c r="AP233" s="49">
        <v>822.66600000000005</v>
      </c>
      <c r="AQ233" s="49">
        <v>0</v>
      </c>
      <c r="AR233" s="49">
        <v>0</v>
      </c>
      <c r="AS233" s="49">
        <v>0</v>
      </c>
      <c r="AT233" s="49">
        <v>0</v>
      </c>
      <c r="AU233" s="49">
        <v>0</v>
      </c>
      <c r="AV233" s="49">
        <v>526.505</v>
      </c>
      <c r="AW233" s="49">
        <v>0</v>
      </c>
      <c r="AX233" s="49">
        <v>0</v>
      </c>
      <c r="AY233" s="49">
        <v>0</v>
      </c>
      <c r="AZ233" s="49">
        <v>0</v>
      </c>
      <c r="BA233" s="49">
        <v>0</v>
      </c>
      <c r="BB233" s="49">
        <v>0</v>
      </c>
      <c r="BC233" s="49">
        <v>0</v>
      </c>
      <c r="BD233" s="49">
        <v>0</v>
      </c>
      <c r="BE233" s="49">
        <v>781.53099999999995</v>
      </c>
      <c r="BF233" s="49">
        <v>0</v>
      </c>
      <c r="BG233" s="49">
        <v>0</v>
      </c>
      <c r="BH233" s="49">
        <v>0</v>
      </c>
      <c r="BI233" s="49"/>
      <c r="BJ233" s="166"/>
      <c r="BK233" s="166"/>
      <c r="BL233" s="166"/>
      <c r="BM233" s="149">
        <v>3.637978807091713E-12</v>
      </c>
    </row>
    <row r="234" spans="2:65" ht="18" hidden="1" customHeight="1" outlineLevel="3">
      <c r="B234" s="166" t="s">
        <v>918</v>
      </c>
      <c r="C234" s="166" t="s">
        <v>195</v>
      </c>
      <c r="D234" s="166" t="s">
        <v>1116</v>
      </c>
      <c r="E234" s="167" t="s">
        <v>1117</v>
      </c>
      <c r="F234" s="166"/>
      <c r="G234" s="49">
        <v>25000</v>
      </c>
      <c r="H234" s="49">
        <v>25593.097000000002</v>
      </c>
      <c r="I234" s="49">
        <v>0</v>
      </c>
      <c r="J234" s="49">
        <v>25593.097000000002</v>
      </c>
      <c r="K234" s="165">
        <v>593.09700000000157</v>
      </c>
      <c r="L234" s="152">
        <v>1.0237238800000001</v>
      </c>
      <c r="M234" s="49">
        <v>25000</v>
      </c>
      <c r="N234" s="49">
        <v>25593.097000000002</v>
      </c>
      <c r="O234" s="49">
        <v>0</v>
      </c>
      <c r="P234" s="49">
        <v>25593.097000000002</v>
      </c>
      <c r="Q234" s="165">
        <v>593.09700000000157</v>
      </c>
      <c r="R234" s="152">
        <v>1.0237238800000001</v>
      </c>
      <c r="S234" s="49">
        <v>0</v>
      </c>
      <c r="T234" s="49">
        <v>0</v>
      </c>
      <c r="U234" s="49">
        <v>0</v>
      </c>
      <c r="V234" s="49">
        <v>19305.197</v>
      </c>
      <c r="W234" s="49">
        <v>0</v>
      </c>
      <c r="X234" s="49">
        <v>822.66600000000005</v>
      </c>
      <c r="Y234" s="49">
        <v>526.505</v>
      </c>
      <c r="Z234" s="49">
        <v>0</v>
      </c>
      <c r="AA234" s="49">
        <v>0</v>
      </c>
      <c r="AB234" s="49">
        <v>0</v>
      </c>
      <c r="AC234" s="49">
        <v>0</v>
      </c>
      <c r="AD234" s="49">
        <v>0</v>
      </c>
      <c r="AE234" s="49">
        <v>0</v>
      </c>
      <c r="AF234" s="49">
        <v>0</v>
      </c>
      <c r="AG234" s="49">
        <v>0</v>
      </c>
      <c r="AH234" s="49">
        <v>0</v>
      </c>
      <c r="AI234" s="49">
        <v>526.505</v>
      </c>
      <c r="AJ234" s="49">
        <v>526.505</v>
      </c>
      <c r="AK234" s="49">
        <v>0</v>
      </c>
      <c r="AL234" s="49">
        <v>0</v>
      </c>
      <c r="AM234" s="49">
        <v>1755.0170000000001</v>
      </c>
      <c r="AN234" s="49">
        <v>0</v>
      </c>
      <c r="AO234" s="49">
        <v>0</v>
      </c>
      <c r="AP234" s="49">
        <v>822.66600000000005</v>
      </c>
      <c r="AQ234" s="49">
        <v>0</v>
      </c>
      <c r="AR234" s="49">
        <v>0</v>
      </c>
      <c r="AS234" s="49">
        <v>0</v>
      </c>
      <c r="AT234" s="49">
        <v>0</v>
      </c>
      <c r="AU234" s="49">
        <v>0</v>
      </c>
      <c r="AV234" s="49">
        <v>526.505</v>
      </c>
      <c r="AW234" s="49">
        <v>0</v>
      </c>
      <c r="AX234" s="49">
        <v>0</v>
      </c>
      <c r="AY234" s="49">
        <v>0</v>
      </c>
      <c r="AZ234" s="49">
        <v>0</v>
      </c>
      <c r="BA234" s="49">
        <v>0</v>
      </c>
      <c r="BB234" s="49">
        <v>0</v>
      </c>
      <c r="BC234" s="49">
        <v>0</v>
      </c>
      <c r="BD234" s="49">
        <v>0</v>
      </c>
      <c r="BE234" s="49">
        <v>781.53099999999995</v>
      </c>
      <c r="BF234" s="49">
        <v>0</v>
      </c>
      <c r="BG234" s="49">
        <v>0</v>
      </c>
      <c r="BH234" s="49">
        <v>0</v>
      </c>
      <c r="BI234" s="49"/>
      <c r="BJ234" s="166"/>
      <c r="BK234" s="166"/>
      <c r="BL234" s="166"/>
      <c r="BM234" s="149">
        <v>3.637978807091713E-12</v>
      </c>
    </row>
    <row r="235" spans="2:65" ht="18" hidden="1" customHeight="1" outlineLevel="3">
      <c r="B235" s="166" t="s">
        <v>918</v>
      </c>
      <c r="C235" s="166" t="s">
        <v>1237</v>
      </c>
      <c r="D235" s="166" t="s">
        <v>1255</v>
      </c>
      <c r="E235" s="167" t="s">
        <v>1256</v>
      </c>
      <c r="F235" s="166"/>
      <c r="G235" s="49">
        <v>20000</v>
      </c>
      <c r="H235" s="49">
        <v>19919.455000000002</v>
      </c>
      <c r="I235" s="49">
        <v>0</v>
      </c>
      <c r="J235" s="49">
        <v>19919.455000000002</v>
      </c>
      <c r="K235" s="165">
        <v>-80.544999999998254</v>
      </c>
      <c r="L235" s="152">
        <v>0.99597275000000007</v>
      </c>
      <c r="M235" s="49">
        <v>20000</v>
      </c>
      <c r="N235" s="49">
        <v>19919.455000000002</v>
      </c>
      <c r="O235" s="49">
        <v>0</v>
      </c>
      <c r="P235" s="49">
        <v>19919.455000000002</v>
      </c>
      <c r="Q235" s="165">
        <v>-80.544999999998254</v>
      </c>
      <c r="R235" s="152">
        <v>0.99597275000000007</v>
      </c>
      <c r="S235" s="49">
        <v>0</v>
      </c>
      <c r="T235" s="49">
        <v>0</v>
      </c>
      <c r="U235" s="49">
        <v>0</v>
      </c>
      <c r="V235" s="49">
        <v>4387.5439999999999</v>
      </c>
      <c r="W235" s="49">
        <v>0</v>
      </c>
      <c r="X235" s="49">
        <v>0</v>
      </c>
      <c r="Y235" s="49">
        <v>4387.5439999999999</v>
      </c>
      <c r="Z235" s="49">
        <v>0</v>
      </c>
      <c r="AA235" s="49">
        <v>0</v>
      </c>
      <c r="AB235" s="49">
        <v>0</v>
      </c>
      <c r="AC235" s="49">
        <v>493.601</v>
      </c>
      <c r="AD235" s="49">
        <v>0</v>
      </c>
      <c r="AE235" s="49">
        <v>0</v>
      </c>
      <c r="AF235" s="49">
        <v>0</v>
      </c>
      <c r="AG235" s="49">
        <v>0</v>
      </c>
      <c r="AH235" s="49">
        <v>0</v>
      </c>
      <c r="AI235" s="49">
        <v>0</v>
      </c>
      <c r="AJ235" s="49">
        <v>526.505</v>
      </c>
      <c r="AK235" s="49">
        <v>0</v>
      </c>
      <c r="AL235" s="49">
        <v>0</v>
      </c>
      <c r="AM235" s="49">
        <v>4387.5460000000003</v>
      </c>
      <c r="AN235" s="49">
        <v>0</v>
      </c>
      <c r="AO235" s="49">
        <v>0</v>
      </c>
      <c r="AP235" s="49">
        <v>822.66600000000005</v>
      </c>
      <c r="AQ235" s="49">
        <v>4387.5439999999999</v>
      </c>
      <c r="AR235" s="49">
        <v>0</v>
      </c>
      <c r="AS235" s="49">
        <v>0</v>
      </c>
      <c r="AT235" s="49">
        <v>0</v>
      </c>
      <c r="AU235" s="49">
        <v>0</v>
      </c>
      <c r="AV235" s="49">
        <v>526.505</v>
      </c>
      <c r="AW235" s="49">
        <v>0</v>
      </c>
      <c r="AX235" s="49">
        <v>0</v>
      </c>
      <c r="AY235" s="49">
        <v>0</v>
      </c>
      <c r="AZ235" s="49">
        <v>0</v>
      </c>
      <c r="BA235" s="49">
        <v>0</v>
      </c>
      <c r="BB235" s="49">
        <v>0</v>
      </c>
      <c r="BC235" s="49">
        <v>0</v>
      </c>
      <c r="BD235" s="49">
        <v>0</v>
      </c>
      <c r="BE235" s="49">
        <v>0</v>
      </c>
      <c r="BF235" s="49">
        <v>0</v>
      </c>
      <c r="BG235" s="49">
        <v>0</v>
      </c>
      <c r="BH235" s="49">
        <v>0</v>
      </c>
      <c r="BI235" s="49"/>
      <c r="BJ235" s="166"/>
      <c r="BK235" s="166"/>
      <c r="BL235" s="166"/>
      <c r="BM235" s="149">
        <v>-3.637978807091713E-12</v>
      </c>
    </row>
    <row r="236" spans="2:65" ht="18" hidden="1" customHeight="1" outlineLevel="2">
      <c r="B236" s="158" t="s">
        <v>918</v>
      </c>
      <c r="C236" s="158"/>
      <c r="D236" s="158"/>
      <c r="E236" s="159" t="s">
        <v>951</v>
      </c>
      <c r="F236" s="158"/>
      <c r="G236" s="160">
        <v>1160000</v>
      </c>
      <c r="H236" s="160">
        <v>903891.81299999997</v>
      </c>
      <c r="I236" s="160">
        <v>0</v>
      </c>
      <c r="J236" s="160">
        <v>903891.81299999997</v>
      </c>
      <c r="K236" s="168">
        <v>-256108.18699999992</v>
      </c>
      <c r="L236" s="161">
        <v>0.77921708017241376</v>
      </c>
      <c r="M236" s="160">
        <v>1160000</v>
      </c>
      <c r="N236" s="160">
        <v>903891.81299999997</v>
      </c>
      <c r="O236" s="160">
        <v>0</v>
      </c>
      <c r="P236" s="160">
        <v>903891.81299999997</v>
      </c>
      <c r="Q236" s="168">
        <v>-256108.18699999992</v>
      </c>
      <c r="R236" s="161">
        <v>0.77921708017241376</v>
      </c>
      <c r="S236" s="160">
        <v>987.19499999999994</v>
      </c>
      <c r="T236" s="160">
        <v>0</v>
      </c>
      <c r="U236" s="160">
        <v>0</v>
      </c>
      <c r="V236" s="160">
        <v>276064.29299999995</v>
      </c>
      <c r="W236" s="160">
        <v>0</v>
      </c>
      <c r="X236" s="160">
        <v>7403.9940000000006</v>
      </c>
      <c r="Y236" s="160">
        <v>406813.12600000005</v>
      </c>
      <c r="Z236" s="160">
        <v>0</v>
      </c>
      <c r="AA236" s="160">
        <v>0</v>
      </c>
      <c r="AB236" s="160">
        <v>0</v>
      </c>
      <c r="AC236" s="160">
        <v>1974.404</v>
      </c>
      <c r="AD236" s="160">
        <v>0</v>
      </c>
      <c r="AE236" s="160">
        <v>0</v>
      </c>
      <c r="AF236" s="160">
        <v>0</v>
      </c>
      <c r="AG236" s="160">
        <v>0</v>
      </c>
      <c r="AH236" s="160">
        <v>0</v>
      </c>
      <c r="AI236" s="160">
        <v>31414.811000000009</v>
      </c>
      <c r="AJ236" s="160">
        <v>14391.136999999993</v>
      </c>
      <c r="AK236" s="160">
        <v>0</v>
      </c>
      <c r="AL236" s="160">
        <v>0</v>
      </c>
      <c r="AM236" s="160">
        <v>84942.856000000029</v>
      </c>
      <c r="AN236" s="160">
        <v>0</v>
      </c>
      <c r="AO236" s="160">
        <v>0</v>
      </c>
      <c r="AP236" s="160">
        <v>20566.649999999998</v>
      </c>
      <c r="AQ236" s="160">
        <v>25974.262999999999</v>
      </c>
      <c r="AR236" s="160">
        <v>0</v>
      </c>
      <c r="AS236" s="160">
        <v>0</v>
      </c>
      <c r="AT236" s="160">
        <v>0</v>
      </c>
      <c r="AU236" s="160">
        <v>0</v>
      </c>
      <c r="AV236" s="160">
        <v>13162.624999999993</v>
      </c>
      <c r="AW236" s="160">
        <v>0</v>
      </c>
      <c r="AX236" s="160">
        <v>0</v>
      </c>
      <c r="AY236" s="160">
        <v>0</v>
      </c>
      <c r="AZ236" s="160">
        <v>6581.34</v>
      </c>
      <c r="BA236" s="160">
        <v>6581.34</v>
      </c>
      <c r="BB236" s="160">
        <v>0</v>
      </c>
      <c r="BC236" s="160">
        <v>0</v>
      </c>
      <c r="BD236" s="160">
        <v>0</v>
      </c>
      <c r="BE236" s="160">
        <v>7033.7789999999995</v>
      </c>
      <c r="BF236" s="160">
        <v>0</v>
      </c>
      <c r="BG236" s="160">
        <v>0</v>
      </c>
      <c r="BH236" s="160">
        <v>0</v>
      </c>
      <c r="BI236" s="160"/>
      <c r="BJ236" s="161"/>
      <c r="BK236" s="160"/>
      <c r="BL236" s="161"/>
      <c r="BM236" s="149">
        <v>0</v>
      </c>
    </row>
    <row r="237" spans="2:65" ht="18" customHeight="1" outlineLevel="1" collapsed="1">
      <c r="B237" s="153" t="s">
        <v>918</v>
      </c>
      <c r="C237" s="153"/>
      <c r="D237" s="153" t="s">
        <v>201</v>
      </c>
      <c r="E237" s="153"/>
      <c r="F237" s="153"/>
      <c r="G237" s="154">
        <v>8335601.75</v>
      </c>
      <c r="H237" s="154">
        <v>4740003.0990000004</v>
      </c>
      <c r="I237" s="154">
        <v>-193173.14915999997</v>
      </c>
      <c r="J237" s="154">
        <v>4546829.9498399999</v>
      </c>
      <c r="K237" s="154">
        <v>-3788771.8001599987</v>
      </c>
      <c r="L237" s="156">
        <v>0.5454711112895958</v>
      </c>
      <c r="M237" s="154">
        <v>8146361.75</v>
      </c>
      <c r="N237" s="154">
        <v>4740003.0990000004</v>
      </c>
      <c r="O237" s="154">
        <v>-193173.14915999997</v>
      </c>
      <c r="P237" s="154">
        <v>4546829.9498400008</v>
      </c>
      <c r="Q237" s="154">
        <v>-3599531.8001599996</v>
      </c>
      <c r="R237" s="156">
        <v>0.55814240631285506</v>
      </c>
      <c r="S237" s="154">
        <v>987.19499999999994</v>
      </c>
      <c r="T237" s="154">
        <v>0</v>
      </c>
      <c r="U237" s="154">
        <v>0</v>
      </c>
      <c r="V237" s="154">
        <v>1894262.2579999999</v>
      </c>
      <c r="W237" s="154">
        <v>0</v>
      </c>
      <c r="X237" s="154">
        <v>17757.270000000004</v>
      </c>
      <c r="Y237" s="154">
        <v>1510683.446</v>
      </c>
      <c r="Z237" s="154">
        <v>0</v>
      </c>
      <c r="AA237" s="154">
        <v>0</v>
      </c>
      <c r="AB237" s="154">
        <v>0</v>
      </c>
      <c r="AC237" s="154">
        <v>3989.1</v>
      </c>
      <c r="AD237" s="154">
        <v>0</v>
      </c>
      <c r="AE237" s="154">
        <v>0</v>
      </c>
      <c r="AF237" s="154">
        <v>94376.973000000013</v>
      </c>
      <c r="AG237" s="154">
        <v>10782.314</v>
      </c>
      <c r="AH237" s="154">
        <v>0</v>
      </c>
      <c r="AI237" s="154">
        <v>290190.38099999999</v>
      </c>
      <c r="AJ237" s="154">
        <v>64534.500999999989</v>
      </c>
      <c r="AK237" s="154">
        <v>0</v>
      </c>
      <c r="AL237" s="154">
        <v>0</v>
      </c>
      <c r="AM237" s="154">
        <v>151382.81200000003</v>
      </c>
      <c r="AN237" s="154">
        <v>0</v>
      </c>
      <c r="AO237" s="154">
        <v>0</v>
      </c>
      <c r="AP237" s="154">
        <v>42392.475999999995</v>
      </c>
      <c r="AQ237" s="154">
        <v>282600.83199999999</v>
      </c>
      <c r="AR237" s="154">
        <v>67436.207000000009</v>
      </c>
      <c r="AS237" s="154">
        <v>0</v>
      </c>
      <c r="AT237" s="154">
        <v>0</v>
      </c>
      <c r="AU237" s="154">
        <v>0</v>
      </c>
      <c r="AV237" s="154">
        <v>103778.84699999998</v>
      </c>
      <c r="AW237" s="154">
        <v>0</v>
      </c>
      <c r="AX237" s="154">
        <v>0</v>
      </c>
      <c r="AY237" s="154">
        <v>0</v>
      </c>
      <c r="AZ237" s="154">
        <v>51352.308000000005</v>
      </c>
      <c r="BA237" s="154">
        <v>62992.758000000002</v>
      </c>
      <c r="BB237" s="154">
        <v>0</v>
      </c>
      <c r="BC237" s="154">
        <v>0</v>
      </c>
      <c r="BD237" s="154">
        <v>0</v>
      </c>
      <c r="BE237" s="154">
        <v>90503.420999999988</v>
      </c>
      <c r="BF237" s="154">
        <v>0</v>
      </c>
      <c r="BG237" s="154">
        <v>0</v>
      </c>
      <c r="BH237" s="154">
        <v>0</v>
      </c>
      <c r="BI237" s="154">
        <v>3571357.4508400005</v>
      </c>
      <c r="BJ237" s="156">
        <v>0.2731377389206906</v>
      </c>
      <c r="BK237" s="154">
        <v>5614899.0022</v>
      </c>
      <c r="BL237" s="156">
        <v>-0.19022052791003274</v>
      </c>
      <c r="BM237" s="149">
        <v>1.4551915228366852E-9</v>
      </c>
    </row>
    <row r="238" spans="2:65" ht="18" customHeight="1">
      <c r="B238" s="162" t="s">
        <v>152</v>
      </c>
      <c r="C238" s="162"/>
      <c r="D238" s="162" t="s">
        <v>952</v>
      </c>
      <c r="E238" s="162"/>
      <c r="F238" s="162"/>
      <c r="G238" s="163">
        <v>29234706.156594317</v>
      </c>
      <c r="H238" s="163">
        <v>19225347.129000001</v>
      </c>
      <c r="I238" s="163">
        <v>-672829.1902800001</v>
      </c>
      <c r="J238" s="163">
        <v>18552517.938720003</v>
      </c>
      <c r="K238" s="163">
        <v>-10682188.21787432</v>
      </c>
      <c r="L238" s="164">
        <v>0.63460593170816637</v>
      </c>
      <c r="M238" s="163">
        <v>28641906.156594317</v>
      </c>
      <c r="N238" s="163">
        <v>19224459.593000002</v>
      </c>
      <c r="O238" s="163">
        <v>-672829.1902800001</v>
      </c>
      <c r="P238" s="163">
        <v>18551630.402720001</v>
      </c>
      <c r="Q238" s="163">
        <v>-10090275.753874321</v>
      </c>
      <c r="R238" s="164">
        <v>0.64770934941593616</v>
      </c>
      <c r="S238" s="163">
        <v>39160.839999999997</v>
      </c>
      <c r="T238" s="163">
        <v>0</v>
      </c>
      <c r="U238" s="163">
        <v>0</v>
      </c>
      <c r="V238" s="163">
        <v>7134782.3859999999</v>
      </c>
      <c r="W238" s="163">
        <v>0</v>
      </c>
      <c r="X238" s="163">
        <v>605564.24699999997</v>
      </c>
      <c r="Y238" s="163">
        <v>4417886.6140000001</v>
      </c>
      <c r="Z238" s="163">
        <v>0</v>
      </c>
      <c r="AA238" s="163">
        <v>0</v>
      </c>
      <c r="AB238" s="163">
        <v>0</v>
      </c>
      <c r="AC238" s="163">
        <v>95708.168999999994</v>
      </c>
      <c r="AD238" s="163">
        <v>81.77</v>
      </c>
      <c r="AE238" s="163">
        <v>171646.69700000001</v>
      </c>
      <c r="AF238" s="163">
        <v>455625.1</v>
      </c>
      <c r="AG238" s="163">
        <v>13300.300999999999</v>
      </c>
      <c r="AH238" s="163">
        <v>0</v>
      </c>
      <c r="AI238" s="163">
        <v>709553.51899999997</v>
      </c>
      <c r="AJ238" s="163">
        <v>705232.56299999997</v>
      </c>
      <c r="AK238" s="163">
        <v>0</v>
      </c>
      <c r="AL238" s="163">
        <v>0</v>
      </c>
      <c r="AM238" s="163">
        <v>2259692.9979999997</v>
      </c>
      <c r="AN238" s="163">
        <v>0</v>
      </c>
      <c r="AO238" s="163">
        <v>0</v>
      </c>
      <c r="AP238" s="163">
        <v>277431.78899999999</v>
      </c>
      <c r="AQ238" s="163">
        <v>593352.33900000004</v>
      </c>
      <c r="AR238" s="163">
        <v>362828.20299999998</v>
      </c>
      <c r="AS238" s="163">
        <v>0</v>
      </c>
      <c r="AT238" s="163">
        <v>0</v>
      </c>
      <c r="AU238" s="163">
        <v>0</v>
      </c>
      <c r="AV238" s="163">
        <v>502385.67599999998</v>
      </c>
      <c r="AW238" s="163">
        <v>11658.379000000001</v>
      </c>
      <c r="AX238" s="163">
        <v>940.19100000000003</v>
      </c>
      <c r="AY238" s="163">
        <v>1557.202</v>
      </c>
      <c r="AZ238" s="163">
        <v>292835.62700000004</v>
      </c>
      <c r="BA238" s="163">
        <v>313280.67</v>
      </c>
      <c r="BB238" s="163">
        <v>0</v>
      </c>
      <c r="BC238" s="163">
        <v>0</v>
      </c>
      <c r="BD238" s="163">
        <v>0</v>
      </c>
      <c r="BE238" s="163">
        <v>259954.31300000002</v>
      </c>
      <c r="BF238" s="163">
        <v>569.423</v>
      </c>
      <c r="BG238" s="163">
        <v>0</v>
      </c>
      <c r="BH238" s="163">
        <v>318.113</v>
      </c>
      <c r="BI238" s="163">
        <v>17000489.259</v>
      </c>
      <c r="BJ238" s="164">
        <v>9.1293177277140147E-2</v>
      </c>
      <c r="BK238" s="169">
        <v>20232370.4408</v>
      </c>
      <c r="BL238" s="164">
        <v>-8.3027962887258E-2</v>
      </c>
      <c r="BM238" s="149">
        <v>1.5133991837501526E-9</v>
      </c>
    </row>
    <row r="239" spans="2:65" ht="18" hidden="1" customHeight="1" outlineLevel="3">
      <c r="B239" s="150" t="s">
        <v>744</v>
      </c>
      <c r="C239" s="150" t="s">
        <v>347</v>
      </c>
      <c r="D239" s="151">
        <v>2113</v>
      </c>
      <c r="E239" s="151" t="s">
        <v>177</v>
      </c>
      <c r="F239" s="166"/>
      <c r="G239" s="49">
        <v>2808801</v>
      </c>
      <c r="H239" s="49">
        <v>2345330.37</v>
      </c>
      <c r="I239" s="49">
        <v>-331.01027999999991</v>
      </c>
      <c r="J239" s="49">
        <v>2344999.3597200001</v>
      </c>
      <c r="K239" s="165">
        <v>-463801.64027999993</v>
      </c>
      <c r="L239" s="152">
        <v>0.83487557848348815</v>
      </c>
      <c r="M239" s="49">
        <v>2760921</v>
      </c>
      <c r="N239" s="49">
        <v>2340449.051</v>
      </c>
      <c r="O239" s="49">
        <v>-331.01027999999991</v>
      </c>
      <c r="P239" s="49">
        <v>2340118.0407199999</v>
      </c>
      <c r="Q239" s="165">
        <v>-420802.95928000007</v>
      </c>
      <c r="R239" s="152">
        <v>0.84758601956376145</v>
      </c>
      <c r="S239" s="49">
        <v>28116.036</v>
      </c>
      <c r="T239" s="49">
        <v>0</v>
      </c>
      <c r="U239" s="49">
        <v>0</v>
      </c>
      <c r="V239" s="49">
        <v>920250.63899999997</v>
      </c>
      <c r="W239" s="49">
        <v>0</v>
      </c>
      <c r="X239" s="49">
        <v>23588.861000000001</v>
      </c>
      <c r="Y239" s="49">
        <v>784923.18</v>
      </c>
      <c r="Z239" s="49">
        <v>0</v>
      </c>
      <c r="AA239" s="49">
        <v>0</v>
      </c>
      <c r="AB239" s="49">
        <v>0</v>
      </c>
      <c r="AC239" s="49">
        <v>493.06900000000002</v>
      </c>
      <c r="AD239" s="49">
        <v>2659.1460000000002</v>
      </c>
      <c r="AE239" s="49">
        <v>17850.916000000001</v>
      </c>
      <c r="AF239" s="49">
        <v>31244.550999999999</v>
      </c>
      <c r="AG239" s="49">
        <v>14242.67</v>
      </c>
      <c r="AH239" s="49">
        <v>0</v>
      </c>
      <c r="AI239" s="49">
        <v>31422.720000000001</v>
      </c>
      <c r="AJ239" s="49">
        <v>68334.543000000005</v>
      </c>
      <c r="AK239" s="49">
        <v>0</v>
      </c>
      <c r="AL239" s="49">
        <v>0</v>
      </c>
      <c r="AM239" s="49">
        <v>58900.983999999997</v>
      </c>
      <c r="AN239" s="49">
        <v>0</v>
      </c>
      <c r="AO239" s="49">
        <v>0</v>
      </c>
      <c r="AP239" s="49">
        <v>28588.616000000002</v>
      </c>
      <c r="AQ239" s="49">
        <v>230809.30900000001</v>
      </c>
      <c r="AR239" s="49">
        <v>4000.2179999999998</v>
      </c>
      <c r="AS239" s="49">
        <v>0</v>
      </c>
      <c r="AT239" s="49">
        <v>0</v>
      </c>
      <c r="AU239" s="49">
        <v>0</v>
      </c>
      <c r="AV239" s="49">
        <v>52132.754999999997</v>
      </c>
      <c r="AW239" s="49">
        <v>5481.58</v>
      </c>
      <c r="AX239" s="49">
        <v>213.006</v>
      </c>
      <c r="AY239" s="49">
        <v>2292.6280000000002</v>
      </c>
      <c r="AZ239" s="49">
        <v>7835.6819999999998</v>
      </c>
      <c r="BA239" s="49">
        <v>4156.915</v>
      </c>
      <c r="BB239" s="49">
        <v>0</v>
      </c>
      <c r="BC239" s="49">
        <v>0</v>
      </c>
      <c r="BD239" s="49">
        <v>0</v>
      </c>
      <c r="BE239" s="49">
        <v>22911.026999999998</v>
      </c>
      <c r="BF239" s="49">
        <v>2666.4749999999999</v>
      </c>
      <c r="BG239" s="49">
        <v>0</v>
      </c>
      <c r="BH239" s="49">
        <v>2214.8440000000001</v>
      </c>
      <c r="BI239" s="49"/>
      <c r="BJ239" s="152"/>
      <c r="BK239" s="49"/>
      <c r="BL239" s="152"/>
      <c r="BM239" s="149">
        <v>-4.1967496144934557E-10</v>
      </c>
    </row>
    <row r="240" spans="2:65" ht="18" customHeight="1" outlineLevel="1" collapsed="1">
      <c r="B240" s="153" t="s">
        <v>744</v>
      </c>
      <c r="C240" s="153"/>
      <c r="D240" s="153" t="s">
        <v>176</v>
      </c>
      <c r="E240" s="153"/>
      <c r="F240" s="153"/>
      <c r="G240" s="154">
        <v>2808801</v>
      </c>
      <c r="H240" s="154">
        <v>2345330.37</v>
      </c>
      <c r="I240" s="154">
        <v>-331.01027999999991</v>
      </c>
      <c r="J240" s="154">
        <v>2344999.3597200001</v>
      </c>
      <c r="K240" s="155">
        <v>-463801.64027999993</v>
      </c>
      <c r="L240" s="156">
        <v>0.83487557848348815</v>
      </c>
      <c r="M240" s="154">
        <v>2760921</v>
      </c>
      <c r="N240" s="154">
        <v>2340449.051</v>
      </c>
      <c r="O240" s="154">
        <v>-331.01027999999991</v>
      </c>
      <c r="P240" s="154">
        <v>2340118.0407199999</v>
      </c>
      <c r="Q240" s="155">
        <v>-420802.95928000007</v>
      </c>
      <c r="R240" s="156">
        <v>0.84758601956376145</v>
      </c>
      <c r="S240" s="154">
        <v>28116.036</v>
      </c>
      <c r="T240" s="154">
        <v>0</v>
      </c>
      <c r="U240" s="154">
        <v>0</v>
      </c>
      <c r="V240" s="154">
        <v>920250.63899999997</v>
      </c>
      <c r="W240" s="154">
        <v>0</v>
      </c>
      <c r="X240" s="154">
        <v>23588.861000000001</v>
      </c>
      <c r="Y240" s="154">
        <v>784923.18</v>
      </c>
      <c r="Z240" s="154">
        <v>0</v>
      </c>
      <c r="AA240" s="154">
        <v>0</v>
      </c>
      <c r="AB240" s="154">
        <v>0</v>
      </c>
      <c r="AC240" s="154">
        <v>493.06900000000002</v>
      </c>
      <c r="AD240" s="154">
        <v>2659.1460000000002</v>
      </c>
      <c r="AE240" s="154">
        <v>17850.916000000001</v>
      </c>
      <c r="AF240" s="154">
        <v>31244.550999999999</v>
      </c>
      <c r="AG240" s="154">
        <v>14242.67</v>
      </c>
      <c r="AH240" s="154">
        <v>0</v>
      </c>
      <c r="AI240" s="154">
        <v>31422.720000000001</v>
      </c>
      <c r="AJ240" s="154">
        <v>68334.543000000005</v>
      </c>
      <c r="AK240" s="154">
        <v>0</v>
      </c>
      <c r="AL240" s="154">
        <v>0</v>
      </c>
      <c r="AM240" s="154">
        <v>58900.983999999997</v>
      </c>
      <c r="AN240" s="154">
        <v>0</v>
      </c>
      <c r="AO240" s="154">
        <v>0</v>
      </c>
      <c r="AP240" s="154">
        <v>28588.616000000002</v>
      </c>
      <c r="AQ240" s="154">
        <v>230809.30900000001</v>
      </c>
      <c r="AR240" s="154">
        <v>4000.2179999999998</v>
      </c>
      <c r="AS240" s="154">
        <v>0</v>
      </c>
      <c r="AT240" s="154">
        <v>0</v>
      </c>
      <c r="AU240" s="154">
        <v>0</v>
      </c>
      <c r="AV240" s="154">
        <v>52132.754999999997</v>
      </c>
      <c r="AW240" s="154">
        <v>5481.58</v>
      </c>
      <c r="AX240" s="154">
        <v>213.006</v>
      </c>
      <c r="AY240" s="154">
        <v>2292.6280000000002</v>
      </c>
      <c r="AZ240" s="154">
        <v>7835.6819999999998</v>
      </c>
      <c r="BA240" s="154">
        <v>4156.915</v>
      </c>
      <c r="BB240" s="154">
        <v>0</v>
      </c>
      <c r="BC240" s="154">
        <v>0</v>
      </c>
      <c r="BD240" s="154">
        <v>0</v>
      </c>
      <c r="BE240" s="154">
        <v>22911.026999999998</v>
      </c>
      <c r="BF240" s="154">
        <v>2666.4749999999999</v>
      </c>
      <c r="BG240" s="154">
        <v>0</v>
      </c>
      <c r="BH240" s="154">
        <v>2214.8440000000001</v>
      </c>
      <c r="BI240" s="154">
        <v>1259428.00024</v>
      </c>
      <c r="BJ240" s="156">
        <v>0.8619558714536526</v>
      </c>
      <c r="BK240" s="154">
        <v>1361104.486</v>
      </c>
      <c r="BL240" s="156">
        <v>0.72286505836995674</v>
      </c>
      <c r="BM240" s="149">
        <v>-4.1967496144934557E-10</v>
      </c>
    </row>
    <row r="241" spans="2:65" ht="18" hidden="1" customHeight="1" outlineLevel="3">
      <c r="B241" s="150" t="s">
        <v>953</v>
      </c>
      <c r="C241" s="150" t="s">
        <v>1238</v>
      </c>
      <c r="D241" s="150" t="s">
        <v>246</v>
      </c>
      <c r="E241" s="151" t="s">
        <v>194</v>
      </c>
      <c r="F241" s="150" t="s">
        <v>954</v>
      </c>
      <c r="G241" s="49">
        <v>889226.44594594429</v>
      </c>
      <c r="H241" s="49">
        <v>513695.32500000001</v>
      </c>
      <c r="I241" s="49">
        <v>-25645.23072</v>
      </c>
      <c r="J241" s="49">
        <v>488050.09428000002</v>
      </c>
      <c r="K241" s="165">
        <v>-401176.35166594427</v>
      </c>
      <c r="L241" s="152">
        <v>0.54884793013642375</v>
      </c>
      <c r="M241" s="49">
        <v>870986.44594594429</v>
      </c>
      <c r="N241" s="49">
        <v>513695.32500000001</v>
      </c>
      <c r="O241" s="49">
        <v>-25645.23072</v>
      </c>
      <c r="P241" s="49">
        <v>488050.09428000002</v>
      </c>
      <c r="Q241" s="165">
        <v>-382936.35166594427</v>
      </c>
      <c r="R241" s="152">
        <v>0.56034177862543877</v>
      </c>
      <c r="S241" s="49">
        <v>0</v>
      </c>
      <c r="T241" s="49">
        <v>0</v>
      </c>
      <c r="U241" s="49">
        <v>0</v>
      </c>
      <c r="V241" s="49">
        <v>274355.83</v>
      </c>
      <c r="W241" s="49">
        <v>0</v>
      </c>
      <c r="X241" s="49">
        <v>0</v>
      </c>
      <c r="Y241" s="49">
        <v>135387.07999999999</v>
      </c>
      <c r="Z241" s="49">
        <v>0</v>
      </c>
      <c r="AA241" s="49">
        <v>0</v>
      </c>
      <c r="AB241" s="49">
        <v>0</v>
      </c>
      <c r="AC241" s="49">
        <v>0</v>
      </c>
      <c r="AD241" s="49">
        <v>0</v>
      </c>
      <c r="AE241" s="49">
        <v>0</v>
      </c>
      <c r="AF241" s="49">
        <v>12535.841</v>
      </c>
      <c r="AG241" s="49">
        <v>0</v>
      </c>
      <c r="AH241" s="49">
        <v>0</v>
      </c>
      <c r="AI241" s="49">
        <v>21490.012999999999</v>
      </c>
      <c r="AJ241" s="49">
        <v>7163.3379999999997</v>
      </c>
      <c r="AK241" s="49">
        <v>0</v>
      </c>
      <c r="AL241" s="49">
        <v>0</v>
      </c>
      <c r="AM241" s="49">
        <v>8954.1720000000005</v>
      </c>
      <c r="AN241" s="49">
        <v>0</v>
      </c>
      <c r="AO241" s="49">
        <v>0</v>
      </c>
      <c r="AP241" s="49">
        <v>13990.914000000001</v>
      </c>
      <c r="AQ241" s="49">
        <v>0</v>
      </c>
      <c r="AR241" s="49">
        <v>16789.097000000002</v>
      </c>
      <c r="AS241" s="49">
        <v>0</v>
      </c>
      <c r="AT241" s="49">
        <v>0</v>
      </c>
      <c r="AU241" s="49">
        <v>0</v>
      </c>
      <c r="AV241" s="49">
        <v>8058.7550000000001</v>
      </c>
      <c r="AW241" s="49">
        <v>0</v>
      </c>
      <c r="AX241" s="49">
        <v>0</v>
      </c>
      <c r="AY241" s="49">
        <v>0</v>
      </c>
      <c r="AZ241" s="49">
        <v>6715.6450000000004</v>
      </c>
      <c r="BA241" s="49">
        <v>5596.3710000000001</v>
      </c>
      <c r="BB241" s="49">
        <v>0</v>
      </c>
      <c r="BC241" s="49">
        <v>0</v>
      </c>
      <c r="BD241" s="49">
        <v>0</v>
      </c>
      <c r="BE241" s="49">
        <v>2658.2689999999998</v>
      </c>
      <c r="BF241" s="49">
        <v>0</v>
      </c>
      <c r="BG241" s="49">
        <v>0</v>
      </c>
      <c r="BH241" s="49">
        <v>0</v>
      </c>
      <c r="BI241" s="49"/>
      <c r="BJ241" s="152"/>
      <c r="BK241" s="49"/>
      <c r="BL241" s="152"/>
      <c r="BM241" s="149">
        <v>0</v>
      </c>
    </row>
    <row r="242" spans="2:65" ht="18" hidden="1" customHeight="1" outlineLevel="3">
      <c r="B242" s="166" t="s">
        <v>953</v>
      </c>
      <c r="C242" s="166" t="s">
        <v>126</v>
      </c>
      <c r="D242" s="166" t="s">
        <v>561</v>
      </c>
      <c r="E242" s="167" t="s">
        <v>562</v>
      </c>
      <c r="F242" s="166" t="s">
        <v>955</v>
      </c>
      <c r="G242" s="49">
        <v>1111533.0574324303</v>
      </c>
      <c r="H242" s="49">
        <v>830001.57</v>
      </c>
      <c r="I242" s="49">
        <v>-34511.741280000002</v>
      </c>
      <c r="J242" s="49">
        <v>795489.82871999999</v>
      </c>
      <c r="K242" s="165">
        <v>-316043.22871243034</v>
      </c>
      <c r="L242" s="152">
        <v>0.71566906931003038</v>
      </c>
      <c r="M242" s="49">
        <v>1088733.0574324303</v>
      </c>
      <c r="N242" s="49">
        <v>827180.995</v>
      </c>
      <c r="O242" s="49">
        <v>-34511.741280000002</v>
      </c>
      <c r="P242" s="49">
        <v>792669.25372000004</v>
      </c>
      <c r="Q242" s="165">
        <v>-296063.80371243029</v>
      </c>
      <c r="R242" s="152">
        <v>0.72806575340824098</v>
      </c>
      <c r="S242" s="49">
        <v>0</v>
      </c>
      <c r="T242" s="49">
        <v>0</v>
      </c>
      <c r="U242" s="49">
        <v>0</v>
      </c>
      <c r="V242" s="49">
        <v>235494.72399999999</v>
      </c>
      <c r="W242" s="49">
        <v>0</v>
      </c>
      <c r="X242" s="49">
        <v>10073.458000000001</v>
      </c>
      <c r="Y242" s="49">
        <v>286175.33799999999</v>
      </c>
      <c r="Z242" s="49">
        <v>0</v>
      </c>
      <c r="AA242" s="49">
        <v>0</v>
      </c>
      <c r="AB242" s="49">
        <v>0</v>
      </c>
      <c r="AC242" s="49">
        <v>2518.3710000000001</v>
      </c>
      <c r="AD242" s="49">
        <v>0</v>
      </c>
      <c r="AE242" s="49">
        <v>0</v>
      </c>
      <c r="AF242" s="49">
        <v>27578.85</v>
      </c>
      <c r="AG242" s="49">
        <v>7611.0450000000001</v>
      </c>
      <c r="AH242" s="49">
        <v>0</v>
      </c>
      <c r="AI242" s="49">
        <v>44770.86</v>
      </c>
      <c r="AJ242" s="49">
        <v>18624.678</v>
      </c>
      <c r="AK242" s="49">
        <v>0</v>
      </c>
      <c r="AL242" s="49">
        <v>0</v>
      </c>
      <c r="AM242" s="49">
        <v>6267.92</v>
      </c>
      <c r="AN242" s="49">
        <v>0</v>
      </c>
      <c r="AO242" s="49">
        <v>0</v>
      </c>
      <c r="AP242" s="49">
        <v>61560.02</v>
      </c>
      <c r="AQ242" s="49">
        <v>42980.025999999998</v>
      </c>
      <c r="AR242" s="49">
        <v>19867.098999999998</v>
      </c>
      <c r="AS242" s="49">
        <v>0</v>
      </c>
      <c r="AT242" s="49">
        <v>0</v>
      </c>
      <c r="AU242" s="49">
        <v>0</v>
      </c>
      <c r="AV242" s="49">
        <v>22385.431</v>
      </c>
      <c r="AW242" s="49">
        <v>0</v>
      </c>
      <c r="AX242" s="49">
        <v>0</v>
      </c>
      <c r="AY242" s="49">
        <v>0</v>
      </c>
      <c r="AZ242" s="49">
        <v>8058.7740000000003</v>
      </c>
      <c r="BA242" s="49">
        <v>11416.597</v>
      </c>
      <c r="BB242" s="49">
        <v>0</v>
      </c>
      <c r="BC242" s="49">
        <v>0</v>
      </c>
      <c r="BD242" s="49">
        <v>0</v>
      </c>
      <c r="BE242" s="49">
        <v>21797.804</v>
      </c>
      <c r="BF242" s="49">
        <v>0</v>
      </c>
      <c r="BG242" s="49">
        <v>0</v>
      </c>
      <c r="BH242" s="49">
        <v>2820.5749999999998</v>
      </c>
      <c r="BI242" s="49"/>
      <c r="BJ242" s="166"/>
      <c r="BK242" s="166"/>
      <c r="BL242" s="166"/>
      <c r="BM242" s="149">
        <v>0</v>
      </c>
    </row>
    <row r="243" spans="2:65" ht="18" hidden="1" customHeight="1" outlineLevel="3">
      <c r="B243" s="166" t="s">
        <v>953</v>
      </c>
      <c r="C243" s="166" t="s">
        <v>1238</v>
      </c>
      <c r="D243" s="166" t="s">
        <v>247</v>
      </c>
      <c r="E243" s="167" t="s">
        <v>58</v>
      </c>
      <c r="F243" s="166" t="s">
        <v>956</v>
      </c>
      <c r="G243" s="49">
        <v>444613.22297297214</v>
      </c>
      <c r="H243" s="49">
        <v>260617.74600000001</v>
      </c>
      <c r="I243" s="49">
        <v>-12920.147999999999</v>
      </c>
      <c r="J243" s="49">
        <v>247697.59800000003</v>
      </c>
      <c r="K243" s="165">
        <v>-196915.62497297212</v>
      </c>
      <c r="L243" s="152">
        <v>0.55710803278349075</v>
      </c>
      <c r="M243" s="49">
        <v>435493.22297297214</v>
      </c>
      <c r="N243" s="49">
        <v>260617.74600000001</v>
      </c>
      <c r="O243" s="49">
        <v>-12920.147999999999</v>
      </c>
      <c r="P243" s="49">
        <v>247697.59800000003</v>
      </c>
      <c r="Q243" s="165">
        <v>-187795.62497297212</v>
      </c>
      <c r="R243" s="152">
        <v>0.56877486246295228</v>
      </c>
      <c r="S243" s="49">
        <v>0</v>
      </c>
      <c r="T243" s="49">
        <v>0</v>
      </c>
      <c r="U243" s="49">
        <v>0</v>
      </c>
      <c r="V243" s="49">
        <v>58381.201000000001</v>
      </c>
      <c r="W243" s="49">
        <v>0</v>
      </c>
      <c r="X243" s="49">
        <v>0</v>
      </c>
      <c r="Y243" s="49">
        <v>130909.995</v>
      </c>
      <c r="Z243" s="49">
        <v>0</v>
      </c>
      <c r="AA243" s="49">
        <v>0</v>
      </c>
      <c r="AB243" s="49">
        <v>0</v>
      </c>
      <c r="AC243" s="49">
        <v>3022.0450000000001</v>
      </c>
      <c r="AD243" s="49">
        <v>0</v>
      </c>
      <c r="AE243" s="49">
        <v>0</v>
      </c>
      <c r="AF243" s="49">
        <v>8954.1720000000005</v>
      </c>
      <c r="AG243" s="49">
        <v>10782.314</v>
      </c>
      <c r="AH243" s="49">
        <v>0</v>
      </c>
      <c r="AI243" s="49">
        <v>10745.005999999999</v>
      </c>
      <c r="AJ243" s="49">
        <v>0</v>
      </c>
      <c r="AK243" s="49">
        <v>0</v>
      </c>
      <c r="AL243" s="49">
        <v>0</v>
      </c>
      <c r="AM243" s="49">
        <v>6267.92</v>
      </c>
      <c r="AN243" s="49">
        <v>0</v>
      </c>
      <c r="AO243" s="49">
        <v>0</v>
      </c>
      <c r="AP243" s="49">
        <v>10633.094999999999</v>
      </c>
      <c r="AQ243" s="49">
        <v>0</v>
      </c>
      <c r="AR243" s="49">
        <v>11192.732</v>
      </c>
      <c r="AS243" s="49">
        <v>0</v>
      </c>
      <c r="AT243" s="49">
        <v>0</v>
      </c>
      <c r="AU243" s="49">
        <v>0</v>
      </c>
      <c r="AV243" s="49">
        <v>6805.1710000000003</v>
      </c>
      <c r="AW243" s="49">
        <v>0</v>
      </c>
      <c r="AX243" s="49">
        <v>0</v>
      </c>
      <c r="AY243" s="49">
        <v>0</v>
      </c>
      <c r="AZ243" s="49">
        <v>0</v>
      </c>
      <c r="BA243" s="49">
        <v>0</v>
      </c>
      <c r="BB243" s="49">
        <v>0</v>
      </c>
      <c r="BC243" s="49">
        <v>0</v>
      </c>
      <c r="BD243" s="49">
        <v>0</v>
      </c>
      <c r="BE243" s="49">
        <v>2924.0949999999998</v>
      </c>
      <c r="BF243" s="49">
        <v>0</v>
      </c>
      <c r="BG243" s="49">
        <v>0</v>
      </c>
      <c r="BH243" s="49">
        <v>0</v>
      </c>
      <c r="BI243" s="49"/>
      <c r="BJ243" s="166"/>
      <c r="BK243" s="166"/>
      <c r="BL243" s="166"/>
      <c r="BM243" s="149">
        <v>0</v>
      </c>
    </row>
    <row r="244" spans="2:65" ht="18" hidden="1" customHeight="1" outlineLevel="3">
      <c r="B244" s="166" t="s">
        <v>953</v>
      </c>
      <c r="C244" s="166" t="s">
        <v>124</v>
      </c>
      <c r="D244" s="166" t="s">
        <v>248</v>
      </c>
      <c r="E244" s="167" t="s">
        <v>57</v>
      </c>
      <c r="F244" s="166" t="s">
        <v>957</v>
      </c>
      <c r="G244" s="49">
        <v>1111533.0574324303</v>
      </c>
      <c r="H244" s="49">
        <v>712308.21900000004</v>
      </c>
      <c r="I244" s="49">
        <v>-32987.320200000002</v>
      </c>
      <c r="J244" s="49">
        <v>679320.89880000008</v>
      </c>
      <c r="K244" s="165">
        <v>-432212.15863243025</v>
      </c>
      <c r="L244" s="152">
        <v>0.61115672112279551</v>
      </c>
      <c r="M244" s="49">
        <v>1088733.0574324303</v>
      </c>
      <c r="N244" s="49">
        <v>712308.21900000004</v>
      </c>
      <c r="O244" s="49">
        <v>-32987.320200000002</v>
      </c>
      <c r="P244" s="49">
        <v>679320.89880000008</v>
      </c>
      <c r="Q244" s="165">
        <v>-409412.15863243025</v>
      </c>
      <c r="R244" s="152">
        <v>0.62395542613728394</v>
      </c>
      <c r="S244" s="49">
        <v>0</v>
      </c>
      <c r="T244" s="49">
        <v>0</v>
      </c>
      <c r="U244" s="49">
        <v>0</v>
      </c>
      <c r="V244" s="49">
        <v>210423.04199999999</v>
      </c>
      <c r="W244" s="49">
        <v>0</v>
      </c>
      <c r="X244" s="49">
        <v>0</v>
      </c>
      <c r="Y244" s="49">
        <v>268266.99200000003</v>
      </c>
      <c r="Z244" s="49">
        <v>0</v>
      </c>
      <c r="AA244" s="49">
        <v>0</v>
      </c>
      <c r="AB244" s="49">
        <v>0</v>
      </c>
      <c r="AC244" s="49">
        <v>2518.3710000000001</v>
      </c>
      <c r="AD244" s="49">
        <v>0</v>
      </c>
      <c r="AE244" s="49">
        <v>0</v>
      </c>
      <c r="AF244" s="49">
        <v>17908.344000000001</v>
      </c>
      <c r="AG244" s="49">
        <v>8879.5529999999999</v>
      </c>
      <c r="AH244" s="49">
        <v>0</v>
      </c>
      <c r="AI244" s="49">
        <v>26862.516</v>
      </c>
      <c r="AJ244" s="49">
        <v>27399.766</v>
      </c>
      <c r="AK244" s="49">
        <v>0</v>
      </c>
      <c r="AL244" s="49">
        <v>0</v>
      </c>
      <c r="AM244" s="49">
        <v>6267.92</v>
      </c>
      <c r="AN244" s="49">
        <v>0</v>
      </c>
      <c r="AO244" s="49">
        <v>0</v>
      </c>
      <c r="AP244" s="49">
        <v>19587.278999999999</v>
      </c>
      <c r="AQ244" s="49">
        <v>42980.025999999998</v>
      </c>
      <c r="AR244" s="49">
        <v>22385.463</v>
      </c>
      <c r="AS244" s="49">
        <v>0</v>
      </c>
      <c r="AT244" s="49">
        <v>0</v>
      </c>
      <c r="AU244" s="49">
        <v>0</v>
      </c>
      <c r="AV244" s="49">
        <v>33309.519999999997</v>
      </c>
      <c r="AW244" s="49">
        <v>0</v>
      </c>
      <c r="AX244" s="49">
        <v>0</v>
      </c>
      <c r="AY244" s="49">
        <v>0</v>
      </c>
      <c r="AZ244" s="49">
        <v>8058.7740000000003</v>
      </c>
      <c r="BA244" s="49">
        <v>8954.1929999999993</v>
      </c>
      <c r="BB244" s="49">
        <v>0</v>
      </c>
      <c r="BC244" s="49">
        <v>0</v>
      </c>
      <c r="BD244" s="49">
        <v>0</v>
      </c>
      <c r="BE244" s="49">
        <v>8506.4599999999991</v>
      </c>
      <c r="BF244" s="49">
        <v>0</v>
      </c>
      <c r="BG244" s="49">
        <v>0</v>
      </c>
      <c r="BH244" s="49">
        <v>0</v>
      </c>
      <c r="BI244" s="49"/>
      <c r="BJ244" s="166"/>
      <c r="BK244" s="166"/>
      <c r="BL244" s="166"/>
      <c r="BM244" s="149">
        <v>-2.7648638933897018E-10</v>
      </c>
    </row>
    <row r="245" spans="2:65" ht="18" hidden="1" customHeight="1" outlineLevel="3">
      <c r="B245" s="166" t="s">
        <v>953</v>
      </c>
      <c r="C245" s="166" t="s">
        <v>125</v>
      </c>
      <c r="D245" s="166" t="s">
        <v>314</v>
      </c>
      <c r="E245" s="167" t="s">
        <v>315</v>
      </c>
      <c r="F245" s="166" t="s">
        <v>958</v>
      </c>
      <c r="G245" s="49">
        <v>1503365.5</v>
      </c>
      <c r="H245" s="49">
        <v>982926.64599999995</v>
      </c>
      <c r="I245" s="49">
        <v>-47773.601280000003</v>
      </c>
      <c r="J245" s="49">
        <v>935153.04471999989</v>
      </c>
      <c r="K245" s="165">
        <v>-568212.45528000011</v>
      </c>
      <c r="L245" s="152">
        <v>0.62203971337642106</v>
      </c>
      <c r="M245" s="49">
        <v>1478285.5</v>
      </c>
      <c r="N245" s="49">
        <v>982926.64599999995</v>
      </c>
      <c r="O245" s="49">
        <v>-47773.601280000003</v>
      </c>
      <c r="P245" s="49">
        <v>935153.04471999989</v>
      </c>
      <c r="Q245" s="165">
        <v>-543132.45528000011</v>
      </c>
      <c r="R245" s="152">
        <v>0.6325929901362084</v>
      </c>
      <c r="S245" s="49">
        <v>0</v>
      </c>
      <c r="T245" s="49">
        <v>0</v>
      </c>
      <c r="U245" s="49">
        <v>0</v>
      </c>
      <c r="V245" s="49">
        <v>306769.93300000002</v>
      </c>
      <c r="W245" s="49">
        <v>0</v>
      </c>
      <c r="X245" s="49">
        <v>4197.2740000000003</v>
      </c>
      <c r="Y245" s="49">
        <v>337572.28399999999</v>
      </c>
      <c r="Z245" s="49">
        <v>0</v>
      </c>
      <c r="AA245" s="49">
        <v>0</v>
      </c>
      <c r="AB245" s="49">
        <v>0</v>
      </c>
      <c r="AC245" s="49">
        <v>3357.828</v>
      </c>
      <c r="AD245" s="49">
        <v>0</v>
      </c>
      <c r="AE245" s="49">
        <v>0</v>
      </c>
      <c r="AF245" s="49">
        <v>41189.190999999999</v>
      </c>
      <c r="AG245" s="49">
        <v>11099.441000000001</v>
      </c>
      <c r="AH245" s="49">
        <v>0</v>
      </c>
      <c r="AI245" s="49">
        <v>36353.938999999998</v>
      </c>
      <c r="AJ245" s="49">
        <v>33667.686999999998</v>
      </c>
      <c r="AK245" s="49">
        <v>0</v>
      </c>
      <c r="AL245" s="49">
        <v>0</v>
      </c>
      <c r="AM245" s="49">
        <v>9849.5889999999999</v>
      </c>
      <c r="AN245" s="49">
        <v>0</v>
      </c>
      <c r="AO245" s="49">
        <v>0</v>
      </c>
      <c r="AP245" s="49">
        <v>29380.919000000002</v>
      </c>
      <c r="AQ245" s="49">
        <v>51934.197999999997</v>
      </c>
      <c r="AR245" s="49">
        <v>22385.462</v>
      </c>
      <c r="AS245" s="49">
        <v>0</v>
      </c>
      <c r="AT245" s="49">
        <v>0</v>
      </c>
      <c r="AU245" s="49">
        <v>0</v>
      </c>
      <c r="AV245" s="49">
        <v>56232.2</v>
      </c>
      <c r="AW245" s="49">
        <v>0</v>
      </c>
      <c r="AX245" s="49">
        <v>0</v>
      </c>
      <c r="AY245" s="49">
        <v>0</v>
      </c>
      <c r="AZ245" s="49">
        <v>12759.726000000001</v>
      </c>
      <c r="BA245" s="49">
        <v>7834.92</v>
      </c>
      <c r="BB245" s="49">
        <v>0</v>
      </c>
      <c r="BC245" s="49">
        <v>0</v>
      </c>
      <c r="BD245" s="49">
        <v>0</v>
      </c>
      <c r="BE245" s="49">
        <v>18342.055</v>
      </c>
      <c r="BF245" s="49">
        <v>0</v>
      </c>
      <c r="BG245" s="49">
        <v>0</v>
      </c>
      <c r="BH245" s="49">
        <v>0</v>
      </c>
      <c r="BI245" s="49"/>
      <c r="BJ245" s="166"/>
      <c r="BK245" s="166"/>
      <c r="BL245" s="166"/>
      <c r="BM245" s="149">
        <v>5.8207660913467407E-11</v>
      </c>
    </row>
    <row r="246" spans="2:65" ht="18" hidden="1" customHeight="1" outlineLevel="3">
      <c r="B246" s="166" t="s">
        <v>953</v>
      </c>
      <c r="C246" s="166" t="s">
        <v>124</v>
      </c>
      <c r="D246" s="166" t="s">
        <v>245</v>
      </c>
      <c r="E246" s="167" t="s">
        <v>73</v>
      </c>
      <c r="F246" s="166" t="s">
        <v>959</v>
      </c>
      <c r="G246" s="49">
        <v>444613.22297297214</v>
      </c>
      <c r="H246" s="49">
        <v>207652.87400000001</v>
      </c>
      <c r="I246" s="49">
        <v>-13179.079080000001</v>
      </c>
      <c r="J246" s="49">
        <v>194473.79492000001</v>
      </c>
      <c r="K246" s="165">
        <v>-250139.42805297213</v>
      </c>
      <c r="L246" s="152">
        <v>0.43739993520575521</v>
      </c>
      <c r="M246" s="49">
        <v>435493.22297297214</v>
      </c>
      <c r="N246" s="49">
        <v>207652.87400000001</v>
      </c>
      <c r="O246" s="49">
        <v>-13179.079080000001</v>
      </c>
      <c r="P246" s="49">
        <v>194473.79492000001</v>
      </c>
      <c r="Q246" s="165">
        <v>-241019.42805297213</v>
      </c>
      <c r="R246" s="152">
        <v>0.44655986513955365</v>
      </c>
      <c r="S246" s="49">
        <v>0</v>
      </c>
      <c r="T246" s="49">
        <v>0</v>
      </c>
      <c r="U246" s="49">
        <v>0</v>
      </c>
      <c r="V246" s="49">
        <v>95809.64</v>
      </c>
      <c r="W246" s="49">
        <v>0</v>
      </c>
      <c r="X246" s="49">
        <v>0</v>
      </c>
      <c r="Y246" s="49">
        <v>44770.86</v>
      </c>
      <c r="Z246" s="49">
        <v>0</v>
      </c>
      <c r="AA246" s="49">
        <v>0</v>
      </c>
      <c r="AB246" s="49">
        <v>0</v>
      </c>
      <c r="AC246" s="49">
        <v>0</v>
      </c>
      <c r="AD246" s="49">
        <v>0</v>
      </c>
      <c r="AE246" s="49">
        <v>0</v>
      </c>
      <c r="AF246" s="49">
        <v>7163.3379999999997</v>
      </c>
      <c r="AG246" s="49">
        <v>0</v>
      </c>
      <c r="AH246" s="49">
        <v>0</v>
      </c>
      <c r="AI246" s="49">
        <v>7163.3379999999997</v>
      </c>
      <c r="AJ246" s="49">
        <v>5372.5029999999997</v>
      </c>
      <c r="AK246" s="49">
        <v>0</v>
      </c>
      <c r="AL246" s="49">
        <v>0</v>
      </c>
      <c r="AM246" s="49">
        <v>2686.252</v>
      </c>
      <c r="AN246" s="49">
        <v>0</v>
      </c>
      <c r="AO246" s="49">
        <v>0</v>
      </c>
      <c r="AP246" s="49">
        <v>11192.731</v>
      </c>
      <c r="AQ246" s="49">
        <v>0</v>
      </c>
      <c r="AR246" s="49">
        <v>11192.731</v>
      </c>
      <c r="AS246" s="49">
        <v>0</v>
      </c>
      <c r="AT246" s="49">
        <v>0</v>
      </c>
      <c r="AU246" s="49">
        <v>0</v>
      </c>
      <c r="AV246" s="49">
        <v>14326.674999999999</v>
      </c>
      <c r="AW246" s="49">
        <v>0</v>
      </c>
      <c r="AX246" s="49">
        <v>0</v>
      </c>
      <c r="AY246" s="49">
        <v>0</v>
      </c>
      <c r="AZ246" s="49">
        <v>0</v>
      </c>
      <c r="BA246" s="49">
        <v>0</v>
      </c>
      <c r="BB246" s="49">
        <v>0</v>
      </c>
      <c r="BC246" s="49">
        <v>0</v>
      </c>
      <c r="BD246" s="49">
        <v>0</v>
      </c>
      <c r="BE246" s="49">
        <v>7974.8059999999996</v>
      </c>
      <c r="BF246" s="49">
        <v>0</v>
      </c>
      <c r="BG246" s="49">
        <v>0</v>
      </c>
      <c r="BH246" s="49">
        <v>0</v>
      </c>
      <c r="BI246" s="49"/>
      <c r="BJ246" s="166"/>
      <c r="BK246" s="166"/>
      <c r="BL246" s="166"/>
      <c r="BM246" s="149">
        <v>-3.4560798667371273E-11</v>
      </c>
    </row>
    <row r="247" spans="2:65" ht="18" hidden="1" customHeight="1" outlineLevel="3">
      <c r="B247" s="166" t="s">
        <v>953</v>
      </c>
      <c r="C247" s="166" t="s">
        <v>721</v>
      </c>
      <c r="D247" s="166" t="s">
        <v>251</v>
      </c>
      <c r="E247" s="167" t="s">
        <v>77</v>
      </c>
      <c r="F247" s="166" t="s">
        <v>960</v>
      </c>
      <c r="G247" s="49">
        <v>1594480</v>
      </c>
      <c r="H247" s="49">
        <v>1128508.3559999999</v>
      </c>
      <c r="I247" s="49">
        <v>-45825.259680000003</v>
      </c>
      <c r="J247" s="49">
        <v>1082683.09632</v>
      </c>
      <c r="K247" s="165">
        <v>-511796.90367999999</v>
      </c>
      <c r="L247" s="152">
        <v>0.67901955265666547</v>
      </c>
      <c r="M247" s="49">
        <v>1558000</v>
      </c>
      <c r="N247" s="49">
        <v>1128508.3559999999</v>
      </c>
      <c r="O247" s="49">
        <v>-45825.259680000003</v>
      </c>
      <c r="P247" s="49">
        <v>1082683.09632</v>
      </c>
      <c r="Q247" s="165">
        <v>-475316.90367999999</v>
      </c>
      <c r="R247" s="152">
        <v>0.69491854706033374</v>
      </c>
      <c r="S247" s="49">
        <v>0</v>
      </c>
      <c r="T247" s="49">
        <v>0</v>
      </c>
      <c r="U247" s="49">
        <v>0</v>
      </c>
      <c r="V247" s="49">
        <v>363539.38400000002</v>
      </c>
      <c r="W247" s="49">
        <v>0</v>
      </c>
      <c r="X247" s="49">
        <v>0</v>
      </c>
      <c r="Y247" s="49">
        <v>376612.47499999998</v>
      </c>
      <c r="Z247" s="49">
        <v>0</v>
      </c>
      <c r="AA247" s="49">
        <v>0</v>
      </c>
      <c r="AB247" s="49">
        <v>0</v>
      </c>
      <c r="AC247" s="49">
        <v>3525.7190000000001</v>
      </c>
      <c r="AD247" s="49">
        <v>0</v>
      </c>
      <c r="AE247" s="49">
        <v>0</v>
      </c>
      <c r="AF247" s="49">
        <v>45666.277000000002</v>
      </c>
      <c r="AG247" s="49">
        <v>12367.948</v>
      </c>
      <c r="AH247" s="49">
        <v>0</v>
      </c>
      <c r="AI247" s="49">
        <v>84169.217000000004</v>
      </c>
      <c r="AJ247" s="49">
        <v>61246.536</v>
      </c>
      <c r="AK247" s="49">
        <v>0</v>
      </c>
      <c r="AL247" s="49">
        <v>0</v>
      </c>
      <c r="AM247" s="49">
        <v>10745.005999999999</v>
      </c>
      <c r="AN247" s="49">
        <v>0</v>
      </c>
      <c r="AO247" s="49">
        <v>0</v>
      </c>
      <c r="AP247" s="49">
        <v>0</v>
      </c>
      <c r="AQ247" s="49">
        <v>74140.544999999998</v>
      </c>
      <c r="AR247" s="49">
        <v>22385.462</v>
      </c>
      <c r="AS247" s="49">
        <v>0</v>
      </c>
      <c r="AT247" s="49">
        <v>0</v>
      </c>
      <c r="AU247" s="49">
        <v>0</v>
      </c>
      <c r="AV247" s="49">
        <v>26862.516</v>
      </c>
      <c r="AW247" s="49">
        <v>0</v>
      </c>
      <c r="AX247" s="49">
        <v>0</v>
      </c>
      <c r="AY247" s="49">
        <v>0</v>
      </c>
      <c r="AZ247" s="49">
        <v>7834.9189999999999</v>
      </c>
      <c r="BA247" s="49">
        <v>6715.6450000000004</v>
      </c>
      <c r="BB247" s="49">
        <v>0</v>
      </c>
      <c r="BC247" s="49">
        <v>0</v>
      </c>
      <c r="BD247" s="49">
        <v>0</v>
      </c>
      <c r="BE247" s="49">
        <v>32696.706999999999</v>
      </c>
      <c r="BF247" s="49">
        <v>0</v>
      </c>
      <c r="BG247" s="49">
        <v>0</v>
      </c>
      <c r="BH247" s="49">
        <v>0</v>
      </c>
      <c r="BI247" s="49"/>
      <c r="BJ247" s="166"/>
      <c r="BK247" s="166"/>
      <c r="BL247" s="166"/>
      <c r="BM247" s="149">
        <v>1.3096723705530167E-10</v>
      </c>
    </row>
    <row r="248" spans="2:65" ht="18" hidden="1" customHeight="1" outlineLevel="3">
      <c r="B248" s="166" t="s">
        <v>953</v>
      </c>
      <c r="C248" s="166" t="s">
        <v>1239</v>
      </c>
      <c r="D248" s="166" t="s">
        <v>250</v>
      </c>
      <c r="E248" s="167" t="s">
        <v>69</v>
      </c>
      <c r="F248" s="166" t="s">
        <v>127</v>
      </c>
      <c r="G248" s="49">
        <v>597930</v>
      </c>
      <c r="H248" s="49">
        <v>213358.37599999999</v>
      </c>
      <c r="I248" s="49">
        <v>-17662.039199999999</v>
      </c>
      <c r="J248" s="49">
        <v>195696.33679999999</v>
      </c>
      <c r="K248" s="165">
        <v>-402233.66320000001</v>
      </c>
      <c r="L248" s="152">
        <v>0.32728971083571656</v>
      </c>
      <c r="M248" s="49">
        <v>584250</v>
      </c>
      <c r="N248" s="49">
        <v>213358.37599999999</v>
      </c>
      <c r="O248" s="49">
        <v>-17662.039199999999</v>
      </c>
      <c r="P248" s="49">
        <v>195696.33679999999</v>
      </c>
      <c r="Q248" s="165">
        <v>-388553.66320000001</v>
      </c>
      <c r="R248" s="152">
        <v>0.33495307967479671</v>
      </c>
      <c r="S248" s="49">
        <v>0</v>
      </c>
      <c r="T248" s="49">
        <v>0</v>
      </c>
      <c r="U248" s="49">
        <v>0</v>
      </c>
      <c r="V248" s="49">
        <v>65365.455999999998</v>
      </c>
      <c r="W248" s="49">
        <v>0</v>
      </c>
      <c r="X248" s="49">
        <v>0</v>
      </c>
      <c r="Y248" s="49">
        <v>58202.118000000002</v>
      </c>
      <c r="Z248" s="49">
        <v>0</v>
      </c>
      <c r="AA248" s="49">
        <v>0</v>
      </c>
      <c r="AB248" s="49">
        <v>0</v>
      </c>
      <c r="AC248" s="49">
        <v>0</v>
      </c>
      <c r="AD248" s="49">
        <v>0</v>
      </c>
      <c r="AE248" s="49">
        <v>0</v>
      </c>
      <c r="AF248" s="49">
        <v>17192.010999999999</v>
      </c>
      <c r="AG248" s="49">
        <v>0</v>
      </c>
      <c r="AH248" s="49">
        <v>0</v>
      </c>
      <c r="AI248" s="49">
        <v>16117.509</v>
      </c>
      <c r="AJ248" s="49">
        <v>8954.1720000000005</v>
      </c>
      <c r="AK248" s="49">
        <v>0</v>
      </c>
      <c r="AL248" s="49">
        <v>0</v>
      </c>
      <c r="AM248" s="49">
        <v>3581.6689999999999</v>
      </c>
      <c r="AN248" s="49">
        <v>0</v>
      </c>
      <c r="AO248" s="49">
        <v>0</v>
      </c>
      <c r="AP248" s="49">
        <v>10353.276</v>
      </c>
      <c r="AQ248" s="49">
        <v>0</v>
      </c>
      <c r="AR248" s="49">
        <v>11192.731</v>
      </c>
      <c r="AS248" s="49">
        <v>0</v>
      </c>
      <c r="AT248" s="49">
        <v>0</v>
      </c>
      <c r="AU248" s="49">
        <v>0</v>
      </c>
      <c r="AV248" s="49">
        <v>8954.1720000000005</v>
      </c>
      <c r="AW248" s="49">
        <v>0</v>
      </c>
      <c r="AX248" s="49">
        <v>0</v>
      </c>
      <c r="AY248" s="49">
        <v>0</v>
      </c>
      <c r="AZ248" s="49">
        <v>4700.9520000000002</v>
      </c>
      <c r="BA248" s="49">
        <v>1566.9839999999999</v>
      </c>
      <c r="BB248" s="49">
        <v>0</v>
      </c>
      <c r="BC248" s="49">
        <v>0</v>
      </c>
      <c r="BD248" s="49">
        <v>0</v>
      </c>
      <c r="BE248" s="49">
        <v>7177.326</v>
      </c>
      <c r="BF248" s="49">
        <v>0</v>
      </c>
      <c r="BG248" s="49">
        <v>0</v>
      </c>
      <c r="BH248" s="49">
        <v>0</v>
      </c>
      <c r="BI248" s="49"/>
      <c r="BJ248" s="166"/>
      <c r="BK248" s="166"/>
      <c r="BL248" s="166"/>
      <c r="BM248" s="149">
        <v>-2.9103830456733704E-11</v>
      </c>
    </row>
    <row r="249" spans="2:65" ht="18" hidden="1" customHeight="1" outlineLevel="3">
      <c r="B249" s="166" t="s">
        <v>953</v>
      </c>
      <c r="C249" s="166" t="s">
        <v>1239</v>
      </c>
      <c r="D249" s="166" t="s">
        <v>327</v>
      </c>
      <c r="E249" s="167" t="s">
        <v>328</v>
      </c>
      <c r="F249" s="166"/>
      <c r="G249" s="49"/>
      <c r="H249" s="49">
        <v>0</v>
      </c>
      <c r="I249" s="49">
        <v>0</v>
      </c>
      <c r="J249" s="49">
        <v>0</v>
      </c>
      <c r="K249" s="165">
        <v>0</v>
      </c>
      <c r="L249" s="152">
        <v>0</v>
      </c>
      <c r="M249" s="49"/>
      <c r="N249" s="49">
        <v>0</v>
      </c>
      <c r="O249" s="49">
        <v>0</v>
      </c>
      <c r="P249" s="49">
        <v>0</v>
      </c>
      <c r="Q249" s="165">
        <v>0</v>
      </c>
      <c r="R249" s="152">
        <v>0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49">
        <v>0</v>
      </c>
      <c r="AA249" s="49">
        <v>0</v>
      </c>
      <c r="AB249" s="49">
        <v>0</v>
      </c>
      <c r="AC249" s="49">
        <v>0</v>
      </c>
      <c r="AD249" s="49">
        <v>0</v>
      </c>
      <c r="AE249" s="49">
        <v>0</v>
      </c>
      <c r="AF249" s="49">
        <v>0</v>
      </c>
      <c r="AG249" s="49">
        <v>0</v>
      </c>
      <c r="AH249" s="49">
        <v>0</v>
      </c>
      <c r="AI249" s="49">
        <v>0</v>
      </c>
      <c r="AJ249" s="49">
        <v>0</v>
      </c>
      <c r="AK249" s="49">
        <v>0</v>
      </c>
      <c r="AL249" s="49">
        <v>0</v>
      </c>
      <c r="AM249" s="49">
        <v>0</v>
      </c>
      <c r="AN249" s="49">
        <v>0</v>
      </c>
      <c r="AO249" s="49">
        <v>0</v>
      </c>
      <c r="AP249" s="49">
        <v>0</v>
      </c>
      <c r="AQ249" s="49">
        <v>0</v>
      </c>
      <c r="AR249" s="49">
        <v>0</v>
      </c>
      <c r="AS249" s="49">
        <v>0</v>
      </c>
      <c r="AT249" s="49">
        <v>0</v>
      </c>
      <c r="AU249" s="49">
        <v>0</v>
      </c>
      <c r="AV249" s="49">
        <v>0</v>
      </c>
      <c r="AW249" s="49">
        <v>0</v>
      </c>
      <c r="AX249" s="49">
        <v>0</v>
      </c>
      <c r="AY249" s="49">
        <v>0</v>
      </c>
      <c r="AZ249" s="49">
        <v>0</v>
      </c>
      <c r="BA249" s="49">
        <v>0</v>
      </c>
      <c r="BB249" s="49">
        <v>0</v>
      </c>
      <c r="BC249" s="49">
        <v>0</v>
      </c>
      <c r="BD249" s="49">
        <v>0</v>
      </c>
      <c r="BE249" s="49">
        <v>0</v>
      </c>
      <c r="BF249" s="49">
        <v>0</v>
      </c>
      <c r="BG249" s="49">
        <v>0</v>
      </c>
      <c r="BH249" s="49">
        <v>0</v>
      </c>
      <c r="BI249" s="49"/>
      <c r="BJ249" s="166"/>
      <c r="BK249" s="166"/>
      <c r="BL249" s="166"/>
      <c r="BM249" s="149">
        <v>0</v>
      </c>
    </row>
    <row r="250" spans="2:65" ht="18" hidden="1" customHeight="1" outlineLevel="3">
      <c r="B250" s="166" t="s">
        <v>953</v>
      </c>
      <c r="C250" s="166" t="s">
        <v>1239</v>
      </c>
      <c r="D250" s="166" t="s">
        <v>1155</v>
      </c>
      <c r="E250" s="167" t="s">
        <v>1156</v>
      </c>
      <c r="F250" s="166"/>
      <c r="G250" s="49">
        <v>597930</v>
      </c>
      <c r="H250" s="49">
        <v>195942.5</v>
      </c>
      <c r="I250" s="49">
        <v>-17179.119360000001</v>
      </c>
      <c r="J250" s="49">
        <v>178763.38063999999</v>
      </c>
      <c r="K250" s="165">
        <v>-419166.61936000001</v>
      </c>
      <c r="L250" s="152">
        <v>0.2989704156673858</v>
      </c>
      <c r="M250" s="49">
        <v>584250</v>
      </c>
      <c r="N250" s="49">
        <v>195942.5</v>
      </c>
      <c r="O250" s="49">
        <v>-17179.119360000001</v>
      </c>
      <c r="P250" s="49">
        <v>178763.38063999999</v>
      </c>
      <c r="Q250" s="165">
        <v>-405486.61936000001</v>
      </c>
      <c r="R250" s="152">
        <v>0.30597069857081727</v>
      </c>
      <c r="S250" s="49">
        <v>0</v>
      </c>
      <c r="T250" s="49">
        <v>0</v>
      </c>
      <c r="U250" s="49">
        <v>0</v>
      </c>
      <c r="V250" s="49">
        <v>65365.455999999998</v>
      </c>
      <c r="W250" s="49">
        <v>0</v>
      </c>
      <c r="X250" s="49">
        <v>0</v>
      </c>
      <c r="Y250" s="49">
        <v>58202.118999999999</v>
      </c>
      <c r="Z250" s="49">
        <v>0</v>
      </c>
      <c r="AA250" s="49">
        <v>0</v>
      </c>
      <c r="AB250" s="49">
        <v>0</v>
      </c>
      <c r="AC250" s="49">
        <v>0</v>
      </c>
      <c r="AD250" s="49">
        <v>0</v>
      </c>
      <c r="AE250" s="49">
        <v>0</v>
      </c>
      <c r="AF250" s="49">
        <v>8954.1720000000005</v>
      </c>
      <c r="AG250" s="49">
        <v>0</v>
      </c>
      <c r="AH250" s="49">
        <v>0</v>
      </c>
      <c r="AI250" s="49">
        <v>16117.509</v>
      </c>
      <c r="AJ250" s="49">
        <v>4477.0860000000002</v>
      </c>
      <c r="AK250" s="49">
        <v>0</v>
      </c>
      <c r="AL250" s="49">
        <v>0</v>
      </c>
      <c r="AM250" s="49">
        <v>3581.6689999999999</v>
      </c>
      <c r="AN250" s="49">
        <v>0</v>
      </c>
      <c r="AO250" s="49">
        <v>0</v>
      </c>
      <c r="AP250" s="49">
        <v>10353.276</v>
      </c>
      <c r="AQ250" s="49">
        <v>0</v>
      </c>
      <c r="AR250" s="49">
        <v>11192.731</v>
      </c>
      <c r="AS250" s="49">
        <v>0</v>
      </c>
      <c r="AT250" s="49">
        <v>0</v>
      </c>
      <c r="AU250" s="49">
        <v>0</v>
      </c>
      <c r="AV250" s="49">
        <v>8954.1720000000005</v>
      </c>
      <c r="AW250" s="49">
        <v>0</v>
      </c>
      <c r="AX250" s="49">
        <v>0</v>
      </c>
      <c r="AY250" s="49">
        <v>0</v>
      </c>
      <c r="AZ250" s="49">
        <v>0</v>
      </c>
      <c r="BA250" s="49">
        <v>1566.9839999999999</v>
      </c>
      <c r="BB250" s="49">
        <v>0</v>
      </c>
      <c r="BC250" s="49">
        <v>0</v>
      </c>
      <c r="BD250" s="49">
        <v>0</v>
      </c>
      <c r="BE250" s="49">
        <v>7177.326</v>
      </c>
      <c r="BF250" s="49">
        <v>0</v>
      </c>
      <c r="BG250" s="49">
        <v>0</v>
      </c>
      <c r="BH250" s="49">
        <v>0</v>
      </c>
      <c r="BI250" s="49"/>
      <c r="BJ250" s="166"/>
      <c r="BK250" s="166"/>
      <c r="BL250" s="166"/>
      <c r="BM250" s="149">
        <v>0</v>
      </c>
    </row>
    <row r="251" spans="2:65" ht="18" hidden="1" customHeight="1" outlineLevel="3">
      <c r="B251" s="166" t="s">
        <v>953</v>
      </c>
      <c r="C251" s="166" t="s">
        <v>126</v>
      </c>
      <c r="D251" s="166" t="s">
        <v>1166</v>
      </c>
      <c r="E251" s="167" t="s">
        <v>1167</v>
      </c>
      <c r="F251" s="166"/>
      <c r="G251" s="49">
        <v>444613.22297297214</v>
      </c>
      <c r="H251" s="49">
        <v>196577.68400000001</v>
      </c>
      <c r="I251" s="49">
        <v>-13857.838560000002</v>
      </c>
      <c r="J251" s="49">
        <v>182719.84544</v>
      </c>
      <c r="K251" s="165">
        <v>-261893.37753297214</v>
      </c>
      <c r="L251" s="152">
        <v>0.41096358812321576</v>
      </c>
      <c r="M251" s="49">
        <v>435493.22297297214</v>
      </c>
      <c r="N251" s="49">
        <v>196577.68400000001</v>
      </c>
      <c r="O251" s="49">
        <v>-13857.838560000002</v>
      </c>
      <c r="P251" s="49">
        <v>182719.84544</v>
      </c>
      <c r="Q251" s="165">
        <v>-252773.37753297214</v>
      </c>
      <c r="R251" s="152">
        <v>0.41956989409072865</v>
      </c>
      <c r="S251" s="49">
        <v>0</v>
      </c>
      <c r="T251" s="49">
        <v>0</v>
      </c>
      <c r="U251" s="49">
        <v>0</v>
      </c>
      <c r="V251" s="49">
        <v>87034.551000000007</v>
      </c>
      <c r="W251" s="49">
        <v>0</v>
      </c>
      <c r="X251" s="49">
        <v>0</v>
      </c>
      <c r="Y251" s="49">
        <v>47815.279000000002</v>
      </c>
      <c r="Z251" s="49">
        <v>0</v>
      </c>
      <c r="AA251" s="49">
        <v>0</v>
      </c>
      <c r="AB251" s="49">
        <v>0</v>
      </c>
      <c r="AC251" s="49">
        <v>0</v>
      </c>
      <c r="AD251" s="49">
        <v>0</v>
      </c>
      <c r="AE251" s="49">
        <v>0</v>
      </c>
      <c r="AF251" s="49">
        <v>10745.007</v>
      </c>
      <c r="AG251" s="49">
        <v>0</v>
      </c>
      <c r="AH251" s="49">
        <v>0</v>
      </c>
      <c r="AI251" s="49">
        <v>10745.007</v>
      </c>
      <c r="AJ251" s="49">
        <v>4477.0860000000002</v>
      </c>
      <c r="AK251" s="49">
        <v>0</v>
      </c>
      <c r="AL251" s="49">
        <v>0</v>
      </c>
      <c r="AM251" s="49">
        <v>2686.252</v>
      </c>
      <c r="AN251" s="49">
        <v>0</v>
      </c>
      <c r="AO251" s="49">
        <v>0</v>
      </c>
      <c r="AP251" s="49">
        <v>2798.183</v>
      </c>
      <c r="AQ251" s="49">
        <v>0</v>
      </c>
      <c r="AR251" s="49">
        <v>10633.094999999999</v>
      </c>
      <c r="AS251" s="49">
        <v>0</v>
      </c>
      <c r="AT251" s="49">
        <v>0</v>
      </c>
      <c r="AU251" s="49">
        <v>0</v>
      </c>
      <c r="AV251" s="49">
        <v>8954.1720000000005</v>
      </c>
      <c r="AW251" s="49">
        <v>0</v>
      </c>
      <c r="AX251" s="49">
        <v>0</v>
      </c>
      <c r="AY251" s="49">
        <v>0</v>
      </c>
      <c r="AZ251" s="49">
        <v>3133.9670000000001</v>
      </c>
      <c r="BA251" s="49">
        <v>2238.5479999999998</v>
      </c>
      <c r="BB251" s="49">
        <v>0</v>
      </c>
      <c r="BC251" s="49">
        <v>0</v>
      </c>
      <c r="BD251" s="49">
        <v>0</v>
      </c>
      <c r="BE251" s="49">
        <v>5316.5370000000003</v>
      </c>
      <c r="BF251" s="49">
        <v>0</v>
      </c>
      <c r="BG251" s="49">
        <v>0</v>
      </c>
      <c r="BH251" s="49">
        <v>0</v>
      </c>
      <c r="BI251" s="49"/>
      <c r="BJ251" s="166"/>
      <c r="BK251" s="166"/>
      <c r="BL251" s="166"/>
      <c r="BM251" s="149">
        <v>6.0026650317013264E-11</v>
      </c>
    </row>
    <row r="252" spans="2:65" ht="18" hidden="1" customHeight="1" outlineLevel="3">
      <c r="B252" s="166" t="s">
        <v>953</v>
      </c>
      <c r="C252" s="166" t="s">
        <v>126</v>
      </c>
      <c r="D252" s="166" t="s">
        <v>252</v>
      </c>
      <c r="E252" s="167" t="s">
        <v>210</v>
      </c>
      <c r="F252" s="166"/>
      <c r="G252" s="49"/>
      <c r="H252" s="49">
        <v>0</v>
      </c>
      <c r="I252" s="49">
        <v>0</v>
      </c>
      <c r="J252" s="49">
        <v>0</v>
      </c>
      <c r="K252" s="165">
        <v>0</v>
      </c>
      <c r="L252" s="152">
        <v>0</v>
      </c>
      <c r="M252" s="49"/>
      <c r="N252" s="49">
        <v>0</v>
      </c>
      <c r="O252" s="49">
        <v>0</v>
      </c>
      <c r="P252" s="49">
        <v>0</v>
      </c>
      <c r="Q252" s="165">
        <v>0</v>
      </c>
      <c r="R252" s="152">
        <v>0</v>
      </c>
      <c r="S252" s="49">
        <v>0</v>
      </c>
      <c r="T252" s="49">
        <v>0</v>
      </c>
      <c r="U252" s="49">
        <v>0</v>
      </c>
      <c r="V252" s="49">
        <v>0</v>
      </c>
      <c r="W252" s="49">
        <v>0</v>
      </c>
      <c r="X252" s="49">
        <v>0</v>
      </c>
      <c r="Y252" s="49">
        <v>0</v>
      </c>
      <c r="Z252" s="49">
        <v>0</v>
      </c>
      <c r="AA252" s="49">
        <v>0</v>
      </c>
      <c r="AB252" s="49">
        <v>0</v>
      </c>
      <c r="AC252" s="49">
        <v>0</v>
      </c>
      <c r="AD252" s="49">
        <v>0</v>
      </c>
      <c r="AE252" s="49">
        <v>0</v>
      </c>
      <c r="AF252" s="49">
        <v>0</v>
      </c>
      <c r="AG252" s="49">
        <v>0</v>
      </c>
      <c r="AH252" s="49">
        <v>0</v>
      </c>
      <c r="AI252" s="49">
        <v>0</v>
      </c>
      <c r="AJ252" s="49">
        <v>0</v>
      </c>
      <c r="AK252" s="49">
        <v>0</v>
      </c>
      <c r="AL252" s="49">
        <v>0</v>
      </c>
      <c r="AM252" s="49">
        <v>0</v>
      </c>
      <c r="AN252" s="49">
        <v>0</v>
      </c>
      <c r="AO252" s="49">
        <v>0</v>
      </c>
      <c r="AP252" s="49">
        <v>0</v>
      </c>
      <c r="AQ252" s="49">
        <v>0</v>
      </c>
      <c r="AR252" s="49">
        <v>0</v>
      </c>
      <c r="AS252" s="49">
        <v>0</v>
      </c>
      <c r="AT252" s="49">
        <v>0</v>
      </c>
      <c r="AU252" s="49">
        <v>0</v>
      </c>
      <c r="AV252" s="49">
        <v>0</v>
      </c>
      <c r="AW252" s="49">
        <v>0</v>
      </c>
      <c r="AX252" s="49">
        <v>0</v>
      </c>
      <c r="AY252" s="49">
        <v>0</v>
      </c>
      <c r="AZ252" s="49">
        <v>0</v>
      </c>
      <c r="BA252" s="49">
        <v>0</v>
      </c>
      <c r="BB252" s="49">
        <v>0</v>
      </c>
      <c r="BC252" s="49">
        <v>0</v>
      </c>
      <c r="BD252" s="49">
        <v>0</v>
      </c>
      <c r="BE252" s="49">
        <v>0</v>
      </c>
      <c r="BF252" s="49">
        <v>0</v>
      </c>
      <c r="BG252" s="49">
        <v>0</v>
      </c>
      <c r="BH252" s="49">
        <v>0</v>
      </c>
      <c r="BI252" s="49"/>
      <c r="BJ252" s="166"/>
      <c r="BK252" s="166"/>
      <c r="BL252" s="166"/>
      <c r="BM252" s="149">
        <v>0</v>
      </c>
    </row>
    <row r="253" spans="2:65" ht="18" hidden="1" customHeight="1" outlineLevel="2">
      <c r="B253" s="158" t="s">
        <v>953</v>
      </c>
      <c r="C253" s="158"/>
      <c r="D253" s="158"/>
      <c r="E253" s="159" t="s">
        <v>961</v>
      </c>
      <c r="F253" s="158"/>
      <c r="G253" s="160">
        <v>8739837.7297297213</v>
      </c>
      <c r="H253" s="160">
        <v>5241589.2960000001</v>
      </c>
      <c r="I253" s="160">
        <v>-261541.37736000004</v>
      </c>
      <c r="J253" s="160">
        <v>4980047.9186400007</v>
      </c>
      <c r="K253" s="168">
        <v>-3759789.811089721</v>
      </c>
      <c r="L253" s="161">
        <v>0.56981011234335677</v>
      </c>
      <c r="M253" s="160">
        <v>8559717.7297297213</v>
      </c>
      <c r="N253" s="160">
        <v>5238768.7209999999</v>
      </c>
      <c r="O253" s="160">
        <v>-261541.37736000004</v>
      </c>
      <c r="P253" s="160">
        <v>4977227.3436399996</v>
      </c>
      <c r="Q253" s="168">
        <v>-3582490.3860897208</v>
      </c>
      <c r="R253" s="161">
        <v>0.581470966776513</v>
      </c>
      <c r="S253" s="160">
        <v>0</v>
      </c>
      <c r="T253" s="160">
        <v>0</v>
      </c>
      <c r="U253" s="160">
        <v>0</v>
      </c>
      <c r="V253" s="160">
        <v>1762539.2169999999</v>
      </c>
      <c r="W253" s="160">
        <v>0</v>
      </c>
      <c r="X253" s="160">
        <v>14270.732</v>
      </c>
      <c r="Y253" s="160">
        <v>1743914.5400000003</v>
      </c>
      <c r="Z253" s="160">
        <v>0</v>
      </c>
      <c r="AA253" s="160">
        <v>0</v>
      </c>
      <c r="AB253" s="160">
        <v>0</v>
      </c>
      <c r="AC253" s="160">
        <v>14942.333999999999</v>
      </c>
      <c r="AD253" s="160">
        <v>0</v>
      </c>
      <c r="AE253" s="160">
        <v>0</v>
      </c>
      <c r="AF253" s="160">
        <v>197887.20299999998</v>
      </c>
      <c r="AG253" s="160">
        <v>50740.301000000007</v>
      </c>
      <c r="AH253" s="160">
        <v>0</v>
      </c>
      <c r="AI253" s="160">
        <v>274534.91399999993</v>
      </c>
      <c r="AJ253" s="160">
        <v>171382.85200000001</v>
      </c>
      <c r="AK253" s="160">
        <v>0</v>
      </c>
      <c r="AL253" s="160">
        <v>0</v>
      </c>
      <c r="AM253" s="160">
        <v>60888.369000000006</v>
      </c>
      <c r="AN253" s="160">
        <v>0</v>
      </c>
      <c r="AO253" s="160">
        <v>0</v>
      </c>
      <c r="AP253" s="160">
        <v>169849.693</v>
      </c>
      <c r="AQ253" s="160">
        <v>212034.79499999998</v>
      </c>
      <c r="AR253" s="160">
        <v>159216.603</v>
      </c>
      <c r="AS253" s="160">
        <v>0</v>
      </c>
      <c r="AT253" s="160">
        <v>0</v>
      </c>
      <c r="AU253" s="160">
        <v>0</v>
      </c>
      <c r="AV253" s="160">
        <v>194842.78399999999</v>
      </c>
      <c r="AW253" s="160">
        <v>0</v>
      </c>
      <c r="AX253" s="160">
        <v>0</v>
      </c>
      <c r="AY253" s="160">
        <v>0</v>
      </c>
      <c r="AZ253" s="160">
        <v>51262.756999999998</v>
      </c>
      <c r="BA253" s="160">
        <v>45890.241999999991</v>
      </c>
      <c r="BB253" s="160">
        <v>0</v>
      </c>
      <c r="BC253" s="160">
        <v>0</v>
      </c>
      <c r="BD253" s="160">
        <v>0</v>
      </c>
      <c r="BE253" s="160">
        <v>114571.38499999999</v>
      </c>
      <c r="BF253" s="160">
        <v>0</v>
      </c>
      <c r="BG253" s="160">
        <v>0</v>
      </c>
      <c r="BH253" s="160">
        <v>2820.5749999999998</v>
      </c>
      <c r="BI253" s="160"/>
      <c r="BJ253" s="161"/>
      <c r="BK253" s="160"/>
      <c r="BL253" s="161"/>
      <c r="BM253" s="149">
        <v>-1.6298145055770874E-9</v>
      </c>
    </row>
    <row r="254" spans="2:65" ht="18" hidden="1" customHeight="1" outlineLevel="3">
      <c r="B254" s="166" t="s">
        <v>953</v>
      </c>
      <c r="C254" s="166" t="s">
        <v>1238</v>
      </c>
      <c r="D254" s="166" t="s">
        <v>563</v>
      </c>
      <c r="E254" s="167" t="s">
        <v>584</v>
      </c>
      <c r="F254" s="166" t="s">
        <v>962</v>
      </c>
      <c r="G254" s="49">
        <v>40000</v>
      </c>
      <c r="H254" s="49">
        <v>0</v>
      </c>
      <c r="I254" s="49">
        <v>0</v>
      </c>
      <c r="J254" s="49">
        <v>0</v>
      </c>
      <c r="K254" s="165">
        <v>-40000</v>
      </c>
      <c r="L254" s="152">
        <v>0</v>
      </c>
      <c r="M254" s="49">
        <v>40000</v>
      </c>
      <c r="N254" s="49">
        <v>0</v>
      </c>
      <c r="O254" s="49">
        <v>0</v>
      </c>
      <c r="P254" s="49">
        <v>0</v>
      </c>
      <c r="Q254" s="165">
        <v>-40000</v>
      </c>
      <c r="R254" s="152">
        <v>0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49">
        <v>0</v>
      </c>
      <c r="AA254" s="49">
        <v>0</v>
      </c>
      <c r="AB254" s="49">
        <v>0</v>
      </c>
      <c r="AC254" s="49">
        <v>0</v>
      </c>
      <c r="AD254" s="49">
        <v>0</v>
      </c>
      <c r="AE254" s="49">
        <v>0</v>
      </c>
      <c r="AF254" s="49">
        <v>0</v>
      </c>
      <c r="AG254" s="49">
        <v>0</v>
      </c>
      <c r="AH254" s="49">
        <v>0</v>
      </c>
      <c r="AI254" s="49">
        <v>0</v>
      </c>
      <c r="AJ254" s="49">
        <v>0</v>
      </c>
      <c r="AK254" s="49">
        <v>0</v>
      </c>
      <c r="AL254" s="49">
        <v>0</v>
      </c>
      <c r="AM254" s="49">
        <v>0</v>
      </c>
      <c r="AN254" s="49">
        <v>0</v>
      </c>
      <c r="AO254" s="49">
        <v>0</v>
      </c>
      <c r="AP254" s="49">
        <v>0</v>
      </c>
      <c r="AQ254" s="49">
        <v>0</v>
      </c>
      <c r="AR254" s="49">
        <v>0</v>
      </c>
      <c r="AS254" s="49">
        <v>0</v>
      </c>
      <c r="AT254" s="49">
        <v>0</v>
      </c>
      <c r="AU254" s="49">
        <v>0</v>
      </c>
      <c r="AV254" s="49">
        <v>0</v>
      </c>
      <c r="AW254" s="49">
        <v>0</v>
      </c>
      <c r="AX254" s="49">
        <v>0</v>
      </c>
      <c r="AY254" s="49">
        <v>0</v>
      </c>
      <c r="AZ254" s="49">
        <v>0</v>
      </c>
      <c r="BA254" s="49">
        <v>0</v>
      </c>
      <c r="BB254" s="49">
        <v>0</v>
      </c>
      <c r="BC254" s="49">
        <v>0</v>
      </c>
      <c r="BD254" s="49">
        <v>0</v>
      </c>
      <c r="BE254" s="49">
        <v>0</v>
      </c>
      <c r="BF254" s="49">
        <v>0</v>
      </c>
      <c r="BG254" s="49">
        <v>0</v>
      </c>
      <c r="BH254" s="49">
        <v>0</v>
      </c>
      <c r="BI254" s="49"/>
      <c r="BJ254" s="166"/>
      <c r="BK254" s="166"/>
      <c r="BL254" s="166"/>
      <c r="BM254" s="149">
        <v>0</v>
      </c>
    </row>
    <row r="255" spans="2:65" ht="18" hidden="1" customHeight="1" outlineLevel="3">
      <c r="B255" s="166" t="s">
        <v>953</v>
      </c>
      <c r="C255" s="166" t="s">
        <v>1239</v>
      </c>
      <c r="D255" s="166" t="s">
        <v>613</v>
      </c>
      <c r="E255" s="167" t="s">
        <v>963</v>
      </c>
      <c r="F255" s="166" t="s">
        <v>964</v>
      </c>
      <c r="G255" s="49">
        <v>40000</v>
      </c>
      <c r="H255" s="49">
        <v>0</v>
      </c>
      <c r="I255" s="49">
        <v>0</v>
      </c>
      <c r="J255" s="49">
        <v>0</v>
      </c>
      <c r="K255" s="165">
        <v>-40000</v>
      </c>
      <c r="L255" s="152">
        <v>0</v>
      </c>
      <c r="M255" s="49">
        <v>40000</v>
      </c>
      <c r="N255" s="49">
        <v>0</v>
      </c>
      <c r="O255" s="49">
        <v>0</v>
      </c>
      <c r="P255" s="49">
        <v>0</v>
      </c>
      <c r="Q255" s="165">
        <v>-40000</v>
      </c>
      <c r="R255" s="152">
        <v>0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49">
        <v>0</v>
      </c>
      <c r="AA255" s="49">
        <v>0</v>
      </c>
      <c r="AB255" s="49">
        <v>0</v>
      </c>
      <c r="AC255" s="49">
        <v>0</v>
      </c>
      <c r="AD255" s="49">
        <v>0</v>
      </c>
      <c r="AE255" s="49">
        <v>0</v>
      </c>
      <c r="AF255" s="49">
        <v>0</v>
      </c>
      <c r="AG255" s="49">
        <v>0</v>
      </c>
      <c r="AH255" s="49">
        <v>0</v>
      </c>
      <c r="AI255" s="49">
        <v>0</v>
      </c>
      <c r="AJ255" s="49">
        <v>0</v>
      </c>
      <c r="AK255" s="49">
        <v>0</v>
      </c>
      <c r="AL255" s="49">
        <v>0</v>
      </c>
      <c r="AM255" s="49">
        <v>0</v>
      </c>
      <c r="AN255" s="49">
        <v>0</v>
      </c>
      <c r="AO255" s="49">
        <v>0</v>
      </c>
      <c r="AP255" s="49">
        <v>0</v>
      </c>
      <c r="AQ255" s="49">
        <v>0</v>
      </c>
      <c r="AR255" s="49">
        <v>0</v>
      </c>
      <c r="AS255" s="49">
        <v>0</v>
      </c>
      <c r="AT255" s="49">
        <v>0</v>
      </c>
      <c r="AU255" s="49">
        <v>0</v>
      </c>
      <c r="AV255" s="49">
        <v>0</v>
      </c>
      <c r="AW255" s="49">
        <v>0</v>
      </c>
      <c r="AX255" s="49">
        <v>0</v>
      </c>
      <c r="AY255" s="49">
        <v>0</v>
      </c>
      <c r="AZ255" s="49">
        <v>0</v>
      </c>
      <c r="BA255" s="49">
        <v>0</v>
      </c>
      <c r="BB255" s="49">
        <v>0</v>
      </c>
      <c r="BC255" s="49">
        <v>0</v>
      </c>
      <c r="BD255" s="49">
        <v>0</v>
      </c>
      <c r="BE255" s="49">
        <v>0</v>
      </c>
      <c r="BF255" s="49">
        <v>0</v>
      </c>
      <c r="BG255" s="49">
        <v>0</v>
      </c>
      <c r="BH255" s="49">
        <v>0</v>
      </c>
      <c r="BI255" s="49"/>
      <c r="BJ255" s="166"/>
      <c r="BK255" s="166"/>
      <c r="BL255" s="166"/>
      <c r="BM255" s="149">
        <v>0</v>
      </c>
    </row>
    <row r="256" spans="2:65" ht="18" hidden="1" customHeight="1" outlineLevel="3">
      <c r="B256" s="166" t="s">
        <v>953</v>
      </c>
      <c r="C256" s="166" t="s">
        <v>304</v>
      </c>
      <c r="D256" s="166" t="s">
        <v>729</v>
      </c>
      <c r="E256" s="167" t="s">
        <v>730</v>
      </c>
      <c r="F256" s="166" t="s">
        <v>965</v>
      </c>
      <c r="G256" s="49">
        <v>40000</v>
      </c>
      <c r="H256" s="49">
        <v>43875.447999999997</v>
      </c>
      <c r="I256" s="49">
        <v>0</v>
      </c>
      <c r="J256" s="49">
        <v>43875.447999999997</v>
      </c>
      <c r="K256" s="165">
        <v>3875.4479999999967</v>
      </c>
      <c r="L256" s="152">
        <v>1.0968861999999999</v>
      </c>
      <c r="M256" s="49">
        <v>40000</v>
      </c>
      <c r="N256" s="49">
        <v>43875.447999999997</v>
      </c>
      <c r="O256" s="49">
        <v>0</v>
      </c>
      <c r="P256" s="49">
        <v>43875.447999999997</v>
      </c>
      <c r="Q256" s="165">
        <v>3875.4479999999967</v>
      </c>
      <c r="R256" s="152">
        <v>1.0968861999999999</v>
      </c>
      <c r="S256" s="49">
        <v>0</v>
      </c>
      <c r="T256" s="49">
        <v>0</v>
      </c>
      <c r="U256" s="49">
        <v>0</v>
      </c>
      <c r="V256" s="49">
        <v>17550.175999999999</v>
      </c>
      <c r="W256" s="49">
        <v>0</v>
      </c>
      <c r="X256" s="49">
        <v>1645.3309999999999</v>
      </c>
      <c r="Y256" s="49">
        <v>17550.177</v>
      </c>
      <c r="Z256" s="49">
        <v>0</v>
      </c>
      <c r="AA256" s="49">
        <v>0</v>
      </c>
      <c r="AB256" s="49">
        <v>0</v>
      </c>
      <c r="AC256" s="49">
        <v>0</v>
      </c>
      <c r="AD256" s="49">
        <v>0</v>
      </c>
      <c r="AE256" s="49">
        <v>1371.11</v>
      </c>
      <c r="AF256" s="49">
        <v>0</v>
      </c>
      <c r="AG256" s="49">
        <v>0</v>
      </c>
      <c r="AH256" s="49">
        <v>0</v>
      </c>
      <c r="AI256" s="49">
        <v>877.50900000000001</v>
      </c>
      <c r="AJ256" s="49">
        <v>877.50900000000001</v>
      </c>
      <c r="AK256" s="49">
        <v>0</v>
      </c>
      <c r="AL256" s="49">
        <v>0</v>
      </c>
      <c r="AM256" s="49">
        <v>1755.0170000000001</v>
      </c>
      <c r="AN256" s="49">
        <v>0</v>
      </c>
      <c r="AO256" s="49">
        <v>0</v>
      </c>
      <c r="AP256" s="49">
        <v>1371.11</v>
      </c>
      <c r="AQ256" s="49">
        <v>0</v>
      </c>
      <c r="AR256" s="49">
        <v>0</v>
      </c>
      <c r="AS256" s="49">
        <v>0</v>
      </c>
      <c r="AT256" s="49">
        <v>0</v>
      </c>
      <c r="AU256" s="49">
        <v>0</v>
      </c>
      <c r="AV256" s="49">
        <v>877.50900000000001</v>
      </c>
      <c r="AW256" s="49">
        <v>0</v>
      </c>
      <c r="AX256" s="49">
        <v>0</v>
      </c>
      <c r="AY256" s="49">
        <v>0</v>
      </c>
      <c r="AZ256" s="49">
        <v>0</v>
      </c>
      <c r="BA256" s="49">
        <v>0</v>
      </c>
      <c r="BB256" s="49">
        <v>0</v>
      </c>
      <c r="BC256" s="49">
        <v>0</v>
      </c>
      <c r="BD256" s="49">
        <v>0</v>
      </c>
      <c r="BE256" s="49">
        <v>0</v>
      </c>
      <c r="BF256" s="49">
        <v>0</v>
      </c>
      <c r="BG256" s="49">
        <v>0</v>
      </c>
      <c r="BH256" s="49">
        <v>0</v>
      </c>
      <c r="BI256" s="49"/>
      <c r="BJ256" s="166"/>
      <c r="BK256" s="166"/>
      <c r="BL256" s="166"/>
      <c r="BM256" s="149">
        <v>-7.2759576141834259E-12</v>
      </c>
    </row>
    <row r="257" spans="2:65" ht="18" hidden="1" customHeight="1" outlineLevel="3">
      <c r="B257" s="166" t="s">
        <v>953</v>
      </c>
      <c r="C257" s="166" t="s">
        <v>304</v>
      </c>
      <c r="D257" s="166" t="s">
        <v>731</v>
      </c>
      <c r="E257" s="167" t="s">
        <v>732</v>
      </c>
      <c r="F257" s="166" t="s">
        <v>966</v>
      </c>
      <c r="G257" s="49">
        <v>40000</v>
      </c>
      <c r="H257" s="49">
        <v>43875.447999999997</v>
      </c>
      <c r="I257" s="49">
        <v>0</v>
      </c>
      <c r="J257" s="49">
        <v>43875.447999999997</v>
      </c>
      <c r="K257" s="165">
        <v>3875.4479999999967</v>
      </c>
      <c r="L257" s="152">
        <v>1.0968861999999999</v>
      </c>
      <c r="M257" s="49">
        <v>40000</v>
      </c>
      <c r="N257" s="49">
        <v>43875.447999999997</v>
      </c>
      <c r="O257" s="49">
        <v>0</v>
      </c>
      <c r="P257" s="49">
        <v>43875.447999999997</v>
      </c>
      <c r="Q257" s="165">
        <v>3875.4479999999967</v>
      </c>
      <c r="R257" s="152">
        <v>1.0968861999999999</v>
      </c>
      <c r="S257" s="49">
        <v>0</v>
      </c>
      <c r="T257" s="49">
        <v>0</v>
      </c>
      <c r="U257" s="49">
        <v>0</v>
      </c>
      <c r="V257" s="49">
        <v>17550.175999999999</v>
      </c>
      <c r="W257" s="49">
        <v>0</v>
      </c>
      <c r="X257" s="49">
        <v>1645.3309999999999</v>
      </c>
      <c r="Y257" s="49">
        <v>17550.177</v>
      </c>
      <c r="Z257" s="49">
        <v>0</v>
      </c>
      <c r="AA257" s="49">
        <v>0</v>
      </c>
      <c r="AB257" s="49">
        <v>0</v>
      </c>
      <c r="AC257" s="49">
        <v>0</v>
      </c>
      <c r="AD257" s="49">
        <v>0</v>
      </c>
      <c r="AE257" s="49">
        <v>1371.11</v>
      </c>
      <c r="AF257" s="49">
        <v>0</v>
      </c>
      <c r="AG257" s="49">
        <v>0</v>
      </c>
      <c r="AH257" s="49">
        <v>0</v>
      </c>
      <c r="AI257" s="49">
        <v>877.50900000000001</v>
      </c>
      <c r="AJ257" s="49">
        <v>877.50900000000001</v>
      </c>
      <c r="AK257" s="49">
        <v>0</v>
      </c>
      <c r="AL257" s="49">
        <v>0</v>
      </c>
      <c r="AM257" s="49">
        <v>1755.0170000000001</v>
      </c>
      <c r="AN257" s="49">
        <v>0</v>
      </c>
      <c r="AO257" s="49">
        <v>0</v>
      </c>
      <c r="AP257" s="49">
        <v>1371.11</v>
      </c>
      <c r="AQ257" s="49">
        <v>0</v>
      </c>
      <c r="AR257" s="49">
        <v>0</v>
      </c>
      <c r="AS257" s="49">
        <v>0</v>
      </c>
      <c r="AT257" s="49">
        <v>0</v>
      </c>
      <c r="AU257" s="49">
        <v>0</v>
      </c>
      <c r="AV257" s="49">
        <v>877.50900000000001</v>
      </c>
      <c r="AW257" s="49">
        <v>0</v>
      </c>
      <c r="AX257" s="49">
        <v>0</v>
      </c>
      <c r="AY257" s="49">
        <v>0</v>
      </c>
      <c r="AZ257" s="49">
        <v>0</v>
      </c>
      <c r="BA257" s="49">
        <v>0</v>
      </c>
      <c r="BB257" s="49">
        <v>0</v>
      </c>
      <c r="BC257" s="49">
        <v>0</v>
      </c>
      <c r="BD257" s="49">
        <v>0</v>
      </c>
      <c r="BE257" s="49">
        <v>0</v>
      </c>
      <c r="BF257" s="49">
        <v>0</v>
      </c>
      <c r="BG257" s="49">
        <v>0</v>
      </c>
      <c r="BH257" s="49">
        <v>0</v>
      </c>
      <c r="BI257" s="49"/>
      <c r="BJ257" s="166"/>
      <c r="BK257" s="166"/>
      <c r="BL257" s="166"/>
      <c r="BM257" s="149">
        <v>-7.2759576141834259E-12</v>
      </c>
    </row>
    <row r="258" spans="2:65" ht="18" hidden="1" customHeight="1" outlineLevel="3">
      <c r="B258" s="166" t="s">
        <v>953</v>
      </c>
      <c r="C258" s="166" t="s">
        <v>721</v>
      </c>
      <c r="D258" s="166" t="s">
        <v>733</v>
      </c>
      <c r="E258" s="167" t="s">
        <v>734</v>
      </c>
      <c r="F258" s="166" t="s">
        <v>967</v>
      </c>
      <c r="G258" s="49">
        <v>40000</v>
      </c>
      <c r="H258" s="49">
        <v>41426.648000000001</v>
      </c>
      <c r="I258" s="49">
        <v>0</v>
      </c>
      <c r="J258" s="49">
        <v>41426.648000000001</v>
      </c>
      <c r="K258" s="165">
        <v>1426.648000000001</v>
      </c>
      <c r="L258" s="152">
        <v>1.0356662000000001</v>
      </c>
      <c r="M258" s="49">
        <v>40000</v>
      </c>
      <c r="N258" s="49">
        <v>41426.648000000001</v>
      </c>
      <c r="O258" s="49">
        <v>0</v>
      </c>
      <c r="P258" s="49">
        <v>41426.648000000001</v>
      </c>
      <c r="Q258" s="165">
        <v>1426.648000000001</v>
      </c>
      <c r="R258" s="152">
        <v>1.0356662000000001</v>
      </c>
      <c r="S258" s="49">
        <v>0</v>
      </c>
      <c r="T258" s="49">
        <v>0</v>
      </c>
      <c r="U258" s="49">
        <v>0</v>
      </c>
      <c r="V258" s="49">
        <v>17550.177</v>
      </c>
      <c r="W258" s="49">
        <v>0</v>
      </c>
      <c r="X258" s="49">
        <v>1371.11</v>
      </c>
      <c r="Y258" s="49">
        <v>16321.665000000001</v>
      </c>
      <c r="Z258" s="49">
        <v>0</v>
      </c>
      <c r="AA258" s="49">
        <v>0</v>
      </c>
      <c r="AB258" s="49">
        <v>0</v>
      </c>
      <c r="AC258" s="49">
        <v>0</v>
      </c>
      <c r="AD258" s="49">
        <v>0</v>
      </c>
      <c r="AE258" s="49">
        <v>0</v>
      </c>
      <c r="AF258" s="49">
        <v>0</v>
      </c>
      <c r="AG258" s="49">
        <v>0</v>
      </c>
      <c r="AH258" s="49">
        <v>0</v>
      </c>
      <c r="AI258" s="49">
        <v>0</v>
      </c>
      <c r="AJ258" s="49">
        <v>877.50900000000001</v>
      </c>
      <c r="AK258" s="49">
        <v>0</v>
      </c>
      <c r="AL258" s="49">
        <v>0</v>
      </c>
      <c r="AM258" s="49">
        <v>1755.0170000000001</v>
      </c>
      <c r="AN258" s="49">
        <v>0</v>
      </c>
      <c r="AO258" s="49">
        <v>0</v>
      </c>
      <c r="AP258" s="49">
        <v>1371.11</v>
      </c>
      <c r="AQ258" s="49">
        <v>0</v>
      </c>
      <c r="AR258" s="49">
        <v>0</v>
      </c>
      <c r="AS258" s="49">
        <v>0</v>
      </c>
      <c r="AT258" s="49">
        <v>0</v>
      </c>
      <c r="AU258" s="49">
        <v>0</v>
      </c>
      <c r="AV258" s="49">
        <v>877.50900000000001</v>
      </c>
      <c r="AW258" s="49">
        <v>0</v>
      </c>
      <c r="AX258" s="49">
        <v>0</v>
      </c>
      <c r="AY258" s="49">
        <v>0</v>
      </c>
      <c r="AZ258" s="49">
        <v>0</v>
      </c>
      <c r="BA258" s="49">
        <v>0</v>
      </c>
      <c r="BB258" s="49">
        <v>0</v>
      </c>
      <c r="BC258" s="49">
        <v>0</v>
      </c>
      <c r="BD258" s="49">
        <v>0</v>
      </c>
      <c r="BE258" s="49">
        <v>1302.5509999999999</v>
      </c>
      <c r="BF258" s="49">
        <v>0</v>
      </c>
      <c r="BG258" s="49">
        <v>0</v>
      </c>
      <c r="BH258" s="49">
        <v>0</v>
      </c>
      <c r="BI258" s="49"/>
      <c r="BJ258" s="166"/>
      <c r="BK258" s="166"/>
      <c r="BL258" s="166"/>
      <c r="BM258" s="149">
        <v>0</v>
      </c>
    </row>
    <row r="259" spans="2:65" ht="18" hidden="1" customHeight="1" outlineLevel="3">
      <c r="B259" s="166" t="s">
        <v>953</v>
      </c>
      <c r="C259" s="166" t="s">
        <v>124</v>
      </c>
      <c r="D259" s="166" t="s">
        <v>735</v>
      </c>
      <c r="E259" s="167" t="s">
        <v>736</v>
      </c>
      <c r="F259" s="166" t="s">
        <v>968</v>
      </c>
      <c r="G259" s="49">
        <v>40000</v>
      </c>
      <c r="H259" s="49">
        <v>44007.072</v>
      </c>
      <c r="I259" s="49">
        <v>0</v>
      </c>
      <c r="J259" s="49">
        <v>44007.072</v>
      </c>
      <c r="K259" s="165">
        <v>4007.0720000000001</v>
      </c>
      <c r="L259" s="152">
        <v>1.1001768000000001</v>
      </c>
      <c r="M259" s="49">
        <v>40000</v>
      </c>
      <c r="N259" s="49">
        <v>44007.072</v>
      </c>
      <c r="O259" s="49">
        <v>0</v>
      </c>
      <c r="P259" s="49">
        <v>44007.072</v>
      </c>
      <c r="Q259" s="165">
        <v>4007.0720000000001</v>
      </c>
      <c r="R259" s="152">
        <v>1.1001768000000001</v>
      </c>
      <c r="S259" s="49">
        <v>548.44100000000003</v>
      </c>
      <c r="T259" s="49">
        <v>0</v>
      </c>
      <c r="U259" s="49">
        <v>0</v>
      </c>
      <c r="V259" s="49">
        <v>3510.0360000000001</v>
      </c>
      <c r="W259" s="49">
        <v>0</v>
      </c>
      <c r="X259" s="49">
        <v>1371.11</v>
      </c>
      <c r="Y259" s="49">
        <v>15268.653</v>
      </c>
      <c r="Z259" s="49">
        <v>0</v>
      </c>
      <c r="AA259" s="49">
        <v>0</v>
      </c>
      <c r="AB259" s="49">
        <v>0</v>
      </c>
      <c r="AC259" s="49">
        <v>0</v>
      </c>
      <c r="AD259" s="49">
        <v>0</v>
      </c>
      <c r="AE259" s="49">
        <v>0</v>
      </c>
      <c r="AF259" s="49">
        <v>0</v>
      </c>
      <c r="AG259" s="49">
        <v>0</v>
      </c>
      <c r="AH259" s="49">
        <v>0</v>
      </c>
      <c r="AI259" s="49">
        <v>1755.0170000000001</v>
      </c>
      <c r="AJ259" s="49">
        <v>8775.0889999999999</v>
      </c>
      <c r="AK259" s="49">
        <v>0</v>
      </c>
      <c r="AL259" s="49">
        <v>0</v>
      </c>
      <c r="AM259" s="49">
        <v>3510.0360000000001</v>
      </c>
      <c r="AN259" s="49">
        <v>0</v>
      </c>
      <c r="AO259" s="49">
        <v>0</v>
      </c>
      <c r="AP259" s="49">
        <v>1371.11</v>
      </c>
      <c r="AQ259" s="49">
        <v>5265.0529999999999</v>
      </c>
      <c r="AR259" s="49">
        <v>0</v>
      </c>
      <c r="AS259" s="49">
        <v>0</v>
      </c>
      <c r="AT259" s="49">
        <v>0</v>
      </c>
      <c r="AU259" s="49">
        <v>0</v>
      </c>
      <c r="AV259" s="49">
        <v>2632.527</v>
      </c>
      <c r="AW259" s="49">
        <v>0</v>
      </c>
      <c r="AX259" s="49">
        <v>0</v>
      </c>
      <c r="AY259" s="49">
        <v>0</v>
      </c>
      <c r="AZ259" s="49">
        <v>0</v>
      </c>
      <c r="BA259" s="49">
        <v>0</v>
      </c>
      <c r="BB259" s="49">
        <v>0</v>
      </c>
      <c r="BC259" s="49">
        <v>0</v>
      </c>
      <c r="BD259" s="49">
        <v>0</v>
      </c>
      <c r="BE259" s="49">
        <v>0</v>
      </c>
      <c r="BF259" s="49">
        <v>0</v>
      </c>
      <c r="BG259" s="49">
        <v>0</v>
      </c>
      <c r="BH259" s="49">
        <v>0</v>
      </c>
      <c r="BI259" s="49"/>
      <c r="BJ259" s="166"/>
      <c r="BK259" s="166"/>
      <c r="BL259" s="166"/>
      <c r="BM259" s="149">
        <v>0</v>
      </c>
    </row>
    <row r="260" spans="2:65" ht="18" hidden="1" customHeight="1" outlineLevel="3">
      <c r="B260" s="166" t="s">
        <v>953</v>
      </c>
      <c r="C260" s="166" t="s">
        <v>721</v>
      </c>
      <c r="D260" s="166" t="s">
        <v>728</v>
      </c>
      <c r="E260" s="167" t="s">
        <v>750</v>
      </c>
      <c r="F260" s="166" t="s">
        <v>969</v>
      </c>
      <c r="G260" s="49">
        <v>40000</v>
      </c>
      <c r="H260" s="49">
        <v>41426.648000000001</v>
      </c>
      <c r="I260" s="49">
        <v>0</v>
      </c>
      <c r="J260" s="49">
        <v>41426.648000000001</v>
      </c>
      <c r="K260" s="165">
        <v>1426.648000000001</v>
      </c>
      <c r="L260" s="152">
        <v>1.0356662000000001</v>
      </c>
      <c r="M260" s="49">
        <v>40000</v>
      </c>
      <c r="N260" s="49">
        <v>41426.648000000001</v>
      </c>
      <c r="O260" s="49">
        <v>0</v>
      </c>
      <c r="P260" s="49">
        <v>41426.648000000001</v>
      </c>
      <c r="Q260" s="165">
        <v>1426.648000000001</v>
      </c>
      <c r="R260" s="152">
        <v>1.0356662000000001</v>
      </c>
      <c r="S260" s="49">
        <v>0</v>
      </c>
      <c r="T260" s="49">
        <v>0</v>
      </c>
      <c r="U260" s="49">
        <v>0</v>
      </c>
      <c r="V260" s="49">
        <v>17550.177</v>
      </c>
      <c r="W260" s="49">
        <v>0</v>
      </c>
      <c r="X260" s="49">
        <v>1371.11</v>
      </c>
      <c r="Y260" s="49">
        <v>16321.665000000001</v>
      </c>
      <c r="Z260" s="49">
        <v>0</v>
      </c>
      <c r="AA260" s="49">
        <v>0</v>
      </c>
      <c r="AB260" s="49">
        <v>0</v>
      </c>
      <c r="AC260" s="49">
        <v>0</v>
      </c>
      <c r="AD260" s="49">
        <v>0</v>
      </c>
      <c r="AE260" s="49">
        <v>0</v>
      </c>
      <c r="AF260" s="49">
        <v>0</v>
      </c>
      <c r="AG260" s="49">
        <v>0</v>
      </c>
      <c r="AH260" s="49">
        <v>0</v>
      </c>
      <c r="AI260" s="49">
        <v>0</v>
      </c>
      <c r="AJ260" s="49">
        <v>877.50900000000001</v>
      </c>
      <c r="AK260" s="49">
        <v>0</v>
      </c>
      <c r="AL260" s="49">
        <v>0</v>
      </c>
      <c r="AM260" s="49">
        <v>1755.0170000000001</v>
      </c>
      <c r="AN260" s="49">
        <v>0</v>
      </c>
      <c r="AO260" s="49">
        <v>0</v>
      </c>
      <c r="AP260" s="49">
        <v>1371.11</v>
      </c>
      <c r="AQ260" s="49">
        <v>0</v>
      </c>
      <c r="AR260" s="49">
        <v>0</v>
      </c>
      <c r="AS260" s="49">
        <v>0</v>
      </c>
      <c r="AT260" s="49">
        <v>0</v>
      </c>
      <c r="AU260" s="49">
        <v>0</v>
      </c>
      <c r="AV260" s="49">
        <v>877.50900000000001</v>
      </c>
      <c r="AW260" s="49">
        <v>0</v>
      </c>
      <c r="AX260" s="49">
        <v>0</v>
      </c>
      <c r="AY260" s="49">
        <v>0</v>
      </c>
      <c r="AZ260" s="49">
        <v>0</v>
      </c>
      <c r="BA260" s="49">
        <v>0</v>
      </c>
      <c r="BB260" s="49">
        <v>0</v>
      </c>
      <c r="BC260" s="49">
        <v>0</v>
      </c>
      <c r="BD260" s="49">
        <v>0</v>
      </c>
      <c r="BE260" s="49">
        <v>1302.5509999999999</v>
      </c>
      <c r="BF260" s="49">
        <v>0</v>
      </c>
      <c r="BG260" s="49">
        <v>0</v>
      </c>
      <c r="BH260" s="49">
        <v>0</v>
      </c>
      <c r="BI260" s="49"/>
      <c r="BJ260" s="166"/>
      <c r="BK260" s="166"/>
      <c r="BL260" s="166"/>
      <c r="BM260" s="149">
        <v>0</v>
      </c>
    </row>
    <row r="261" spans="2:65" ht="18" hidden="1" customHeight="1" outlineLevel="3">
      <c r="B261" s="166" t="s">
        <v>953</v>
      </c>
      <c r="C261" s="166" t="s">
        <v>721</v>
      </c>
      <c r="D261" s="166" t="s">
        <v>1183</v>
      </c>
      <c r="E261" s="167" t="s">
        <v>1184</v>
      </c>
      <c r="F261" s="166"/>
      <c r="G261" s="49">
        <v>40000</v>
      </c>
      <c r="H261" s="49">
        <v>41426.648000000001</v>
      </c>
      <c r="I261" s="49">
        <v>0</v>
      </c>
      <c r="J261" s="49">
        <v>41426.648000000001</v>
      </c>
      <c r="K261" s="165">
        <v>1426.648000000001</v>
      </c>
      <c r="L261" s="152">
        <v>1.0356662000000001</v>
      </c>
      <c r="M261" s="49">
        <v>40000</v>
      </c>
      <c r="N261" s="49">
        <v>41426.648000000001</v>
      </c>
      <c r="O261" s="49">
        <v>0</v>
      </c>
      <c r="P261" s="49">
        <v>41426.648000000001</v>
      </c>
      <c r="Q261" s="165">
        <v>1426.648000000001</v>
      </c>
      <c r="R261" s="152">
        <v>1.0356662000000001</v>
      </c>
      <c r="S261" s="49">
        <v>0</v>
      </c>
      <c r="T261" s="49">
        <v>0</v>
      </c>
      <c r="U261" s="49">
        <v>0</v>
      </c>
      <c r="V261" s="49">
        <v>17550.177</v>
      </c>
      <c r="W261" s="49">
        <v>0</v>
      </c>
      <c r="X261" s="49">
        <v>1371.11</v>
      </c>
      <c r="Y261" s="49">
        <v>16321.665000000001</v>
      </c>
      <c r="Z261" s="49">
        <v>0</v>
      </c>
      <c r="AA261" s="49">
        <v>0</v>
      </c>
      <c r="AB261" s="49">
        <v>0</v>
      </c>
      <c r="AC261" s="49">
        <v>0</v>
      </c>
      <c r="AD261" s="49">
        <v>0</v>
      </c>
      <c r="AE261" s="49">
        <v>0</v>
      </c>
      <c r="AF261" s="49">
        <v>0</v>
      </c>
      <c r="AG261" s="49">
        <v>0</v>
      </c>
      <c r="AH261" s="49">
        <v>0</v>
      </c>
      <c r="AI261" s="49">
        <v>0</v>
      </c>
      <c r="AJ261" s="49">
        <v>877.50900000000001</v>
      </c>
      <c r="AK261" s="49">
        <v>0</v>
      </c>
      <c r="AL261" s="49">
        <v>0</v>
      </c>
      <c r="AM261" s="49">
        <v>1755.0170000000001</v>
      </c>
      <c r="AN261" s="49">
        <v>0</v>
      </c>
      <c r="AO261" s="49">
        <v>0</v>
      </c>
      <c r="AP261" s="49">
        <v>1371.11</v>
      </c>
      <c r="AQ261" s="49">
        <v>0</v>
      </c>
      <c r="AR261" s="49">
        <v>0</v>
      </c>
      <c r="AS261" s="49">
        <v>0</v>
      </c>
      <c r="AT261" s="49">
        <v>0</v>
      </c>
      <c r="AU261" s="49">
        <v>0</v>
      </c>
      <c r="AV261" s="49">
        <v>877.50900000000001</v>
      </c>
      <c r="AW261" s="49">
        <v>0</v>
      </c>
      <c r="AX261" s="49">
        <v>0</v>
      </c>
      <c r="AY261" s="49">
        <v>0</v>
      </c>
      <c r="AZ261" s="49">
        <v>0</v>
      </c>
      <c r="BA261" s="49">
        <v>0</v>
      </c>
      <c r="BB261" s="49">
        <v>0</v>
      </c>
      <c r="BC261" s="49">
        <v>0</v>
      </c>
      <c r="BD261" s="49">
        <v>0</v>
      </c>
      <c r="BE261" s="49">
        <v>1302.5509999999999</v>
      </c>
      <c r="BF261" s="49">
        <v>0</v>
      </c>
      <c r="BG261" s="49">
        <v>0</v>
      </c>
      <c r="BH261" s="49">
        <v>0</v>
      </c>
      <c r="BI261" s="49"/>
      <c r="BJ261" s="166"/>
      <c r="BK261" s="166"/>
      <c r="BL261" s="166"/>
      <c r="BM261" s="149">
        <v>0</v>
      </c>
    </row>
    <row r="262" spans="2:65" ht="18" hidden="1" customHeight="1" outlineLevel="3">
      <c r="B262" s="166" t="s">
        <v>953</v>
      </c>
      <c r="C262" s="166" t="s">
        <v>1238</v>
      </c>
      <c r="D262" s="166" t="s">
        <v>1097</v>
      </c>
      <c r="E262" s="167" t="s">
        <v>1098</v>
      </c>
      <c r="F262" s="166"/>
      <c r="G262" s="49">
        <v>40000</v>
      </c>
      <c r="H262" s="49">
        <v>0</v>
      </c>
      <c r="I262" s="49">
        <v>0</v>
      </c>
      <c r="J262" s="49">
        <v>0</v>
      </c>
      <c r="K262" s="165">
        <v>-40000</v>
      </c>
      <c r="L262" s="152">
        <v>0</v>
      </c>
      <c r="M262" s="49">
        <v>40000</v>
      </c>
      <c r="N262" s="49">
        <v>0</v>
      </c>
      <c r="O262" s="49">
        <v>0</v>
      </c>
      <c r="P262" s="49">
        <v>0</v>
      </c>
      <c r="Q262" s="165">
        <v>-40000</v>
      </c>
      <c r="R262" s="152">
        <v>0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49">
        <v>0</v>
      </c>
      <c r="AA262" s="49">
        <v>0</v>
      </c>
      <c r="AB262" s="49">
        <v>0</v>
      </c>
      <c r="AC262" s="49">
        <v>0</v>
      </c>
      <c r="AD262" s="49">
        <v>0</v>
      </c>
      <c r="AE262" s="49">
        <v>0</v>
      </c>
      <c r="AF262" s="49">
        <v>0</v>
      </c>
      <c r="AG262" s="49">
        <v>0</v>
      </c>
      <c r="AH262" s="49">
        <v>0</v>
      </c>
      <c r="AI262" s="49">
        <v>0</v>
      </c>
      <c r="AJ262" s="49">
        <v>0</v>
      </c>
      <c r="AK262" s="49">
        <v>0</v>
      </c>
      <c r="AL262" s="49">
        <v>0</v>
      </c>
      <c r="AM262" s="49">
        <v>0</v>
      </c>
      <c r="AN262" s="49">
        <v>0</v>
      </c>
      <c r="AO262" s="49">
        <v>0</v>
      </c>
      <c r="AP262" s="49">
        <v>0</v>
      </c>
      <c r="AQ262" s="49">
        <v>0</v>
      </c>
      <c r="AR262" s="49">
        <v>0</v>
      </c>
      <c r="AS262" s="49">
        <v>0</v>
      </c>
      <c r="AT262" s="49">
        <v>0</v>
      </c>
      <c r="AU262" s="49">
        <v>0</v>
      </c>
      <c r="AV262" s="49">
        <v>0</v>
      </c>
      <c r="AW262" s="49">
        <v>0</v>
      </c>
      <c r="AX262" s="49">
        <v>0</v>
      </c>
      <c r="AY262" s="49">
        <v>0</v>
      </c>
      <c r="AZ262" s="49">
        <v>0</v>
      </c>
      <c r="BA262" s="49">
        <v>0</v>
      </c>
      <c r="BB262" s="49">
        <v>0</v>
      </c>
      <c r="BC262" s="49">
        <v>0</v>
      </c>
      <c r="BD262" s="49">
        <v>0</v>
      </c>
      <c r="BE262" s="49">
        <v>0</v>
      </c>
      <c r="BF262" s="49">
        <v>0</v>
      </c>
      <c r="BG262" s="49">
        <v>0</v>
      </c>
      <c r="BH262" s="49">
        <v>0</v>
      </c>
      <c r="BI262" s="49"/>
      <c r="BJ262" s="166"/>
      <c r="BK262" s="166"/>
      <c r="BL262" s="166"/>
      <c r="BM262" s="149">
        <v>0</v>
      </c>
    </row>
    <row r="263" spans="2:65" ht="18" hidden="1" customHeight="1" outlineLevel="3">
      <c r="B263" s="166" t="s">
        <v>953</v>
      </c>
      <c r="C263" s="166" t="s">
        <v>1239</v>
      </c>
      <c r="D263" s="166" t="s">
        <v>1185</v>
      </c>
      <c r="E263" s="167" t="s">
        <v>1186</v>
      </c>
      <c r="F263" s="166"/>
      <c r="G263" s="49">
        <v>40000</v>
      </c>
      <c r="H263" s="49">
        <v>0</v>
      </c>
      <c r="I263" s="49">
        <v>0</v>
      </c>
      <c r="J263" s="49">
        <v>0</v>
      </c>
      <c r="K263" s="165">
        <v>-40000</v>
      </c>
      <c r="L263" s="152">
        <v>0</v>
      </c>
      <c r="M263" s="49">
        <v>40000</v>
      </c>
      <c r="N263" s="49">
        <v>0</v>
      </c>
      <c r="O263" s="49">
        <v>0</v>
      </c>
      <c r="P263" s="49">
        <v>0</v>
      </c>
      <c r="Q263" s="165">
        <v>-40000</v>
      </c>
      <c r="R263" s="152">
        <v>0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49">
        <v>0</v>
      </c>
      <c r="AA263" s="49">
        <v>0</v>
      </c>
      <c r="AB263" s="49">
        <v>0</v>
      </c>
      <c r="AC263" s="49">
        <v>0</v>
      </c>
      <c r="AD263" s="49">
        <v>0</v>
      </c>
      <c r="AE263" s="49">
        <v>0</v>
      </c>
      <c r="AF263" s="49">
        <v>0</v>
      </c>
      <c r="AG263" s="49">
        <v>0</v>
      </c>
      <c r="AH263" s="49">
        <v>0</v>
      </c>
      <c r="AI263" s="49">
        <v>0</v>
      </c>
      <c r="AJ263" s="49">
        <v>0</v>
      </c>
      <c r="AK263" s="49">
        <v>0</v>
      </c>
      <c r="AL263" s="49">
        <v>0</v>
      </c>
      <c r="AM263" s="49">
        <v>0</v>
      </c>
      <c r="AN263" s="49">
        <v>0</v>
      </c>
      <c r="AO263" s="49">
        <v>0</v>
      </c>
      <c r="AP263" s="49">
        <v>0</v>
      </c>
      <c r="AQ263" s="49">
        <v>0</v>
      </c>
      <c r="AR263" s="49">
        <v>0</v>
      </c>
      <c r="AS263" s="49">
        <v>0</v>
      </c>
      <c r="AT263" s="49">
        <v>0</v>
      </c>
      <c r="AU263" s="49">
        <v>0</v>
      </c>
      <c r="AV263" s="49">
        <v>0</v>
      </c>
      <c r="AW263" s="49">
        <v>0</v>
      </c>
      <c r="AX263" s="49">
        <v>0</v>
      </c>
      <c r="AY263" s="49">
        <v>0</v>
      </c>
      <c r="AZ263" s="49">
        <v>0</v>
      </c>
      <c r="BA263" s="49">
        <v>0</v>
      </c>
      <c r="BB263" s="49">
        <v>0</v>
      </c>
      <c r="BC263" s="49">
        <v>0</v>
      </c>
      <c r="BD263" s="49">
        <v>0</v>
      </c>
      <c r="BE263" s="49">
        <v>0</v>
      </c>
      <c r="BF263" s="49">
        <v>0</v>
      </c>
      <c r="BG263" s="49">
        <v>0</v>
      </c>
      <c r="BH263" s="49">
        <v>0</v>
      </c>
      <c r="BI263" s="49"/>
      <c r="BJ263" s="166"/>
      <c r="BK263" s="166"/>
      <c r="BL263" s="166"/>
      <c r="BM263" s="149">
        <v>0</v>
      </c>
    </row>
    <row r="264" spans="2:65" ht="18" hidden="1" customHeight="1" outlineLevel="2">
      <c r="B264" s="158" t="s">
        <v>953</v>
      </c>
      <c r="C264" s="158"/>
      <c r="D264" s="158"/>
      <c r="E264" s="159" t="s">
        <v>970</v>
      </c>
      <c r="F264" s="158"/>
      <c r="G264" s="160">
        <v>400000</v>
      </c>
      <c r="H264" s="160">
        <v>256037.91199999995</v>
      </c>
      <c r="I264" s="160">
        <v>0</v>
      </c>
      <c r="J264" s="160">
        <v>256037.91199999995</v>
      </c>
      <c r="K264" s="168">
        <v>-143962.08799999999</v>
      </c>
      <c r="L264" s="161">
        <v>0.64009477999999986</v>
      </c>
      <c r="M264" s="160">
        <v>400000</v>
      </c>
      <c r="N264" s="160">
        <v>256037.91199999995</v>
      </c>
      <c r="O264" s="160">
        <v>0</v>
      </c>
      <c r="P264" s="160">
        <v>256037.91199999995</v>
      </c>
      <c r="Q264" s="168">
        <v>-143962.08799999999</v>
      </c>
      <c r="R264" s="161">
        <v>0.64009477999999986</v>
      </c>
      <c r="S264" s="160">
        <v>548.44100000000003</v>
      </c>
      <c r="T264" s="160">
        <v>0</v>
      </c>
      <c r="U264" s="160">
        <v>0</v>
      </c>
      <c r="V264" s="160">
        <v>91260.918999999994</v>
      </c>
      <c r="W264" s="160">
        <v>0</v>
      </c>
      <c r="X264" s="160">
        <v>8775.101999999999</v>
      </c>
      <c r="Y264" s="160">
        <v>99334.002000000008</v>
      </c>
      <c r="Z264" s="160">
        <v>0</v>
      </c>
      <c r="AA264" s="160">
        <v>0</v>
      </c>
      <c r="AB264" s="160">
        <v>0</v>
      </c>
      <c r="AC264" s="160">
        <v>0</v>
      </c>
      <c r="AD264" s="160">
        <v>0</v>
      </c>
      <c r="AE264" s="160">
        <v>2742.22</v>
      </c>
      <c r="AF264" s="160">
        <v>0</v>
      </c>
      <c r="AG264" s="160">
        <v>0</v>
      </c>
      <c r="AH264" s="160">
        <v>0</v>
      </c>
      <c r="AI264" s="160">
        <v>3510.0349999999999</v>
      </c>
      <c r="AJ264" s="160">
        <v>13162.634</v>
      </c>
      <c r="AK264" s="160">
        <v>0</v>
      </c>
      <c r="AL264" s="160">
        <v>0</v>
      </c>
      <c r="AM264" s="160">
        <v>12285.120999999999</v>
      </c>
      <c r="AN264" s="160">
        <v>0</v>
      </c>
      <c r="AO264" s="160">
        <v>0</v>
      </c>
      <c r="AP264" s="160">
        <v>8226.66</v>
      </c>
      <c r="AQ264" s="160">
        <v>5265.0529999999999</v>
      </c>
      <c r="AR264" s="160">
        <v>0</v>
      </c>
      <c r="AS264" s="160">
        <v>0</v>
      </c>
      <c r="AT264" s="160">
        <v>0</v>
      </c>
      <c r="AU264" s="160">
        <v>0</v>
      </c>
      <c r="AV264" s="160">
        <v>7020.0720000000001</v>
      </c>
      <c r="AW264" s="160">
        <v>0</v>
      </c>
      <c r="AX264" s="160">
        <v>0</v>
      </c>
      <c r="AY264" s="160">
        <v>0</v>
      </c>
      <c r="AZ264" s="160">
        <v>0</v>
      </c>
      <c r="BA264" s="160">
        <v>0</v>
      </c>
      <c r="BB264" s="160">
        <v>0</v>
      </c>
      <c r="BC264" s="160">
        <v>0</v>
      </c>
      <c r="BD264" s="160">
        <v>0</v>
      </c>
      <c r="BE264" s="160">
        <v>3907.6529999999998</v>
      </c>
      <c r="BF264" s="160">
        <v>0</v>
      </c>
      <c r="BG264" s="160">
        <v>0</v>
      </c>
      <c r="BH264" s="160">
        <v>0</v>
      </c>
      <c r="BI264" s="160"/>
      <c r="BJ264" s="161"/>
      <c r="BK264" s="160"/>
      <c r="BL264" s="161"/>
      <c r="BM264" s="149">
        <v>0</v>
      </c>
    </row>
    <row r="265" spans="2:65" ht="18" customHeight="1" outlineLevel="1" collapsed="1">
      <c r="B265" s="153" t="s">
        <v>953</v>
      </c>
      <c r="C265" s="153"/>
      <c r="D265" s="153" t="s">
        <v>971</v>
      </c>
      <c r="E265" s="153"/>
      <c r="F265" s="153"/>
      <c r="G265" s="154">
        <v>9139837.7297297213</v>
      </c>
      <c r="H265" s="154">
        <v>5497627.2079999996</v>
      </c>
      <c r="I265" s="154">
        <v>-261541.37736000004</v>
      </c>
      <c r="J265" s="154">
        <v>5236085.8306400003</v>
      </c>
      <c r="K265" s="154">
        <v>-3903751.899089721</v>
      </c>
      <c r="L265" s="156">
        <v>0.57288608238724592</v>
      </c>
      <c r="M265" s="154">
        <v>8959717.7297297213</v>
      </c>
      <c r="N265" s="154">
        <v>5494806.6329999994</v>
      </c>
      <c r="O265" s="154">
        <v>-261541.37736000004</v>
      </c>
      <c r="P265" s="154">
        <v>5233265.2556399992</v>
      </c>
      <c r="Q265" s="154">
        <v>-3726452.4740897208</v>
      </c>
      <c r="R265" s="156">
        <v>0.5840881837465951</v>
      </c>
      <c r="S265" s="154">
        <v>548.44100000000003</v>
      </c>
      <c r="T265" s="154">
        <v>0</v>
      </c>
      <c r="U265" s="154">
        <v>0</v>
      </c>
      <c r="V265" s="154">
        <v>1853800.1359999999</v>
      </c>
      <c r="W265" s="154">
        <v>0</v>
      </c>
      <c r="X265" s="154">
        <v>23045.833999999999</v>
      </c>
      <c r="Y265" s="154">
        <v>1843248.5420000004</v>
      </c>
      <c r="Z265" s="154">
        <v>0</v>
      </c>
      <c r="AA265" s="154">
        <v>0</v>
      </c>
      <c r="AB265" s="154">
        <v>0</v>
      </c>
      <c r="AC265" s="154">
        <v>14942.333999999999</v>
      </c>
      <c r="AD265" s="154">
        <v>0</v>
      </c>
      <c r="AE265" s="154">
        <v>2742.22</v>
      </c>
      <c r="AF265" s="154">
        <v>197887.20299999998</v>
      </c>
      <c r="AG265" s="154">
        <v>50740.301000000007</v>
      </c>
      <c r="AH265" s="154">
        <v>0</v>
      </c>
      <c r="AI265" s="154">
        <v>278044.94899999991</v>
      </c>
      <c r="AJ265" s="154">
        <v>184545.486</v>
      </c>
      <c r="AK265" s="154">
        <v>0</v>
      </c>
      <c r="AL265" s="154">
        <v>0</v>
      </c>
      <c r="AM265" s="154">
        <v>73173.490000000005</v>
      </c>
      <c r="AN265" s="154">
        <v>0</v>
      </c>
      <c r="AO265" s="154">
        <v>0</v>
      </c>
      <c r="AP265" s="154">
        <v>178076.353</v>
      </c>
      <c r="AQ265" s="154">
        <v>217299.848</v>
      </c>
      <c r="AR265" s="154">
        <v>159216.603</v>
      </c>
      <c r="AS265" s="154">
        <v>0</v>
      </c>
      <c r="AT265" s="154">
        <v>0</v>
      </c>
      <c r="AU265" s="154">
        <v>0</v>
      </c>
      <c r="AV265" s="154">
        <v>201862.85599999997</v>
      </c>
      <c r="AW265" s="154">
        <v>0</v>
      </c>
      <c r="AX265" s="154">
        <v>0</v>
      </c>
      <c r="AY265" s="154">
        <v>0</v>
      </c>
      <c r="AZ265" s="154">
        <v>51262.756999999998</v>
      </c>
      <c r="BA265" s="154">
        <v>45890.241999999991</v>
      </c>
      <c r="BB265" s="154">
        <v>0</v>
      </c>
      <c r="BC265" s="154">
        <v>0</v>
      </c>
      <c r="BD265" s="154">
        <v>0</v>
      </c>
      <c r="BE265" s="154">
        <v>118479.038</v>
      </c>
      <c r="BF265" s="154">
        <v>0</v>
      </c>
      <c r="BG265" s="154">
        <v>0</v>
      </c>
      <c r="BH265" s="154">
        <v>2820.5749999999998</v>
      </c>
      <c r="BI265" s="154">
        <v>4946141.758200001</v>
      </c>
      <c r="BJ265" s="156">
        <v>5.8620251220926622E-2</v>
      </c>
      <c r="BK265" s="154">
        <v>5460678.5547999991</v>
      </c>
      <c r="BL265" s="156">
        <v>-4.112908714661101E-2</v>
      </c>
      <c r="BM265" s="149">
        <v>2.3283064365386963E-10</v>
      </c>
    </row>
    <row r="266" spans="2:65" ht="18" hidden="1" customHeight="1" outlineLevel="3">
      <c r="B266" s="150" t="s">
        <v>972</v>
      </c>
      <c r="C266" s="150" t="s">
        <v>329</v>
      </c>
      <c r="D266" s="150" t="s">
        <v>253</v>
      </c>
      <c r="E266" s="151" t="s">
        <v>214</v>
      </c>
      <c r="F266" s="150" t="s">
        <v>128</v>
      </c>
      <c r="G266" s="49">
        <v>1384342.9596586709</v>
      </c>
      <c r="H266" s="49">
        <v>623739.37600000005</v>
      </c>
      <c r="I266" s="49">
        <v>-20058.230880000003</v>
      </c>
      <c r="J266" s="49">
        <v>603681.14512</v>
      </c>
      <c r="K266" s="165">
        <v>-780661.81453867094</v>
      </c>
      <c r="L266" s="152">
        <v>0.43607773702901337</v>
      </c>
      <c r="M266" s="49">
        <v>1350142.9596586709</v>
      </c>
      <c r="N266" s="49">
        <v>623739.37600000005</v>
      </c>
      <c r="O266" s="49">
        <v>-20058.230880000003</v>
      </c>
      <c r="P266" s="49">
        <v>603681.14512</v>
      </c>
      <c r="Q266" s="165">
        <v>-746461.81453867094</v>
      </c>
      <c r="R266" s="152">
        <v>0.44712386995864228</v>
      </c>
      <c r="S266" s="49">
        <v>0</v>
      </c>
      <c r="T266" s="49">
        <v>0</v>
      </c>
      <c r="U266" s="49">
        <v>0</v>
      </c>
      <c r="V266" s="49">
        <v>264327.15700000001</v>
      </c>
      <c r="W266" s="49">
        <v>0</v>
      </c>
      <c r="X266" s="49">
        <v>0</v>
      </c>
      <c r="Y266" s="49">
        <v>154907.174</v>
      </c>
      <c r="Z266" s="49">
        <v>0</v>
      </c>
      <c r="AA266" s="49">
        <v>0</v>
      </c>
      <c r="AB266" s="49">
        <v>0</v>
      </c>
      <c r="AC266" s="49">
        <v>0</v>
      </c>
      <c r="AD266" s="49">
        <v>0</v>
      </c>
      <c r="AE266" s="49">
        <v>0</v>
      </c>
      <c r="AF266" s="49">
        <v>17908.344000000001</v>
      </c>
      <c r="AG266" s="49">
        <v>0</v>
      </c>
      <c r="AH266" s="49">
        <v>0</v>
      </c>
      <c r="AI266" s="49">
        <v>21669.096000000001</v>
      </c>
      <c r="AJ266" s="49">
        <v>8954.1720000000005</v>
      </c>
      <c r="AK266" s="49">
        <v>0</v>
      </c>
      <c r="AL266" s="49">
        <v>0</v>
      </c>
      <c r="AM266" s="49">
        <v>20415.511999999999</v>
      </c>
      <c r="AN266" s="49">
        <v>0</v>
      </c>
      <c r="AO266" s="49">
        <v>0</v>
      </c>
      <c r="AP266" s="49">
        <v>64358.205000000002</v>
      </c>
      <c r="AQ266" s="49">
        <v>25071.682000000001</v>
      </c>
      <c r="AR266" s="49">
        <v>22385.463</v>
      </c>
      <c r="AS266" s="49">
        <v>0</v>
      </c>
      <c r="AT266" s="49">
        <v>0</v>
      </c>
      <c r="AU266" s="49">
        <v>0</v>
      </c>
      <c r="AV266" s="49">
        <v>5372.5029999999997</v>
      </c>
      <c r="AW266" s="49">
        <v>0</v>
      </c>
      <c r="AX266" s="49">
        <v>0</v>
      </c>
      <c r="AY266" s="49">
        <v>0</v>
      </c>
      <c r="AZ266" s="49">
        <v>5820.2259999999997</v>
      </c>
      <c r="BA266" s="49">
        <v>5372.5159999999996</v>
      </c>
      <c r="BB266" s="49">
        <v>0</v>
      </c>
      <c r="BC266" s="49">
        <v>0</v>
      </c>
      <c r="BD266" s="49">
        <v>0</v>
      </c>
      <c r="BE266" s="49">
        <v>7177.326</v>
      </c>
      <c r="BF266" s="49">
        <v>0</v>
      </c>
      <c r="BG266" s="49">
        <v>0</v>
      </c>
      <c r="BH266" s="49">
        <v>0</v>
      </c>
      <c r="BI266" s="49"/>
      <c r="BJ266" s="152"/>
      <c r="BK266" s="49"/>
      <c r="BL266" s="152"/>
      <c r="BM266" s="149">
        <v>4.3655745685100555E-11</v>
      </c>
    </row>
    <row r="267" spans="2:65" ht="18" hidden="1" customHeight="1" outlineLevel="3">
      <c r="B267" s="166" t="s">
        <v>972</v>
      </c>
      <c r="C267" s="166" t="s">
        <v>305</v>
      </c>
      <c r="D267" s="166" t="s">
        <v>254</v>
      </c>
      <c r="E267" s="167" t="s">
        <v>64</v>
      </c>
      <c r="F267" s="166" t="s">
        <v>973</v>
      </c>
      <c r="G267" s="49">
        <v>1216677.4596586698</v>
      </c>
      <c r="H267" s="49">
        <v>573780.58200000005</v>
      </c>
      <c r="I267" s="49">
        <v>-24611.239799999996</v>
      </c>
      <c r="J267" s="49">
        <v>549169.34220000007</v>
      </c>
      <c r="K267" s="165">
        <v>-667508.1174586697</v>
      </c>
      <c r="L267" s="152">
        <v>0.45136805801766527</v>
      </c>
      <c r="M267" s="49">
        <v>1184757.4596586698</v>
      </c>
      <c r="N267" s="49">
        <v>573780.58200000005</v>
      </c>
      <c r="O267" s="49">
        <v>-24611.239799999996</v>
      </c>
      <c r="P267" s="49">
        <v>549169.34220000007</v>
      </c>
      <c r="Q267" s="165">
        <v>-635588.1174586697</v>
      </c>
      <c r="R267" s="152">
        <v>0.46352891701413429</v>
      </c>
      <c r="S267" s="49">
        <v>0</v>
      </c>
      <c r="T267" s="49">
        <v>0</v>
      </c>
      <c r="U267" s="49">
        <v>0</v>
      </c>
      <c r="V267" s="49">
        <v>169771.10200000001</v>
      </c>
      <c r="W267" s="49">
        <v>0</v>
      </c>
      <c r="X267" s="49">
        <v>5596.366</v>
      </c>
      <c r="Y267" s="49">
        <v>222063.467</v>
      </c>
      <c r="Z267" s="49">
        <v>0</v>
      </c>
      <c r="AA267" s="49">
        <v>0</v>
      </c>
      <c r="AB267" s="49">
        <v>0</v>
      </c>
      <c r="AC267" s="49">
        <v>0</v>
      </c>
      <c r="AD267" s="49">
        <v>0</v>
      </c>
      <c r="AE267" s="49">
        <v>0</v>
      </c>
      <c r="AF267" s="49">
        <v>10745.005999999999</v>
      </c>
      <c r="AG267" s="49">
        <v>0</v>
      </c>
      <c r="AH267" s="49">
        <v>0</v>
      </c>
      <c r="AI267" s="49">
        <v>19699.178</v>
      </c>
      <c r="AJ267" s="49">
        <v>3581.6680000000001</v>
      </c>
      <c r="AK267" s="49">
        <v>0</v>
      </c>
      <c r="AL267" s="49">
        <v>0</v>
      </c>
      <c r="AM267" s="49">
        <v>7521.5039999999999</v>
      </c>
      <c r="AN267" s="49">
        <v>0</v>
      </c>
      <c r="AO267" s="49">
        <v>0</v>
      </c>
      <c r="AP267" s="49">
        <v>0</v>
      </c>
      <c r="AQ267" s="49">
        <v>107450.065</v>
      </c>
      <c r="AR267" s="49">
        <v>13990.914000000001</v>
      </c>
      <c r="AS267" s="49">
        <v>0</v>
      </c>
      <c r="AT267" s="49">
        <v>0</v>
      </c>
      <c r="AU267" s="49">
        <v>0</v>
      </c>
      <c r="AV267" s="49">
        <v>1790.8340000000001</v>
      </c>
      <c r="AW267" s="49">
        <v>0</v>
      </c>
      <c r="AX267" s="49">
        <v>0</v>
      </c>
      <c r="AY267" s="49">
        <v>0</v>
      </c>
      <c r="AZ267" s="49">
        <v>4924.8059999999996</v>
      </c>
      <c r="BA267" s="49">
        <v>0</v>
      </c>
      <c r="BB267" s="49">
        <v>0</v>
      </c>
      <c r="BC267" s="49">
        <v>0</v>
      </c>
      <c r="BD267" s="49">
        <v>0</v>
      </c>
      <c r="BE267" s="49">
        <v>6645.6719999999996</v>
      </c>
      <c r="BF267" s="49">
        <v>0</v>
      </c>
      <c r="BG267" s="49">
        <v>0</v>
      </c>
      <c r="BH267" s="49">
        <v>0</v>
      </c>
      <c r="BI267" s="49"/>
      <c r="BJ267" s="166"/>
      <c r="BK267" s="166"/>
      <c r="BL267" s="166"/>
      <c r="BM267" s="149">
        <v>1.0186340659856796E-10</v>
      </c>
    </row>
    <row r="268" spans="2:65" ht="18" hidden="1" customHeight="1" outlineLevel="3">
      <c r="B268" s="166" t="s">
        <v>972</v>
      </c>
      <c r="C268" s="166" t="s">
        <v>305</v>
      </c>
      <c r="D268" s="166" t="s">
        <v>1286</v>
      </c>
      <c r="E268" s="167" t="s">
        <v>186</v>
      </c>
      <c r="F268" s="166" t="s">
        <v>129</v>
      </c>
      <c r="G268" s="49">
        <v>927412.47118476499</v>
      </c>
      <c r="H268" s="49">
        <v>432548.12099999998</v>
      </c>
      <c r="I268" s="49">
        <v>0</v>
      </c>
      <c r="J268" s="49">
        <v>432548.12099999998</v>
      </c>
      <c r="K268" s="165">
        <v>-494864.350184765</v>
      </c>
      <c r="L268" s="152">
        <v>0.4664031748973807</v>
      </c>
      <c r="M268" s="49">
        <v>904612.47118476499</v>
      </c>
      <c r="N268" s="49">
        <v>432548.12099999998</v>
      </c>
      <c r="O268" s="49">
        <v>0</v>
      </c>
      <c r="P268" s="49">
        <v>432548.12099999998</v>
      </c>
      <c r="Q268" s="165">
        <v>-472064.350184765</v>
      </c>
      <c r="R268" s="152">
        <v>0.47815847645068893</v>
      </c>
      <c r="S268" s="49">
        <v>0</v>
      </c>
      <c r="T268" s="49">
        <v>0</v>
      </c>
      <c r="U268" s="49">
        <v>0</v>
      </c>
      <c r="V268" s="49">
        <v>241762.644</v>
      </c>
      <c r="W268" s="49">
        <v>0</v>
      </c>
      <c r="X268" s="49">
        <v>0</v>
      </c>
      <c r="Y268" s="49">
        <v>80587.547999999995</v>
      </c>
      <c r="Z268" s="49">
        <v>0</v>
      </c>
      <c r="AA268" s="49">
        <v>0</v>
      </c>
      <c r="AB268" s="49">
        <v>0</v>
      </c>
      <c r="AC268" s="49">
        <v>0</v>
      </c>
      <c r="AD268" s="49">
        <v>0</v>
      </c>
      <c r="AE268" s="49">
        <v>0</v>
      </c>
      <c r="AF268" s="49">
        <v>17908.344000000001</v>
      </c>
      <c r="AG268" s="49">
        <v>0</v>
      </c>
      <c r="AH268" s="49">
        <v>0</v>
      </c>
      <c r="AI268" s="49">
        <v>44770.86</v>
      </c>
      <c r="AJ268" s="49">
        <v>3581.6689999999999</v>
      </c>
      <c r="AK268" s="49">
        <v>0</v>
      </c>
      <c r="AL268" s="49">
        <v>0</v>
      </c>
      <c r="AM268" s="49">
        <v>5372.5029999999997</v>
      </c>
      <c r="AN268" s="49">
        <v>0</v>
      </c>
      <c r="AO268" s="49">
        <v>0</v>
      </c>
      <c r="AP268" s="49">
        <v>8394.5480000000007</v>
      </c>
      <c r="AQ268" s="49">
        <v>0</v>
      </c>
      <c r="AR268" s="49">
        <v>13990.914000000001</v>
      </c>
      <c r="AS268" s="49">
        <v>0</v>
      </c>
      <c r="AT268" s="49">
        <v>0</v>
      </c>
      <c r="AU268" s="49">
        <v>0</v>
      </c>
      <c r="AV268" s="49">
        <v>4118.9189999999999</v>
      </c>
      <c r="AW268" s="49">
        <v>0</v>
      </c>
      <c r="AX268" s="49">
        <v>0</v>
      </c>
      <c r="AY268" s="49">
        <v>0</v>
      </c>
      <c r="AZ268" s="49">
        <v>3805.5320000000002</v>
      </c>
      <c r="BA268" s="49">
        <v>5596.3710000000001</v>
      </c>
      <c r="BB268" s="49">
        <v>0</v>
      </c>
      <c r="BC268" s="49">
        <v>0</v>
      </c>
      <c r="BD268" s="49">
        <v>0</v>
      </c>
      <c r="BE268" s="49">
        <v>2658.2689999999998</v>
      </c>
      <c r="BF268" s="49">
        <v>0</v>
      </c>
      <c r="BG268" s="49">
        <v>0</v>
      </c>
      <c r="BH268" s="49">
        <v>0</v>
      </c>
      <c r="BI268" s="49"/>
      <c r="BJ268" s="166"/>
      <c r="BK268" s="166"/>
      <c r="BL268" s="166"/>
      <c r="BM268" s="149">
        <v>-5.8207660913467407E-11</v>
      </c>
    </row>
    <row r="269" spans="2:65" ht="18" hidden="1" customHeight="1" outlineLevel="3">
      <c r="B269" s="166" t="s">
        <v>972</v>
      </c>
      <c r="C269" s="166" t="s">
        <v>305</v>
      </c>
      <c r="D269" s="166" t="s">
        <v>255</v>
      </c>
      <c r="E269" s="167" t="s">
        <v>186</v>
      </c>
      <c r="F269" s="166" t="s">
        <v>129</v>
      </c>
      <c r="G269" s="49"/>
      <c r="H269" s="49">
        <v>0</v>
      </c>
      <c r="I269" s="49">
        <v>-20451.23964</v>
      </c>
      <c r="J269" s="49">
        <v>-20451.23964</v>
      </c>
      <c r="K269" s="165">
        <v>-20451.23964</v>
      </c>
      <c r="L269" s="152">
        <v>1</v>
      </c>
      <c r="M269" s="49"/>
      <c r="N269" s="49">
        <v>0</v>
      </c>
      <c r="O269" s="49">
        <v>-20451.23964</v>
      </c>
      <c r="P269" s="49">
        <v>-20451.23964</v>
      </c>
      <c r="Q269" s="165">
        <v>-20451.23964</v>
      </c>
      <c r="R269" s="152">
        <v>1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49">
        <v>0</v>
      </c>
      <c r="AA269" s="49">
        <v>0</v>
      </c>
      <c r="AB269" s="49">
        <v>0</v>
      </c>
      <c r="AC269" s="49">
        <v>0</v>
      </c>
      <c r="AD269" s="49">
        <v>0</v>
      </c>
      <c r="AE269" s="49">
        <v>0</v>
      </c>
      <c r="AF269" s="49">
        <v>0</v>
      </c>
      <c r="AG269" s="49">
        <v>0</v>
      </c>
      <c r="AH269" s="49">
        <v>0</v>
      </c>
      <c r="AI269" s="49">
        <v>0</v>
      </c>
      <c r="AJ269" s="49">
        <v>0</v>
      </c>
      <c r="AK269" s="49">
        <v>0</v>
      </c>
      <c r="AL269" s="49">
        <v>0</v>
      </c>
      <c r="AM269" s="49">
        <v>0</v>
      </c>
      <c r="AN269" s="49">
        <v>0</v>
      </c>
      <c r="AO269" s="49">
        <v>0</v>
      </c>
      <c r="AP269" s="49">
        <v>0</v>
      </c>
      <c r="AQ269" s="49">
        <v>0</v>
      </c>
      <c r="AR269" s="49">
        <v>0</v>
      </c>
      <c r="AS269" s="49">
        <v>0</v>
      </c>
      <c r="AT269" s="49">
        <v>0</v>
      </c>
      <c r="AU269" s="49">
        <v>0</v>
      </c>
      <c r="AV269" s="49">
        <v>0</v>
      </c>
      <c r="AW269" s="49">
        <v>0</v>
      </c>
      <c r="AX269" s="49">
        <v>0</v>
      </c>
      <c r="AY269" s="49">
        <v>0</v>
      </c>
      <c r="AZ269" s="49">
        <v>0</v>
      </c>
      <c r="BA269" s="49">
        <v>0</v>
      </c>
      <c r="BB269" s="49">
        <v>0</v>
      </c>
      <c r="BC269" s="49">
        <v>0</v>
      </c>
      <c r="BD269" s="49">
        <v>0</v>
      </c>
      <c r="BE269" s="49">
        <v>0</v>
      </c>
      <c r="BF269" s="49">
        <v>0</v>
      </c>
      <c r="BG269" s="49">
        <v>0</v>
      </c>
      <c r="BH269" s="49">
        <v>0</v>
      </c>
      <c r="BI269" s="49"/>
      <c r="BJ269" s="166"/>
      <c r="BK269" s="166"/>
      <c r="BL269" s="166"/>
      <c r="BM269" s="149">
        <v>0</v>
      </c>
    </row>
    <row r="270" spans="2:65" ht="18" hidden="1" customHeight="1" outlineLevel="3">
      <c r="B270" s="166" t="s">
        <v>972</v>
      </c>
      <c r="C270" s="166" t="s">
        <v>213</v>
      </c>
      <c r="D270" s="166" t="s">
        <v>256</v>
      </c>
      <c r="E270" s="167" t="s">
        <v>75</v>
      </c>
      <c r="F270" s="166" t="s">
        <v>974</v>
      </c>
      <c r="G270" s="49">
        <v>374764.98847390601</v>
      </c>
      <c r="H270" s="49">
        <v>371099.18400000001</v>
      </c>
      <c r="I270" s="49">
        <v>-8442.1418400000002</v>
      </c>
      <c r="J270" s="49">
        <v>362657.04216000001</v>
      </c>
      <c r="K270" s="165">
        <v>-12107.946313905995</v>
      </c>
      <c r="L270" s="152">
        <v>0.9676918957578956</v>
      </c>
      <c r="M270" s="49">
        <v>365644.98847390601</v>
      </c>
      <c r="N270" s="49">
        <v>371099.18400000001</v>
      </c>
      <c r="O270" s="49">
        <v>-8442.1418400000002</v>
      </c>
      <c r="P270" s="49">
        <v>362657.04216000001</v>
      </c>
      <c r="Q270" s="165">
        <v>-2987.9463139059953</v>
      </c>
      <c r="R270" s="152">
        <v>0.99182828588359218</v>
      </c>
      <c r="S270" s="49">
        <v>4029.3679999999999</v>
      </c>
      <c r="T270" s="49">
        <v>0</v>
      </c>
      <c r="U270" s="49">
        <v>0</v>
      </c>
      <c r="V270" s="49">
        <v>143266.75200000001</v>
      </c>
      <c r="W270" s="49">
        <v>0</v>
      </c>
      <c r="X270" s="49">
        <v>0</v>
      </c>
      <c r="Y270" s="49">
        <v>71633.376999999993</v>
      </c>
      <c r="Z270" s="49">
        <v>0</v>
      </c>
      <c r="AA270" s="49">
        <v>0</v>
      </c>
      <c r="AB270" s="49">
        <v>0</v>
      </c>
      <c r="AC270" s="49">
        <v>3357.828</v>
      </c>
      <c r="AD270" s="49">
        <v>0</v>
      </c>
      <c r="AE270" s="49">
        <v>0</v>
      </c>
      <c r="AF270" s="49">
        <v>8954.1720000000005</v>
      </c>
      <c r="AG270" s="49">
        <v>1585.634</v>
      </c>
      <c r="AH270" s="49">
        <v>0</v>
      </c>
      <c r="AI270" s="49">
        <v>10745.005999999999</v>
      </c>
      <c r="AJ270" s="49">
        <v>30444.185000000001</v>
      </c>
      <c r="AK270" s="49">
        <v>0</v>
      </c>
      <c r="AL270" s="49">
        <v>0</v>
      </c>
      <c r="AM270" s="49">
        <v>21490.012999999999</v>
      </c>
      <c r="AN270" s="49">
        <v>0</v>
      </c>
      <c r="AO270" s="49">
        <v>0</v>
      </c>
      <c r="AP270" s="49">
        <v>8394.5480000000007</v>
      </c>
      <c r="AQ270" s="49">
        <v>29548.768</v>
      </c>
      <c r="AR270" s="49">
        <v>25183.645</v>
      </c>
      <c r="AS270" s="49">
        <v>0</v>
      </c>
      <c r="AT270" s="49">
        <v>0</v>
      </c>
      <c r="AU270" s="49">
        <v>0</v>
      </c>
      <c r="AV270" s="49">
        <v>3581.6680000000001</v>
      </c>
      <c r="AW270" s="49">
        <v>0</v>
      </c>
      <c r="AX270" s="49">
        <v>0</v>
      </c>
      <c r="AY270" s="49">
        <v>0</v>
      </c>
      <c r="AZ270" s="49">
        <v>2238.5479999999998</v>
      </c>
      <c r="BA270" s="49">
        <v>0</v>
      </c>
      <c r="BB270" s="49">
        <v>0</v>
      </c>
      <c r="BC270" s="49">
        <v>0</v>
      </c>
      <c r="BD270" s="49">
        <v>0</v>
      </c>
      <c r="BE270" s="49">
        <v>6645.6719999999996</v>
      </c>
      <c r="BF270" s="49">
        <v>0</v>
      </c>
      <c r="BG270" s="49">
        <v>0</v>
      </c>
      <c r="BH270" s="49">
        <v>0</v>
      </c>
      <c r="BI270" s="49"/>
      <c r="BJ270" s="166"/>
      <c r="BK270" s="166"/>
      <c r="BL270" s="166"/>
      <c r="BM270" s="149">
        <v>0</v>
      </c>
    </row>
    <row r="271" spans="2:65" ht="18" hidden="1" customHeight="1" outlineLevel="3">
      <c r="B271" s="166" t="s">
        <v>972</v>
      </c>
      <c r="C271" s="166" t="s">
        <v>213</v>
      </c>
      <c r="D271" s="166" t="s">
        <v>257</v>
      </c>
      <c r="E271" s="167" t="s">
        <v>975</v>
      </c>
      <c r="F271" s="166" t="s">
        <v>976</v>
      </c>
      <c r="G271" s="49">
        <v>361464.98847390601</v>
      </c>
      <c r="H271" s="49">
        <v>52256.004999999997</v>
      </c>
      <c r="I271" s="49">
        <v>-6617.7799199999999</v>
      </c>
      <c r="J271" s="49">
        <v>45638.225079999997</v>
      </c>
      <c r="K271" s="165">
        <v>-315826.763393906</v>
      </c>
      <c r="L271" s="152">
        <v>0.12625904730824186</v>
      </c>
      <c r="M271" s="49">
        <v>352344.98847390601</v>
      </c>
      <c r="N271" s="49">
        <v>52256.004999999997</v>
      </c>
      <c r="O271" s="49">
        <v>-6617.7799199999999</v>
      </c>
      <c r="P271" s="49">
        <v>45638.225079999997</v>
      </c>
      <c r="Q271" s="165">
        <v>-306706.763393906</v>
      </c>
      <c r="R271" s="152">
        <v>0.12952710148559379</v>
      </c>
      <c r="S271" s="49">
        <v>0</v>
      </c>
      <c r="T271" s="49">
        <v>0</v>
      </c>
      <c r="U271" s="49">
        <v>0</v>
      </c>
      <c r="V271" s="49">
        <v>5372.5029999999997</v>
      </c>
      <c r="W271" s="49">
        <v>0</v>
      </c>
      <c r="X271" s="49">
        <v>0</v>
      </c>
      <c r="Y271" s="49">
        <v>3581.6689999999999</v>
      </c>
      <c r="Z271" s="49">
        <v>0</v>
      </c>
      <c r="AA271" s="49">
        <v>0</v>
      </c>
      <c r="AB271" s="49">
        <v>0</v>
      </c>
      <c r="AC271" s="49">
        <v>0</v>
      </c>
      <c r="AD271" s="49">
        <v>0</v>
      </c>
      <c r="AE271" s="49">
        <v>0</v>
      </c>
      <c r="AF271" s="49">
        <v>8954.1720000000005</v>
      </c>
      <c r="AG271" s="49">
        <v>0</v>
      </c>
      <c r="AH271" s="49">
        <v>0</v>
      </c>
      <c r="AI271" s="49">
        <v>8954.1720000000005</v>
      </c>
      <c r="AJ271" s="49">
        <v>0</v>
      </c>
      <c r="AK271" s="49">
        <v>0</v>
      </c>
      <c r="AL271" s="49">
        <v>0</v>
      </c>
      <c r="AM271" s="49">
        <v>11819.508</v>
      </c>
      <c r="AN271" s="49">
        <v>0</v>
      </c>
      <c r="AO271" s="49">
        <v>0</v>
      </c>
      <c r="AP271" s="49">
        <v>0</v>
      </c>
      <c r="AQ271" s="49">
        <v>0</v>
      </c>
      <c r="AR271" s="49">
        <v>8394.5480000000007</v>
      </c>
      <c r="AS271" s="49">
        <v>0</v>
      </c>
      <c r="AT271" s="49">
        <v>0</v>
      </c>
      <c r="AU271" s="49">
        <v>0</v>
      </c>
      <c r="AV271" s="49">
        <v>1611.751</v>
      </c>
      <c r="AW271" s="49">
        <v>0</v>
      </c>
      <c r="AX271" s="49">
        <v>0</v>
      </c>
      <c r="AY271" s="49">
        <v>0</v>
      </c>
      <c r="AZ271" s="49">
        <v>2238.5479999999998</v>
      </c>
      <c r="BA271" s="49">
        <v>0</v>
      </c>
      <c r="BB271" s="49">
        <v>0</v>
      </c>
      <c r="BC271" s="49">
        <v>0</v>
      </c>
      <c r="BD271" s="49">
        <v>0</v>
      </c>
      <c r="BE271" s="49">
        <v>1329.134</v>
      </c>
      <c r="BF271" s="49">
        <v>0</v>
      </c>
      <c r="BG271" s="49">
        <v>0</v>
      </c>
      <c r="BH271" s="49">
        <v>0</v>
      </c>
      <c r="BI271" s="49"/>
      <c r="BJ271" s="166"/>
      <c r="BK271" s="166"/>
      <c r="BL271" s="166"/>
      <c r="BM271" s="149">
        <v>0</v>
      </c>
    </row>
    <row r="272" spans="2:65" ht="18" hidden="1" customHeight="1" outlineLevel="3">
      <c r="B272" s="166" t="s">
        <v>972</v>
      </c>
      <c r="C272" s="166" t="s">
        <v>130</v>
      </c>
      <c r="D272" s="166" t="s">
        <v>258</v>
      </c>
      <c r="E272" s="167" t="s">
        <v>977</v>
      </c>
      <c r="F272" s="166" t="s">
        <v>978</v>
      </c>
      <c r="G272" s="49">
        <v>521297.48271085898</v>
      </c>
      <c r="H272" s="49">
        <v>315102.93800000002</v>
      </c>
      <c r="I272" s="49">
        <v>-12838.039919999999</v>
      </c>
      <c r="J272" s="49">
        <v>302264.89808000001</v>
      </c>
      <c r="K272" s="165">
        <v>-219032.58463085897</v>
      </c>
      <c r="L272" s="152">
        <v>0.57983187739207476</v>
      </c>
      <c r="M272" s="49">
        <v>507617.48271085898</v>
      </c>
      <c r="N272" s="49">
        <v>315102.93800000002</v>
      </c>
      <c r="O272" s="49">
        <v>-12838.039919999999</v>
      </c>
      <c r="P272" s="49">
        <v>302264.89808000001</v>
      </c>
      <c r="Q272" s="165">
        <v>-205352.58463085897</v>
      </c>
      <c r="R272" s="152">
        <v>0.59545801390802644</v>
      </c>
      <c r="S272" s="49">
        <v>0</v>
      </c>
      <c r="T272" s="49">
        <v>0</v>
      </c>
      <c r="U272" s="49">
        <v>0</v>
      </c>
      <c r="V272" s="49">
        <v>80587.547999999995</v>
      </c>
      <c r="W272" s="49">
        <v>0</v>
      </c>
      <c r="X272" s="49">
        <v>1399.0909999999999</v>
      </c>
      <c r="Y272" s="49">
        <v>71633.375</v>
      </c>
      <c r="Z272" s="49">
        <v>0</v>
      </c>
      <c r="AA272" s="49">
        <v>0</v>
      </c>
      <c r="AB272" s="49">
        <v>0</v>
      </c>
      <c r="AC272" s="49">
        <v>0</v>
      </c>
      <c r="AD272" s="49">
        <v>0</v>
      </c>
      <c r="AE272" s="49">
        <v>0</v>
      </c>
      <c r="AF272" s="49">
        <v>17908.344000000001</v>
      </c>
      <c r="AG272" s="49">
        <v>0</v>
      </c>
      <c r="AH272" s="49">
        <v>0</v>
      </c>
      <c r="AI272" s="49">
        <v>35816.688000000002</v>
      </c>
      <c r="AJ272" s="49">
        <v>53725.031999999999</v>
      </c>
      <c r="AK272" s="49">
        <v>0</v>
      </c>
      <c r="AL272" s="49">
        <v>0</v>
      </c>
      <c r="AM272" s="49">
        <v>7163.3379999999997</v>
      </c>
      <c r="AN272" s="49">
        <v>0</v>
      </c>
      <c r="AO272" s="49">
        <v>0</v>
      </c>
      <c r="AP272" s="49">
        <v>1399.0909999999999</v>
      </c>
      <c r="AQ272" s="49">
        <v>17908.344000000001</v>
      </c>
      <c r="AR272" s="49">
        <v>12591.823</v>
      </c>
      <c r="AS272" s="49">
        <v>0</v>
      </c>
      <c r="AT272" s="49">
        <v>0</v>
      </c>
      <c r="AU272" s="49">
        <v>0</v>
      </c>
      <c r="AV272" s="49">
        <v>8954.1720000000005</v>
      </c>
      <c r="AW272" s="49">
        <v>0</v>
      </c>
      <c r="AX272" s="49">
        <v>0</v>
      </c>
      <c r="AY272" s="49">
        <v>0</v>
      </c>
      <c r="AZ272" s="49">
        <v>0</v>
      </c>
      <c r="BA272" s="49">
        <v>3357.8229999999999</v>
      </c>
      <c r="BB272" s="49">
        <v>0</v>
      </c>
      <c r="BC272" s="49">
        <v>0</v>
      </c>
      <c r="BD272" s="49">
        <v>0</v>
      </c>
      <c r="BE272" s="49">
        <v>2658.2689999999998</v>
      </c>
      <c r="BF272" s="49">
        <v>0</v>
      </c>
      <c r="BG272" s="49">
        <v>0</v>
      </c>
      <c r="BH272" s="49">
        <v>0</v>
      </c>
      <c r="BI272" s="49"/>
      <c r="BJ272" s="166"/>
      <c r="BK272" s="166"/>
      <c r="BL272" s="166"/>
      <c r="BM272" s="149">
        <v>-4.7293724492192268E-11</v>
      </c>
    </row>
    <row r="273" spans="2:65" ht="18" hidden="1" customHeight="1" outlineLevel="3">
      <c r="B273" s="166" t="s">
        <v>972</v>
      </c>
      <c r="C273" s="166" t="s">
        <v>130</v>
      </c>
      <c r="D273" s="166" t="s">
        <v>348</v>
      </c>
      <c r="E273" s="167" t="s">
        <v>349</v>
      </c>
      <c r="F273" s="166" t="s">
        <v>979</v>
      </c>
      <c r="G273" s="49">
        <v>374764.98847390601</v>
      </c>
      <c r="H273" s="49">
        <v>380832.17099999997</v>
      </c>
      <c r="I273" s="49">
        <v>-8855.399519999999</v>
      </c>
      <c r="J273" s="49">
        <v>371976.77148</v>
      </c>
      <c r="K273" s="165">
        <v>-2788.2169939060113</v>
      </c>
      <c r="L273" s="152">
        <v>0.99256009211196594</v>
      </c>
      <c r="M273" s="49">
        <v>365644.98847390601</v>
      </c>
      <c r="N273" s="49">
        <v>380832.17099999997</v>
      </c>
      <c r="O273" s="49">
        <v>-8855.399519999999</v>
      </c>
      <c r="P273" s="49">
        <v>371976.77148</v>
      </c>
      <c r="Q273" s="165">
        <v>6331.7830060939887</v>
      </c>
      <c r="R273" s="152">
        <v>1.0173167504155356</v>
      </c>
      <c r="S273" s="49">
        <v>0</v>
      </c>
      <c r="T273" s="49">
        <v>0</v>
      </c>
      <c r="U273" s="49">
        <v>0</v>
      </c>
      <c r="V273" s="49">
        <v>259670.989</v>
      </c>
      <c r="W273" s="49">
        <v>0</v>
      </c>
      <c r="X273" s="49">
        <v>4197.2740000000003</v>
      </c>
      <c r="Y273" s="49">
        <v>71633.375</v>
      </c>
      <c r="Z273" s="49">
        <v>0</v>
      </c>
      <c r="AA273" s="49">
        <v>0</v>
      </c>
      <c r="AB273" s="49">
        <v>0</v>
      </c>
      <c r="AC273" s="49">
        <v>0</v>
      </c>
      <c r="AD273" s="49">
        <v>0</v>
      </c>
      <c r="AE273" s="49">
        <v>0</v>
      </c>
      <c r="AF273" s="49">
        <v>8954.1720000000005</v>
      </c>
      <c r="AG273" s="49">
        <v>0</v>
      </c>
      <c r="AH273" s="49">
        <v>0</v>
      </c>
      <c r="AI273" s="49">
        <v>8954.1720000000005</v>
      </c>
      <c r="AJ273" s="49">
        <v>0</v>
      </c>
      <c r="AK273" s="49">
        <v>0</v>
      </c>
      <c r="AL273" s="49">
        <v>0</v>
      </c>
      <c r="AM273" s="49">
        <v>0</v>
      </c>
      <c r="AN273" s="49">
        <v>0</v>
      </c>
      <c r="AO273" s="49">
        <v>0</v>
      </c>
      <c r="AP273" s="49">
        <v>4197.2740000000003</v>
      </c>
      <c r="AQ273" s="49">
        <v>0</v>
      </c>
      <c r="AR273" s="49">
        <v>11192.731</v>
      </c>
      <c r="AS273" s="49">
        <v>0</v>
      </c>
      <c r="AT273" s="49">
        <v>0</v>
      </c>
      <c r="AU273" s="49">
        <v>0</v>
      </c>
      <c r="AV273" s="49">
        <v>0</v>
      </c>
      <c r="AW273" s="49">
        <v>0</v>
      </c>
      <c r="AX273" s="49">
        <v>0</v>
      </c>
      <c r="AY273" s="49">
        <v>0</v>
      </c>
      <c r="AZ273" s="49">
        <v>3357.8229999999999</v>
      </c>
      <c r="BA273" s="49">
        <v>3357.8229999999999</v>
      </c>
      <c r="BB273" s="49">
        <v>0</v>
      </c>
      <c r="BC273" s="49">
        <v>0</v>
      </c>
      <c r="BD273" s="49">
        <v>0</v>
      </c>
      <c r="BE273" s="49">
        <v>5316.5379999999996</v>
      </c>
      <c r="BF273" s="49">
        <v>0</v>
      </c>
      <c r="BG273" s="49">
        <v>0</v>
      </c>
      <c r="BH273" s="49">
        <v>0</v>
      </c>
      <c r="BI273" s="49"/>
      <c r="BJ273" s="166"/>
      <c r="BK273" s="166"/>
      <c r="BL273" s="166"/>
      <c r="BM273" s="149">
        <v>-8.0035533756017685E-11</v>
      </c>
    </row>
    <row r="274" spans="2:65" ht="18" hidden="1" customHeight="1" outlineLevel="3">
      <c r="B274" s="166" t="s">
        <v>972</v>
      </c>
      <c r="C274" s="166" t="s">
        <v>329</v>
      </c>
      <c r="D274" s="166" t="s">
        <v>339</v>
      </c>
      <c r="E274" s="167" t="s">
        <v>345</v>
      </c>
      <c r="F274" s="166" t="s">
        <v>980</v>
      </c>
      <c r="G274" s="49">
        <v>373464.98847389669</v>
      </c>
      <c r="H274" s="49">
        <v>372532.76699999999</v>
      </c>
      <c r="I274" s="49">
        <v>-6322.0402799999993</v>
      </c>
      <c r="J274" s="49">
        <v>366210.72671999998</v>
      </c>
      <c r="K274" s="165">
        <v>-7254.261753896717</v>
      </c>
      <c r="L274" s="152">
        <v>0.98057579163299868</v>
      </c>
      <c r="M274" s="49">
        <v>364344.98847389669</v>
      </c>
      <c r="N274" s="49">
        <v>372532.76699999999</v>
      </c>
      <c r="O274" s="49">
        <v>-6322.0402799999993</v>
      </c>
      <c r="P274" s="49">
        <v>366210.72671999998</v>
      </c>
      <c r="Q274" s="165">
        <v>1865.738246103283</v>
      </c>
      <c r="R274" s="152">
        <v>1.0051208011778017</v>
      </c>
      <c r="S274" s="49">
        <v>0</v>
      </c>
      <c r="T274" s="49">
        <v>0</v>
      </c>
      <c r="U274" s="49">
        <v>0</v>
      </c>
      <c r="V274" s="49">
        <v>112822.567</v>
      </c>
      <c r="W274" s="49">
        <v>0</v>
      </c>
      <c r="X274" s="49">
        <v>0</v>
      </c>
      <c r="Y274" s="49">
        <v>178188.022</v>
      </c>
      <c r="Z274" s="49">
        <v>0</v>
      </c>
      <c r="AA274" s="49">
        <v>0</v>
      </c>
      <c r="AB274" s="49">
        <v>0</v>
      </c>
      <c r="AC274" s="49">
        <v>0</v>
      </c>
      <c r="AD274" s="49">
        <v>0</v>
      </c>
      <c r="AE274" s="49">
        <v>0</v>
      </c>
      <c r="AF274" s="49">
        <v>8954.1720000000005</v>
      </c>
      <c r="AG274" s="49">
        <v>0</v>
      </c>
      <c r="AH274" s="49">
        <v>0</v>
      </c>
      <c r="AI274" s="49">
        <v>8954.1720000000005</v>
      </c>
      <c r="AJ274" s="49">
        <v>1790.8340000000001</v>
      </c>
      <c r="AK274" s="49">
        <v>0</v>
      </c>
      <c r="AL274" s="49">
        <v>0</v>
      </c>
      <c r="AM274" s="49">
        <v>0</v>
      </c>
      <c r="AN274" s="49">
        <v>0</v>
      </c>
      <c r="AO274" s="49">
        <v>0</v>
      </c>
      <c r="AP274" s="49">
        <v>8394.5490000000009</v>
      </c>
      <c r="AQ274" s="49">
        <v>33488.603000000003</v>
      </c>
      <c r="AR274" s="49">
        <v>11192.731</v>
      </c>
      <c r="AS274" s="49">
        <v>0</v>
      </c>
      <c r="AT274" s="49">
        <v>0</v>
      </c>
      <c r="AU274" s="49">
        <v>0</v>
      </c>
      <c r="AV274" s="49">
        <v>1611.751</v>
      </c>
      <c r="AW274" s="49">
        <v>0</v>
      </c>
      <c r="AX274" s="49">
        <v>0</v>
      </c>
      <c r="AY274" s="49">
        <v>0</v>
      </c>
      <c r="AZ274" s="49">
        <v>0</v>
      </c>
      <c r="BA274" s="49">
        <v>4477.0969999999998</v>
      </c>
      <c r="BB274" s="49">
        <v>0</v>
      </c>
      <c r="BC274" s="49">
        <v>0</v>
      </c>
      <c r="BD274" s="49">
        <v>0</v>
      </c>
      <c r="BE274" s="49">
        <v>2658.2689999999998</v>
      </c>
      <c r="BF274" s="49">
        <v>0</v>
      </c>
      <c r="BG274" s="49">
        <v>0</v>
      </c>
      <c r="BH274" s="49">
        <v>0</v>
      </c>
      <c r="BI274" s="49"/>
      <c r="BJ274" s="166"/>
      <c r="BK274" s="166"/>
      <c r="BL274" s="166"/>
      <c r="BM274" s="149">
        <v>1.6370904631912708E-11</v>
      </c>
    </row>
    <row r="275" spans="2:65" ht="18" hidden="1" customHeight="1" outlineLevel="2">
      <c r="B275" s="158" t="s">
        <v>972</v>
      </c>
      <c r="C275" s="158" t="e">
        <v>#N/A</v>
      </c>
      <c r="D275" s="158"/>
      <c r="E275" s="159" t="s">
        <v>981</v>
      </c>
      <c r="F275" s="158"/>
      <c r="G275" s="160">
        <v>5534190.3271085797</v>
      </c>
      <c r="H275" s="160">
        <v>3121891.1440000003</v>
      </c>
      <c r="I275" s="160">
        <v>-108196.1118</v>
      </c>
      <c r="J275" s="160">
        <v>3013695.0322000002</v>
      </c>
      <c r="K275" s="168">
        <v>-2520495.2949085794</v>
      </c>
      <c r="L275" s="161">
        <v>0.54455934004252982</v>
      </c>
      <c r="M275" s="160">
        <v>5395110.3271085797</v>
      </c>
      <c r="N275" s="160">
        <v>3121891.1440000003</v>
      </c>
      <c r="O275" s="160">
        <v>-108196.1118</v>
      </c>
      <c r="P275" s="160">
        <v>3013695.0322000002</v>
      </c>
      <c r="Q275" s="168">
        <v>-2381415.2949085794</v>
      </c>
      <c r="R275" s="161">
        <v>0.55859747984340857</v>
      </c>
      <c r="S275" s="160">
        <v>4029.3679999999999</v>
      </c>
      <c r="T275" s="160">
        <v>0</v>
      </c>
      <c r="U275" s="160">
        <v>0</v>
      </c>
      <c r="V275" s="160">
        <v>1277581.2620000001</v>
      </c>
      <c r="W275" s="160">
        <v>0</v>
      </c>
      <c r="X275" s="160">
        <v>11192.731</v>
      </c>
      <c r="Y275" s="160">
        <v>854228.00699999998</v>
      </c>
      <c r="Z275" s="160">
        <v>0</v>
      </c>
      <c r="AA275" s="160">
        <v>0</v>
      </c>
      <c r="AB275" s="160">
        <v>0</v>
      </c>
      <c r="AC275" s="160">
        <v>3357.828</v>
      </c>
      <c r="AD275" s="160">
        <v>0</v>
      </c>
      <c r="AE275" s="160">
        <v>0</v>
      </c>
      <c r="AF275" s="160">
        <v>100286.72600000001</v>
      </c>
      <c r="AG275" s="160">
        <v>1585.634</v>
      </c>
      <c r="AH275" s="160">
        <v>0</v>
      </c>
      <c r="AI275" s="160">
        <v>159563.34399999998</v>
      </c>
      <c r="AJ275" s="160">
        <v>102077.56</v>
      </c>
      <c r="AK275" s="160">
        <v>0</v>
      </c>
      <c r="AL275" s="160">
        <v>0</v>
      </c>
      <c r="AM275" s="160">
        <v>73782.377999999997</v>
      </c>
      <c r="AN275" s="160">
        <v>0</v>
      </c>
      <c r="AO275" s="160">
        <v>0</v>
      </c>
      <c r="AP275" s="160">
        <v>95138.214999999997</v>
      </c>
      <c r="AQ275" s="160">
        <v>213467.46200000003</v>
      </c>
      <c r="AR275" s="160">
        <v>118922.769</v>
      </c>
      <c r="AS275" s="160">
        <v>0</v>
      </c>
      <c r="AT275" s="160">
        <v>0</v>
      </c>
      <c r="AU275" s="160">
        <v>0</v>
      </c>
      <c r="AV275" s="160">
        <v>27041.598000000002</v>
      </c>
      <c r="AW275" s="160">
        <v>0</v>
      </c>
      <c r="AX275" s="160">
        <v>0</v>
      </c>
      <c r="AY275" s="160">
        <v>0</v>
      </c>
      <c r="AZ275" s="160">
        <v>22385.482999999997</v>
      </c>
      <c r="BA275" s="160">
        <v>22161.629999999997</v>
      </c>
      <c r="BB275" s="160">
        <v>0</v>
      </c>
      <c r="BC275" s="160">
        <v>0</v>
      </c>
      <c r="BD275" s="160">
        <v>0</v>
      </c>
      <c r="BE275" s="160">
        <v>35089.148999999998</v>
      </c>
      <c r="BF275" s="160">
        <v>0</v>
      </c>
      <c r="BG275" s="160">
        <v>0</v>
      </c>
      <c r="BH275" s="160">
        <v>0</v>
      </c>
      <c r="BI275" s="160"/>
      <c r="BJ275" s="161"/>
      <c r="BK275" s="160"/>
      <c r="BL275" s="161"/>
      <c r="BM275" s="149">
        <v>-3.92901711165905E-10</v>
      </c>
    </row>
    <row r="276" spans="2:65" ht="18" hidden="1" customHeight="1" outlineLevel="3">
      <c r="B276" s="166" t="s">
        <v>972</v>
      </c>
      <c r="C276" s="166" t="s">
        <v>130</v>
      </c>
      <c r="D276" s="166" t="s">
        <v>523</v>
      </c>
      <c r="E276" s="167" t="s">
        <v>523</v>
      </c>
      <c r="F276" s="166"/>
      <c r="G276" s="49">
        <v>25000</v>
      </c>
      <c r="H276" s="49">
        <v>0</v>
      </c>
      <c r="I276" s="49">
        <v>0</v>
      </c>
      <c r="J276" s="49">
        <v>0</v>
      </c>
      <c r="K276" s="165">
        <v>-25000</v>
      </c>
      <c r="L276" s="152">
        <v>0</v>
      </c>
      <c r="M276" s="49">
        <v>25000</v>
      </c>
      <c r="N276" s="49">
        <v>0</v>
      </c>
      <c r="O276" s="49">
        <v>0</v>
      </c>
      <c r="P276" s="49">
        <v>0</v>
      </c>
      <c r="Q276" s="165">
        <v>-25000</v>
      </c>
      <c r="R276" s="152">
        <v>0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49">
        <v>0</v>
      </c>
      <c r="AA276" s="49">
        <v>0</v>
      </c>
      <c r="AB276" s="49">
        <v>0</v>
      </c>
      <c r="AC276" s="49">
        <v>0</v>
      </c>
      <c r="AD276" s="49">
        <v>0</v>
      </c>
      <c r="AE276" s="49">
        <v>0</v>
      </c>
      <c r="AF276" s="49">
        <v>0</v>
      </c>
      <c r="AG276" s="49">
        <v>0</v>
      </c>
      <c r="AH276" s="49">
        <v>0</v>
      </c>
      <c r="AI276" s="49">
        <v>0</v>
      </c>
      <c r="AJ276" s="49">
        <v>0</v>
      </c>
      <c r="AK276" s="49">
        <v>0</v>
      </c>
      <c r="AL276" s="49">
        <v>0</v>
      </c>
      <c r="AM276" s="49">
        <v>0</v>
      </c>
      <c r="AN276" s="49">
        <v>0</v>
      </c>
      <c r="AO276" s="49">
        <v>0</v>
      </c>
      <c r="AP276" s="49">
        <v>0</v>
      </c>
      <c r="AQ276" s="49">
        <v>0</v>
      </c>
      <c r="AR276" s="49">
        <v>0</v>
      </c>
      <c r="AS276" s="49">
        <v>0</v>
      </c>
      <c r="AT276" s="49">
        <v>0</v>
      </c>
      <c r="AU276" s="49">
        <v>0</v>
      </c>
      <c r="AV276" s="49">
        <v>0</v>
      </c>
      <c r="AW276" s="49">
        <v>0</v>
      </c>
      <c r="AX276" s="49">
        <v>0</v>
      </c>
      <c r="AY276" s="49">
        <v>0</v>
      </c>
      <c r="AZ276" s="49">
        <v>0</v>
      </c>
      <c r="BA276" s="49">
        <v>0</v>
      </c>
      <c r="BB276" s="49">
        <v>0</v>
      </c>
      <c r="BC276" s="49">
        <v>0</v>
      </c>
      <c r="BD276" s="49">
        <v>0</v>
      </c>
      <c r="BE276" s="49">
        <v>0</v>
      </c>
      <c r="BF276" s="49">
        <v>0</v>
      </c>
      <c r="BG276" s="49">
        <v>0</v>
      </c>
      <c r="BH276" s="49">
        <v>0</v>
      </c>
      <c r="BI276" s="49"/>
      <c r="BJ276" s="166"/>
      <c r="BK276" s="166"/>
      <c r="BL276" s="166"/>
      <c r="BM276" s="149">
        <v>0</v>
      </c>
    </row>
    <row r="277" spans="2:65" ht="18" hidden="1" customHeight="1" outlineLevel="3">
      <c r="B277" s="166" t="s">
        <v>972</v>
      </c>
      <c r="C277" s="166" t="s">
        <v>305</v>
      </c>
      <c r="D277" s="166" t="s">
        <v>317</v>
      </c>
      <c r="E277" s="167" t="s">
        <v>517</v>
      </c>
      <c r="F277" s="166" t="s">
        <v>982</v>
      </c>
      <c r="G277" s="49">
        <v>30000</v>
      </c>
      <c r="H277" s="49">
        <v>0</v>
      </c>
      <c r="I277" s="49">
        <v>0</v>
      </c>
      <c r="J277" s="49">
        <v>0</v>
      </c>
      <c r="K277" s="165">
        <v>-30000</v>
      </c>
      <c r="L277" s="152">
        <v>0</v>
      </c>
      <c r="M277" s="49">
        <v>30000</v>
      </c>
      <c r="N277" s="49">
        <v>0</v>
      </c>
      <c r="O277" s="49">
        <v>0</v>
      </c>
      <c r="P277" s="49">
        <v>0</v>
      </c>
      <c r="Q277" s="165">
        <v>-30000</v>
      </c>
      <c r="R277" s="152">
        <v>0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49">
        <v>0</v>
      </c>
      <c r="AA277" s="49">
        <v>0</v>
      </c>
      <c r="AB277" s="49">
        <v>0</v>
      </c>
      <c r="AC277" s="49">
        <v>0</v>
      </c>
      <c r="AD277" s="49">
        <v>0</v>
      </c>
      <c r="AE277" s="49">
        <v>0</v>
      </c>
      <c r="AF277" s="49">
        <v>0</v>
      </c>
      <c r="AG277" s="49">
        <v>0</v>
      </c>
      <c r="AH277" s="49">
        <v>0</v>
      </c>
      <c r="AI277" s="49">
        <v>0</v>
      </c>
      <c r="AJ277" s="49">
        <v>0</v>
      </c>
      <c r="AK277" s="49">
        <v>0</v>
      </c>
      <c r="AL277" s="49">
        <v>0</v>
      </c>
      <c r="AM277" s="49">
        <v>0</v>
      </c>
      <c r="AN277" s="49">
        <v>0</v>
      </c>
      <c r="AO277" s="49">
        <v>0</v>
      </c>
      <c r="AP277" s="49">
        <v>0</v>
      </c>
      <c r="AQ277" s="49">
        <v>0</v>
      </c>
      <c r="AR277" s="49">
        <v>0</v>
      </c>
      <c r="AS277" s="49">
        <v>0</v>
      </c>
      <c r="AT277" s="49">
        <v>0</v>
      </c>
      <c r="AU277" s="49">
        <v>0</v>
      </c>
      <c r="AV277" s="49">
        <v>0</v>
      </c>
      <c r="AW277" s="49">
        <v>0</v>
      </c>
      <c r="AX277" s="49">
        <v>0</v>
      </c>
      <c r="AY277" s="49">
        <v>0</v>
      </c>
      <c r="AZ277" s="49">
        <v>0</v>
      </c>
      <c r="BA277" s="49">
        <v>0</v>
      </c>
      <c r="BB277" s="49">
        <v>0</v>
      </c>
      <c r="BC277" s="49">
        <v>0</v>
      </c>
      <c r="BD277" s="49">
        <v>0</v>
      </c>
      <c r="BE277" s="49">
        <v>0</v>
      </c>
      <c r="BF277" s="49">
        <v>0</v>
      </c>
      <c r="BG277" s="49">
        <v>0</v>
      </c>
      <c r="BH277" s="49">
        <v>0</v>
      </c>
      <c r="BI277" s="49"/>
      <c r="BJ277" s="166"/>
      <c r="BK277" s="166"/>
      <c r="BL277" s="166"/>
      <c r="BM277" s="149">
        <v>0</v>
      </c>
    </row>
    <row r="278" spans="2:65" ht="18" hidden="1" customHeight="1" outlineLevel="3">
      <c r="B278" s="166" t="s">
        <v>972</v>
      </c>
      <c r="C278" s="166" t="s">
        <v>305</v>
      </c>
      <c r="D278" s="166" t="s">
        <v>316</v>
      </c>
      <c r="E278" s="167" t="s">
        <v>489</v>
      </c>
      <c r="F278" s="166" t="s">
        <v>983</v>
      </c>
      <c r="G278" s="49">
        <v>30000</v>
      </c>
      <c r="H278" s="49">
        <v>0</v>
      </c>
      <c r="I278" s="49">
        <v>0</v>
      </c>
      <c r="J278" s="49">
        <v>0</v>
      </c>
      <c r="K278" s="165">
        <v>-30000</v>
      </c>
      <c r="L278" s="152">
        <v>0</v>
      </c>
      <c r="M278" s="49">
        <v>30000</v>
      </c>
      <c r="N278" s="49">
        <v>0</v>
      </c>
      <c r="O278" s="49">
        <v>0</v>
      </c>
      <c r="P278" s="49">
        <v>0</v>
      </c>
      <c r="Q278" s="165">
        <v>-30000</v>
      </c>
      <c r="R278" s="152">
        <v>0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49">
        <v>0</v>
      </c>
      <c r="AA278" s="49">
        <v>0</v>
      </c>
      <c r="AB278" s="49">
        <v>0</v>
      </c>
      <c r="AC278" s="49">
        <v>0</v>
      </c>
      <c r="AD278" s="49">
        <v>0</v>
      </c>
      <c r="AE278" s="49">
        <v>0</v>
      </c>
      <c r="AF278" s="49">
        <v>0</v>
      </c>
      <c r="AG278" s="49">
        <v>0</v>
      </c>
      <c r="AH278" s="49">
        <v>0</v>
      </c>
      <c r="AI278" s="49">
        <v>0</v>
      </c>
      <c r="AJ278" s="49">
        <v>0</v>
      </c>
      <c r="AK278" s="49">
        <v>0</v>
      </c>
      <c r="AL278" s="49">
        <v>0</v>
      </c>
      <c r="AM278" s="49">
        <v>0</v>
      </c>
      <c r="AN278" s="49">
        <v>0</v>
      </c>
      <c r="AO278" s="49">
        <v>0</v>
      </c>
      <c r="AP278" s="49">
        <v>0</v>
      </c>
      <c r="AQ278" s="49">
        <v>0</v>
      </c>
      <c r="AR278" s="49">
        <v>0</v>
      </c>
      <c r="AS278" s="49">
        <v>0</v>
      </c>
      <c r="AT278" s="49">
        <v>0</v>
      </c>
      <c r="AU278" s="49">
        <v>0</v>
      </c>
      <c r="AV278" s="49">
        <v>0</v>
      </c>
      <c r="AW278" s="49">
        <v>0</v>
      </c>
      <c r="AX278" s="49">
        <v>0</v>
      </c>
      <c r="AY278" s="49">
        <v>0</v>
      </c>
      <c r="AZ278" s="49">
        <v>0</v>
      </c>
      <c r="BA278" s="49">
        <v>0</v>
      </c>
      <c r="BB278" s="49">
        <v>0</v>
      </c>
      <c r="BC278" s="49">
        <v>0</v>
      </c>
      <c r="BD278" s="49">
        <v>0</v>
      </c>
      <c r="BE278" s="49">
        <v>0</v>
      </c>
      <c r="BF278" s="49">
        <v>0</v>
      </c>
      <c r="BG278" s="49">
        <v>0</v>
      </c>
      <c r="BH278" s="49">
        <v>0</v>
      </c>
      <c r="BI278" s="49"/>
      <c r="BJ278" s="166"/>
      <c r="BK278" s="166"/>
      <c r="BL278" s="166"/>
      <c r="BM278" s="149">
        <v>0</v>
      </c>
    </row>
    <row r="279" spans="2:65" ht="18" hidden="1" customHeight="1" outlineLevel="3">
      <c r="B279" s="166" t="s">
        <v>972</v>
      </c>
      <c r="C279" s="166" t="s">
        <v>329</v>
      </c>
      <c r="D279" s="166" t="s">
        <v>322</v>
      </c>
      <c r="E279" s="167" t="s">
        <v>383</v>
      </c>
      <c r="F279" s="166" t="s">
        <v>984</v>
      </c>
      <c r="G279" s="49">
        <v>30000</v>
      </c>
      <c r="H279" s="49">
        <v>31228.346000000001</v>
      </c>
      <c r="I279" s="49">
        <v>0</v>
      </c>
      <c r="J279" s="49">
        <v>31228.346000000001</v>
      </c>
      <c r="K279" s="165">
        <v>1228.3460000000014</v>
      </c>
      <c r="L279" s="152">
        <v>1.0409448666666667</v>
      </c>
      <c r="M279" s="49">
        <v>30000</v>
      </c>
      <c r="N279" s="49">
        <v>31228.346000000001</v>
      </c>
      <c r="O279" s="49">
        <v>0</v>
      </c>
      <c r="P279" s="49">
        <v>31228.346000000001</v>
      </c>
      <c r="Q279" s="165">
        <v>1228.3460000000014</v>
      </c>
      <c r="R279" s="152">
        <v>1.0409448666666667</v>
      </c>
      <c r="S279" s="49">
        <v>548.44100000000003</v>
      </c>
      <c r="T279" s="49">
        <v>0</v>
      </c>
      <c r="U279" s="49">
        <v>0</v>
      </c>
      <c r="V279" s="49">
        <v>8248.5830000000005</v>
      </c>
      <c r="W279" s="49">
        <v>0</v>
      </c>
      <c r="X279" s="49">
        <v>0</v>
      </c>
      <c r="Y279" s="49">
        <v>15795.16</v>
      </c>
      <c r="Z279" s="49">
        <v>0</v>
      </c>
      <c r="AA279" s="49">
        <v>0</v>
      </c>
      <c r="AB279" s="49">
        <v>0</v>
      </c>
      <c r="AC279" s="49">
        <v>0</v>
      </c>
      <c r="AD279" s="49">
        <v>0</v>
      </c>
      <c r="AE279" s="49">
        <v>0</v>
      </c>
      <c r="AF279" s="49">
        <v>877.50900000000001</v>
      </c>
      <c r="AG279" s="49">
        <v>0</v>
      </c>
      <c r="AH279" s="49">
        <v>0</v>
      </c>
      <c r="AI279" s="49">
        <v>877.50900000000001</v>
      </c>
      <c r="AJ279" s="49">
        <v>1755.0170000000001</v>
      </c>
      <c r="AK279" s="49">
        <v>0</v>
      </c>
      <c r="AL279" s="49">
        <v>0</v>
      </c>
      <c r="AM279" s="49">
        <v>0</v>
      </c>
      <c r="AN279" s="49">
        <v>0</v>
      </c>
      <c r="AO279" s="49">
        <v>0</v>
      </c>
      <c r="AP279" s="49">
        <v>0</v>
      </c>
      <c r="AQ279" s="49">
        <v>0</v>
      </c>
      <c r="AR279" s="49">
        <v>1371.11</v>
      </c>
      <c r="AS279" s="49">
        <v>0</v>
      </c>
      <c r="AT279" s="49">
        <v>0</v>
      </c>
      <c r="AU279" s="49">
        <v>0</v>
      </c>
      <c r="AV279" s="49">
        <v>1755.0170000000001</v>
      </c>
      <c r="AW279" s="49">
        <v>0</v>
      </c>
      <c r="AX279" s="49">
        <v>0</v>
      </c>
      <c r="AY279" s="49">
        <v>0</v>
      </c>
      <c r="AZ279" s="49">
        <v>0</v>
      </c>
      <c r="BA279" s="49">
        <v>0</v>
      </c>
      <c r="BB279" s="49">
        <v>0</v>
      </c>
      <c r="BC279" s="49">
        <v>0</v>
      </c>
      <c r="BD279" s="49">
        <v>0</v>
      </c>
      <c r="BE279" s="49">
        <v>0</v>
      </c>
      <c r="BF279" s="49">
        <v>0</v>
      </c>
      <c r="BG279" s="49">
        <v>0</v>
      </c>
      <c r="BH279" s="49">
        <v>0</v>
      </c>
      <c r="BI279" s="49"/>
      <c r="BJ279" s="166"/>
      <c r="BK279" s="166"/>
      <c r="BL279" s="166"/>
      <c r="BM279" s="149">
        <v>-3.637978807091713E-12</v>
      </c>
    </row>
    <row r="280" spans="2:65" ht="18" hidden="1" customHeight="1" outlineLevel="3">
      <c r="B280" s="166" t="s">
        <v>972</v>
      </c>
      <c r="C280" s="166" t="s">
        <v>213</v>
      </c>
      <c r="D280" s="166" t="s">
        <v>476</v>
      </c>
      <c r="E280" s="167" t="s">
        <v>477</v>
      </c>
      <c r="F280" s="166" t="s">
        <v>985</v>
      </c>
      <c r="G280" s="49">
        <v>35000</v>
      </c>
      <c r="H280" s="49">
        <v>0</v>
      </c>
      <c r="I280" s="49">
        <v>0</v>
      </c>
      <c r="J280" s="49">
        <v>0</v>
      </c>
      <c r="K280" s="165">
        <v>-35000</v>
      </c>
      <c r="L280" s="152">
        <v>0</v>
      </c>
      <c r="M280" s="49">
        <v>35000</v>
      </c>
      <c r="N280" s="49">
        <v>0</v>
      </c>
      <c r="O280" s="49">
        <v>0</v>
      </c>
      <c r="P280" s="49">
        <v>0</v>
      </c>
      <c r="Q280" s="165">
        <v>-35000</v>
      </c>
      <c r="R280" s="152">
        <v>0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49">
        <v>0</v>
      </c>
      <c r="AA280" s="49">
        <v>0</v>
      </c>
      <c r="AB280" s="49">
        <v>0</v>
      </c>
      <c r="AC280" s="49">
        <v>0</v>
      </c>
      <c r="AD280" s="49">
        <v>0</v>
      </c>
      <c r="AE280" s="49">
        <v>0</v>
      </c>
      <c r="AF280" s="49">
        <v>0</v>
      </c>
      <c r="AG280" s="49">
        <v>0</v>
      </c>
      <c r="AH280" s="49">
        <v>0</v>
      </c>
      <c r="AI280" s="49">
        <v>0</v>
      </c>
      <c r="AJ280" s="49">
        <v>0</v>
      </c>
      <c r="AK280" s="49">
        <v>0</v>
      </c>
      <c r="AL280" s="49">
        <v>0</v>
      </c>
      <c r="AM280" s="49">
        <v>0</v>
      </c>
      <c r="AN280" s="49">
        <v>0</v>
      </c>
      <c r="AO280" s="49">
        <v>0</v>
      </c>
      <c r="AP280" s="49">
        <v>0</v>
      </c>
      <c r="AQ280" s="49">
        <v>0</v>
      </c>
      <c r="AR280" s="49">
        <v>0</v>
      </c>
      <c r="AS280" s="49">
        <v>0</v>
      </c>
      <c r="AT280" s="49">
        <v>0</v>
      </c>
      <c r="AU280" s="49">
        <v>0</v>
      </c>
      <c r="AV280" s="49">
        <v>0</v>
      </c>
      <c r="AW280" s="49">
        <v>0</v>
      </c>
      <c r="AX280" s="49">
        <v>0</v>
      </c>
      <c r="AY280" s="49">
        <v>0</v>
      </c>
      <c r="AZ280" s="49">
        <v>0</v>
      </c>
      <c r="BA280" s="49">
        <v>0</v>
      </c>
      <c r="BB280" s="49">
        <v>0</v>
      </c>
      <c r="BC280" s="49">
        <v>0</v>
      </c>
      <c r="BD280" s="49">
        <v>0</v>
      </c>
      <c r="BE280" s="49">
        <v>0</v>
      </c>
      <c r="BF280" s="49">
        <v>0</v>
      </c>
      <c r="BG280" s="49">
        <v>0</v>
      </c>
      <c r="BH280" s="49">
        <v>0</v>
      </c>
      <c r="BI280" s="49"/>
      <c r="BJ280" s="166"/>
      <c r="BK280" s="166"/>
      <c r="BL280" s="166"/>
      <c r="BM280" s="149">
        <v>0</v>
      </c>
    </row>
    <row r="281" spans="2:65" ht="18" hidden="1" customHeight="1" outlineLevel="3">
      <c r="B281" s="166" t="s">
        <v>972</v>
      </c>
      <c r="C281" s="166" t="s">
        <v>305</v>
      </c>
      <c r="D281" s="166" t="s">
        <v>351</v>
      </c>
      <c r="E281" s="167" t="s">
        <v>518</v>
      </c>
      <c r="F281" s="166" t="s">
        <v>986</v>
      </c>
      <c r="G281" s="49">
        <v>15000</v>
      </c>
      <c r="H281" s="49">
        <v>0</v>
      </c>
      <c r="I281" s="49">
        <v>0</v>
      </c>
      <c r="J281" s="49">
        <v>0</v>
      </c>
      <c r="K281" s="165">
        <v>-15000</v>
      </c>
      <c r="L281" s="152">
        <v>0</v>
      </c>
      <c r="M281" s="49">
        <v>15000</v>
      </c>
      <c r="N281" s="49">
        <v>0</v>
      </c>
      <c r="O281" s="49">
        <v>0</v>
      </c>
      <c r="P281" s="49">
        <v>0</v>
      </c>
      <c r="Q281" s="165">
        <v>-15000</v>
      </c>
      <c r="R281" s="152">
        <v>0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49">
        <v>0</v>
      </c>
      <c r="AA281" s="49">
        <v>0</v>
      </c>
      <c r="AB281" s="49">
        <v>0</v>
      </c>
      <c r="AC281" s="49">
        <v>0</v>
      </c>
      <c r="AD281" s="49">
        <v>0</v>
      </c>
      <c r="AE281" s="49">
        <v>0</v>
      </c>
      <c r="AF281" s="49">
        <v>0</v>
      </c>
      <c r="AG281" s="49">
        <v>0</v>
      </c>
      <c r="AH281" s="49">
        <v>0</v>
      </c>
      <c r="AI281" s="49">
        <v>0</v>
      </c>
      <c r="AJ281" s="49">
        <v>0</v>
      </c>
      <c r="AK281" s="49">
        <v>0</v>
      </c>
      <c r="AL281" s="49">
        <v>0</v>
      </c>
      <c r="AM281" s="49">
        <v>0</v>
      </c>
      <c r="AN281" s="49">
        <v>0</v>
      </c>
      <c r="AO281" s="49">
        <v>0</v>
      </c>
      <c r="AP281" s="49">
        <v>0</v>
      </c>
      <c r="AQ281" s="49">
        <v>0</v>
      </c>
      <c r="AR281" s="49">
        <v>0</v>
      </c>
      <c r="AS281" s="49">
        <v>0</v>
      </c>
      <c r="AT281" s="49">
        <v>0</v>
      </c>
      <c r="AU281" s="49">
        <v>0</v>
      </c>
      <c r="AV281" s="49">
        <v>0</v>
      </c>
      <c r="AW281" s="49">
        <v>0</v>
      </c>
      <c r="AX281" s="49">
        <v>0</v>
      </c>
      <c r="AY281" s="49">
        <v>0</v>
      </c>
      <c r="AZ281" s="49">
        <v>0</v>
      </c>
      <c r="BA281" s="49">
        <v>0</v>
      </c>
      <c r="BB281" s="49">
        <v>0</v>
      </c>
      <c r="BC281" s="49">
        <v>0</v>
      </c>
      <c r="BD281" s="49">
        <v>0</v>
      </c>
      <c r="BE281" s="49">
        <v>0</v>
      </c>
      <c r="BF281" s="49">
        <v>0</v>
      </c>
      <c r="BG281" s="49">
        <v>0</v>
      </c>
      <c r="BH281" s="49">
        <v>0</v>
      </c>
      <c r="BI281" s="49"/>
      <c r="BJ281" s="166"/>
      <c r="BK281" s="166"/>
      <c r="BL281" s="166"/>
      <c r="BM281" s="149">
        <v>0</v>
      </c>
    </row>
    <row r="282" spans="2:65" ht="18" hidden="1" customHeight="1" outlineLevel="3">
      <c r="B282" s="166" t="s">
        <v>972</v>
      </c>
      <c r="C282" s="166" t="s">
        <v>305</v>
      </c>
      <c r="D282" s="166" t="s">
        <v>350</v>
      </c>
      <c r="E282" s="167" t="s">
        <v>466</v>
      </c>
      <c r="F282" s="166" t="s">
        <v>987</v>
      </c>
      <c r="G282" s="49">
        <v>35000</v>
      </c>
      <c r="H282" s="49">
        <v>0</v>
      </c>
      <c r="I282" s="49">
        <v>0</v>
      </c>
      <c r="J282" s="49">
        <v>0</v>
      </c>
      <c r="K282" s="165">
        <v>-35000</v>
      </c>
      <c r="L282" s="152">
        <v>0</v>
      </c>
      <c r="M282" s="49">
        <v>35000</v>
      </c>
      <c r="N282" s="49">
        <v>0</v>
      </c>
      <c r="O282" s="49">
        <v>0</v>
      </c>
      <c r="P282" s="49">
        <v>0</v>
      </c>
      <c r="Q282" s="165">
        <v>-35000</v>
      </c>
      <c r="R282" s="152">
        <v>0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49">
        <v>0</v>
      </c>
      <c r="AA282" s="49">
        <v>0</v>
      </c>
      <c r="AB282" s="49">
        <v>0</v>
      </c>
      <c r="AC282" s="49">
        <v>0</v>
      </c>
      <c r="AD282" s="49">
        <v>0</v>
      </c>
      <c r="AE282" s="49">
        <v>0</v>
      </c>
      <c r="AF282" s="49">
        <v>0</v>
      </c>
      <c r="AG282" s="49">
        <v>0</v>
      </c>
      <c r="AH282" s="49">
        <v>0</v>
      </c>
      <c r="AI282" s="49">
        <v>0</v>
      </c>
      <c r="AJ282" s="49">
        <v>0</v>
      </c>
      <c r="AK282" s="49">
        <v>0</v>
      </c>
      <c r="AL282" s="49">
        <v>0</v>
      </c>
      <c r="AM282" s="49">
        <v>0</v>
      </c>
      <c r="AN282" s="49">
        <v>0</v>
      </c>
      <c r="AO282" s="49">
        <v>0</v>
      </c>
      <c r="AP282" s="49">
        <v>0</v>
      </c>
      <c r="AQ282" s="49">
        <v>0</v>
      </c>
      <c r="AR282" s="49">
        <v>0</v>
      </c>
      <c r="AS282" s="49">
        <v>0</v>
      </c>
      <c r="AT282" s="49">
        <v>0</v>
      </c>
      <c r="AU282" s="49">
        <v>0</v>
      </c>
      <c r="AV282" s="49">
        <v>0</v>
      </c>
      <c r="AW282" s="49">
        <v>0</v>
      </c>
      <c r="AX282" s="49">
        <v>0</v>
      </c>
      <c r="AY282" s="49">
        <v>0</v>
      </c>
      <c r="AZ282" s="49">
        <v>0</v>
      </c>
      <c r="BA282" s="49">
        <v>0</v>
      </c>
      <c r="BB282" s="49">
        <v>0</v>
      </c>
      <c r="BC282" s="49">
        <v>0</v>
      </c>
      <c r="BD282" s="49">
        <v>0</v>
      </c>
      <c r="BE282" s="49">
        <v>0</v>
      </c>
      <c r="BF282" s="49">
        <v>0</v>
      </c>
      <c r="BG282" s="49">
        <v>0</v>
      </c>
      <c r="BH282" s="49">
        <v>0</v>
      </c>
      <c r="BI282" s="49"/>
      <c r="BJ282" s="166"/>
      <c r="BK282" s="166"/>
      <c r="BL282" s="166"/>
      <c r="BM282" s="149">
        <v>0</v>
      </c>
    </row>
    <row r="283" spans="2:65" ht="18" hidden="1" customHeight="1" outlineLevel="3">
      <c r="B283" s="166" t="s">
        <v>972</v>
      </c>
      <c r="C283" s="166" t="s">
        <v>305</v>
      </c>
      <c r="D283" s="166" t="s">
        <v>478</v>
      </c>
      <c r="E283" s="167" t="s">
        <v>479</v>
      </c>
      <c r="F283" s="166" t="s">
        <v>988</v>
      </c>
      <c r="G283" s="49">
        <v>40000</v>
      </c>
      <c r="H283" s="49">
        <v>70420.092000000004</v>
      </c>
      <c r="I283" s="49">
        <v>0</v>
      </c>
      <c r="J283" s="49">
        <v>70420.092000000004</v>
      </c>
      <c r="K283" s="165">
        <v>30420.092000000004</v>
      </c>
      <c r="L283" s="152">
        <v>1.7605023000000002</v>
      </c>
      <c r="M283" s="49">
        <v>40000</v>
      </c>
      <c r="N283" s="49">
        <v>70420.092000000004</v>
      </c>
      <c r="O283" s="49">
        <v>0</v>
      </c>
      <c r="P283" s="49">
        <v>70420.092000000004</v>
      </c>
      <c r="Q283" s="165">
        <v>30420.092000000004</v>
      </c>
      <c r="R283" s="152">
        <v>1.7605023000000002</v>
      </c>
      <c r="S283" s="49">
        <v>0</v>
      </c>
      <c r="T283" s="49">
        <v>0</v>
      </c>
      <c r="U283" s="49">
        <v>0</v>
      </c>
      <c r="V283" s="49">
        <v>41242.915999999997</v>
      </c>
      <c r="W283" s="49">
        <v>0</v>
      </c>
      <c r="X283" s="49">
        <v>1371.11</v>
      </c>
      <c r="Y283" s="49">
        <v>17550.177</v>
      </c>
      <c r="Z283" s="49">
        <v>0</v>
      </c>
      <c r="AA283" s="49">
        <v>0</v>
      </c>
      <c r="AB283" s="49">
        <v>0</v>
      </c>
      <c r="AC283" s="49">
        <v>0</v>
      </c>
      <c r="AD283" s="49">
        <v>0</v>
      </c>
      <c r="AE283" s="49">
        <v>0</v>
      </c>
      <c r="AF283" s="49">
        <v>1755.0170000000001</v>
      </c>
      <c r="AG283" s="49">
        <v>0</v>
      </c>
      <c r="AH283" s="49">
        <v>0</v>
      </c>
      <c r="AI283" s="49">
        <v>1755.0170000000001</v>
      </c>
      <c r="AJ283" s="49">
        <v>0</v>
      </c>
      <c r="AK283" s="49">
        <v>0</v>
      </c>
      <c r="AL283" s="49">
        <v>0</v>
      </c>
      <c r="AM283" s="49">
        <v>1755.0170000000001</v>
      </c>
      <c r="AN283" s="49">
        <v>0</v>
      </c>
      <c r="AO283" s="49">
        <v>0</v>
      </c>
      <c r="AP283" s="49">
        <v>1371.11</v>
      </c>
      <c r="AQ283" s="49">
        <v>0</v>
      </c>
      <c r="AR283" s="49">
        <v>2742.2190000000001</v>
      </c>
      <c r="AS283" s="49">
        <v>0</v>
      </c>
      <c r="AT283" s="49">
        <v>0</v>
      </c>
      <c r="AU283" s="49">
        <v>0</v>
      </c>
      <c r="AV283" s="49">
        <v>877.50900000000001</v>
      </c>
      <c r="AW283" s="49">
        <v>0</v>
      </c>
      <c r="AX283" s="49">
        <v>0</v>
      </c>
      <c r="AY283" s="49">
        <v>0</v>
      </c>
      <c r="AZ283" s="49">
        <v>0</v>
      </c>
      <c r="BA283" s="49">
        <v>0</v>
      </c>
      <c r="BB283" s="49">
        <v>0</v>
      </c>
      <c r="BC283" s="49">
        <v>0</v>
      </c>
      <c r="BD283" s="49">
        <v>0</v>
      </c>
      <c r="BE283" s="49">
        <v>0</v>
      </c>
      <c r="BF283" s="49">
        <v>0</v>
      </c>
      <c r="BG283" s="49">
        <v>0</v>
      </c>
      <c r="BH283" s="49">
        <v>0</v>
      </c>
      <c r="BI283" s="49"/>
      <c r="BJ283" s="166"/>
      <c r="BK283" s="166"/>
      <c r="BL283" s="166"/>
      <c r="BM283" s="149">
        <v>-1.4551915228366852E-11</v>
      </c>
    </row>
    <row r="284" spans="2:65" ht="18" hidden="1" customHeight="1" outlineLevel="3">
      <c r="B284" s="166" t="s">
        <v>972</v>
      </c>
      <c r="C284" s="166" t="s">
        <v>305</v>
      </c>
      <c r="D284" s="166" t="s">
        <v>323</v>
      </c>
      <c r="E284" s="167" t="s">
        <v>465</v>
      </c>
      <c r="F284" s="166" t="s">
        <v>989</v>
      </c>
      <c r="G284" s="49">
        <v>40000</v>
      </c>
      <c r="H284" s="49">
        <v>0</v>
      </c>
      <c r="I284" s="49">
        <v>0</v>
      </c>
      <c r="J284" s="49">
        <v>0</v>
      </c>
      <c r="K284" s="165">
        <v>-40000</v>
      </c>
      <c r="L284" s="152">
        <v>0</v>
      </c>
      <c r="M284" s="49">
        <v>40000</v>
      </c>
      <c r="N284" s="49">
        <v>0</v>
      </c>
      <c r="O284" s="49">
        <v>0</v>
      </c>
      <c r="P284" s="49">
        <v>0</v>
      </c>
      <c r="Q284" s="165">
        <v>-40000</v>
      </c>
      <c r="R284" s="152">
        <v>0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49">
        <v>0</v>
      </c>
      <c r="AA284" s="49">
        <v>0</v>
      </c>
      <c r="AB284" s="49">
        <v>0</v>
      </c>
      <c r="AC284" s="49">
        <v>0</v>
      </c>
      <c r="AD284" s="49">
        <v>0</v>
      </c>
      <c r="AE284" s="49">
        <v>0</v>
      </c>
      <c r="AF284" s="49">
        <v>0</v>
      </c>
      <c r="AG284" s="49">
        <v>0</v>
      </c>
      <c r="AH284" s="49">
        <v>0</v>
      </c>
      <c r="AI284" s="49">
        <v>0</v>
      </c>
      <c r="AJ284" s="49">
        <v>0</v>
      </c>
      <c r="AK284" s="49">
        <v>0</v>
      </c>
      <c r="AL284" s="49">
        <v>0</v>
      </c>
      <c r="AM284" s="49">
        <v>0</v>
      </c>
      <c r="AN284" s="49">
        <v>0</v>
      </c>
      <c r="AO284" s="49">
        <v>0</v>
      </c>
      <c r="AP284" s="49">
        <v>0</v>
      </c>
      <c r="AQ284" s="49">
        <v>0</v>
      </c>
      <c r="AR284" s="49">
        <v>0</v>
      </c>
      <c r="AS284" s="49">
        <v>0</v>
      </c>
      <c r="AT284" s="49">
        <v>0</v>
      </c>
      <c r="AU284" s="49">
        <v>0</v>
      </c>
      <c r="AV284" s="49">
        <v>0</v>
      </c>
      <c r="AW284" s="49">
        <v>0</v>
      </c>
      <c r="AX284" s="49">
        <v>0</v>
      </c>
      <c r="AY284" s="49">
        <v>0</v>
      </c>
      <c r="AZ284" s="49">
        <v>0</v>
      </c>
      <c r="BA284" s="49">
        <v>0</v>
      </c>
      <c r="BB284" s="49">
        <v>0</v>
      </c>
      <c r="BC284" s="49">
        <v>0</v>
      </c>
      <c r="BD284" s="49">
        <v>0</v>
      </c>
      <c r="BE284" s="49">
        <v>0</v>
      </c>
      <c r="BF284" s="49">
        <v>0</v>
      </c>
      <c r="BG284" s="49">
        <v>0</v>
      </c>
      <c r="BH284" s="49">
        <v>0</v>
      </c>
      <c r="BI284" s="49"/>
      <c r="BJ284" s="166"/>
      <c r="BK284" s="166"/>
      <c r="BL284" s="166"/>
      <c r="BM284" s="149">
        <v>0</v>
      </c>
    </row>
    <row r="285" spans="2:65" ht="18" hidden="1" customHeight="1" outlineLevel="3">
      <c r="B285" s="166" t="s">
        <v>972</v>
      </c>
      <c r="C285" s="166" t="s">
        <v>130</v>
      </c>
      <c r="D285" s="166" t="s">
        <v>384</v>
      </c>
      <c r="E285" s="167" t="s">
        <v>524</v>
      </c>
      <c r="F285" s="166" t="s">
        <v>990</v>
      </c>
      <c r="G285" s="49">
        <v>35000</v>
      </c>
      <c r="H285" s="49">
        <v>0</v>
      </c>
      <c r="I285" s="49">
        <v>0</v>
      </c>
      <c r="J285" s="49">
        <v>0</v>
      </c>
      <c r="K285" s="165">
        <v>-35000</v>
      </c>
      <c r="L285" s="152">
        <v>0</v>
      </c>
      <c r="M285" s="49">
        <v>35000</v>
      </c>
      <c r="N285" s="49">
        <v>0</v>
      </c>
      <c r="O285" s="49">
        <v>0</v>
      </c>
      <c r="P285" s="49">
        <v>0</v>
      </c>
      <c r="Q285" s="165">
        <v>-35000</v>
      </c>
      <c r="R285" s="152">
        <v>0</v>
      </c>
      <c r="S285" s="49">
        <v>0</v>
      </c>
      <c r="T285" s="49">
        <v>0</v>
      </c>
      <c r="U285" s="49">
        <v>0</v>
      </c>
      <c r="V285" s="49">
        <v>0</v>
      </c>
      <c r="W285" s="49">
        <v>0</v>
      </c>
      <c r="X285" s="49">
        <v>0</v>
      </c>
      <c r="Y285" s="49">
        <v>0</v>
      </c>
      <c r="Z285" s="49">
        <v>0</v>
      </c>
      <c r="AA285" s="49">
        <v>0</v>
      </c>
      <c r="AB285" s="49">
        <v>0</v>
      </c>
      <c r="AC285" s="49">
        <v>0</v>
      </c>
      <c r="AD285" s="49">
        <v>0</v>
      </c>
      <c r="AE285" s="49">
        <v>0</v>
      </c>
      <c r="AF285" s="49">
        <v>0</v>
      </c>
      <c r="AG285" s="49">
        <v>0</v>
      </c>
      <c r="AH285" s="49">
        <v>0</v>
      </c>
      <c r="AI285" s="49">
        <v>0</v>
      </c>
      <c r="AJ285" s="49">
        <v>0</v>
      </c>
      <c r="AK285" s="49">
        <v>0</v>
      </c>
      <c r="AL285" s="49">
        <v>0</v>
      </c>
      <c r="AM285" s="49">
        <v>0</v>
      </c>
      <c r="AN285" s="49">
        <v>0</v>
      </c>
      <c r="AO285" s="49">
        <v>0</v>
      </c>
      <c r="AP285" s="49">
        <v>0</v>
      </c>
      <c r="AQ285" s="49">
        <v>0</v>
      </c>
      <c r="AR285" s="49">
        <v>0</v>
      </c>
      <c r="AS285" s="49">
        <v>0</v>
      </c>
      <c r="AT285" s="49">
        <v>0</v>
      </c>
      <c r="AU285" s="49">
        <v>0</v>
      </c>
      <c r="AV285" s="49">
        <v>0</v>
      </c>
      <c r="AW285" s="49">
        <v>0</v>
      </c>
      <c r="AX285" s="49">
        <v>0</v>
      </c>
      <c r="AY285" s="49">
        <v>0</v>
      </c>
      <c r="AZ285" s="49">
        <v>0</v>
      </c>
      <c r="BA285" s="49">
        <v>0</v>
      </c>
      <c r="BB285" s="49">
        <v>0</v>
      </c>
      <c r="BC285" s="49">
        <v>0</v>
      </c>
      <c r="BD285" s="49">
        <v>0</v>
      </c>
      <c r="BE285" s="49">
        <v>0</v>
      </c>
      <c r="BF285" s="49">
        <v>0</v>
      </c>
      <c r="BG285" s="49">
        <v>0</v>
      </c>
      <c r="BH285" s="49">
        <v>0</v>
      </c>
      <c r="BI285" s="49"/>
      <c r="BJ285" s="166"/>
      <c r="BK285" s="166"/>
      <c r="BL285" s="166"/>
      <c r="BM285" s="149">
        <v>0</v>
      </c>
    </row>
    <row r="286" spans="2:65" ht="18" hidden="1" customHeight="1" outlineLevel="3">
      <c r="B286" s="166" t="s">
        <v>972</v>
      </c>
      <c r="C286" s="166" t="s">
        <v>130</v>
      </c>
      <c r="D286" s="166" t="s">
        <v>525</v>
      </c>
      <c r="E286" s="167" t="s">
        <v>564</v>
      </c>
      <c r="F286" s="166" t="s">
        <v>991</v>
      </c>
      <c r="G286" s="49">
        <v>40000</v>
      </c>
      <c r="H286" s="49">
        <v>0</v>
      </c>
      <c r="I286" s="49">
        <v>0</v>
      </c>
      <c r="J286" s="49">
        <v>0</v>
      </c>
      <c r="K286" s="165">
        <v>-40000</v>
      </c>
      <c r="L286" s="152">
        <v>0</v>
      </c>
      <c r="M286" s="49">
        <v>40000</v>
      </c>
      <c r="N286" s="49">
        <v>0</v>
      </c>
      <c r="O286" s="49">
        <v>0</v>
      </c>
      <c r="P286" s="49">
        <v>0</v>
      </c>
      <c r="Q286" s="165">
        <v>-40000</v>
      </c>
      <c r="R286" s="152">
        <v>0</v>
      </c>
      <c r="S286" s="49">
        <v>0</v>
      </c>
      <c r="T286" s="49">
        <v>0</v>
      </c>
      <c r="U286" s="49">
        <v>0</v>
      </c>
      <c r="V286" s="49">
        <v>0</v>
      </c>
      <c r="W286" s="49">
        <v>0</v>
      </c>
      <c r="X286" s="49">
        <v>0</v>
      </c>
      <c r="Y286" s="49">
        <v>0</v>
      </c>
      <c r="Z286" s="49">
        <v>0</v>
      </c>
      <c r="AA286" s="49">
        <v>0</v>
      </c>
      <c r="AB286" s="49">
        <v>0</v>
      </c>
      <c r="AC286" s="49">
        <v>0</v>
      </c>
      <c r="AD286" s="49">
        <v>0</v>
      </c>
      <c r="AE286" s="49">
        <v>0</v>
      </c>
      <c r="AF286" s="49">
        <v>0</v>
      </c>
      <c r="AG286" s="49">
        <v>0</v>
      </c>
      <c r="AH286" s="49">
        <v>0</v>
      </c>
      <c r="AI286" s="49">
        <v>0</v>
      </c>
      <c r="AJ286" s="49">
        <v>0</v>
      </c>
      <c r="AK286" s="49">
        <v>0</v>
      </c>
      <c r="AL286" s="49">
        <v>0</v>
      </c>
      <c r="AM286" s="49">
        <v>0</v>
      </c>
      <c r="AN286" s="49">
        <v>0</v>
      </c>
      <c r="AO286" s="49">
        <v>0</v>
      </c>
      <c r="AP286" s="49">
        <v>0</v>
      </c>
      <c r="AQ286" s="49">
        <v>0</v>
      </c>
      <c r="AR286" s="49">
        <v>0</v>
      </c>
      <c r="AS286" s="49">
        <v>0</v>
      </c>
      <c r="AT286" s="49">
        <v>0</v>
      </c>
      <c r="AU286" s="49">
        <v>0</v>
      </c>
      <c r="AV286" s="49">
        <v>0</v>
      </c>
      <c r="AW286" s="49">
        <v>0</v>
      </c>
      <c r="AX286" s="49">
        <v>0</v>
      </c>
      <c r="AY286" s="49">
        <v>0</v>
      </c>
      <c r="AZ286" s="49">
        <v>0</v>
      </c>
      <c r="BA286" s="49">
        <v>0</v>
      </c>
      <c r="BB286" s="49">
        <v>0</v>
      </c>
      <c r="BC286" s="49">
        <v>0</v>
      </c>
      <c r="BD286" s="49">
        <v>0</v>
      </c>
      <c r="BE286" s="49">
        <v>0</v>
      </c>
      <c r="BF286" s="49">
        <v>0</v>
      </c>
      <c r="BG286" s="49">
        <v>0</v>
      </c>
      <c r="BH286" s="49">
        <v>0</v>
      </c>
      <c r="BI286" s="49"/>
      <c r="BJ286" s="166"/>
      <c r="BK286" s="166"/>
      <c r="BL286" s="166"/>
      <c r="BM286" s="149">
        <v>0</v>
      </c>
    </row>
    <row r="287" spans="2:65" ht="18" hidden="1" customHeight="1" outlineLevel="3">
      <c r="B287" s="166" t="s">
        <v>972</v>
      </c>
      <c r="C287" s="166" t="s">
        <v>305</v>
      </c>
      <c r="D287" s="166" t="s">
        <v>565</v>
      </c>
      <c r="E287" s="167" t="s">
        <v>585</v>
      </c>
      <c r="F287" s="166" t="s">
        <v>992</v>
      </c>
      <c r="G287" s="49">
        <v>35000</v>
      </c>
      <c r="H287" s="49">
        <v>0</v>
      </c>
      <c r="I287" s="49">
        <v>0</v>
      </c>
      <c r="J287" s="49">
        <v>0</v>
      </c>
      <c r="K287" s="165">
        <v>-35000</v>
      </c>
      <c r="L287" s="152">
        <v>0</v>
      </c>
      <c r="M287" s="49">
        <v>35000</v>
      </c>
      <c r="N287" s="49">
        <v>0</v>
      </c>
      <c r="O287" s="49">
        <v>0</v>
      </c>
      <c r="P287" s="49">
        <v>0</v>
      </c>
      <c r="Q287" s="165">
        <v>-35000</v>
      </c>
      <c r="R287" s="152">
        <v>0</v>
      </c>
      <c r="S287" s="49">
        <v>0</v>
      </c>
      <c r="T287" s="49">
        <v>0</v>
      </c>
      <c r="U287" s="49">
        <v>0</v>
      </c>
      <c r="V287" s="49">
        <v>0</v>
      </c>
      <c r="W287" s="49">
        <v>0</v>
      </c>
      <c r="X287" s="49">
        <v>0</v>
      </c>
      <c r="Y287" s="49">
        <v>0</v>
      </c>
      <c r="Z287" s="49">
        <v>0</v>
      </c>
      <c r="AA287" s="49">
        <v>0</v>
      </c>
      <c r="AB287" s="49">
        <v>0</v>
      </c>
      <c r="AC287" s="49">
        <v>0</v>
      </c>
      <c r="AD287" s="49">
        <v>0</v>
      </c>
      <c r="AE287" s="49">
        <v>0</v>
      </c>
      <c r="AF287" s="49">
        <v>0</v>
      </c>
      <c r="AG287" s="49">
        <v>0</v>
      </c>
      <c r="AH287" s="49">
        <v>0</v>
      </c>
      <c r="AI287" s="49">
        <v>0</v>
      </c>
      <c r="AJ287" s="49">
        <v>0</v>
      </c>
      <c r="AK287" s="49">
        <v>0</v>
      </c>
      <c r="AL287" s="49">
        <v>0</v>
      </c>
      <c r="AM287" s="49">
        <v>0</v>
      </c>
      <c r="AN287" s="49">
        <v>0</v>
      </c>
      <c r="AO287" s="49">
        <v>0</v>
      </c>
      <c r="AP287" s="49">
        <v>0</v>
      </c>
      <c r="AQ287" s="49">
        <v>0</v>
      </c>
      <c r="AR287" s="49">
        <v>0</v>
      </c>
      <c r="AS287" s="49">
        <v>0</v>
      </c>
      <c r="AT287" s="49">
        <v>0</v>
      </c>
      <c r="AU287" s="49">
        <v>0</v>
      </c>
      <c r="AV287" s="49">
        <v>0</v>
      </c>
      <c r="AW287" s="49">
        <v>0</v>
      </c>
      <c r="AX287" s="49">
        <v>0</v>
      </c>
      <c r="AY287" s="49">
        <v>0</v>
      </c>
      <c r="AZ287" s="49">
        <v>0</v>
      </c>
      <c r="BA287" s="49">
        <v>0</v>
      </c>
      <c r="BB287" s="49">
        <v>0</v>
      </c>
      <c r="BC287" s="49">
        <v>0</v>
      </c>
      <c r="BD287" s="49">
        <v>0</v>
      </c>
      <c r="BE287" s="49">
        <v>0</v>
      </c>
      <c r="BF287" s="49">
        <v>0</v>
      </c>
      <c r="BG287" s="49">
        <v>0</v>
      </c>
      <c r="BH287" s="49">
        <v>0</v>
      </c>
      <c r="BI287" s="49"/>
      <c r="BJ287" s="166"/>
      <c r="BK287" s="166"/>
      <c r="BL287" s="166"/>
      <c r="BM287" s="149">
        <v>0</v>
      </c>
    </row>
    <row r="288" spans="2:65" ht="18" hidden="1" customHeight="1" outlineLevel="3">
      <c r="B288" s="166" t="s">
        <v>972</v>
      </c>
      <c r="C288" s="166" t="s">
        <v>305</v>
      </c>
      <c r="D288" s="166" t="s">
        <v>614</v>
      </c>
      <c r="E288" s="167" t="s">
        <v>653</v>
      </c>
      <c r="F288" s="166" t="s">
        <v>993</v>
      </c>
      <c r="G288" s="49">
        <v>30000</v>
      </c>
      <c r="H288" s="49">
        <v>0</v>
      </c>
      <c r="I288" s="49">
        <v>0</v>
      </c>
      <c r="J288" s="49">
        <v>0</v>
      </c>
      <c r="K288" s="165">
        <v>-30000</v>
      </c>
      <c r="L288" s="152">
        <v>0</v>
      </c>
      <c r="M288" s="49">
        <v>30000</v>
      </c>
      <c r="N288" s="49">
        <v>0</v>
      </c>
      <c r="O288" s="49">
        <v>0</v>
      </c>
      <c r="P288" s="49">
        <v>0</v>
      </c>
      <c r="Q288" s="165">
        <v>-30000</v>
      </c>
      <c r="R288" s="152">
        <v>0</v>
      </c>
      <c r="S288" s="49">
        <v>0</v>
      </c>
      <c r="T288" s="49">
        <v>0</v>
      </c>
      <c r="U288" s="49">
        <v>0</v>
      </c>
      <c r="V288" s="49">
        <v>0</v>
      </c>
      <c r="W288" s="49">
        <v>0</v>
      </c>
      <c r="X288" s="49">
        <v>0</v>
      </c>
      <c r="Y288" s="49">
        <v>0</v>
      </c>
      <c r="Z288" s="49">
        <v>0</v>
      </c>
      <c r="AA288" s="49">
        <v>0</v>
      </c>
      <c r="AB288" s="49">
        <v>0</v>
      </c>
      <c r="AC288" s="49">
        <v>0</v>
      </c>
      <c r="AD288" s="49">
        <v>0</v>
      </c>
      <c r="AE288" s="49">
        <v>0</v>
      </c>
      <c r="AF288" s="49">
        <v>0</v>
      </c>
      <c r="AG288" s="49">
        <v>0</v>
      </c>
      <c r="AH288" s="49">
        <v>0</v>
      </c>
      <c r="AI288" s="49">
        <v>0</v>
      </c>
      <c r="AJ288" s="49">
        <v>0</v>
      </c>
      <c r="AK288" s="49">
        <v>0</v>
      </c>
      <c r="AL288" s="49">
        <v>0</v>
      </c>
      <c r="AM288" s="49">
        <v>0</v>
      </c>
      <c r="AN288" s="49">
        <v>0</v>
      </c>
      <c r="AO288" s="49">
        <v>0</v>
      </c>
      <c r="AP288" s="49">
        <v>0</v>
      </c>
      <c r="AQ288" s="49">
        <v>0</v>
      </c>
      <c r="AR288" s="49">
        <v>0</v>
      </c>
      <c r="AS288" s="49">
        <v>0</v>
      </c>
      <c r="AT288" s="49">
        <v>0</v>
      </c>
      <c r="AU288" s="49">
        <v>0</v>
      </c>
      <c r="AV288" s="49">
        <v>0</v>
      </c>
      <c r="AW288" s="49">
        <v>0</v>
      </c>
      <c r="AX288" s="49">
        <v>0</v>
      </c>
      <c r="AY288" s="49">
        <v>0</v>
      </c>
      <c r="AZ288" s="49">
        <v>0</v>
      </c>
      <c r="BA288" s="49">
        <v>0</v>
      </c>
      <c r="BB288" s="49">
        <v>0</v>
      </c>
      <c r="BC288" s="49">
        <v>0</v>
      </c>
      <c r="BD288" s="49">
        <v>0</v>
      </c>
      <c r="BE288" s="49">
        <v>0</v>
      </c>
      <c r="BF288" s="49">
        <v>0</v>
      </c>
      <c r="BG288" s="49">
        <v>0</v>
      </c>
      <c r="BH288" s="49">
        <v>0</v>
      </c>
      <c r="BI288" s="49"/>
      <c r="BJ288" s="166"/>
      <c r="BK288" s="166"/>
      <c r="BL288" s="166"/>
      <c r="BM288" s="149">
        <v>0</v>
      </c>
    </row>
    <row r="289" spans="2:65" ht="18" hidden="1" customHeight="1" outlineLevel="3">
      <c r="B289" s="166" t="s">
        <v>972</v>
      </c>
      <c r="C289" s="166" t="s">
        <v>305</v>
      </c>
      <c r="D289" s="166" t="s">
        <v>695</v>
      </c>
      <c r="E289" s="167" t="s">
        <v>696</v>
      </c>
      <c r="F289" s="166" t="s">
        <v>994</v>
      </c>
      <c r="G289" s="49">
        <v>35000</v>
      </c>
      <c r="H289" s="49">
        <v>0</v>
      </c>
      <c r="I289" s="49">
        <v>0</v>
      </c>
      <c r="J289" s="49">
        <v>0</v>
      </c>
      <c r="K289" s="165">
        <v>-35000</v>
      </c>
      <c r="L289" s="152">
        <v>0</v>
      </c>
      <c r="M289" s="49">
        <v>35000</v>
      </c>
      <c r="N289" s="49">
        <v>0</v>
      </c>
      <c r="O289" s="49">
        <v>0</v>
      </c>
      <c r="P289" s="49">
        <v>0</v>
      </c>
      <c r="Q289" s="165">
        <v>-35000</v>
      </c>
      <c r="R289" s="152">
        <v>0</v>
      </c>
      <c r="S289" s="49">
        <v>0</v>
      </c>
      <c r="T289" s="49">
        <v>0</v>
      </c>
      <c r="U289" s="49">
        <v>0</v>
      </c>
      <c r="V289" s="49">
        <v>0</v>
      </c>
      <c r="W289" s="49">
        <v>0</v>
      </c>
      <c r="X289" s="49">
        <v>0</v>
      </c>
      <c r="Y289" s="49">
        <v>0</v>
      </c>
      <c r="Z289" s="49">
        <v>0</v>
      </c>
      <c r="AA289" s="49">
        <v>0</v>
      </c>
      <c r="AB289" s="49">
        <v>0</v>
      </c>
      <c r="AC289" s="49">
        <v>0</v>
      </c>
      <c r="AD289" s="49">
        <v>0</v>
      </c>
      <c r="AE289" s="49">
        <v>0</v>
      </c>
      <c r="AF289" s="49">
        <v>0</v>
      </c>
      <c r="AG289" s="49">
        <v>0</v>
      </c>
      <c r="AH289" s="49">
        <v>0</v>
      </c>
      <c r="AI289" s="49">
        <v>0</v>
      </c>
      <c r="AJ289" s="49">
        <v>0</v>
      </c>
      <c r="AK289" s="49">
        <v>0</v>
      </c>
      <c r="AL289" s="49">
        <v>0</v>
      </c>
      <c r="AM289" s="49">
        <v>0</v>
      </c>
      <c r="AN289" s="49">
        <v>0</v>
      </c>
      <c r="AO289" s="49">
        <v>0</v>
      </c>
      <c r="AP289" s="49">
        <v>0</v>
      </c>
      <c r="AQ289" s="49">
        <v>0</v>
      </c>
      <c r="AR289" s="49">
        <v>0</v>
      </c>
      <c r="AS289" s="49">
        <v>0</v>
      </c>
      <c r="AT289" s="49">
        <v>0</v>
      </c>
      <c r="AU289" s="49">
        <v>0</v>
      </c>
      <c r="AV289" s="49">
        <v>0</v>
      </c>
      <c r="AW289" s="49">
        <v>0</v>
      </c>
      <c r="AX289" s="49">
        <v>0</v>
      </c>
      <c r="AY289" s="49">
        <v>0</v>
      </c>
      <c r="AZ289" s="49">
        <v>0</v>
      </c>
      <c r="BA289" s="49">
        <v>0</v>
      </c>
      <c r="BB289" s="49">
        <v>0</v>
      </c>
      <c r="BC289" s="49">
        <v>0</v>
      </c>
      <c r="BD289" s="49">
        <v>0</v>
      </c>
      <c r="BE289" s="49">
        <v>0</v>
      </c>
      <c r="BF289" s="49">
        <v>0</v>
      </c>
      <c r="BG289" s="49">
        <v>0</v>
      </c>
      <c r="BH289" s="49">
        <v>0</v>
      </c>
      <c r="BI289" s="49"/>
      <c r="BJ289" s="166"/>
      <c r="BK289" s="166"/>
      <c r="BL289" s="166"/>
      <c r="BM289" s="149">
        <v>0</v>
      </c>
    </row>
    <row r="290" spans="2:65" ht="18" hidden="1" customHeight="1" outlineLevel="3">
      <c r="B290" s="166" t="s">
        <v>972</v>
      </c>
      <c r="C290" s="166" t="s">
        <v>305</v>
      </c>
      <c r="D290" s="166" t="s">
        <v>673</v>
      </c>
      <c r="E290" s="167" t="s">
        <v>674</v>
      </c>
      <c r="F290" s="166" t="s">
        <v>995</v>
      </c>
      <c r="G290" s="49">
        <v>35000</v>
      </c>
      <c r="H290" s="49">
        <v>0</v>
      </c>
      <c r="I290" s="49">
        <v>0</v>
      </c>
      <c r="J290" s="49">
        <v>0</v>
      </c>
      <c r="K290" s="165">
        <v>-35000</v>
      </c>
      <c r="L290" s="152">
        <v>0</v>
      </c>
      <c r="M290" s="49">
        <v>35000</v>
      </c>
      <c r="N290" s="49">
        <v>0</v>
      </c>
      <c r="O290" s="49">
        <v>0</v>
      </c>
      <c r="P290" s="49">
        <v>0</v>
      </c>
      <c r="Q290" s="165">
        <v>-35000</v>
      </c>
      <c r="R290" s="152">
        <v>0</v>
      </c>
      <c r="S290" s="49">
        <v>0</v>
      </c>
      <c r="T290" s="49">
        <v>0</v>
      </c>
      <c r="U290" s="49">
        <v>0</v>
      </c>
      <c r="V290" s="49">
        <v>0</v>
      </c>
      <c r="W290" s="49">
        <v>0</v>
      </c>
      <c r="X290" s="49">
        <v>0</v>
      </c>
      <c r="Y290" s="49">
        <v>0</v>
      </c>
      <c r="Z290" s="49">
        <v>0</v>
      </c>
      <c r="AA290" s="49">
        <v>0</v>
      </c>
      <c r="AB290" s="49">
        <v>0</v>
      </c>
      <c r="AC290" s="49">
        <v>0</v>
      </c>
      <c r="AD290" s="49">
        <v>0</v>
      </c>
      <c r="AE290" s="49">
        <v>0</v>
      </c>
      <c r="AF290" s="49">
        <v>0</v>
      </c>
      <c r="AG290" s="49">
        <v>0</v>
      </c>
      <c r="AH290" s="49">
        <v>0</v>
      </c>
      <c r="AI290" s="49">
        <v>0</v>
      </c>
      <c r="AJ290" s="49">
        <v>0</v>
      </c>
      <c r="AK290" s="49">
        <v>0</v>
      </c>
      <c r="AL290" s="49">
        <v>0</v>
      </c>
      <c r="AM290" s="49">
        <v>0</v>
      </c>
      <c r="AN290" s="49">
        <v>0</v>
      </c>
      <c r="AO290" s="49">
        <v>0</v>
      </c>
      <c r="AP290" s="49">
        <v>0</v>
      </c>
      <c r="AQ290" s="49">
        <v>0</v>
      </c>
      <c r="AR290" s="49">
        <v>0</v>
      </c>
      <c r="AS290" s="49">
        <v>0</v>
      </c>
      <c r="AT290" s="49">
        <v>0</v>
      </c>
      <c r="AU290" s="49">
        <v>0</v>
      </c>
      <c r="AV290" s="49">
        <v>0</v>
      </c>
      <c r="AW290" s="49">
        <v>0</v>
      </c>
      <c r="AX290" s="49">
        <v>0</v>
      </c>
      <c r="AY290" s="49">
        <v>0</v>
      </c>
      <c r="AZ290" s="49">
        <v>0</v>
      </c>
      <c r="BA290" s="49">
        <v>0</v>
      </c>
      <c r="BB290" s="49">
        <v>0</v>
      </c>
      <c r="BC290" s="49">
        <v>0</v>
      </c>
      <c r="BD290" s="49">
        <v>0</v>
      </c>
      <c r="BE290" s="49">
        <v>0</v>
      </c>
      <c r="BF290" s="49">
        <v>0</v>
      </c>
      <c r="BG290" s="49">
        <v>0</v>
      </c>
      <c r="BH290" s="49">
        <v>0</v>
      </c>
      <c r="BI290" s="49"/>
      <c r="BJ290" s="166"/>
      <c r="BK290" s="166"/>
      <c r="BL290" s="166"/>
      <c r="BM290" s="149">
        <v>0</v>
      </c>
    </row>
    <row r="291" spans="2:65" ht="18" hidden="1" customHeight="1" outlineLevel="3">
      <c r="B291" s="166" t="s">
        <v>972</v>
      </c>
      <c r="C291" s="166" t="s">
        <v>130</v>
      </c>
      <c r="D291" s="166" t="s">
        <v>693</v>
      </c>
      <c r="E291" s="167" t="s">
        <v>694</v>
      </c>
      <c r="F291" s="166" t="s">
        <v>996</v>
      </c>
      <c r="G291" s="49">
        <v>40000</v>
      </c>
      <c r="H291" s="49">
        <v>0</v>
      </c>
      <c r="I291" s="49">
        <v>0</v>
      </c>
      <c r="J291" s="49">
        <v>0</v>
      </c>
      <c r="K291" s="165">
        <v>-40000</v>
      </c>
      <c r="L291" s="152">
        <v>0</v>
      </c>
      <c r="M291" s="49">
        <v>40000</v>
      </c>
      <c r="N291" s="49">
        <v>0</v>
      </c>
      <c r="O291" s="49">
        <v>0</v>
      </c>
      <c r="P291" s="49">
        <v>0</v>
      </c>
      <c r="Q291" s="165">
        <v>-40000</v>
      </c>
      <c r="R291" s="152">
        <v>0</v>
      </c>
      <c r="S291" s="49">
        <v>0</v>
      </c>
      <c r="T291" s="49">
        <v>0</v>
      </c>
      <c r="U291" s="49">
        <v>0</v>
      </c>
      <c r="V291" s="49">
        <v>0</v>
      </c>
      <c r="W291" s="49">
        <v>0</v>
      </c>
      <c r="X291" s="49">
        <v>0</v>
      </c>
      <c r="Y291" s="49">
        <v>0</v>
      </c>
      <c r="Z291" s="49">
        <v>0</v>
      </c>
      <c r="AA291" s="49">
        <v>0</v>
      </c>
      <c r="AB291" s="49">
        <v>0</v>
      </c>
      <c r="AC291" s="49">
        <v>0</v>
      </c>
      <c r="AD291" s="49">
        <v>0</v>
      </c>
      <c r="AE291" s="49">
        <v>0</v>
      </c>
      <c r="AF291" s="49">
        <v>0</v>
      </c>
      <c r="AG291" s="49">
        <v>0</v>
      </c>
      <c r="AH291" s="49">
        <v>0</v>
      </c>
      <c r="AI291" s="49">
        <v>0</v>
      </c>
      <c r="AJ291" s="49">
        <v>0</v>
      </c>
      <c r="AK291" s="49">
        <v>0</v>
      </c>
      <c r="AL291" s="49">
        <v>0</v>
      </c>
      <c r="AM291" s="49">
        <v>0</v>
      </c>
      <c r="AN291" s="49">
        <v>0</v>
      </c>
      <c r="AO291" s="49">
        <v>0</v>
      </c>
      <c r="AP291" s="49">
        <v>0</v>
      </c>
      <c r="AQ291" s="49">
        <v>0</v>
      </c>
      <c r="AR291" s="49">
        <v>0</v>
      </c>
      <c r="AS291" s="49">
        <v>0</v>
      </c>
      <c r="AT291" s="49">
        <v>0</v>
      </c>
      <c r="AU291" s="49">
        <v>0</v>
      </c>
      <c r="AV291" s="49">
        <v>0</v>
      </c>
      <c r="AW291" s="49">
        <v>0</v>
      </c>
      <c r="AX291" s="49">
        <v>0</v>
      </c>
      <c r="AY291" s="49">
        <v>0</v>
      </c>
      <c r="AZ291" s="49">
        <v>0</v>
      </c>
      <c r="BA291" s="49">
        <v>0</v>
      </c>
      <c r="BB291" s="49">
        <v>0</v>
      </c>
      <c r="BC291" s="49">
        <v>0</v>
      </c>
      <c r="BD291" s="49">
        <v>0</v>
      </c>
      <c r="BE291" s="49">
        <v>0</v>
      </c>
      <c r="BF291" s="49">
        <v>0</v>
      </c>
      <c r="BG291" s="49">
        <v>0</v>
      </c>
      <c r="BH291" s="49">
        <v>0</v>
      </c>
      <c r="BI291" s="49"/>
      <c r="BJ291" s="166"/>
      <c r="BK291" s="166"/>
      <c r="BL291" s="166"/>
      <c r="BM291" s="149">
        <v>0</v>
      </c>
    </row>
    <row r="292" spans="2:65" ht="18" hidden="1" customHeight="1" outlineLevel="3">
      <c r="B292" s="166" t="s">
        <v>972</v>
      </c>
      <c r="C292" s="166" t="s">
        <v>305</v>
      </c>
      <c r="D292" s="166" t="s">
        <v>713</v>
      </c>
      <c r="E292" s="167" t="s">
        <v>713</v>
      </c>
      <c r="F292" s="166"/>
      <c r="G292" s="49">
        <v>15000</v>
      </c>
      <c r="H292" s="49">
        <v>0</v>
      </c>
      <c r="I292" s="49">
        <v>0</v>
      </c>
      <c r="J292" s="49">
        <v>0</v>
      </c>
      <c r="K292" s="165">
        <v>-15000</v>
      </c>
      <c r="L292" s="152">
        <v>0</v>
      </c>
      <c r="M292" s="49">
        <v>15000</v>
      </c>
      <c r="N292" s="49">
        <v>0</v>
      </c>
      <c r="O292" s="49">
        <v>0</v>
      </c>
      <c r="P292" s="49">
        <v>0</v>
      </c>
      <c r="Q292" s="165">
        <v>-15000</v>
      </c>
      <c r="R292" s="152">
        <v>0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49">
        <v>0</v>
      </c>
      <c r="AA292" s="49">
        <v>0</v>
      </c>
      <c r="AB292" s="49">
        <v>0</v>
      </c>
      <c r="AC292" s="49">
        <v>0</v>
      </c>
      <c r="AD292" s="49">
        <v>0</v>
      </c>
      <c r="AE292" s="49">
        <v>0</v>
      </c>
      <c r="AF292" s="49">
        <v>0</v>
      </c>
      <c r="AG292" s="49">
        <v>0</v>
      </c>
      <c r="AH292" s="49">
        <v>0</v>
      </c>
      <c r="AI292" s="49">
        <v>0</v>
      </c>
      <c r="AJ292" s="49">
        <v>0</v>
      </c>
      <c r="AK292" s="49">
        <v>0</v>
      </c>
      <c r="AL292" s="49">
        <v>0</v>
      </c>
      <c r="AM292" s="49">
        <v>0</v>
      </c>
      <c r="AN292" s="49">
        <v>0</v>
      </c>
      <c r="AO292" s="49">
        <v>0</v>
      </c>
      <c r="AP292" s="49">
        <v>0</v>
      </c>
      <c r="AQ292" s="49">
        <v>0</v>
      </c>
      <c r="AR292" s="49">
        <v>0</v>
      </c>
      <c r="AS292" s="49">
        <v>0</v>
      </c>
      <c r="AT292" s="49">
        <v>0</v>
      </c>
      <c r="AU292" s="49">
        <v>0</v>
      </c>
      <c r="AV292" s="49">
        <v>0</v>
      </c>
      <c r="AW292" s="49">
        <v>0</v>
      </c>
      <c r="AX292" s="49">
        <v>0</v>
      </c>
      <c r="AY292" s="49">
        <v>0</v>
      </c>
      <c r="AZ292" s="49">
        <v>0</v>
      </c>
      <c r="BA292" s="49">
        <v>0</v>
      </c>
      <c r="BB292" s="49">
        <v>0</v>
      </c>
      <c r="BC292" s="49">
        <v>0</v>
      </c>
      <c r="BD292" s="49">
        <v>0</v>
      </c>
      <c r="BE292" s="49">
        <v>0</v>
      </c>
      <c r="BF292" s="49">
        <v>0</v>
      </c>
      <c r="BG292" s="49">
        <v>0</v>
      </c>
      <c r="BH292" s="49">
        <v>0</v>
      </c>
      <c r="BI292" s="49"/>
      <c r="BJ292" s="166"/>
      <c r="BK292" s="166"/>
      <c r="BL292" s="166"/>
      <c r="BM292" s="149">
        <v>0</v>
      </c>
    </row>
    <row r="293" spans="2:65" ht="18" hidden="1" customHeight="1" outlineLevel="3">
      <c r="B293" s="166" t="s">
        <v>972</v>
      </c>
      <c r="C293" s="166" t="s">
        <v>305</v>
      </c>
      <c r="D293" s="166" t="s">
        <v>997</v>
      </c>
      <c r="E293" s="167" t="s">
        <v>998</v>
      </c>
      <c r="F293" s="166"/>
      <c r="G293" s="49">
        <v>30000</v>
      </c>
      <c r="H293" s="49">
        <v>0</v>
      </c>
      <c r="I293" s="49">
        <v>0</v>
      </c>
      <c r="J293" s="49">
        <v>0</v>
      </c>
      <c r="K293" s="165">
        <v>-30000</v>
      </c>
      <c r="L293" s="152">
        <v>0</v>
      </c>
      <c r="M293" s="49">
        <v>30000</v>
      </c>
      <c r="N293" s="49">
        <v>0</v>
      </c>
      <c r="O293" s="49">
        <v>0</v>
      </c>
      <c r="P293" s="49">
        <v>0</v>
      </c>
      <c r="Q293" s="165">
        <v>-30000</v>
      </c>
      <c r="R293" s="152">
        <v>0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49">
        <v>0</v>
      </c>
      <c r="AA293" s="49">
        <v>0</v>
      </c>
      <c r="AB293" s="49">
        <v>0</v>
      </c>
      <c r="AC293" s="49">
        <v>0</v>
      </c>
      <c r="AD293" s="49">
        <v>0</v>
      </c>
      <c r="AE293" s="49">
        <v>0</v>
      </c>
      <c r="AF293" s="49">
        <v>0</v>
      </c>
      <c r="AG293" s="49">
        <v>0</v>
      </c>
      <c r="AH293" s="49">
        <v>0</v>
      </c>
      <c r="AI293" s="49">
        <v>0</v>
      </c>
      <c r="AJ293" s="49">
        <v>0</v>
      </c>
      <c r="AK293" s="49">
        <v>0</v>
      </c>
      <c r="AL293" s="49">
        <v>0</v>
      </c>
      <c r="AM293" s="49">
        <v>0</v>
      </c>
      <c r="AN293" s="49">
        <v>0</v>
      </c>
      <c r="AO293" s="49">
        <v>0</v>
      </c>
      <c r="AP293" s="49">
        <v>0</v>
      </c>
      <c r="AQ293" s="49">
        <v>0</v>
      </c>
      <c r="AR293" s="49">
        <v>0</v>
      </c>
      <c r="AS293" s="49">
        <v>0</v>
      </c>
      <c r="AT293" s="49">
        <v>0</v>
      </c>
      <c r="AU293" s="49">
        <v>0</v>
      </c>
      <c r="AV293" s="49">
        <v>0</v>
      </c>
      <c r="AW293" s="49">
        <v>0</v>
      </c>
      <c r="AX293" s="49">
        <v>0</v>
      </c>
      <c r="AY293" s="49">
        <v>0</v>
      </c>
      <c r="AZ293" s="49">
        <v>0</v>
      </c>
      <c r="BA293" s="49">
        <v>0</v>
      </c>
      <c r="BB293" s="49">
        <v>0</v>
      </c>
      <c r="BC293" s="49">
        <v>0</v>
      </c>
      <c r="BD293" s="49">
        <v>0</v>
      </c>
      <c r="BE293" s="49">
        <v>0</v>
      </c>
      <c r="BF293" s="49">
        <v>0</v>
      </c>
      <c r="BG293" s="49">
        <v>0</v>
      </c>
      <c r="BH293" s="49">
        <v>0</v>
      </c>
      <c r="BI293" s="49"/>
      <c r="BJ293" s="166"/>
      <c r="BK293" s="166"/>
      <c r="BL293" s="166"/>
      <c r="BM293" s="149">
        <v>0</v>
      </c>
    </row>
    <row r="294" spans="2:65" ht="18" hidden="1" customHeight="1" outlineLevel="3">
      <c r="B294" s="166" t="s">
        <v>972</v>
      </c>
      <c r="C294" s="166" t="s">
        <v>305</v>
      </c>
      <c r="D294" s="166" t="s">
        <v>999</v>
      </c>
      <c r="E294" s="167" t="s">
        <v>1000</v>
      </c>
      <c r="F294" s="166"/>
      <c r="G294" s="49">
        <v>25000</v>
      </c>
      <c r="H294" s="49">
        <v>0</v>
      </c>
      <c r="I294" s="49">
        <v>0</v>
      </c>
      <c r="J294" s="49">
        <v>0</v>
      </c>
      <c r="K294" s="165">
        <v>-25000</v>
      </c>
      <c r="L294" s="152">
        <v>0</v>
      </c>
      <c r="M294" s="49">
        <v>25000</v>
      </c>
      <c r="N294" s="49">
        <v>0</v>
      </c>
      <c r="O294" s="49">
        <v>0</v>
      </c>
      <c r="P294" s="49">
        <v>0</v>
      </c>
      <c r="Q294" s="165">
        <v>-25000</v>
      </c>
      <c r="R294" s="152">
        <v>0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49">
        <v>0</v>
      </c>
      <c r="AA294" s="49">
        <v>0</v>
      </c>
      <c r="AB294" s="49">
        <v>0</v>
      </c>
      <c r="AC294" s="49">
        <v>0</v>
      </c>
      <c r="AD294" s="49">
        <v>0</v>
      </c>
      <c r="AE294" s="49">
        <v>0</v>
      </c>
      <c r="AF294" s="49">
        <v>0</v>
      </c>
      <c r="AG294" s="49">
        <v>0</v>
      </c>
      <c r="AH294" s="49">
        <v>0</v>
      </c>
      <c r="AI294" s="49">
        <v>0</v>
      </c>
      <c r="AJ294" s="49">
        <v>0</v>
      </c>
      <c r="AK294" s="49">
        <v>0</v>
      </c>
      <c r="AL294" s="49">
        <v>0</v>
      </c>
      <c r="AM294" s="49">
        <v>0</v>
      </c>
      <c r="AN294" s="49">
        <v>0</v>
      </c>
      <c r="AO294" s="49">
        <v>0</v>
      </c>
      <c r="AP294" s="49">
        <v>0</v>
      </c>
      <c r="AQ294" s="49">
        <v>0</v>
      </c>
      <c r="AR294" s="49">
        <v>0</v>
      </c>
      <c r="AS294" s="49">
        <v>0</v>
      </c>
      <c r="AT294" s="49">
        <v>0</v>
      </c>
      <c r="AU294" s="49">
        <v>0</v>
      </c>
      <c r="AV294" s="49">
        <v>0</v>
      </c>
      <c r="AW294" s="49">
        <v>0</v>
      </c>
      <c r="AX294" s="49">
        <v>0</v>
      </c>
      <c r="AY294" s="49">
        <v>0</v>
      </c>
      <c r="AZ294" s="49">
        <v>0</v>
      </c>
      <c r="BA294" s="49">
        <v>0</v>
      </c>
      <c r="BB294" s="49">
        <v>0</v>
      </c>
      <c r="BC294" s="49">
        <v>0</v>
      </c>
      <c r="BD294" s="49">
        <v>0</v>
      </c>
      <c r="BE294" s="49">
        <v>0</v>
      </c>
      <c r="BF294" s="49">
        <v>0</v>
      </c>
      <c r="BG294" s="49">
        <v>0</v>
      </c>
      <c r="BH294" s="49">
        <v>0</v>
      </c>
      <c r="BI294" s="49"/>
      <c r="BJ294" s="166"/>
      <c r="BK294" s="166"/>
      <c r="BL294" s="166"/>
      <c r="BM294" s="149">
        <v>0</v>
      </c>
    </row>
    <row r="295" spans="2:65" ht="18" hidden="1" customHeight="1" outlineLevel="3">
      <c r="B295" s="166" t="s">
        <v>972</v>
      </c>
      <c r="C295" s="166" t="s">
        <v>305</v>
      </c>
      <c r="D295" s="166" t="s">
        <v>1118</v>
      </c>
      <c r="E295" s="167" t="s">
        <v>1119</v>
      </c>
      <c r="F295" s="166"/>
      <c r="G295" s="49">
        <v>15000</v>
      </c>
      <c r="H295" s="49">
        <v>0</v>
      </c>
      <c r="I295" s="49">
        <v>0</v>
      </c>
      <c r="J295" s="49">
        <v>0</v>
      </c>
      <c r="K295" s="165">
        <v>-15000</v>
      </c>
      <c r="L295" s="152">
        <v>0</v>
      </c>
      <c r="M295" s="49">
        <v>15000</v>
      </c>
      <c r="N295" s="49">
        <v>0</v>
      </c>
      <c r="O295" s="49">
        <v>0</v>
      </c>
      <c r="P295" s="49">
        <v>0</v>
      </c>
      <c r="Q295" s="165">
        <v>-15000</v>
      </c>
      <c r="R295" s="152">
        <v>0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49">
        <v>0</v>
      </c>
      <c r="AA295" s="49">
        <v>0</v>
      </c>
      <c r="AB295" s="49">
        <v>0</v>
      </c>
      <c r="AC295" s="49">
        <v>0</v>
      </c>
      <c r="AD295" s="49">
        <v>0</v>
      </c>
      <c r="AE295" s="49">
        <v>0</v>
      </c>
      <c r="AF295" s="49">
        <v>0</v>
      </c>
      <c r="AG295" s="49">
        <v>0</v>
      </c>
      <c r="AH295" s="49">
        <v>0</v>
      </c>
      <c r="AI295" s="49">
        <v>0</v>
      </c>
      <c r="AJ295" s="49">
        <v>0</v>
      </c>
      <c r="AK295" s="49">
        <v>0</v>
      </c>
      <c r="AL295" s="49">
        <v>0</v>
      </c>
      <c r="AM295" s="49">
        <v>0</v>
      </c>
      <c r="AN295" s="49">
        <v>0</v>
      </c>
      <c r="AO295" s="49">
        <v>0</v>
      </c>
      <c r="AP295" s="49">
        <v>0</v>
      </c>
      <c r="AQ295" s="49">
        <v>0</v>
      </c>
      <c r="AR295" s="49">
        <v>0</v>
      </c>
      <c r="AS295" s="49">
        <v>0</v>
      </c>
      <c r="AT295" s="49">
        <v>0</v>
      </c>
      <c r="AU295" s="49">
        <v>0</v>
      </c>
      <c r="AV295" s="49">
        <v>0</v>
      </c>
      <c r="AW295" s="49">
        <v>0</v>
      </c>
      <c r="AX295" s="49">
        <v>0</v>
      </c>
      <c r="AY295" s="49">
        <v>0</v>
      </c>
      <c r="AZ295" s="49">
        <v>0</v>
      </c>
      <c r="BA295" s="49">
        <v>0</v>
      </c>
      <c r="BB295" s="49">
        <v>0</v>
      </c>
      <c r="BC295" s="49">
        <v>0</v>
      </c>
      <c r="BD295" s="49">
        <v>0</v>
      </c>
      <c r="BE295" s="49">
        <v>0</v>
      </c>
      <c r="BF295" s="49">
        <v>0</v>
      </c>
      <c r="BG295" s="49">
        <v>0</v>
      </c>
      <c r="BH295" s="49">
        <v>0</v>
      </c>
      <c r="BI295" s="49"/>
      <c r="BJ295" s="166"/>
      <c r="BK295" s="166"/>
      <c r="BL295" s="166"/>
      <c r="BM295" s="149">
        <v>0</v>
      </c>
    </row>
    <row r="296" spans="2:65" ht="18" hidden="1" customHeight="1" outlineLevel="3">
      <c r="B296" s="166" t="s">
        <v>972</v>
      </c>
      <c r="C296" s="166"/>
      <c r="D296" s="166" t="s">
        <v>1240</v>
      </c>
      <c r="E296" s="167" t="s">
        <v>1241</v>
      </c>
      <c r="F296" s="166"/>
      <c r="G296" s="49">
        <v>35000</v>
      </c>
      <c r="H296" s="49">
        <v>57147.767</v>
      </c>
      <c r="I296" s="49">
        <v>0</v>
      </c>
      <c r="J296" s="49">
        <v>57147.767</v>
      </c>
      <c r="K296" s="165">
        <v>22147.767</v>
      </c>
      <c r="L296" s="152">
        <v>1.6327933428571428</v>
      </c>
      <c r="M296" s="49">
        <v>35000</v>
      </c>
      <c r="N296" s="49">
        <v>57147.767</v>
      </c>
      <c r="O296" s="49">
        <v>0</v>
      </c>
      <c r="P296" s="49">
        <v>57147.767</v>
      </c>
      <c r="Q296" s="165">
        <v>22147.767</v>
      </c>
      <c r="R296" s="152">
        <v>1.6327933428571428</v>
      </c>
      <c r="S296" s="49">
        <v>0</v>
      </c>
      <c r="T296" s="49">
        <v>0</v>
      </c>
      <c r="U296" s="49">
        <v>0</v>
      </c>
      <c r="V296" s="49">
        <v>43875.444000000003</v>
      </c>
      <c r="W296" s="49">
        <v>0</v>
      </c>
      <c r="X296" s="49">
        <v>0</v>
      </c>
      <c r="Y296" s="49">
        <v>3510.0360000000001</v>
      </c>
      <c r="Z296" s="49">
        <v>0</v>
      </c>
      <c r="AA296" s="49">
        <v>0</v>
      </c>
      <c r="AB296" s="49">
        <v>0</v>
      </c>
      <c r="AC296" s="49">
        <v>0</v>
      </c>
      <c r="AD296" s="49">
        <v>0</v>
      </c>
      <c r="AE296" s="49">
        <v>0</v>
      </c>
      <c r="AF296" s="49">
        <v>1755.0170000000001</v>
      </c>
      <c r="AG296" s="49">
        <v>0</v>
      </c>
      <c r="AH296" s="49">
        <v>0</v>
      </c>
      <c r="AI296" s="49">
        <v>1755.0170000000001</v>
      </c>
      <c r="AJ296" s="49">
        <v>0</v>
      </c>
      <c r="AK296" s="49">
        <v>0</v>
      </c>
      <c r="AL296" s="49">
        <v>0</v>
      </c>
      <c r="AM296" s="49">
        <v>1755.0170000000001</v>
      </c>
      <c r="AN296" s="49">
        <v>0</v>
      </c>
      <c r="AO296" s="49">
        <v>0</v>
      </c>
      <c r="AP296" s="49">
        <v>0</v>
      </c>
      <c r="AQ296" s="49">
        <v>0</v>
      </c>
      <c r="AR296" s="49">
        <v>2742.2190000000001</v>
      </c>
      <c r="AS296" s="49">
        <v>0</v>
      </c>
      <c r="AT296" s="49">
        <v>0</v>
      </c>
      <c r="AU296" s="49">
        <v>0</v>
      </c>
      <c r="AV296" s="49">
        <v>1755.0170000000001</v>
      </c>
      <c r="AW296" s="49">
        <v>0</v>
      </c>
      <c r="AX296" s="49">
        <v>0</v>
      </c>
      <c r="AY296" s="49">
        <v>0</v>
      </c>
      <c r="AZ296" s="49">
        <v>0</v>
      </c>
      <c r="BA296" s="49">
        <v>0</v>
      </c>
      <c r="BB296" s="49">
        <v>0</v>
      </c>
      <c r="BC296" s="49">
        <v>0</v>
      </c>
      <c r="BD296" s="49">
        <v>0</v>
      </c>
      <c r="BE296" s="49">
        <v>0</v>
      </c>
      <c r="BF296" s="49">
        <v>0</v>
      </c>
      <c r="BG296" s="49">
        <v>0</v>
      </c>
      <c r="BH296" s="49">
        <v>0</v>
      </c>
      <c r="BI296" s="49"/>
      <c r="BJ296" s="166"/>
      <c r="BK296" s="166"/>
      <c r="BL296" s="166"/>
      <c r="BM296" s="149">
        <v>0</v>
      </c>
    </row>
    <row r="297" spans="2:65" ht="18" hidden="1" customHeight="1" outlineLevel="3">
      <c r="B297" s="166" t="s">
        <v>972</v>
      </c>
      <c r="C297" s="166"/>
      <c r="D297" s="166" t="s">
        <v>1001</v>
      </c>
      <c r="E297" s="167" t="s">
        <v>1099</v>
      </c>
      <c r="F297" s="166"/>
      <c r="G297" s="49">
        <v>15000</v>
      </c>
      <c r="H297" s="49">
        <v>0</v>
      </c>
      <c r="I297" s="49">
        <v>0</v>
      </c>
      <c r="J297" s="49">
        <v>0</v>
      </c>
      <c r="K297" s="165">
        <v>-15000</v>
      </c>
      <c r="L297" s="152">
        <v>0</v>
      </c>
      <c r="M297" s="49">
        <v>15000</v>
      </c>
      <c r="N297" s="49">
        <v>0</v>
      </c>
      <c r="O297" s="49">
        <v>0</v>
      </c>
      <c r="P297" s="49">
        <v>0</v>
      </c>
      <c r="Q297" s="165">
        <v>-15000</v>
      </c>
      <c r="R297" s="152">
        <v>0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49">
        <v>0</v>
      </c>
      <c r="AA297" s="49">
        <v>0</v>
      </c>
      <c r="AB297" s="49">
        <v>0</v>
      </c>
      <c r="AC297" s="49">
        <v>0</v>
      </c>
      <c r="AD297" s="49">
        <v>0</v>
      </c>
      <c r="AE297" s="49">
        <v>0</v>
      </c>
      <c r="AF297" s="49">
        <v>0</v>
      </c>
      <c r="AG297" s="49">
        <v>0</v>
      </c>
      <c r="AH297" s="49">
        <v>0</v>
      </c>
      <c r="AI297" s="49">
        <v>0</v>
      </c>
      <c r="AJ297" s="49">
        <v>0</v>
      </c>
      <c r="AK297" s="49">
        <v>0</v>
      </c>
      <c r="AL297" s="49">
        <v>0</v>
      </c>
      <c r="AM297" s="49">
        <v>0</v>
      </c>
      <c r="AN297" s="49">
        <v>0</v>
      </c>
      <c r="AO297" s="49">
        <v>0</v>
      </c>
      <c r="AP297" s="49">
        <v>0</v>
      </c>
      <c r="AQ297" s="49">
        <v>0</v>
      </c>
      <c r="AR297" s="49">
        <v>0</v>
      </c>
      <c r="AS297" s="49">
        <v>0</v>
      </c>
      <c r="AT297" s="49">
        <v>0</v>
      </c>
      <c r="AU297" s="49">
        <v>0</v>
      </c>
      <c r="AV297" s="49">
        <v>0</v>
      </c>
      <c r="AW297" s="49">
        <v>0</v>
      </c>
      <c r="AX297" s="49">
        <v>0</v>
      </c>
      <c r="AY297" s="49">
        <v>0</v>
      </c>
      <c r="AZ297" s="49">
        <v>0</v>
      </c>
      <c r="BA297" s="49">
        <v>0</v>
      </c>
      <c r="BB297" s="49">
        <v>0</v>
      </c>
      <c r="BC297" s="49">
        <v>0</v>
      </c>
      <c r="BD297" s="49">
        <v>0</v>
      </c>
      <c r="BE297" s="49">
        <v>0</v>
      </c>
      <c r="BF297" s="49">
        <v>0</v>
      </c>
      <c r="BG297" s="49">
        <v>0</v>
      </c>
      <c r="BH297" s="49">
        <v>0</v>
      </c>
      <c r="BI297" s="49"/>
      <c r="BJ297" s="166"/>
      <c r="BK297" s="166"/>
      <c r="BL297" s="166"/>
      <c r="BM297" s="149">
        <v>0</v>
      </c>
    </row>
    <row r="298" spans="2:65" ht="18" hidden="1" customHeight="1" outlineLevel="3">
      <c r="B298" s="166" t="s">
        <v>972</v>
      </c>
      <c r="C298" s="166"/>
      <c r="D298" s="166" t="s">
        <v>1100</v>
      </c>
      <c r="E298" s="167" t="s">
        <v>1101</v>
      </c>
      <c r="F298" s="166"/>
      <c r="G298" s="49">
        <v>15000</v>
      </c>
      <c r="H298" s="49">
        <v>0</v>
      </c>
      <c r="I298" s="49">
        <v>0</v>
      </c>
      <c r="J298" s="49">
        <v>0</v>
      </c>
      <c r="K298" s="165">
        <v>-15000</v>
      </c>
      <c r="L298" s="152">
        <v>0</v>
      </c>
      <c r="M298" s="49">
        <v>15000</v>
      </c>
      <c r="N298" s="49">
        <v>0</v>
      </c>
      <c r="O298" s="49">
        <v>0</v>
      </c>
      <c r="P298" s="49">
        <v>0</v>
      </c>
      <c r="Q298" s="165">
        <v>-15000</v>
      </c>
      <c r="R298" s="152">
        <v>0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49">
        <v>0</v>
      </c>
      <c r="AA298" s="49">
        <v>0</v>
      </c>
      <c r="AB298" s="49">
        <v>0</v>
      </c>
      <c r="AC298" s="49">
        <v>0</v>
      </c>
      <c r="AD298" s="49">
        <v>0</v>
      </c>
      <c r="AE298" s="49">
        <v>0</v>
      </c>
      <c r="AF298" s="49">
        <v>0</v>
      </c>
      <c r="AG298" s="49">
        <v>0</v>
      </c>
      <c r="AH298" s="49">
        <v>0</v>
      </c>
      <c r="AI298" s="49">
        <v>0</v>
      </c>
      <c r="AJ298" s="49">
        <v>0</v>
      </c>
      <c r="AK298" s="49">
        <v>0</v>
      </c>
      <c r="AL298" s="49">
        <v>0</v>
      </c>
      <c r="AM298" s="49">
        <v>0</v>
      </c>
      <c r="AN298" s="49">
        <v>0</v>
      </c>
      <c r="AO298" s="49">
        <v>0</v>
      </c>
      <c r="AP298" s="49">
        <v>0</v>
      </c>
      <c r="AQ298" s="49">
        <v>0</v>
      </c>
      <c r="AR298" s="49">
        <v>0</v>
      </c>
      <c r="AS298" s="49">
        <v>0</v>
      </c>
      <c r="AT298" s="49">
        <v>0</v>
      </c>
      <c r="AU298" s="49">
        <v>0</v>
      </c>
      <c r="AV298" s="49">
        <v>0</v>
      </c>
      <c r="AW298" s="49">
        <v>0</v>
      </c>
      <c r="AX298" s="49">
        <v>0</v>
      </c>
      <c r="AY298" s="49">
        <v>0</v>
      </c>
      <c r="AZ298" s="49">
        <v>0</v>
      </c>
      <c r="BA298" s="49">
        <v>0</v>
      </c>
      <c r="BB298" s="49">
        <v>0</v>
      </c>
      <c r="BC298" s="49">
        <v>0</v>
      </c>
      <c r="BD298" s="49">
        <v>0</v>
      </c>
      <c r="BE298" s="49">
        <v>0</v>
      </c>
      <c r="BF298" s="49">
        <v>0</v>
      </c>
      <c r="BG298" s="49">
        <v>0</v>
      </c>
      <c r="BH298" s="49">
        <v>0</v>
      </c>
      <c r="BI298" s="49"/>
      <c r="BJ298" s="166"/>
      <c r="BK298" s="166"/>
      <c r="BL298" s="166"/>
      <c r="BM298" s="149">
        <v>0</v>
      </c>
    </row>
    <row r="299" spans="2:65" ht="18" hidden="1" customHeight="1" outlineLevel="3">
      <c r="B299" s="166" t="s">
        <v>972</v>
      </c>
      <c r="C299" s="166"/>
      <c r="D299" s="166" t="s">
        <v>1102</v>
      </c>
      <c r="E299" s="167" t="s">
        <v>1103</v>
      </c>
      <c r="F299" s="166"/>
      <c r="G299" s="49">
        <v>15000</v>
      </c>
      <c r="H299" s="49">
        <v>0</v>
      </c>
      <c r="I299" s="49">
        <v>0</v>
      </c>
      <c r="J299" s="49">
        <v>0</v>
      </c>
      <c r="K299" s="165">
        <v>-15000</v>
      </c>
      <c r="L299" s="152">
        <v>0</v>
      </c>
      <c r="M299" s="49">
        <v>15000</v>
      </c>
      <c r="N299" s="49">
        <v>0</v>
      </c>
      <c r="O299" s="49">
        <v>0</v>
      </c>
      <c r="P299" s="49">
        <v>0</v>
      </c>
      <c r="Q299" s="165">
        <v>-15000</v>
      </c>
      <c r="R299" s="152">
        <v>0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49">
        <v>0</v>
      </c>
      <c r="AA299" s="49">
        <v>0</v>
      </c>
      <c r="AB299" s="49">
        <v>0</v>
      </c>
      <c r="AC299" s="49">
        <v>0</v>
      </c>
      <c r="AD299" s="49">
        <v>0</v>
      </c>
      <c r="AE299" s="49">
        <v>0</v>
      </c>
      <c r="AF299" s="49">
        <v>0</v>
      </c>
      <c r="AG299" s="49">
        <v>0</v>
      </c>
      <c r="AH299" s="49">
        <v>0</v>
      </c>
      <c r="AI299" s="49">
        <v>0</v>
      </c>
      <c r="AJ299" s="49">
        <v>0</v>
      </c>
      <c r="AK299" s="49">
        <v>0</v>
      </c>
      <c r="AL299" s="49">
        <v>0</v>
      </c>
      <c r="AM299" s="49">
        <v>0</v>
      </c>
      <c r="AN299" s="49">
        <v>0</v>
      </c>
      <c r="AO299" s="49">
        <v>0</v>
      </c>
      <c r="AP299" s="49">
        <v>0</v>
      </c>
      <c r="AQ299" s="49">
        <v>0</v>
      </c>
      <c r="AR299" s="49">
        <v>0</v>
      </c>
      <c r="AS299" s="49">
        <v>0</v>
      </c>
      <c r="AT299" s="49">
        <v>0</v>
      </c>
      <c r="AU299" s="49">
        <v>0</v>
      </c>
      <c r="AV299" s="49">
        <v>0</v>
      </c>
      <c r="AW299" s="49">
        <v>0</v>
      </c>
      <c r="AX299" s="49">
        <v>0</v>
      </c>
      <c r="AY299" s="49">
        <v>0</v>
      </c>
      <c r="AZ299" s="49">
        <v>0</v>
      </c>
      <c r="BA299" s="49">
        <v>0</v>
      </c>
      <c r="BB299" s="49">
        <v>0</v>
      </c>
      <c r="BC299" s="49">
        <v>0</v>
      </c>
      <c r="BD299" s="49">
        <v>0</v>
      </c>
      <c r="BE299" s="49">
        <v>0</v>
      </c>
      <c r="BF299" s="49">
        <v>0</v>
      </c>
      <c r="BG299" s="49">
        <v>0</v>
      </c>
      <c r="BH299" s="49">
        <v>0</v>
      </c>
      <c r="BI299" s="49"/>
      <c r="BJ299" s="166"/>
      <c r="BK299" s="166"/>
      <c r="BL299" s="166"/>
      <c r="BM299" s="149">
        <v>0</v>
      </c>
    </row>
    <row r="300" spans="2:65" ht="18" hidden="1" customHeight="1" outlineLevel="3">
      <c r="B300" s="166" t="s">
        <v>972</v>
      </c>
      <c r="C300" s="166"/>
      <c r="D300" s="166" t="s">
        <v>1104</v>
      </c>
      <c r="E300" s="167" t="s">
        <v>1105</v>
      </c>
      <c r="F300" s="166"/>
      <c r="G300" s="49">
        <v>15000</v>
      </c>
      <c r="H300" s="49">
        <v>0</v>
      </c>
      <c r="I300" s="49">
        <v>0</v>
      </c>
      <c r="J300" s="49">
        <v>0</v>
      </c>
      <c r="K300" s="165">
        <v>-15000</v>
      </c>
      <c r="L300" s="152">
        <v>0</v>
      </c>
      <c r="M300" s="49">
        <v>15000</v>
      </c>
      <c r="N300" s="49">
        <v>0</v>
      </c>
      <c r="O300" s="49">
        <v>0</v>
      </c>
      <c r="P300" s="49">
        <v>0</v>
      </c>
      <c r="Q300" s="165">
        <v>-15000</v>
      </c>
      <c r="R300" s="152">
        <v>0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49">
        <v>0</v>
      </c>
      <c r="AA300" s="49">
        <v>0</v>
      </c>
      <c r="AB300" s="49">
        <v>0</v>
      </c>
      <c r="AC300" s="49">
        <v>0</v>
      </c>
      <c r="AD300" s="49">
        <v>0</v>
      </c>
      <c r="AE300" s="49">
        <v>0</v>
      </c>
      <c r="AF300" s="49">
        <v>0</v>
      </c>
      <c r="AG300" s="49">
        <v>0</v>
      </c>
      <c r="AH300" s="49">
        <v>0</v>
      </c>
      <c r="AI300" s="49">
        <v>0</v>
      </c>
      <c r="AJ300" s="49">
        <v>0</v>
      </c>
      <c r="AK300" s="49">
        <v>0</v>
      </c>
      <c r="AL300" s="49">
        <v>0</v>
      </c>
      <c r="AM300" s="49">
        <v>0</v>
      </c>
      <c r="AN300" s="49">
        <v>0</v>
      </c>
      <c r="AO300" s="49">
        <v>0</v>
      </c>
      <c r="AP300" s="49">
        <v>0</v>
      </c>
      <c r="AQ300" s="49">
        <v>0</v>
      </c>
      <c r="AR300" s="49">
        <v>0</v>
      </c>
      <c r="AS300" s="49">
        <v>0</v>
      </c>
      <c r="AT300" s="49">
        <v>0</v>
      </c>
      <c r="AU300" s="49">
        <v>0</v>
      </c>
      <c r="AV300" s="49">
        <v>0</v>
      </c>
      <c r="AW300" s="49">
        <v>0</v>
      </c>
      <c r="AX300" s="49">
        <v>0</v>
      </c>
      <c r="AY300" s="49">
        <v>0</v>
      </c>
      <c r="AZ300" s="49">
        <v>0</v>
      </c>
      <c r="BA300" s="49">
        <v>0</v>
      </c>
      <c r="BB300" s="49">
        <v>0</v>
      </c>
      <c r="BC300" s="49">
        <v>0</v>
      </c>
      <c r="BD300" s="49">
        <v>0</v>
      </c>
      <c r="BE300" s="49">
        <v>0</v>
      </c>
      <c r="BF300" s="49">
        <v>0</v>
      </c>
      <c r="BG300" s="49">
        <v>0</v>
      </c>
      <c r="BH300" s="49">
        <v>0</v>
      </c>
      <c r="BI300" s="49"/>
      <c r="BJ300" s="166"/>
      <c r="BK300" s="166"/>
      <c r="BL300" s="166"/>
      <c r="BM300" s="149">
        <v>0</v>
      </c>
    </row>
    <row r="301" spans="2:65" ht="18" hidden="1" customHeight="1" outlineLevel="2">
      <c r="B301" s="158" t="s">
        <v>972</v>
      </c>
      <c r="C301" s="158"/>
      <c r="D301" s="158"/>
      <c r="E301" s="159" t="s">
        <v>1002</v>
      </c>
      <c r="F301" s="158"/>
      <c r="G301" s="160">
        <v>710000</v>
      </c>
      <c r="H301" s="160">
        <v>158796.20500000002</v>
      </c>
      <c r="I301" s="160">
        <v>0</v>
      </c>
      <c r="J301" s="160">
        <v>158796.20500000002</v>
      </c>
      <c r="K301" s="168">
        <v>-551203.79499999993</v>
      </c>
      <c r="L301" s="161">
        <v>0.22365662676056342</v>
      </c>
      <c r="M301" s="160">
        <v>710000</v>
      </c>
      <c r="N301" s="160">
        <v>158796.20500000002</v>
      </c>
      <c r="O301" s="160">
        <v>0</v>
      </c>
      <c r="P301" s="160">
        <v>158796.20500000002</v>
      </c>
      <c r="Q301" s="168">
        <v>-551203.79499999993</v>
      </c>
      <c r="R301" s="161">
        <v>0.22365662676056342</v>
      </c>
      <c r="S301" s="160">
        <v>548.44100000000003</v>
      </c>
      <c r="T301" s="160">
        <v>0</v>
      </c>
      <c r="U301" s="160">
        <v>0</v>
      </c>
      <c r="V301" s="160">
        <v>93366.942999999999</v>
      </c>
      <c r="W301" s="160">
        <v>0</v>
      </c>
      <c r="X301" s="160">
        <v>1371.11</v>
      </c>
      <c r="Y301" s="160">
        <v>36855.373</v>
      </c>
      <c r="Z301" s="160">
        <v>0</v>
      </c>
      <c r="AA301" s="160">
        <v>0</v>
      </c>
      <c r="AB301" s="160">
        <v>0</v>
      </c>
      <c r="AC301" s="160">
        <v>0</v>
      </c>
      <c r="AD301" s="160">
        <v>0</v>
      </c>
      <c r="AE301" s="160">
        <v>0</v>
      </c>
      <c r="AF301" s="160">
        <v>4387.5429999999997</v>
      </c>
      <c r="AG301" s="160">
        <v>0</v>
      </c>
      <c r="AH301" s="160">
        <v>0</v>
      </c>
      <c r="AI301" s="160">
        <v>4387.5429999999997</v>
      </c>
      <c r="AJ301" s="160">
        <v>1755.0170000000001</v>
      </c>
      <c r="AK301" s="160">
        <v>0</v>
      </c>
      <c r="AL301" s="160">
        <v>0</v>
      </c>
      <c r="AM301" s="160">
        <v>3510.0340000000001</v>
      </c>
      <c r="AN301" s="160">
        <v>0</v>
      </c>
      <c r="AO301" s="160">
        <v>0</v>
      </c>
      <c r="AP301" s="160">
        <v>1371.11</v>
      </c>
      <c r="AQ301" s="160">
        <v>0</v>
      </c>
      <c r="AR301" s="160">
        <v>6855.5479999999998</v>
      </c>
      <c r="AS301" s="160">
        <v>0</v>
      </c>
      <c r="AT301" s="160">
        <v>0</v>
      </c>
      <c r="AU301" s="160">
        <v>0</v>
      </c>
      <c r="AV301" s="160">
        <v>4387.5429999999997</v>
      </c>
      <c r="AW301" s="160">
        <v>0</v>
      </c>
      <c r="AX301" s="160">
        <v>0</v>
      </c>
      <c r="AY301" s="160">
        <v>0</v>
      </c>
      <c r="AZ301" s="160">
        <v>0</v>
      </c>
      <c r="BA301" s="160">
        <v>0</v>
      </c>
      <c r="BB301" s="160">
        <v>0</v>
      </c>
      <c r="BC301" s="160">
        <v>0</v>
      </c>
      <c r="BD301" s="160">
        <v>0</v>
      </c>
      <c r="BE301" s="160">
        <v>0</v>
      </c>
      <c r="BF301" s="160">
        <v>0</v>
      </c>
      <c r="BG301" s="160">
        <v>0</v>
      </c>
      <c r="BH301" s="160">
        <v>0</v>
      </c>
      <c r="BI301" s="160"/>
      <c r="BJ301" s="161"/>
      <c r="BK301" s="160"/>
      <c r="BL301" s="161"/>
      <c r="BM301" s="149">
        <v>0</v>
      </c>
    </row>
    <row r="302" spans="2:65" ht="18" customHeight="1" outlineLevel="1" collapsed="1">
      <c r="B302" s="153" t="s">
        <v>972</v>
      </c>
      <c r="C302" s="153"/>
      <c r="D302" s="153" t="s">
        <v>1003</v>
      </c>
      <c r="E302" s="153"/>
      <c r="F302" s="153"/>
      <c r="G302" s="154">
        <v>6244190.3271085797</v>
      </c>
      <c r="H302" s="154">
        <v>3280687.3490000004</v>
      </c>
      <c r="I302" s="154">
        <v>-108196.1118</v>
      </c>
      <c r="J302" s="154">
        <v>3172491.2372000003</v>
      </c>
      <c r="K302" s="155">
        <v>-3071699.0899085794</v>
      </c>
      <c r="L302" s="156">
        <v>0.50807087404541795</v>
      </c>
      <c r="M302" s="154">
        <v>6105110.3271085797</v>
      </c>
      <c r="N302" s="154">
        <v>3280687.3490000004</v>
      </c>
      <c r="O302" s="154">
        <v>-108196.1118</v>
      </c>
      <c r="P302" s="154">
        <v>3172491.2372000003</v>
      </c>
      <c r="Q302" s="155">
        <v>-2932619.0899085794</v>
      </c>
      <c r="R302" s="156">
        <v>0.51964519348866756</v>
      </c>
      <c r="S302" s="154">
        <v>4577.8090000000002</v>
      </c>
      <c r="T302" s="154">
        <v>0</v>
      </c>
      <c r="U302" s="154">
        <v>0</v>
      </c>
      <c r="V302" s="154">
        <v>1370948.2050000001</v>
      </c>
      <c r="W302" s="154">
        <v>0</v>
      </c>
      <c r="X302" s="154">
        <v>12563.841</v>
      </c>
      <c r="Y302" s="154">
        <v>891083.38</v>
      </c>
      <c r="Z302" s="154">
        <v>0</v>
      </c>
      <c r="AA302" s="154">
        <v>0</v>
      </c>
      <c r="AB302" s="154">
        <v>0</v>
      </c>
      <c r="AC302" s="154">
        <v>3357.828</v>
      </c>
      <c r="AD302" s="154">
        <v>0</v>
      </c>
      <c r="AE302" s="154">
        <v>0</v>
      </c>
      <c r="AF302" s="154">
        <v>104674.26900000001</v>
      </c>
      <c r="AG302" s="154">
        <v>1585.634</v>
      </c>
      <c r="AH302" s="154">
        <v>0</v>
      </c>
      <c r="AI302" s="154">
        <v>163950.88699999999</v>
      </c>
      <c r="AJ302" s="154">
        <v>103832.577</v>
      </c>
      <c r="AK302" s="154">
        <v>0</v>
      </c>
      <c r="AL302" s="154">
        <v>0</v>
      </c>
      <c r="AM302" s="154">
        <v>77292.411999999997</v>
      </c>
      <c r="AN302" s="154">
        <v>0</v>
      </c>
      <c r="AO302" s="154">
        <v>0</v>
      </c>
      <c r="AP302" s="154">
        <v>96509.324999999997</v>
      </c>
      <c r="AQ302" s="154">
        <v>213467.46200000003</v>
      </c>
      <c r="AR302" s="154">
        <v>125778.317</v>
      </c>
      <c r="AS302" s="154">
        <v>0</v>
      </c>
      <c r="AT302" s="154">
        <v>0</v>
      </c>
      <c r="AU302" s="154">
        <v>0</v>
      </c>
      <c r="AV302" s="154">
        <v>31429.141000000003</v>
      </c>
      <c r="AW302" s="154">
        <v>0</v>
      </c>
      <c r="AX302" s="154">
        <v>0</v>
      </c>
      <c r="AY302" s="154">
        <v>0</v>
      </c>
      <c r="AZ302" s="154">
        <v>22385.482999999997</v>
      </c>
      <c r="BA302" s="154">
        <v>22161.629999999997</v>
      </c>
      <c r="BB302" s="154">
        <v>0</v>
      </c>
      <c r="BC302" s="154">
        <v>0</v>
      </c>
      <c r="BD302" s="154">
        <v>0</v>
      </c>
      <c r="BE302" s="154">
        <v>35089.148999999998</v>
      </c>
      <c r="BF302" s="154">
        <v>0</v>
      </c>
      <c r="BG302" s="154">
        <v>0</v>
      </c>
      <c r="BH302" s="154">
        <v>0</v>
      </c>
      <c r="BI302" s="154">
        <v>2754638.0567199998</v>
      </c>
      <c r="BJ302" s="156">
        <v>0.15169077456860025</v>
      </c>
      <c r="BK302" s="154">
        <v>3484481.1409999994</v>
      </c>
      <c r="BL302" s="156">
        <v>-8.9536975858179546E-2</v>
      </c>
      <c r="BM302" s="149">
        <v>-3.92901711165905E-10</v>
      </c>
    </row>
    <row r="303" spans="2:65" ht="18" hidden="1" customHeight="1" outlineLevel="3">
      <c r="B303" s="150" t="s">
        <v>1004</v>
      </c>
      <c r="C303" s="150" t="s">
        <v>353</v>
      </c>
      <c r="D303" s="150" t="s">
        <v>263</v>
      </c>
      <c r="E303" s="151" t="s">
        <v>14</v>
      </c>
      <c r="F303" s="150" t="s">
        <v>1005</v>
      </c>
      <c r="G303" s="49">
        <v>484226.03186512348</v>
      </c>
      <c r="H303" s="49">
        <v>303669.63199999998</v>
      </c>
      <c r="I303" s="49">
        <v>-8391.4596000000001</v>
      </c>
      <c r="J303" s="49">
        <v>295278.17239999998</v>
      </c>
      <c r="K303" s="165">
        <v>-188947.8594651235</v>
      </c>
      <c r="L303" s="152">
        <v>0.60979408988537587</v>
      </c>
      <c r="M303" s="49">
        <v>470546.03186512348</v>
      </c>
      <c r="N303" s="49">
        <v>303669.63199999998</v>
      </c>
      <c r="O303" s="49">
        <v>-8391.4596000000001</v>
      </c>
      <c r="P303" s="49">
        <v>295278.17239999998</v>
      </c>
      <c r="Q303" s="165">
        <v>-175267.8594651235</v>
      </c>
      <c r="R303" s="152">
        <v>0.62752239399319387</v>
      </c>
      <c r="S303" s="49">
        <v>0</v>
      </c>
      <c r="T303" s="49">
        <v>0</v>
      </c>
      <c r="U303" s="49">
        <v>0</v>
      </c>
      <c r="V303" s="49">
        <v>103868.39599999999</v>
      </c>
      <c r="W303" s="49">
        <v>0</v>
      </c>
      <c r="X303" s="49">
        <v>2798.183</v>
      </c>
      <c r="Y303" s="49">
        <v>53725.033000000003</v>
      </c>
      <c r="Z303" s="49">
        <v>0</v>
      </c>
      <c r="AA303" s="49">
        <v>0</v>
      </c>
      <c r="AB303" s="49">
        <v>0</v>
      </c>
      <c r="AC303" s="49">
        <v>2014.6969999999999</v>
      </c>
      <c r="AD303" s="49">
        <v>0</v>
      </c>
      <c r="AE303" s="49">
        <v>0</v>
      </c>
      <c r="AF303" s="49">
        <v>16117.51</v>
      </c>
      <c r="AG303" s="49">
        <v>4756.9030000000002</v>
      </c>
      <c r="AH303" s="49">
        <v>0</v>
      </c>
      <c r="AI303" s="49">
        <v>43159.108</v>
      </c>
      <c r="AJ303" s="49">
        <v>8954.1720000000005</v>
      </c>
      <c r="AK303" s="49">
        <v>0</v>
      </c>
      <c r="AL303" s="49">
        <v>0</v>
      </c>
      <c r="AM303" s="49">
        <v>1790.8340000000001</v>
      </c>
      <c r="AN303" s="49">
        <v>0</v>
      </c>
      <c r="AO303" s="49">
        <v>0</v>
      </c>
      <c r="AP303" s="49">
        <v>22385.462</v>
      </c>
      <c r="AQ303" s="49">
        <v>0</v>
      </c>
      <c r="AR303" s="49">
        <v>11192.731</v>
      </c>
      <c r="AS303" s="49">
        <v>0</v>
      </c>
      <c r="AT303" s="49">
        <v>0</v>
      </c>
      <c r="AU303" s="49">
        <v>0</v>
      </c>
      <c r="AV303" s="49">
        <v>14326.674999999999</v>
      </c>
      <c r="AW303" s="49">
        <v>0</v>
      </c>
      <c r="AX303" s="49">
        <v>0</v>
      </c>
      <c r="AY303" s="49">
        <v>0</v>
      </c>
      <c r="AZ303" s="49">
        <v>2238.5479999999998</v>
      </c>
      <c r="BA303" s="49">
        <v>7834.9189999999999</v>
      </c>
      <c r="BB303" s="49">
        <v>0</v>
      </c>
      <c r="BC303" s="49">
        <v>0</v>
      </c>
      <c r="BD303" s="49">
        <v>0</v>
      </c>
      <c r="BE303" s="49">
        <v>8506.4609999999993</v>
      </c>
      <c r="BF303" s="49">
        <v>0</v>
      </c>
      <c r="BG303" s="49">
        <v>0</v>
      </c>
      <c r="BH303" s="49">
        <v>0</v>
      </c>
      <c r="BI303" s="49"/>
      <c r="BJ303" s="152"/>
      <c r="BK303" s="49"/>
      <c r="BL303" s="152"/>
      <c r="BM303" s="149">
        <v>0</v>
      </c>
    </row>
    <row r="304" spans="2:65" ht="18" hidden="1" customHeight="1" outlineLevel="3">
      <c r="B304" s="166" t="s">
        <v>1004</v>
      </c>
      <c r="C304" s="166" t="s">
        <v>353</v>
      </c>
      <c r="D304" s="166" t="s">
        <v>266</v>
      </c>
      <c r="E304" s="167" t="s">
        <v>132</v>
      </c>
      <c r="F304" s="166" t="s">
        <v>1006</v>
      </c>
      <c r="G304" s="49">
        <v>939952.06373024697</v>
      </c>
      <c r="H304" s="49">
        <v>542566.93900000001</v>
      </c>
      <c r="I304" s="49">
        <v>-19386.399600000001</v>
      </c>
      <c r="J304" s="49">
        <v>523180.53940000001</v>
      </c>
      <c r="K304" s="165">
        <v>-416771.52433024696</v>
      </c>
      <c r="L304" s="152">
        <v>0.55660342648084815</v>
      </c>
      <c r="M304" s="49">
        <v>912592.06373024697</v>
      </c>
      <c r="N304" s="49">
        <v>542566.93900000001</v>
      </c>
      <c r="O304" s="49">
        <v>-19386.399600000001</v>
      </c>
      <c r="P304" s="49">
        <v>523180.53940000001</v>
      </c>
      <c r="Q304" s="165">
        <v>-389411.52433024696</v>
      </c>
      <c r="R304" s="152">
        <v>0.57329069602192695</v>
      </c>
      <c r="S304" s="49">
        <v>0</v>
      </c>
      <c r="T304" s="49">
        <v>0</v>
      </c>
      <c r="U304" s="49">
        <v>0</v>
      </c>
      <c r="V304" s="49">
        <v>174606.35399999999</v>
      </c>
      <c r="W304" s="49">
        <v>0</v>
      </c>
      <c r="X304" s="49">
        <v>1399.0909999999999</v>
      </c>
      <c r="Y304" s="49">
        <v>186246.77799999999</v>
      </c>
      <c r="Z304" s="49">
        <v>0</v>
      </c>
      <c r="AA304" s="49">
        <v>0</v>
      </c>
      <c r="AB304" s="49">
        <v>0</v>
      </c>
      <c r="AC304" s="49">
        <v>0</v>
      </c>
      <c r="AD304" s="49">
        <v>0</v>
      </c>
      <c r="AE304" s="49">
        <v>0</v>
      </c>
      <c r="AF304" s="49">
        <v>21490.012999999999</v>
      </c>
      <c r="AG304" s="49">
        <v>0</v>
      </c>
      <c r="AH304" s="49">
        <v>0</v>
      </c>
      <c r="AI304" s="49">
        <v>71633.376000000004</v>
      </c>
      <c r="AJ304" s="49">
        <v>17908.344000000001</v>
      </c>
      <c r="AK304" s="49">
        <v>0</v>
      </c>
      <c r="AL304" s="49">
        <v>0</v>
      </c>
      <c r="AM304" s="49">
        <v>3581.6689999999999</v>
      </c>
      <c r="AN304" s="49">
        <v>0</v>
      </c>
      <c r="AO304" s="49">
        <v>0</v>
      </c>
      <c r="AP304" s="49">
        <v>13990.914000000001</v>
      </c>
      <c r="AQ304" s="49">
        <v>17908.344000000001</v>
      </c>
      <c r="AR304" s="49">
        <v>16789.097000000002</v>
      </c>
      <c r="AS304" s="49">
        <v>0</v>
      </c>
      <c r="AT304" s="49">
        <v>0</v>
      </c>
      <c r="AU304" s="49">
        <v>0</v>
      </c>
      <c r="AV304" s="49">
        <v>3581.6689999999999</v>
      </c>
      <c r="AW304" s="49">
        <v>0</v>
      </c>
      <c r="AX304" s="49">
        <v>0</v>
      </c>
      <c r="AY304" s="49">
        <v>0</v>
      </c>
      <c r="AZ304" s="49">
        <v>6715.6450000000004</v>
      </c>
      <c r="BA304" s="49">
        <v>6715.6450000000004</v>
      </c>
      <c r="BB304" s="49">
        <v>0</v>
      </c>
      <c r="BC304" s="49">
        <v>0</v>
      </c>
      <c r="BD304" s="49">
        <v>0</v>
      </c>
      <c r="BE304" s="49">
        <v>0</v>
      </c>
      <c r="BF304" s="49">
        <v>0</v>
      </c>
      <c r="BG304" s="49">
        <v>0</v>
      </c>
      <c r="BH304" s="49">
        <v>0</v>
      </c>
      <c r="BI304" s="49"/>
      <c r="BJ304" s="166"/>
      <c r="BK304" s="166"/>
      <c r="BL304" s="166"/>
      <c r="BM304" s="149">
        <v>-1.127773430198431E-10</v>
      </c>
    </row>
    <row r="305" spans="2:65" ht="18" hidden="1" customHeight="1" outlineLevel="3">
      <c r="B305" s="166" t="s">
        <v>1004</v>
      </c>
      <c r="C305" s="166" t="s">
        <v>1242</v>
      </c>
      <c r="D305" s="166" t="s">
        <v>295</v>
      </c>
      <c r="E305" s="167" t="s">
        <v>296</v>
      </c>
      <c r="F305" s="166" t="s">
        <v>615</v>
      </c>
      <c r="G305" s="49">
        <v>634234.70915349794</v>
      </c>
      <c r="H305" s="49">
        <v>276415.35499999998</v>
      </c>
      <c r="I305" s="49">
        <v>-11057.59836</v>
      </c>
      <c r="J305" s="49">
        <v>265357.75663999998</v>
      </c>
      <c r="K305" s="165">
        <v>-368876.95251349796</v>
      </c>
      <c r="L305" s="152">
        <v>0.41839046777204669</v>
      </c>
      <c r="M305" s="49">
        <v>615994.70915349794</v>
      </c>
      <c r="N305" s="49">
        <v>276415.35499999998</v>
      </c>
      <c r="O305" s="49">
        <v>-11057.59836</v>
      </c>
      <c r="P305" s="49">
        <v>265357.75663999998</v>
      </c>
      <c r="Q305" s="165">
        <v>-350636.95251349796</v>
      </c>
      <c r="R305" s="152">
        <v>0.43077927894000179</v>
      </c>
      <c r="S305" s="49">
        <v>0</v>
      </c>
      <c r="T305" s="49">
        <v>0</v>
      </c>
      <c r="U305" s="49">
        <v>0</v>
      </c>
      <c r="V305" s="49">
        <v>80587.547999999995</v>
      </c>
      <c r="W305" s="49">
        <v>0</v>
      </c>
      <c r="X305" s="49">
        <v>0</v>
      </c>
      <c r="Y305" s="49">
        <v>89541.721999999994</v>
      </c>
      <c r="Z305" s="49">
        <v>0</v>
      </c>
      <c r="AA305" s="49">
        <v>0</v>
      </c>
      <c r="AB305" s="49">
        <v>0</v>
      </c>
      <c r="AC305" s="49">
        <v>0</v>
      </c>
      <c r="AD305" s="49">
        <v>0</v>
      </c>
      <c r="AE305" s="49">
        <v>0</v>
      </c>
      <c r="AF305" s="49">
        <v>10745.005999999999</v>
      </c>
      <c r="AG305" s="49">
        <v>0</v>
      </c>
      <c r="AH305" s="49">
        <v>0</v>
      </c>
      <c r="AI305" s="49">
        <v>35816.688000000002</v>
      </c>
      <c r="AJ305" s="49">
        <v>1790.8340000000001</v>
      </c>
      <c r="AK305" s="49">
        <v>0</v>
      </c>
      <c r="AL305" s="49">
        <v>0</v>
      </c>
      <c r="AM305" s="49">
        <v>7163.3379999999997</v>
      </c>
      <c r="AN305" s="49">
        <v>0</v>
      </c>
      <c r="AO305" s="49">
        <v>0</v>
      </c>
      <c r="AP305" s="49">
        <v>22385.462</v>
      </c>
      <c r="AQ305" s="49">
        <v>0</v>
      </c>
      <c r="AR305" s="49">
        <v>16789.097000000002</v>
      </c>
      <c r="AS305" s="49">
        <v>0</v>
      </c>
      <c r="AT305" s="49">
        <v>0</v>
      </c>
      <c r="AU305" s="49">
        <v>0</v>
      </c>
      <c r="AV305" s="49">
        <v>8237.8379999999997</v>
      </c>
      <c r="AW305" s="49">
        <v>0</v>
      </c>
      <c r="AX305" s="49">
        <v>0</v>
      </c>
      <c r="AY305" s="49">
        <v>0</v>
      </c>
      <c r="AZ305" s="49">
        <v>1119.2739999999999</v>
      </c>
      <c r="BA305" s="49">
        <v>2238.5479999999998</v>
      </c>
      <c r="BB305" s="49">
        <v>0</v>
      </c>
      <c r="BC305" s="49">
        <v>0</v>
      </c>
      <c r="BD305" s="49">
        <v>0</v>
      </c>
      <c r="BE305" s="49">
        <v>0</v>
      </c>
      <c r="BF305" s="49">
        <v>0</v>
      </c>
      <c r="BG305" s="49">
        <v>0</v>
      </c>
      <c r="BH305" s="49">
        <v>0</v>
      </c>
      <c r="BI305" s="49"/>
      <c r="BJ305" s="166"/>
      <c r="BK305" s="166"/>
      <c r="BL305" s="166"/>
      <c r="BM305" s="149">
        <v>-5.4569682106375694E-11</v>
      </c>
    </row>
    <row r="306" spans="2:65" ht="18" hidden="1" customHeight="1" outlineLevel="3">
      <c r="B306" s="166" t="s">
        <v>1004</v>
      </c>
      <c r="C306" s="166" t="s">
        <v>1242</v>
      </c>
      <c r="D306" s="166" t="s">
        <v>259</v>
      </c>
      <c r="E306" s="167" t="s">
        <v>59</v>
      </c>
      <c r="F306" s="166" t="s">
        <v>131</v>
      </c>
      <c r="G306" s="49">
        <v>672234.70915349794</v>
      </c>
      <c r="H306" s="49">
        <v>525610.01100000006</v>
      </c>
      <c r="I306" s="49">
        <v>-10858.63968</v>
      </c>
      <c r="J306" s="49">
        <v>514751.37132000003</v>
      </c>
      <c r="K306" s="165">
        <v>-157483.33783349791</v>
      </c>
      <c r="L306" s="152">
        <v>0.76573161770863252</v>
      </c>
      <c r="M306" s="49">
        <v>653994.70915349794</v>
      </c>
      <c r="N306" s="49">
        <v>525610.01100000006</v>
      </c>
      <c r="O306" s="49">
        <v>-10858.63968</v>
      </c>
      <c r="P306" s="49">
        <v>514751.37132000003</v>
      </c>
      <c r="Q306" s="165">
        <v>-139243.33783349791</v>
      </c>
      <c r="R306" s="152">
        <v>0.78708797504840922</v>
      </c>
      <c r="S306" s="49">
        <v>0</v>
      </c>
      <c r="T306" s="49">
        <v>0</v>
      </c>
      <c r="U306" s="49">
        <v>0</v>
      </c>
      <c r="V306" s="49">
        <v>188037.61199999999</v>
      </c>
      <c r="W306" s="49">
        <v>0</v>
      </c>
      <c r="X306" s="49">
        <v>2798.183</v>
      </c>
      <c r="Y306" s="49">
        <v>130551.829</v>
      </c>
      <c r="Z306" s="49">
        <v>0</v>
      </c>
      <c r="AA306" s="49">
        <v>0</v>
      </c>
      <c r="AB306" s="49">
        <v>0</v>
      </c>
      <c r="AC306" s="49">
        <v>2518.3710000000001</v>
      </c>
      <c r="AD306" s="49">
        <v>0</v>
      </c>
      <c r="AE306" s="49">
        <v>0</v>
      </c>
      <c r="AF306" s="49">
        <v>16117.509</v>
      </c>
      <c r="AG306" s="49">
        <v>4756.9030000000002</v>
      </c>
      <c r="AH306" s="49">
        <v>0</v>
      </c>
      <c r="AI306" s="49">
        <v>44770.86</v>
      </c>
      <c r="AJ306" s="49">
        <v>13789.424999999999</v>
      </c>
      <c r="AK306" s="49">
        <v>0</v>
      </c>
      <c r="AL306" s="49">
        <v>0</v>
      </c>
      <c r="AM306" s="49">
        <v>1790.8340000000001</v>
      </c>
      <c r="AN306" s="49">
        <v>0</v>
      </c>
      <c r="AO306" s="49">
        <v>0</v>
      </c>
      <c r="AP306" s="49">
        <v>41133.286999999997</v>
      </c>
      <c r="AQ306" s="49">
        <v>22922.68</v>
      </c>
      <c r="AR306" s="49">
        <v>15390.004999999999</v>
      </c>
      <c r="AS306" s="49">
        <v>0</v>
      </c>
      <c r="AT306" s="49">
        <v>0</v>
      </c>
      <c r="AU306" s="49">
        <v>0</v>
      </c>
      <c r="AV306" s="49">
        <v>20773.679</v>
      </c>
      <c r="AW306" s="49">
        <v>0</v>
      </c>
      <c r="AX306" s="49">
        <v>0</v>
      </c>
      <c r="AY306" s="49">
        <v>0</v>
      </c>
      <c r="AZ306" s="49">
        <v>4029.3879999999999</v>
      </c>
      <c r="BA306" s="49">
        <v>5596.3710000000001</v>
      </c>
      <c r="BB306" s="49">
        <v>0</v>
      </c>
      <c r="BC306" s="49">
        <v>0</v>
      </c>
      <c r="BD306" s="49">
        <v>0</v>
      </c>
      <c r="BE306" s="49">
        <v>10633.075000000001</v>
      </c>
      <c r="BF306" s="49">
        <v>0</v>
      </c>
      <c r="BG306" s="49">
        <v>0</v>
      </c>
      <c r="BH306" s="49">
        <v>0</v>
      </c>
      <c r="BI306" s="49"/>
      <c r="BJ306" s="166"/>
      <c r="BK306" s="166"/>
      <c r="BL306" s="166"/>
      <c r="BM306" s="149">
        <v>-2.1100277081131935E-10</v>
      </c>
    </row>
    <row r="307" spans="2:65" ht="18" hidden="1" customHeight="1" outlineLevel="3">
      <c r="B307" s="166" t="s">
        <v>1004</v>
      </c>
      <c r="C307" s="166" t="s">
        <v>1243</v>
      </c>
      <c r="D307" s="166" t="s">
        <v>265</v>
      </c>
      <c r="E307" s="167" t="s">
        <v>187</v>
      </c>
      <c r="F307" s="166" t="s">
        <v>617</v>
      </c>
      <c r="G307" s="49">
        <v>573434.70915349794</v>
      </c>
      <c r="H307" s="49">
        <v>265508.04399999999</v>
      </c>
      <c r="I307" s="49">
        <v>-8677.8410400000012</v>
      </c>
      <c r="J307" s="49">
        <v>256830.20296</v>
      </c>
      <c r="K307" s="165">
        <v>-316604.50619349792</v>
      </c>
      <c r="L307" s="152">
        <v>0.44788046286757166</v>
      </c>
      <c r="M307" s="49">
        <v>555194.70915349794</v>
      </c>
      <c r="N307" s="49">
        <v>265508.04399999999</v>
      </c>
      <c r="O307" s="49">
        <v>-8677.8410400000012</v>
      </c>
      <c r="P307" s="49">
        <v>256830.20296</v>
      </c>
      <c r="Q307" s="165">
        <v>-298364.50619349792</v>
      </c>
      <c r="R307" s="152">
        <v>0.46259483155303743</v>
      </c>
      <c r="S307" s="49">
        <v>0</v>
      </c>
      <c r="T307" s="49">
        <v>0</v>
      </c>
      <c r="U307" s="49">
        <v>0</v>
      </c>
      <c r="V307" s="49">
        <v>125179.325</v>
      </c>
      <c r="W307" s="49">
        <v>0</v>
      </c>
      <c r="X307" s="49">
        <v>1399.0909999999999</v>
      </c>
      <c r="Y307" s="49">
        <v>42980.027999999998</v>
      </c>
      <c r="Z307" s="49">
        <v>0</v>
      </c>
      <c r="AA307" s="49">
        <v>0</v>
      </c>
      <c r="AB307" s="49">
        <v>0</v>
      </c>
      <c r="AC307" s="49">
        <v>0</v>
      </c>
      <c r="AD307" s="49">
        <v>0</v>
      </c>
      <c r="AE307" s="49">
        <v>0</v>
      </c>
      <c r="AF307" s="49">
        <v>10745.005999999999</v>
      </c>
      <c r="AG307" s="49">
        <v>0</v>
      </c>
      <c r="AH307" s="49">
        <v>0</v>
      </c>
      <c r="AI307" s="49">
        <v>26862.516</v>
      </c>
      <c r="AJ307" s="49">
        <v>0</v>
      </c>
      <c r="AK307" s="49">
        <v>0</v>
      </c>
      <c r="AL307" s="49">
        <v>0</v>
      </c>
      <c r="AM307" s="49">
        <v>1790.8340000000001</v>
      </c>
      <c r="AN307" s="49">
        <v>0</v>
      </c>
      <c r="AO307" s="49">
        <v>0</v>
      </c>
      <c r="AP307" s="49">
        <v>16789.096000000001</v>
      </c>
      <c r="AQ307" s="49">
        <v>0</v>
      </c>
      <c r="AR307" s="49">
        <v>11192.731</v>
      </c>
      <c r="AS307" s="49">
        <v>0</v>
      </c>
      <c r="AT307" s="49">
        <v>0</v>
      </c>
      <c r="AU307" s="49">
        <v>0</v>
      </c>
      <c r="AV307" s="49">
        <v>14326.674999999999</v>
      </c>
      <c r="AW307" s="49">
        <v>0</v>
      </c>
      <c r="AX307" s="49">
        <v>0</v>
      </c>
      <c r="AY307" s="49">
        <v>0</v>
      </c>
      <c r="AZ307" s="49">
        <v>671.56500000000005</v>
      </c>
      <c r="BA307" s="49">
        <v>5596.3710000000001</v>
      </c>
      <c r="BB307" s="49">
        <v>0</v>
      </c>
      <c r="BC307" s="49">
        <v>0</v>
      </c>
      <c r="BD307" s="49">
        <v>0</v>
      </c>
      <c r="BE307" s="49">
        <v>7974.8059999999996</v>
      </c>
      <c r="BF307" s="49">
        <v>0</v>
      </c>
      <c r="BG307" s="49">
        <v>0</v>
      </c>
      <c r="BH307" s="49">
        <v>0</v>
      </c>
      <c r="BI307" s="49"/>
      <c r="BJ307" s="166"/>
      <c r="BK307" s="166"/>
      <c r="BL307" s="166"/>
      <c r="BM307" s="149">
        <v>0</v>
      </c>
    </row>
    <row r="308" spans="2:65" ht="18" hidden="1" customHeight="1" outlineLevel="3">
      <c r="B308" s="166" t="s">
        <v>1004</v>
      </c>
      <c r="C308" s="166" t="s">
        <v>1243</v>
      </c>
      <c r="D308" s="166" t="s">
        <v>722</v>
      </c>
      <c r="E308" s="167" t="s">
        <v>723</v>
      </c>
      <c r="F308" s="166" t="s">
        <v>616</v>
      </c>
      <c r="G308" s="49">
        <v>432926.03186512348</v>
      </c>
      <c r="H308" s="49">
        <v>270863.75599999999</v>
      </c>
      <c r="I308" s="49">
        <v>-6978.42</v>
      </c>
      <c r="J308" s="49">
        <v>263885.33600000001</v>
      </c>
      <c r="K308" s="165">
        <v>-169040.69586512347</v>
      </c>
      <c r="L308" s="152">
        <v>0.60953908191460415</v>
      </c>
      <c r="M308" s="49">
        <v>419246.03186512348</v>
      </c>
      <c r="N308" s="49">
        <v>270863.75599999999</v>
      </c>
      <c r="O308" s="49">
        <v>-6978.42</v>
      </c>
      <c r="P308" s="49">
        <v>263885.33600000001</v>
      </c>
      <c r="Q308" s="165">
        <v>-155360.69586512347</v>
      </c>
      <c r="R308" s="152">
        <v>0.62942834503653722</v>
      </c>
      <c r="S308" s="49">
        <v>0</v>
      </c>
      <c r="T308" s="49">
        <v>0</v>
      </c>
      <c r="U308" s="49">
        <v>0</v>
      </c>
      <c r="V308" s="49">
        <v>130730.91099999999</v>
      </c>
      <c r="W308" s="49">
        <v>0</v>
      </c>
      <c r="X308" s="49">
        <v>1399.0909999999999</v>
      </c>
      <c r="Y308" s="49">
        <v>53725.031999999999</v>
      </c>
      <c r="Z308" s="49">
        <v>0</v>
      </c>
      <c r="AA308" s="49">
        <v>0</v>
      </c>
      <c r="AB308" s="49">
        <v>0</v>
      </c>
      <c r="AC308" s="49">
        <v>0</v>
      </c>
      <c r="AD308" s="49">
        <v>0</v>
      </c>
      <c r="AE308" s="49">
        <v>0</v>
      </c>
      <c r="AF308" s="49">
        <v>8954.1720000000005</v>
      </c>
      <c r="AG308" s="49">
        <v>0</v>
      </c>
      <c r="AH308" s="49">
        <v>0</v>
      </c>
      <c r="AI308" s="49">
        <v>21490.012999999999</v>
      </c>
      <c r="AJ308" s="49">
        <v>0</v>
      </c>
      <c r="AK308" s="49">
        <v>0</v>
      </c>
      <c r="AL308" s="49">
        <v>0</v>
      </c>
      <c r="AM308" s="49">
        <v>1790.8340000000001</v>
      </c>
      <c r="AN308" s="49">
        <v>0</v>
      </c>
      <c r="AO308" s="49">
        <v>0</v>
      </c>
      <c r="AP308" s="49">
        <v>19587.28</v>
      </c>
      <c r="AQ308" s="49">
        <v>0</v>
      </c>
      <c r="AR308" s="49">
        <v>8394.5480000000007</v>
      </c>
      <c r="AS308" s="49">
        <v>0</v>
      </c>
      <c r="AT308" s="49">
        <v>0</v>
      </c>
      <c r="AU308" s="49">
        <v>0</v>
      </c>
      <c r="AV308" s="49">
        <v>14326.674999999999</v>
      </c>
      <c r="AW308" s="49">
        <v>0</v>
      </c>
      <c r="AX308" s="49">
        <v>0</v>
      </c>
      <c r="AY308" s="49">
        <v>0</v>
      </c>
      <c r="AZ308" s="49">
        <v>671.56500000000005</v>
      </c>
      <c r="BA308" s="49">
        <v>4477.0969999999998</v>
      </c>
      <c r="BB308" s="49">
        <v>0</v>
      </c>
      <c r="BC308" s="49">
        <v>0</v>
      </c>
      <c r="BD308" s="49">
        <v>0</v>
      </c>
      <c r="BE308" s="49">
        <v>5316.5379999999996</v>
      </c>
      <c r="BF308" s="49">
        <v>0</v>
      </c>
      <c r="BG308" s="49">
        <v>0</v>
      </c>
      <c r="BH308" s="49">
        <v>0</v>
      </c>
      <c r="BI308" s="49"/>
      <c r="BJ308" s="166"/>
      <c r="BK308" s="166"/>
      <c r="BL308" s="166"/>
      <c r="BM308" s="149">
        <v>-1.6370904631912708E-11</v>
      </c>
    </row>
    <row r="309" spans="2:65" ht="18" hidden="1" customHeight="1" outlineLevel="3">
      <c r="B309" s="166" t="s">
        <v>1004</v>
      </c>
      <c r="C309" s="166" t="s">
        <v>1243</v>
      </c>
      <c r="D309" s="166" t="s">
        <v>501</v>
      </c>
      <c r="E309" s="167" t="s">
        <v>502</v>
      </c>
      <c r="F309" s="166"/>
      <c r="G309" s="49"/>
      <c r="H309" s="49">
        <v>0</v>
      </c>
      <c r="I309" s="49">
        <v>0</v>
      </c>
      <c r="J309" s="49">
        <v>0</v>
      </c>
      <c r="K309" s="165">
        <v>0</v>
      </c>
      <c r="L309" s="152">
        <v>0</v>
      </c>
      <c r="M309" s="49"/>
      <c r="N309" s="49">
        <v>0</v>
      </c>
      <c r="O309" s="49">
        <v>0</v>
      </c>
      <c r="P309" s="49">
        <v>0</v>
      </c>
      <c r="Q309" s="165">
        <v>0</v>
      </c>
      <c r="R309" s="152">
        <v>0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49">
        <v>0</v>
      </c>
      <c r="AA309" s="49">
        <v>0</v>
      </c>
      <c r="AB309" s="49">
        <v>0</v>
      </c>
      <c r="AC309" s="49">
        <v>0</v>
      </c>
      <c r="AD309" s="49">
        <v>0</v>
      </c>
      <c r="AE309" s="49">
        <v>0</v>
      </c>
      <c r="AF309" s="49">
        <v>0</v>
      </c>
      <c r="AG309" s="49">
        <v>0</v>
      </c>
      <c r="AH309" s="49">
        <v>0</v>
      </c>
      <c r="AI309" s="49">
        <v>0</v>
      </c>
      <c r="AJ309" s="49">
        <v>0</v>
      </c>
      <c r="AK309" s="49">
        <v>0</v>
      </c>
      <c r="AL309" s="49">
        <v>0</v>
      </c>
      <c r="AM309" s="49">
        <v>0</v>
      </c>
      <c r="AN309" s="49">
        <v>0</v>
      </c>
      <c r="AO309" s="49">
        <v>0</v>
      </c>
      <c r="AP309" s="49">
        <v>0</v>
      </c>
      <c r="AQ309" s="49">
        <v>0</v>
      </c>
      <c r="AR309" s="49">
        <v>0</v>
      </c>
      <c r="AS309" s="49">
        <v>0</v>
      </c>
      <c r="AT309" s="49">
        <v>0</v>
      </c>
      <c r="AU309" s="49">
        <v>0</v>
      </c>
      <c r="AV309" s="49">
        <v>0</v>
      </c>
      <c r="AW309" s="49">
        <v>0</v>
      </c>
      <c r="AX309" s="49">
        <v>0</v>
      </c>
      <c r="AY309" s="49">
        <v>0</v>
      </c>
      <c r="AZ309" s="49">
        <v>0</v>
      </c>
      <c r="BA309" s="49">
        <v>0</v>
      </c>
      <c r="BB309" s="49">
        <v>0</v>
      </c>
      <c r="BC309" s="49">
        <v>0</v>
      </c>
      <c r="BD309" s="49">
        <v>0</v>
      </c>
      <c r="BE309" s="49">
        <v>0</v>
      </c>
      <c r="BF309" s="49">
        <v>0</v>
      </c>
      <c r="BG309" s="49">
        <v>0</v>
      </c>
      <c r="BH309" s="49">
        <v>0</v>
      </c>
      <c r="BI309" s="49"/>
      <c r="BJ309" s="166"/>
      <c r="BK309" s="166"/>
      <c r="BL309" s="166"/>
      <c r="BM309" s="149">
        <v>0</v>
      </c>
    </row>
    <row r="310" spans="2:65" ht="18" hidden="1" customHeight="1" outlineLevel="2">
      <c r="B310" s="158" t="s">
        <v>1004</v>
      </c>
      <c r="C310" s="158"/>
      <c r="D310" s="158"/>
      <c r="E310" s="159" t="s">
        <v>1007</v>
      </c>
      <c r="F310" s="158"/>
      <c r="G310" s="160">
        <v>3737008.2549209883</v>
      </c>
      <c r="H310" s="160">
        <v>2184633.7369999997</v>
      </c>
      <c r="I310" s="160">
        <v>-65350.358279999993</v>
      </c>
      <c r="J310" s="160">
        <v>2119283.3787199999</v>
      </c>
      <c r="K310" s="168">
        <v>-1617724.8762009877</v>
      </c>
      <c r="L310" s="161">
        <v>0.56710695672916245</v>
      </c>
      <c r="M310" s="160">
        <v>3627568.2549209883</v>
      </c>
      <c r="N310" s="160">
        <v>2184633.7369999997</v>
      </c>
      <c r="O310" s="160">
        <v>-65350.358279999993</v>
      </c>
      <c r="P310" s="160">
        <v>2119283.3787199999</v>
      </c>
      <c r="Q310" s="168">
        <v>-1508284.8762009877</v>
      </c>
      <c r="R310" s="161">
        <v>0.58421598982874545</v>
      </c>
      <c r="S310" s="160">
        <v>0</v>
      </c>
      <c r="T310" s="160">
        <v>0</v>
      </c>
      <c r="U310" s="160">
        <v>0</v>
      </c>
      <c r="V310" s="160">
        <v>803010.14599999995</v>
      </c>
      <c r="W310" s="160">
        <v>0</v>
      </c>
      <c r="X310" s="160">
        <v>9793.6389999999992</v>
      </c>
      <c r="Y310" s="160">
        <v>556770.4219999999</v>
      </c>
      <c r="Z310" s="160">
        <v>0</v>
      </c>
      <c r="AA310" s="160">
        <v>0</v>
      </c>
      <c r="AB310" s="160">
        <v>0</v>
      </c>
      <c r="AC310" s="160">
        <v>4533.0680000000002</v>
      </c>
      <c r="AD310" s="160">
        <v>0</v>
      </c>
      <c r="AE310" s="160">
        <v>0</v>
      </c>
      <c r="AF310" s="160">
        <v>84169.216</v>
      </c>
      <c r="AG310" s="160">
        <v>9513.8060000000005</v>
      </c>
      <c r="AH310" s="160">
        <v>0</v>
      </c>
      <c r="AI310" s="160">
        <v>243732.56100000002</v>
      </c>
      <c r="AJ310" s="160">
        <v>42442.775000000001</v>
      </c>
      <c r="AK310" s="160">
        <v>0</v>
      </c>
      <c r="AL310" s="160">
        <v>0</v>
      </c>
      <c r="AM310" s="160">
        <v>17908.343000000001</v>
      </c>
      <c r="AN310" s="160">
        <v>0</v>
      </c>
      <c r="AO310" s="160">
        <v>0</v>
      </c>
      <c r="AP310" s="160">
        <v>136271.50099999999</v>
      </c>
      <c r="AQ310" s="160">
        <v>40831.024000000005</v>
      </c>
      <c r="AR310" s="160">
        <v>79748.208999999988</v>
      </c>
      <c r="AS310" s="160">
        <v>0</v>
      </c>
      <c r="AT310" s="160">
        <v>0</v>
      </c>
      <c r="AU310" s="160">
        <v>0</v>
      </c>
      <c r="AV310" s="160">
        <v>75573.210999999996</v>
      </c>
      <c r="AW310" s="160">
        <v>0</v>
      </c>
      <c r="AX310" s="160">
        <v>0</v>
      </c>
      <c r="AY310" s="160">
        <v>0</v>
      </c>
      <c r="AZ310" s="160">
        <v>15445.985000000001</v>
      </c>
      <c r="BA310" s="160">
        <v>32458.951000000001</v>
      </c>
      <c r="BB310" s="160">
        <v>0</v>
      </c>
      <c r="BC310" s="160">
        <v>0</v>
      </c>
      <c r="BD310" s="160">
        <v>0</v>
      </c>
      <c r="BE310" s="160">
        <v>32430.880000000001</v>
      </c>
      <c r="BF310" s="160">
        <v>0</v>
      </c>
      <c r="BG310" s="160">
        <v>0</v>
      </c>
      <c r="BH310" s="160">
        <v>0</v>
      </c>
      <c r="BI310" s="160"/>
      <c r="BJ310" s="161"/>
      <c r="BK310" s="160"/>
      <c r="BL310" s="161"/>
      <c r="BM310" s="149">
        <v>-1.8189894035458565E-10</v>
      </c>
    </row>
    <row r="311" spans="2:65" ht="18" hidden="1" customHeight="1" outlineLevel="3">
      <c r="B311" s="166" t="s">
        <v>1004</v>
      </c>
      <c r="C311" s="166" t="s">
        <v>353</v>
      </c>
      <c r="D311" s="166" t="s">
        <v>354</v>
      </c>
      <c r="E311" s="167" t="s">
        <v>411</v>
      </c>
      <c r="F311" s="166" t="s">
        <v>1008</v>
      </c>
      <c r="G311" s="49">
        <v>30000</v>
      </c>
      <c r="H311" s="49">
        <v>0</v>
      </c>
      <c r="I311" s="49">
        <v>0</v>
      </c>
      <c r="J311" s="49">
        <v>0</v>
      </c>
      <c r="K311" s="165">
        <v>-30000</v>
      </c>
      <c r="L311" s="152">
        <v>0</v>
      </c>
      <c r="M311" s="49">
        <v>30000</v>
      </c>
      <c r="N311" s="49">
        <v>0</v>
      </c>
      <c r="O311" s="49">
        <v>0</v>
      </c>
      <c r="P311" s="49">
        <v>0</v>
      </c>
      <c r="Q311" s="165">
        <v>-30000</v>
      </c>
      <c r="R311" s="152">
        <v>0</v>
      </c>
      <c r="S311" s="49">
        <v>0</v>
      </c>
      <c r="T311" s="49">
        <v>0</v>
      </c>
      <c r="U311" s="49">
        <v>0</v>
      </c>
      <c r="V311" s="49">
        <v>0</v>
      </c>
      <c r="W311" s="49">
        <v>0</v>
      </c>
      <c r="X311" s="49">
        <v>0</v>
      </c>
      <c r="Y311" s="49">
        <v>0</v>
      </c>
      <c r="Z311" s="49">
        <v>0</v>
      </c>
      <c r="AA311" s="49">
        <v>0</v>
      </c>
      <c r="AB311" s="49">
        <v>0</v>
      </c>
      <c r="AC311" s="49">
        <v>0</v>
      </c>
      <c r="AD311" s="49">
        <v>0</v>
      </c>
      <c r="AE311" s="49">
        <v>0</v>
      </c>
      <c r="AF311" s="49">
        <v>0</v>
      </c>
      <c r="AG311" s="49">
        <v>0</v>
      </c>
      <c r="AH311" s="49">
        <v>0</v>
      </c>
      <c r="AI311" s="49">
        <v>0</v>
      </c>
      <c r="AJ311" s="49">
        <v>0</v>
      </c>
      <c r="AK311" s="49">
        <v>0</v>
      </c>
      <c r="AL311" s="49">
        <v>0</v>
      </c>
      <c r="AM311" s="49">
        <v>0</v>
      </c>
      <c r="AN311" s="49">
        <v>0</v>
      </c>
      <c r="AO311" s="49">
        <v>0</v>
      </c>
      <c r="AP311" s="49">
        <v>0</v>
      </c>
      <c r="AQ311" s="49">
        <v>0</v>
      </c>
      <c r="AR311" s="49">
        <v>0</v>
      </c>
      <c r="AS311" s="49">
        <v>0</v>
      </c>
      <c r="AT311" s="49">
        <v>0</v>
      </c>
      <c r="AU311" s="49">
        <v>0</v>
      </c>
      <c r="AV311" s="49">
        <v>0</v>
      </c>
      <c r="AW311" s="49">
        <v>0</v>
      </c>
      <c r="AX311" s="49">
        <v>0</v>
      </c>
      <c r="AY311" s="49">
        <v>0</v>
      </c>
      <c r="AZ311" s="49">
        <v>0</v>
      </c>
      <c r="BA311" s="49">
        <v>0</v>
      </c>
      <c r="BB311" s="49">
        <v>0</v>
      </c>
      <c r="BC311" s="49">
        <v>0</v>
      </c>
      <c r="BD311" s="49">
        <v>0</v>
      </c>
      <c r="BE311" s="49">
        <v>0</v>
      </c>
      <c r="BF311" s="49">
        <v>0</v>
      </c>
      <c r="BG311" s="49">
        <v>0</v>
      </c>
      <c r="BH311" s="49">
        <v>0</v>
      </c>
      <c r="BI311" s="49"/>
      <c r="BJ311" s="166"/>
      <c r="BK311" s="166"/>
      <c r="BL311" s="166"/>
      <c r="BM311" s="149">
        <v>0</v>
      </c>
    </row>
    <row r="312" spans="2:65" ht="18" hidden="1" customHeight="1" outlineLevel="3">
      <c r="B312" s="166" t="s">
        <v>1004</v>
      </c>
      <c r="C312" s="166" t="s">
        <v>353</v>
      </c>
      <c r="D312" s="166" t="s">
        <v>355</v>
      </c>
      <c r="E312" s="167" t="s">
        <v>412</v>
      </c>
      <c r="F312" s="166" t="s">
        <v>1009</v>
      </c>
      <c r="G312" s="49">
        <v>30000</v>
      </c>
      <c r="H312" s="49">
        <v>0</v>
      </c>
      <c r="I312" s="49">
        <v>0</v>
      </c>
      <c r="J312" s="49">
        <v>0</v>
      </c>
      <c r="K312" s="165">
        <v>-30000</v>
      </c>
      <c r="L312" s="152">
        <v>0</v>
      </c>
      <c r="M312" s="49">
        <v>30000</v>
      </c>
      <c r="N312" s="49">
        <v>0</v>
      </c>
      <c r="O312" s="49">
        <v>0</v>
      </c>
      <c r="P312" s="49">
        <v>0</v>
      </c>
      <c r="Q312" s="165">
        <v>-30000</v>
      </c>
      <c r="R312" s="152">
        <v>0</v>
      </c>
      <c r="S312" s="49">
        <v>0</v>
      </c>
      <c r="T312" s="49">
        <v>0</v>
      </c>
      <c r="U312" s="49">
        <v>0</v>
      </c>
      <c r="V312" s="49">
        <v>0</v>
      </c>
      <c r="W312" s="49">
        <v>0</v>
      </c>
      <c r="X312" s="49">
        <v>0</v>
      </c>
      <c r="Y312" s="49">
        <v>0</v>
      </c>
      <c r="Z312" s="49">
        <v>0</v>
      </c>
      <c r="AA312" s="49">
        <v>0</v>
      </c>
      <c r="AB312" s="49">
        <v>0</v>
      </c>
      <c r="AC312" s="49">
        <v>0</v>
      </c>
      <c r="AD312" s="49">
        <v>0</v>
      </c>
      <c r="AE312" s="49">
        <v>0</v>
      </c>
      <c r="AF312" s="49">
        <v>0</v>
      </c>
      <c r="AG312" s="49">
        <v>0</v>
      </c>
      <c r="AH312" s="49">
        <v>0</v>
      </c>
      <c r="AI312" s="49">
        <v>0</v>
      </c>
      <c r="AJ312" s="49">
        <v>0</v>
      </c>
      <c r="AK312" s="49">
        <v>0</v>
      </c>
      <c r="AL312" s="49">
        <v>0</v>
      </c>
      <c r="AM312" s="49">
        <v>0</v>
      </c>
      <c r="AN312" s="49">
        <v>0</v>
      </c>
      <c r="AO312" s="49">
        <v>0</v>
      </c>
      <c r="AP312" s="49">
        <v>0</v>
      </c>
      <c r="AQ312" s="49">
        <v>0</v>
      </c>
      <c r="AR312" s="49">
        <v>0</v>
      </c>
      <c r="AS312" s="49">
        <v>0</v>
      </c>
      <c r="AT312" s="49">
        <v>0</v>
      </c>
      <c r="AU312" s="49">
        <v>0</v>
      </c>
      <c r="AV312" s="49">
        <v>0</v>
      </c>
      <c r="AW312" s="49">
        <v>0</v>
      </c>
      <c r="AX312" s="49">
        <v>0</v>
      </c>
      <c r="AY312" s="49">
        <v>0</v>
      </c>
      <c r="AZ312" s="49">
        <v>0</v>
      </c>
      <c r="BA312" s="49">
        <v>0</v>
      </c>
      <c r="BB312" s="49">
        <v>0</v>
      </c>
      <c r="BC312" s="49">
        <v>0</v>
      </c>
      <c r="BD312" s="49">
        <v>0</v>
      </c>
      <c r="BE312" s="49">
        <v>0</v>
      </c>
      <c r="BF312" s="49">
        <v>0</v>
      </c>
      <c r="BG312" s="49">
        <v>0</v>
      </c>
      <c r="BH312" s="49">
        <v>0</v>
      </c>
      <c r="BI312" s="49"/>
      <c r="BJ312" s="166"/>
      <c r="BK312" s="166"/>
      <c r="BL312" s="166"/>
      <c r="BM312" s="149">
        <v>0</v>
      </c>
    </row>
    <row r="313" spans="2:65" ht="18" hidden="1" customHeight="1" outlineLevel="3">
      <c r="B313" s="166" t="s">
        <v>1004</v>
      </c>
      <c r="C313" s="166" t="s">
        <v>1242</v>
      </c>
      <c r="D313" s="166" t="s">
        <v>360</v>
      </c>
      <c r="E313" s="167" t="s">
        <v>361</v>
      </c>
      <c r="F313" s="166" t="s">
        <v>1010</v>
      </c>
      <c r="G313" s="49">
        <v>30000</v>
      </c>
      <c r="H313" s="49">
        <v>30721.038</v>
      </c>
      <c r="I313" s="49">
        <v>0</v>
      </c>
      <c r="J313" s="49">
        <v>30721.038</v>
      </c>
      <c r="K313" s="165">
        <v>721.03800000000047</v>
      </c>
      <c r="L313" s="152">
        <v>1.0240346</v>
      </c>
      <c r="M313" s="49">
        <v>30000</v>
      </c>
      <c r="N313" s="49">
        <v>30721.038</v>
      </c>
      <c r="O313" s="49">
        <v>0</v>
      </c>
      <c r="P313" s="49">
        <v>30721.038</v>
      </c>
      <c r="Q313" s="165">
        <v>721.03800000000047</v>
      </c>
      <c r="R313" s="152">
        <v>1.0240346</v>
      </c>
      <c r="S313" s="49">
        <v>0</v>
      </c>
      <c r="T313" s="49">
        <v>0</v>
      </c>
      <c r="U313" s="49">
        <v>0</v>
      </c>
      <c r="V313" s="49">
        <v>12285.121999999999</v>
      </c>
      <c r="W313" s="49">
        <v>0</v>
      </c>
      <c r="X313" s="49">
        <v>1371.11</v>
      </c>
      <c r="Y313" s="49">
        <v>10003.6</v>
      </c>
      <c r="Z313" s="49">
        <v>0</v>
      </c>
      <c r="AA313" s="49">
        <v>0</v>
      </c>
      <c r="AB313" s="49">
        <v>0</v>
      </c>
      <c r="AC313" s="49">
        <v>0</v>
      </c>
      <c r="AD313" s="49">
        <v>0</v>
      </c>
      <c r="AE313" s="49">
        <v>0</v>
      </c>
      <c r="AF313" s="49">
        <v>877.50900000000001</v>
      </c>
      <c r="AG313" s="49">
        <v>0</v>
      </c>
      <c r="AH313" s="49">
        <v>0</v>
      </c>
      <c r="AI313" s="49">
        <v>877.50900000000001</v>
      </c>
      <c r="AJ313" s="49">
        <v>877.50900000000001</v>
      </c>
      <c r="AK313" s="49">
        <v>0</v>
      </c>
      <c r="AL313" s="49">
        <v>0</v>
      </c>
      <c r="AM313" s="49">
        <v>877.50900000000001</v>
      </c>
      <c r="AN313" s="49">
        <v>0</v>
      </c>
      <c r="AO313" s="49">
        <v>0</v>
      </c>
      <c r="AP313" s="49">
        <v>1371.11</v>
      </c>
      <c r="AQ313" s="49">
        <v>0</v>
      </c>
      <c r="AR313" s="49">
        <v>0</v>
      </c>
      <c r="AS313" s="49">
        <v>0</v>
      </c>
      <c r="AT313" s="49">
        <v>0</v>
      </c>
      <c r="AU313" s="49">
        <v>0</v>
      </c>
      <c r="AV313" s="49">
        <v>877.50900000000001</v>
      </c>
      <c r="AW313" s="49">
        <v>0</v>
      </c>
      <c r="AX313" s="49">
        <v>0</v>
      </c>
      <c r="AY313" s="49">
        <v>0</v>
      </c>
      <c r="AZ313" s="49">
        <v>0</v>
      </c>
      <c r="BA313" s="49">
        <v>0</v>
      </c>
      <c r="BB313" s="49">
        <v>0</v>
      </c>
      <c r="BC313" s="49">
        <v>0</v>
      </c>
      <c r="BD313" s="49">
        <v>0</v>
      </c>
      <c r="BE313" s="49">
        <v>1302.5509999999999</v>
      </c>
      <c r="BF313" s="49">
        <v>0</v>
      </c>
      <c r="BG313" s="49">
        <v>0</v>
      </c>
      <c r="BH313" s="49">
        <v>0</v>
      </c>
      <c r="BI313" s="49"/>
      <c r="BJ313" s="166"/>
      <c r="BK313" s="166"/>
      <c r="BL313" s="166"/>
      <c r="BM313" s="149">
        <v>-7.2759576141834259E-12</v>
      </c>
    </row>
    <row r="314" spans="2:65" ht="18" hidden="1" customHeight="1" outlineLevel="3">
      <c r="B314" s="166" t="s">
        <v>1004</v>
      </c>
      <c r="C314" s="166" t="s">
        <v>1242</v>
      </c>
      <c r="D314" s="166" t="s">
        <v>356</v>
      </c>
      <c r="E314" s="167" t="s">
        <v>357</v>
      </c>
      <c r="F314" s="166" t="s">
        <v>620</v>
      </c>
      <c r="G314" s="49">
        <v>30000</v>
      </c>
      <c r="H314" s="49">
        <v>30019.031999999999</v>
      </c>
      <c r="I314" s="49">
        <v>0</v>
      </c>
      <c r="J314" s="49">
        <v>30019.031999999999</v>
      </c>
      <c r="K314" s="165">
        <v>19.031999999999243</v>
      </c>
      <c r="L314" s="152">
        <v>1.0006344</v>
      </c>
      <c r="M314" s="49">
        <v>30000</v>
      </c>
      <c r="N314" s="49">
        <v>30019.031999999999</v>
      </c>
      <c r="O314" s="49">
        <v>0</v>
      </c>
      <c r="P314" s="49">
        <v>30019.031999999999</v>
      </c>
      <c r="Q314" s="165">
        <v>19.031999999999243</v>
      </c>
      <c r="R314" s="152">
        <v>1.0006344</v>
      </c>
      <c r="S314" s="49">
        <v>0</v>
      </c>
      <c r="T314" s="49">
        <v>0</v>
      </c>
      <c r="U314" s="49">
        <v>0</v>
      </c>
      <c r="V314" s="49">
        <v>12285.121999999999</v>
      </c>
      <c r="W314" s="49">
        <v>0</v>
      </c>
      <c r="X314" s="49">
        <v>1371.11</v>
      </c>
      <c r="Y314" s="49">
        <v>9301.5939999999991</v>
      </c>
      <c r="Z314" s="49">
        <v>0</v>
      </c>
      <c r="AA314" s="49">
        <v>0</v>
      </c>
      <c r="AB314" s="49">
        <v>0</v>
      </c>
      <c r="AC314" s="49">
        <v>0</v>
      </c>
      <c r="AD314" s="49">
        <v>0</v>
      </c>
      <c r="AE314" s="49">
        <v>0</v>
      </c>
      <c r="AF314" s="49">
        <v>877.50900000000001</v>
      </c>
      <c r="AG314" s="49">
        <v>0</v>
      </c>
      <c r="AH314" s="49">
        <v>0</v>
      </c>
      <c r="AI314" s="49">
        <v>877.50900000000001</v>
      </c>
      <c r="AJ314" s="49">
        <v>877.50900000000001</v>
      </c>
      <c r="AK314" s="49">
        <v>0</v>
      </c>
      <c r="AL314" s="49">
        <v>0</v>
      </c>
      <c r="AM314" s="49">
        <v>877.50900000000001</v>
      </c>
      <c r="AN314" s="49">
        <v>0</v>
      </c>
      <c r="AO314" s="49">
        <v>0</v>
      </c>
      <c r="AP314" s="49">
        <v>1371.11</v>
      </c>
      <c r="AQ314" s="49">
        <v>0</v>
      </c>
      <c r="AR314" s="49">
        <v>0</v>
      </c>
      <c r="AS314" s="49">
        <v>0</v>
      </c>
      <c r="AT314" s="49">
        <v>0</v>
      </c>
      <c r="AU314" s="49">
        <v>0</v>
      </c>
      <c r="AV314" s="49">
        <v>877.50900000000001</v>
      </c>
      <c r="AW314" s="49">
        <v>0</v>
      </c>
      <c r="AX314" s="49">
        <v>0</v>
      </c>
      <c r="AY314" s="49">
        <v>0</v>
      </c>
      <c r="AZ314" s="49">
        <v>0</v>
      </c>
      <c r="BA314" s="49">
        <v>0</v>
      </c>
      <c r="BB314" s="49">
        <v>0</v>
      </c>
      <c r="BC314" s="49">
        <v>0</v>
      </c>
      <c r="BD314" s="49">
        <v>0</v>
      </c>
      <c r="BE314" s="49">
        <v>1302.5509999999999</v>
      </c>
      <c r="BF314" s="49">
        <v>0</v>
      </c>
      <c r="BG314" s="49">
        <v>0</v>
      </c>
      <c r="BH314" s="49">
        <v>0</v>
      </c>
      <c r="BI314" s="49"/>
      <c r="BJ314" s="166"/>
      <c r="BK314" s="166"/>
      <c r="BL314" s="166"/>
      <c r="BM314" s="149">
        <v>-7.2759576141834259E-12</v>
      </c>
    </row>
    <row r="315" spans="2:65" ht="18" hidden="1" customHeight="1" outlineLevel="3">
      <c r="B315" s="166" t="s">
        <v>1004</v>
      </c>
      <c r="C315" s="166" t="s">
        <v>1242</v>
      </c>
      <c r="D315" s="166" t="s">
        <v>358</v>
      </c>
      <c r="E315" s="167" t="s">
        <v>359</v>
      </c>
      <c r="F315" s="166" t="s">
        <v>621</v>
      </c>
      <c r="G315" s="49">
        <v>30000</v>
      </c>
      <c r="H315" s="49">
        <v>30721.038</v>
      </c>
      <c r="I315" s="49">
        <v>0</v>
      </c>
      <c r="J315" s="49">
        <v>30721.038</v>
      </c>
      <c r="K315" s="165">
        <v>721.03800000000047</v>
      </c>
      <c r="L315" s="152">
        <v>1.0240346</v>
      </c>
      <c r="M315" s="49">
        <v>30000</v>
      </c>
      <c r="N315" s="49">
        <v>30721.038</v>
      </c>
      <c r="O315" s="49">
        <v>0</v>
      </c>
      <c r="P315" s="49">
        <v>30721.038</v>
      </c>
      <c r="Q315" s="165">
        <v>721.03800000000047</v>
      </c>
      <c r="R315" s="152">
        <v>1.0240346</v>
      </c>
      <c r="S315" s="49">
        <v>0</v>
      </c>
      <c r="T315" s="49">
        <v>0</v>
      </c>
      <c r="U315" s="49">
        <v>0</v>
      </c>
      <c r="V315" s="49">
        <v>12285.121999999999</v>
      </c>
      <c r="W315" s="49">
        <v>0</v>
      </c>
      <c r="X315" s="49">
        <v>1371.11</v>
      </c>
      <c r="Y315" s="49">
        <v>10003.6</v>
      </c>
      <c r="Z315" s="49">
        <v>0</v>
      </c>
      <c r="AA315" s="49">
        <v>0</v>
      </c>
      <c r="AB315" s="49">
        <v>0</v>
      </c>
      <c r="AC315" s="49">
        <v>0</v>
      </c>
      <c r="AD315" s="49">
        <v>0</v>
      </c>
      <c r="AE315" s="49">
        <v>0</v>
      </c>
      <c r="AF315" s="49">
        <v>877.50900000000001</v>
      </c>
      <c r="AG315" s="49">
        <v>0</v>
      </c>
      <c r="AH315" s="49">
        <v>0</v>
      </c>
      <c r="AI315" s="49">
        <v>877.50900000000001</v>
      </c>
      <c r="AJ315" s="49">
        <v>877.50900000000001</v>
      </c>
      <c r="AK315" s="49">
        <v>0</v>
      </c>
      <c r="AL315" s="49">
        <v>0</v>
      </c>
      <c r="AM315" s="49">
        <v>877.50900000000001</v>
      </c>
      <c r="AN315" s="49">
        <v>0</v>
      </c>
      <c r="AO315" s="49">
        <v>0</v>
      </c>
      <c r="AP315" s="49">
        <v>1371.11</v>
      </c>
      <c r="AQ315" s="49">
        <v>0</v>
      </c>
      <c r="AR315" s="49">
        <v>0</v>
      </c>
      <c r="AS315" s="49">
        <v>0</v>
      </c>
      <c r="AT315" s="49">
        <v>0</v>
      </c>
      <c r="AU315" s="49">
        <v>0</v>
      </c>
      <c r="AV315" s="49">
        <v>877.50900000000001</v>
      </c>
      <c r="AW315" s="49">
        <v>0</v>
      </c>
      <c r="AX315" s="49">
        <v>0</v>
      </c>
      <c r="AY315" s="49">
        <v>0</v>
      </c>
      <c r="AZ315" s="49">
        <v>0</v>
      </c>
      <c r="BA315" s="49">
        <v>0</v>
      </c>
      <c r="BB315" s="49">
        <v>0</v>
      </c>
      <c r="BC315" s="49">
        <v>0</v>
      </c>
      <c r="BD315" s="49">
        <v>0</v>
      </c>
      <c r="BE315" s="49">
        <v>1302.5509999999999</v>
      </c>
      <c r="BF315" s="49">
        <v>0</v>
      </c>
      <c r="BG315" s="49">
        <v>0</v>
      </c>
      <c r="BH315" s="49">
        <v>0</v>
      </c>
      <c r="BI315" s="49"/>
      <c r="BJ315" s="166"/>
      <c r="BK315" s="166"/>
      <c r="BL315" s="166"/>
      <c r="BM315" s="149">
        <v>-7.2759576141834259E-12</v>
      </c>
    </row>
    <row r="316" spans="2:65" ht="18" hidden="1" customHeight="1" outlineLevel="3">
      <c r="B316" s="166" t="s">
        <v>1004</v>
      </c>
      <c r="C316" s="166" t="s">
        <v>1242</v>
      </c>
      <c r="D316" s="166" t="s">
        <v>364</v>
      </c>
      <c r="E316" s="167" t="s">
        <v>365</v>
      </c>
      <c r="F316" s="166" t="s">
        <v>1011</v>
      </c>
      <c r="G316" s="49">
        <v>30000</v>
      </c>
      <c r="H316" s="49">
        <v>30721.038</v>
      </c>
      <c r="I316" s="49">
        <v>0</v>
      </c>
      <c r="J316" s="49">
        <v>30721.038</v>
      </c>
      <c r="K316" s="165">
        <v>721.03800000000047</v>
      </c>
      <c r="L316" s="152">
        <v>1.0240346</v>
      </c>
      <c r="M316" s="49">
        <v>30000</v>
      </c>
      <c r="N316" s="49">
        <v>30721.038</v>
      </c>
      <c r="O316" s="49">
        <v>0</v>
      </c>
      <c r="P316" s="49">
        <v>30721.038</v>
      </c>
      <c r="Q316" s="165">
        <v>721.03800000000047</v>
      </c>
      <c r="R316" s="152">
        <v>1.0240346</v>
      </c>
      <c r="S316" s="49">
        <v>0</v>
      </c>
      <c r="T316" s="49">
        <v>0</v>
      </c>
      <c r="U316" s="49">
        <v>0</v>
      </c>
      <c r="V316" s="49">
        <v>12285.121999999999</v>
      </c>
      <c r="W316" s="49">
        <v>0</v>
      </c>
      <c r="X316" s="49">
        <v>1371.11</v>
      </c>
      <c r="Y316" s="49">
        <v>10003.6</v>
      </c>
      <c r="Z316" s="49">
        <v>0</v>
      </c>
      <c r="AA316" s="49">
        <v>0</v>
      </c>
      <c r="AB316" s="49">
        <v>0</v>
      </c>
      <c r="AC316" s="49">
        <v>0</v>
      </c>
      <c r="AD316" s="49">
        <v>0</v>
      </c>
      <c r="AE316" s="49">
        <v>0</v>
      </c>
      <c r="AF316" s="49">
        <v>877.50900000000001</v>
      </c>
      <c r="AG316" s="49">
        <v>0</v>
      </c>
      <c r="AH316" s="49">
        <v>0</v>
      </c>
      <c r="AI316" s="49">
        <v>877.50900000000001</v>
      </c>
      <c r="AJ316" s="49">
        <v>877.50900000000001</v>
      </c>
      <c r="AK316" s="49">
        <v>0</v>
      </c>
      <c r="AL316" s="49">
        <v>0</v>
      </c>
      <c r="AM316" s="49">
        <v>877.50900000000001</v>
      </c>
      <c r="AN316" s="49">
        <v>0</v>
      </c>
      <c r="AO316" s="49">
        <v>0</v>
      </c>
      <c r="AP316" s="49">
        <v>1371.11</v>
      </c>
      <c r="AQ316" s="49">
        <v>0</v>
      </c>
      <c r="AR316" s="49">
        <v>0</v>
      </c>
      <c r="AS316" s="49">
        <v>0</v>
      </c>
      <c r="AT316" s="49">
        <v>0</v>
      </c>
      <c r="AU316" s="49">
        <v>0</v>
      </c>
      <c r="AV316" s="49">
        <v>877.50900000000001</v>
      </c>
      <c r="AW316" s="49">
        <v>0</v>
      </c>
      <c r="AX316" s="49">
        <v>0</v>
      </c>
      <c r="AY316" s="49">
        <v>0</v>
      </c>
      <c r="AZ316" s="49">
        <v>0</v>
      </c>
      <c r="BA316" s="49">
        <v>0</v>
      </c>
      <c r="BB316" s="49">
        <v>0</v>
      </c>
      <c r="BC316" s="49">
        <v>0</v>
      </c>
      <c r="BD316" s="49">
        <v>0</v>
      </c>
      <c r="BE316" s="49">
        <v>1302.5509999999999</v>
      </c>
      <c r="BF316" s="49">
        <v>0</v>
      </c>
      <c r="BG316" s="49">
        <v>0</v>
      </c>
      <c r="BH316" s="49">
        <v>0</v>
      </c>
      <c r="BI316" s="49"/>
      <c r="BJ316" s="166"/>
      <c r="BK316" s="166"/>
      <c r="BL316" s="166"/>
      <c r="BM316" s="149">
        <v>-7.2759576141834259E-12</v>
      </c>
    </row>
    <row r="317" spans="2:65" ht="18" hidden="1" customHeight="1" outlineLevel="3">
      <c r="B317" s="166" t="s">
        <v>1004</v>
      </c>
      <c r="C317" s="166" t="s">
        <v>1242</v>
      </c>
      <c r="D317" s="166" t="s">
        <v>362</v>
      </c>
      <c r="E317" s="167" t="s">
        <v>363</v>
      </c>
      <c r="F317" s="166" t="s">
        <v>1012</v>
      </c>
      <c r="G317" s="49">
        <v>30000</v>
      </c>
      <c r="H317" s="49">
        <v>30194.534</v>
      </c>
      <c r="I317" s="49">
        <v>0</v>
      </c>
      <c r="J317" s="49">
        <v>30194.534</v>
      </c>
      <c r="K317" s="165">
        <v>194.53399999999965</v>
      </c>
      <c r="L317" s="152">
        <v>1.0064844666666666</v>
      </c>
      <c r="M317" s="49">
        <v>30000</v>
      </c>
      <c r="N317" s="49">
        <v>30194.534</v>
      </c>
      <c r="O317" s="49">
        <v>0</v>
      </c>
      <c r="P317" s="49">
        <v>30194.534</v>
      </c>
      <c r="Q317" s="165">
        <v>194.53399999999965</v>
      </c>
      <c r="R317" s="152">
        <v>1.0064844666666666</v>
      </c>
      <c r="S317" s="49">
        <v>0</v>
      </c>
      <c r="T317" s="49">
        <v>0</v>
      </c>
      <c r="U317" s="49">
        <v>0</v>
      </c>
      <c r="V317" s="49">
        <v>12285.121999999999</v>
      </c>
      <c r="W317" s="49">
        <v>0</v>
      </c>
      <c r="X317" s="49">
        <v>1371.11</v>
      </c>
      <c r="Y317" s="49">
        <v>9477.0959999999995</v>
      </c>
      <c r="Z317" s="49">
        <v>0</v>
      </c>
      <c r="AA317" s="49">
        <v>0</v>
      </c>
      <c r="AB317" s="49">
        <v>0</v>
      </c>
      <c r="AC317" s="49">
        <v>0</v>
      </c>
      <c r="AD317" s="49">
        <v>0</v>
      </c>
      <c r="AE317" s="49">
        <v>0</v>
      </c>
      <c r="AF317" s="49">
        <v>877.50900000000001</v>
      </c>
      <c r="AG317" s="49">
        <v>0</v>
      </c>
      <c r="AH317" s="49">
        <v>0</v>
      </c>
      <c r="AI317" s="49">
        <v>877.50900000000001</v>
      </c>
      <c r="AJ317" s="49">
        <v>877.50900000000001</v>
      </c>
      <c r="AK317" s="49">
        <v>0</v>
      </c>
      <c r="AL317" s="49">
        <v>0</v>
      </c>
      <c r="AM317" s="49">
        <v>877.50900000000001</v>
      </c>
      <c r="AN317" s="49">
        <v>0</v>
      </c>
      <c r="AO317" s="49">
        <v>0</v>
      </c>
      <c r="AP317" s="49">
        <v>1371.11</v>
      </c>
      <c r="AQ317" s="49">
        <v>0</v>
      </c>
      <c r="AR317" s="49">
        <v>0</v>
      </c>
      <c r="AS317" s="49">
        <v>0</v>
      </c>
      <c r="AT317" s="49">
        <v>0</v>
      </c>
      <c r="AU317" s="49">
        <v>0</v>
      </c>
      <c r="AV317" s="49">
        <v>877.50900000000001</v>
      </c>
      <c r="AW317" s="49">
        <v>0</v>
      </c>
      <c r="AX317" s="49">
        <v>0</v>
      </c>
      <c r="AY317" s="49">
        <v>0</v>
      </c>
      <c r="AZ317" s="49">
        <v>0</v>
      </c>
      <c r="BA317" s="49">
        <v>0</v>
      </c>
      <c r="BB317" s="49">
        <v>0</v>
      </c>
      <c r="BC317" s="49">
        <v>0</v>
      </c>
      <c r="BD317" s="49">
        <v>0</v>
      </c>
      <c r="BE317" s="49">
        <v>1302.5509999999999</v>
      </c>
      <c r="BF317" s="49">
        <v>0</v>
      </c>
      <c r="BG317" s="49">
        <v>0</v>
      </c>
      <c r="BH317" s="49">
        <v>0</v>
      </c>
      <c r="BI317" s="49"/>
      <c r="BJ317" s="166"/>
      <c r="BK317" s="166"/>
      <c r="BL317" s="166"/>
      <c r="BM317" s="149">
        <v>-7.2759576141834259E-12</v>
      </c>
    </row>
    <row r="318" spans="2:65" ht="18" hidden="1" customHeight="1" outlineLevel="3">
      <c r="B318" s="166" t="s">
        <v>1004</v>
      </c>
      <c r="C318" s="166" t="s">
        <v>1243</v>
      </c>
      <c r="D318" s="166" t="s">
        <v>366</v>
      </c>
      <c r="E318" s="167" t="s">
        <v>519</v>
      </c>
      <c r="F318" s="166" t="s">
        <v>1013</v>
      </c>
      <c r="G318" s="49">
        <v>30000</v>
      </c>
      <c r="H318" s="49">
        <v>0</v>
      </c>
      <c r="I318" s="49">
        <v>0</v>
      </c>
      <c r="J318" s="49">
        <v>0</v>
      </c>
      <c r="K318" s="165">
        <v>-30000</v>
      </c>
      <c r="L318" s="152">
        <v>0</v>
      </c>
      <c r="M318" s="49">
        <v>30000</v>
      </c>
      <c r="N318" s="49">
        <v>0</v>
      </c>
      <c r="O318" s="49">
        <v>0</v>
      </c>
      <c r="P318" s="49">
        <v>0</v>
      </c>
      <c r="Q318" s="165">
        <v>-30000</v>
      </c>
      <c r="R318" s="152">
        <v>0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49">
        <v>0</v>
      </c>
      <c r="AA318" s="49">
        <v>0</v>
      </c>
      <c r="AB318" s="49">
        <v>0</v>
      </c>
      <c r="AC318" s="49">
        <v>0</v>
      </c>
      <c r="AD318" s="49">
        <v>0</v>
      </c>
      <c r="AE318" s="49">
        <v>0</v>
      </c>
      <c r="AF318" s="49">
        <v>0</v>
      </c>
      <c r="AG318" s="49">
        <v>0</v>
      </c>
      <c r="AH318" s="49">
        <v>0</v>
      </c>
      <c r="AI318" s="49">
        <v>0</v>
      </c>
      <c r="AJ318" s="49">
        <v>0</v>
      </c>
      <c r="AK318" s="49">
        <v>0</v>
      </c>
      <c r="AL318" s="49">
        <v>0</v>
      </c>
      <c r="AM318" s="49">
        <v>0</v>
      </c>
      <c r="AN318" s="49">
        <v>0</v>
      </c>
      <c r="AO318" s="49">
        <v>0</v>
      </c>
      <c r="AP318" s="49">
        <v>0</v>
      </c>
      <c r="AQ318" s="49">
        <v>0</v>
      </c>
      <c r="AR318" s="49">
        <v>0</v>
      </c>
      <c r="AS318" s="49">
        <v>0</v>
      </c>
      <c r="AT318" s="49">
        <v>0</v>
      </c>
      <c r="AU318" s="49">
        <v>0</v>
      </c>
      <c r="AV318" s="49">
        <v>0</v>
      </c>
      <c r="AW318" s="49">
        <v>0</v>
      </c>
      <c r="AX318" s="49">
        <v>0</v>
      </c>
      <c r="AY318" s="49">
        <v>0</v>
      </c>
      <c r="AZ318" s="49">
        <v>0</v>
      </c>
      <c r="BA318" s="49">
        <v>0</v>
      </c>
      <c r="BB318" s="49">
        <v>0</v>
      </c>
      <c r="BC318" s="49">
        <v>0</v>
      </c>
      <c r="BD318" s="49">
        <v>0</v>
      </c>
      <c r="BE318" s="49">
        <v>0</v>
      </c>
      <c r="BF318" s="49">
        <v>0</v>
      </c>
      <c r="BG318" s="49">
        <v>0</v>
      </c>
      <c r="BH318" s="49">
        <v>0</v>
      </c>
      <c r="BI318" s="49"/>
      <c r="BJ318" s="166"/>
      <c r="BK318" s="166"/>
      <c r="BL318" s="166"/>
      <c r="BM318" s="149">
        <v>0</v>
      </c>
    </row>
    <row r="319" spans="2:65" ht="18" hidden="1" customHeight="1" outlineLevel="3">
      <c r="B319" s="166" t="s">
        <v>1004</v>
      </c>
      <c r="C319" s="166" t="s">
        <v>1242</v>
      </c>
      <c r="D319" s="166" t="s">
        <v>403</v>
      </c>
      <c r="E319" s="167" t="s">
        <v>526</v>
      </c>
      <c r="F319" s="166" t="s">
        <v>1014</v>
      </c>
      <c r="G319" s="49">
        <v>30000</v>
      </c>
      <c r="H319" s="49">
        <v>30019.031999999999</v>
      </c>
      <c r="I319" s="49">
        <v>0</v>
      </c>
      <c r="J319" s="49">
        <v>30019.031999999999</v>
      </c>
      <c r="K319" s="165">
        <v>19.031999999999243</v>
      </c>
      <c r="L319" s="152">
        <v>1.0006344</v>
      </c>
      <c r="M319" s="49">
        <v>30000</v>
      </c>
      <c r="N319" s="49">
        <v>30019.031999999999</v>
      </c>
      <c r="O319" s="49">
        <v>0</v>
      </c>
      <c r="P319" s="49">
        <v>30019.031999999999</v>
      </c>
      <c r="Q319" s="165">
        <v>19.031999999999243</v>
      </c>
      <c r="R319" s="152">
        <v>1.0006344</v>
      </c>
      <c r="S319" s="49">
        <v>0</v>
      </c>
      <c r="T319" s="49">
        <v>0</v>
      </c>
      <c r="U319" s="49">
        <v>0</v>
      </c>
      <c r="V319" s="49">
        <v>12285.121999999999</v>
      </c>
      <c r="W319" s="49">
        <v>0</v>
      </c>
      <c r="X319" s="49">
        <v>1371.11</v>
      </c>
      <c r="Y319" s="49">
        <v>9301.5939999999991</v>
      </c>
      <c r="Z319" s="49">
        <v>0</v>
      </c>
      <c r="AA319" s="49">
        <v>0</v>
      </c>
      <c r="AB319" s="49">
        <v>0</v>
      </c>
      <c r="AC319" s="49">
        <v>0</v>
      </c>
      <c r="AD319" s="49">
        <v>0</v>
      </c>
      <c r="AE319" s="49">
        <v>0</v>
      </c>
      <c r="AF319" s="49">
        <v>877.50900000000001</v>
      </c>
      <c r="AG319" s="49">
        <v>0</v>
      </c>
      <c r="AH319" s="49">
        <v>0</v>
      </c>
      <c r="AI319" s="49">
        <v>877.50900000000001</v>
      </c>
      <c r="AJ319" s="49">
        <v>877.50900000000001</v>
      </c>
      <c r="AK319" s="49">
        <v>0</v>
      </c>
      <c r="AL319" s="49">
        <v>0</v>
      </c>
      <c r="AM319" s="49">
        <v>877.50900000000001</v>
      </c>
      <c r="AN319" s="49">
        <v>0</v>
      </c>
      <c r="AO319" s="49">
        <v>0</v>
      </c>
      <c r="AP319" s="49">
        <v>1371.11</v>
      </c>
      <c r="AQ319" s="49">
        <v>0</v>
      </c>
      <c r="AR319" s="49">
        <v>0</v>
      </c>
      <c r="AS319" s="49">
        <v>0</v>
      </c>
      <c r="AT319" s="49">
        <v>0</v>
      </c>
      <c r="AU319" s="49">
        <v>0</v>
      </c>
      <c r="AV319" s="49">
        <v>877.50900000000001</v>
      </c>
      <c r="AW319" s="49">
        <v>0</v>
      </c>
      <c r="AX319" s="49">
        <v>0</v>
      </c>
      <c r="AY319" s="49">
        <v>0</v>
      </c>
      <c r="AZ319" s="49">
        <v>0</v>
      </c>
      <c r="BA319" s="49">
        <v>0</v>
      </c>
      <c r="BB319" s="49">
        <v>0</v>
      </c>
      <c r="BC319" s="49">
        <v>0</v>
      </c>
      <c r="BD319" s="49">
        <v>0</v>
      </c>
      <c r="BE319" s="49">
        <v>1302.5509999999999</v>
      </c>
      <c r="BF319" s="49">
        <v>0</v>
      </c>
      <c r="BG319" s="49">
        <v>0</v>
      </c>
      <c r="BH319" s="49">
        <v>0</v>
      </c>
      <c r="BI319" s="49"/>
      <c r="BJ319" s="166"/>
      <c r="BK319" s="166"/>
      <c r="BL319" s="166"/>
      <c r="BM319" s="149">
        <v>-7.2759576141834259E-12</v>
      </c>
    </row>
    <row r="320" spans="2:65" ht="18" hidden="1" customHeight="1" outlineLevel="3">
      <c r="B320" s="166" t="s">
        <v>1004</v>
      </c>
      <c r="C320" s="166" t="s">
        <v>1243</v>
      </c>
      <c r="D320" s="166" t="s">
        <v>389</v>
      </c>
      <c r="E320" s="167" t="s">
        <v>520</v>
      </c>
      <c r="F320" s="166" t="s">
        <v>1015</v>
      </c>
      <c r="G320" s="49">
        <v>30000</v>
      </c>
      <c r="H320" s="49">
        <v>0</v>
      </c>
      <c r="I320" s="49">
        <v>0</v>
      </c>
      <c r="J320" s="49">
        <v>0</v>
      </c>
      <c r="K320" s="165">
        <v>-30000</v>
      </c>
      <c r="L320" s="152">
        <v>0</v>
      </c>
      <c r="M320" s="49">
        <v>30000</v>
      </c>
      <c r="N320" s="49">
        <v>0</v>
      </c>
      <c r="O320" s="49">
        <v>0</v>
      </c>
      <c r="P320" s="49">
        <v>0</v>
      </c>
      <c r="Q320" s="165">
        <v>-30000</v>
      </c>
      <c r="R320" s="152">
        <v>0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0</v>
      </c>
      <c r="AC320" s="49">
        <v>0</v>
      </c>
      <c r="AD320" s="49">
        <v>0</v>
      </c>
      <c r="AE320" s="49">
        <v>0</v>
      </c>
      <c r="AF320" s="49">
        <v>0</v>
      </c>
      <c r="AG320" s="49">
        <v>0</v>
      </c>
      <c r="AH320" s="49">
        <v>0</v>
      </c>
      <c r="AI320" s="49">
        <v>0</v>
      </c>
      <c r="AJ320" s="49">
        <v>0</v>
      </c>
      <c r="AK320" s="49">
        <v>0</v>
      </c>
      <c r="AL320" s="49">
        <v>0</v>
      </c>
      <c r="AM320" s="49">
        <v>0</v>
      </c>
      <c r="AN320" s="49">
        <v>0</v>
      </c>
      <c r="AO320" s="49">
        <v>0</v>
      </c>
      <c r="AP320" s="49">
        <v>0</v>
      </c>
      <c r="AQ320" s="49">
        <v>0</v>
      </c>
      <c r="AR320" s="49">
        <v>0</v>
      </c>
      <c r="AS320" s="49">
        <v>0</v>
      </c>
      <c r="AT320" s="49">
        <v>0</v>
      </c>
      <c r="AU320" s="49">
        <v>0</v>
      </c>
      <c r="AV320" s="49">
        <v>0</v>
      </c>
      <c r="AW320" s="49">
        <v>0</v>
      </c>
      <c r="AX320" s="49">
        <v>0</v>
      </c>
      <c r="AY320" s="49">
        <v>0</v>
      </c>
      <c r="AZ320" s="49">
        <v>0</v>
      </c>
      <c r="BA320" s="49">
        <v>0</v>
      </c>
      <c r="BB320" s="49">
        <v>0</v>
      </c>
      <c r="BC320" s="49">
        <v>0</v>
      </c>
      <c r="BD320" s="49">
        <v>0</v>
      </c>
      <c r="BE320" s="49">
        <v>0</v>
      </c>
      <c r="BF320" s="49">
        <v>0</v>
      </c>
      <c r="BG320" s="49">
        <v>0</v>
      </c>
      <c r="BH320" s="49">
        <v>0</v>
      </c>
      <c r="BI320" s="49"/>
      <c r="BJ320" s="166"/>
      <c r="BK320" s="166"/>
      <c r="BL320" s="166"/>
      <c r="BM320" s="149">
        <v>0</v>
      </c>
    </row>
    <row r="321" spans="2:65" ht="18" hidden="1" customHeight="1" outlineLevel="3">
      <c r="B321" s="166" t="s">
        <v>1004</v>
      </c>
      <c r="C321" s="166" t="s">
        <v>1243</v>
      </c>
      <c r="D321" s="166" t="s">
        <v>1120</v>
      </c>
      <c r="E321" s="167" t="s">
        <v>1121</v>
      </c>
      <c r="F321" s="166"/>
      <c r="G321" s="49">
        <v>30000</v>
      </c>
      <c r="H321" s="49">
        <v>30194.534</v>
      </c>
      <c r="I321" s="49">
        <v>0</v>
      </c>
      <c r="J321" s="49">
        <v>30194.534</v>
      </c>
      <c r="K321" s="165">
        <v>194.53399999999965</v>
      </c>
      <c r="L321" s="152">
        <v>1.0064844666666666</v>
      </c>
      <c r="M321" s="49">
        <v>30000</v>
      </c>
      <c r="N321" s="49">
        <v>30194.534</v>
      </c>
      <c r="O321" s="49">
        <v>0</v>
      </c>
      <c r="P321" s="49">
        <v>30194.534</v>
      </c>
      <c r="Q321" s="165">
        <v>194.53399999999965</v>
      </c>
      <c r="R321" s="152">
        <v>1.0064844666666666</v>
      </c>
      <c r="S321" s="49">
        <v>0</v>
      </c>
      <c r="T321" s="49">
        <v>0</v>
      </c>
      <c r="U321" s="49">
        <v>0</v>
      </c>
      <c r="V321" s="49">
        <v>12285.121999999999</v>
      </c>
      <c r="W321" s="49">
        <v>0</v>
      </c>
      <c r="X321" s="49">
        <v>1371.11</v>
      </c>
      <c r="Y321" s="49">
        <v>9477.0959999999995</v>
      </c>
      <c r="Z321" s="49">
        <v>0</v>
      </c>
      <c r="AA321" s="49">
        <v>0</v>
      </c>
      <c r="AB321" s="49">
        <v>0</v>
      </c>
      <c r="AC321" s="49">
        <v>0</v>
      </c>
      <c r="AD321" s="49">
        <v>0</v>
      </c>
      <c r="AE321" s="49">
        <v>0</v>
      </c>
      <c r="AF321" s="49">
        <v>877.50900000000001</v>
      </c>
      <c r="AG321" s="49">
        <v>0</v>
      </c>
      <c r="AH321" s="49">
        <v>0</v>
      </c>
      <c r="AI321" s="49">
        <v>877.50900000000001</v>
      </c>
      <c r="AJ321" s="49">
        <v>877.50900000000001</v>
      </c>
      <c r="AK321" s="49">
        <v>0</v>
      </c>
      <c r="AL321" s="49">
        <v>0</v>
      </c>
      <c r="AM321" s="49">
        <v>877.50900000000001</v>
      </c>
      <c r="AN321" s="49">
        <v>0</v>
      </c>
      <c r="AO321" s="49">
        <v>0</v>
      </c>
      <c r="AP321" s="49">
        <v>1371.11</v>
      </c>
      <c r="AQ321" s="49">
        <v>0</v>
      </c>
      <c r="AR321" s="49">
        <v>0</v>
      </c>
      <c r="AS321" s="49">
        <v>0</v>
      </c>
      <c r="AT321" s="49">
        <v>0</v>
      </c>
      <c r="AU321" s="49">
        <v>0</v>
      </c>
      <c r="AV321" s="49">
        <v>877.50900000000001</v>
      </c>
      <c r="AW321" s="49">
        <v>0</v>
      </c>
      <c r="AX321" s="49">
        <v>0</v>
      </c>
      <c r="AY321" s="49">
        <v>0</v>
      </c>
      <c r="AZ321" s="49">
        <v>0</v>
      </c>
      <c r="BA321" s="49">
        <v>0</v>
      </c>
      <c r="BB321" s="49">
        <v>0</v>
      </c>
      <c r="BC321" s="49">
        <v>0</v>
      </c>
      <c r="BD321" s="49">
        <v>0</v>
      </c>
      <c r="BE321" s="49">
        <v>1302.5509999999999</v>
      </c>
      <c r="BF321" s="49">
        <v>0</v>
      </c>
      <c r="BG321" s="49">
        <v>0</v>
      </c>
      <c r="BH321" s="49">
        <v>0</v>
      </c>
      <c r="BI321" s="49"/>
      <c r="BJ321" s="166"/>
      <c r="BK321" s="166"/>
      <c r="BL321" s="166"/>
      <c r="BM321" s="149">
        <v>-7.2759576141834259E-12</v>
      </c>
    </row>
    <row r="322" spans="2:65" ht="18" hidden="1" customHeight="1" outlineLevel="3">
      <c r="B322" s="166" t="s">
        <v>1004</v>
      </c>
      <c r="C322" s="166" t="s">
        <v>353</v>
      </c>
      <c r="D322" s="166" t="s">
        <v>504</v>
      </c>
      <c r="E322" s="167" t="s">
        <v>505</v>
      </c>
      <c r="F322" s="166" t="s">
        <v>622</v>
      </c>
      <c r="G322" s="49">
        <v>30000</v>
      </c>
      <c r="H322" s="49">
        <v>0</v>
      </c>
      <c r="I322" s="49">
        <v>0</v>
      </c>
      <c r="J322" s="49">
        <v>0</v>
      </c>
      <c r="K322" s="165">
        <v>-30000</v>
      </c>
      <c r="L322" s="152">
        <v>0</v>
      </c>
      <c r="M322" s="49">
        <v>30000</v>
      </c>
      <c r="N322" s="49">
        <v>0</v>
      </c>
      <c r="O322" s="49">
        <v>0</v>
      </c>
      <c r="P322" s="49">
        <v>0</v>
      </c>
      <c r="Q322" s="165">
        <v>-30000</v>
      </c>
      <c r="R322" s="152">
        <v>0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0</v>
      </c>
      <c r="AC322" s="49">
        <v>0</v>
      </c>
      <c r="AD322" s="49">
        <v>0</v>
      </c>
      <c r="AE322" s="49">
        <v>0</v>
      </c>
      <c r="AF322" s="49">
        <v>0</v>
      </c>
      <c r="AG322" s="49">
        <v>0</v>
      </c>
      <c r="AH322" s="49">
        <v>0</v>
      </c>
      <c r="AI322" s="49">
        <v>0</v>
      </c>
      <c r="AJ322" s="49">
        <v>0</v>
      </c>
      <c r="AK322" s="49">
        <v>0</v>
      </c>
      <c r="AL322" s="49">
        <v>0</v>
      </c>
      <c r="AM322" s="49">
        <v>0</v>
      </c>
      <c r="AN322" s="49">
        <v>0</v>
      </c>
      <c r="AO322" s="49">
        <v>0</v>
      </c>
      <c r="AP322" s="49">
        <v>0</v>
      </c>
      <c r="AQ322" s="49">
        <v>0</v>
      </c>
      <c r="AR322" s="49">
        <v>0</v>
      </c>
      <c r="AS322" s="49">
        <v>0</v>
      </c>
      <c r="AT322" s="49">
        <v>0</v>
      </c>
      <c r="AU322" s="49">
        <v>0</v>
      </c>
      <c r="AV322" s="49">
        <v>0</v>
      </c>
      <c r="AW322" s="49">
        <v>0</v>
      </c>
      <c r="AX322" s="49">
        <v>0</v>
      </c>
      <c r="AY322" s="49">
        <v>0</v>
      </c>
      <c r="AZ322" s="49">
        <v>0</v>
      </c>
      <c r="BA322" s="49">
        <v>0</v>
      </c>
      <c r="BB322" s="49">
        <v>0</v>
      </c>
      <c r="BC322" s="49">
        <v>0</v>
      </c>
      <c r="BD322" s="49">
        <v>0</v>
      </c>
      <c r="BE322" s="49">
        <v>0</v>
      </c>
      <c r="BF322" s="49">
        <v>0</v>
      </c>
      <c r="BG322" s="49">
        <v>0</v>
      </c>
      <c r="BH322" s="49">
        <v>0</v>
      </c>
      <c r="BI322" s="49"/>
      <c r="BJ322" s="166"/>
      <c r="BK322" s="166"/>
      <c r="BL322" s="166"/>
      <c r="BM322" s="149">
        <v>0</v>
      </c>
    </row>
    <row r="323" spans="2:65" ht="18" hidden="1" customHeight="1" outlineLevel="3">
      <c r="B323" s="166" t="s">
        <v>1004</v>
      </c>
      <c r="C323" s="166" t="s">
        <v>353</v>
      </c>
      <c r="D323" s="166" t="s">
        <v>528</v>
      </c>
      <c r="E323" s="167" t="s">
        <v>529</v>
      </c>
      <c r="F323" s="166" t="s">
        <v>1016</v>
      </c>
      <c r="G323" s="49">
        <v>30000</v>
      </c>
      <c r="H323" s="49">
        <v>0</v>
      </c>
      <c r="I323" s="49">
        <v>0</v>
      </c>
      <c r="J323" s="49">
        <v>0</v>
      </c>
      <c r="K323" s="165">
        <v>-30000</v>
      </c>
      <c r="L323" s="152">
        <v>0</v>
      </c>
      <c r="M323" s="49">
        <v>30000</v>
      </c>
      <c r="N323" s="49">
        <v>0</v>
      </c>
      <c r="O323" s="49">
        <v>0</v>
      </c>
      <c r="P323" s="49">
        <v>0</v>
      </c>
      <c r="Q323" s="165">
        <v>-30000</v>
      </c>
      <c r="R323" s="152">
        <v>0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0</v>
      </c>
      <c r="AC323" s="49">
        <v>0</v>
      </c>
      <c r="AD323" s="49">
        <v>0</v>
      </c>
      <c r="AE323" s="49">
        <v>0</v>
      </c>
      <c r="AF323" s="49">
        <v>0</v>
      </c>
      <c r="AG323" s="49">
        <v>0</v>
      </c>
      <c r="AH323" s="49">
        <v>0</v>
      </c>
      <c r="AI323" s="49">
        <v>0</v>
      </c>
      <c r="AJ323" s="49">
        <v>0</v>
      </c>
      <c r="AK323" s="49">
        <v>0</v>
      </c>
      <c r="AL323" s="49">
        <v>0</v>
      </c>
      <c r="AM323" s="49">
        <v>0</v>
      </c>
      <c r="AN323" s="49">
        <v>0</v>
      </c>
      <c r="AO323" s="49">
        <v>0</v>
      </c>
      <c r="AP323" s="49">
        <v>0</v>
      </c>
      <c r="AQ323" s="49">
        <v>0</v>
      </c>
      <c r="AR323" s="49">
        <v>0</v>
      </c>
      <c r="AS323" s="49">
        <v>0</v>
      </c>
      <c r="AT323" s="49">
        <v>0</v>
      </c>
      <c r="AU323" s="49">
        <v>0</v>
      </c>
      <c r="AV323" s="49">
        <v>0</v>
      </c>
      <c r="AW323" s="49">
        <v>0</v>
      </c>
      <c r="AX323" s="49">
        <v>0</v>
      </c>
      <c r="AY323" s="49">
        <v>0</v>
      </c>
      <c r="AZ323" s="49">
        <v>0</v>
      </c>
      <c r="BA323" s="49">
        <v>0</v>
      </c>
      <c r="BB323" s="49">
        <v>0</v>
      </c>
      <c r="BC323" s="49">
        <v>0</v>
      </c>
      <c r="BD323" s="49">
        <v>0</v>
      </c>
      <c r="BE323" s="49">
        <v>0</v>
      </c>
      <c r="BF323" s="49">
        <v>0</v>
      </c>
      <c r="BG323" s="49">
        <v>0</v>
      </c>
      <c r="BH323" s="49">
        <v>0</v>
      </c>
      <c r="BI323" s="49"/>
      <c r="BJ323" s="166"/>
      <c r="BK323" s="166"/>
      <c r="BL323" s="166"/>
      <c r="BM323" s="149">
        <v>0</v>
      </c>
    </row>
    <row r="324" spans="2:65" ht="18" hidden="1" customHeight="1" outlineLevel="3">
      <c r="B324" s="166" t="s">
        <v>1004</v>
      </c>
      <c r="C324" s="166" t="s">
        <v>1243</v>
      </c>
      <c r="D324" s="166" t="s">
        <v>568</v>
      </c>
      <c r="E324" s="167" t="s">
        <v>588</v>
      </c>
      <c r="F324" s="166" t="s">
        <v>1017</v>
      </c>
      <c r="G324" s="49">
        <v>30000</v>
      </c>
      <c r="H324" s="49">
        <v>0</v>
      </c>
      <c r="I324" s="49">
        <v>0</v>
      </c>
      <c r="J324" s="49">
        <v>0</v>
      </c>
      <c r="K324" s="165">
        <v>-30000</v>
      </c>
      <c r="L324" s="152">
        <v>0</v>
      </c>
      <c r="M324" s="49">
        <v>30000</v>
      </c>
      <c r="N324" s="49">
        <v>0</v>
      </c>
      <c r="O324" s="49">
        <v>0</v>
      </c>
      <c r="P324" s="49">
        <v>0</v>
      </c>
      <c r="Q324" s="165">
        <v>-30000</v>
      </c>
      <c r="R324" s="152">
        <v>0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0</v>
      </c>
      <c r="AC324" s="49">
        <v>0</v>
      </c>
      <c r="AD324" s="49">
        <v>0</v>
      </c>
      <c r="AE324" s="49">
        <v>0</v>
      </c>
      <c r="AF324" s="49">
        <v>0</v>
      </c>
      <c r="AG324" s="49">
        <v>0</v>
      </c>
      <c r="AH324" s="49">
        <v>0</v>
      </c>
      <c r="AI324" s="49">
        <v>0</v>
      </c>
      <c r="AJ324" s="49">
        <v>0</v>
      </c>
      <c r="AK324" s="49">
        <v>0</v>
      </c>
      <c r="AL324" s="49">
        <v>0</v>
      </c>
      <c r="AM324" s="49">
        <v>0</v>
      </c>
      <c r="AN324" s="49">
        <v>0</v>
      </c>
      <c r="AO324" s="49">
        <v>0</v>
      </c>
      <c r="AP324" s="49">
        <v>0</v>
      </c>
      <c r="AQ324" s="49">
        <v>0</v>
      </c>
      <c r="AR324" s="49">
        <v>0</v>
      </c>
      <c r="AS324" s="49">
        <v>0</v>
      </c>
      <c r="AT324" s="49">
        <v>0</v>
      </c>
      <c r="AU324" s="49">
        <v>0</v>
      </c>
      <c r="AV324" s="49">
        <v>0</v>
      </c>
      <c r="AW324" s="49">
        <v>0</v>
      </c>
      <c r="AX324" s="49">
        <v>0</v>
      </c>
      <c r="AY324" s="49">
        <v>0</v>
      </c>
      <c r="AZ324" s="49">
        <v>0</v>
      </c>
      <c r="BA324" s="49">
        <v>0</v>
      </c>
      <c r="BB324" s="49">
        <v>0</v>
      </c>
      <c r="BC324" s="49">
        <v>0</v>
      </c>
      <c r="BD324" s="49">
        <v>0</v>
      </c>
      <c r="BE324" s="49">
        <v>0</v>
      </c>
      <c r="BF324" s="49">
        <v>0</v>
      </c>
      <c r="BG324" s="49">
        <v>0</v>
      </c>
      <c r="BH324" s="49">
        <v>0</v>
      </c>
      <c r="BI324" s="49"/>
      <c r="BJ324" s="166"/>
      <c r="BK324" s="166"/>
      <c r="BL324" s="166"/>
      <c r="BM324" s="149">
        <v>0</v>
      </c>
    </row>
    <row r="325" spans="2:65" ht="18" hidden="1" customHeight="1" outlineLevel="3">
      <c r="B325" s="166" t="s">
        <v>1004</v>
      </c>
      <c r="C325" s="166" t="s">
        <v>1242</v>
      </c>
      <c r="D325" s="166" t="s">
        <v>566</v>
      </c>
      <c r="E325" s="167" t="s">
        <v>586</v>
      </c>
      <c r="F325" s="166" t="s">
        <v>1018</v>
      </c>
      <c r="G325" s="49">
        <v>30000</v>
      </c>
      <c r="H325" s="49">
        <v>0</v>
      </c>
      <c r="I325" s="49">
        <v>0</v>
      </c>
      <c r="J325" s="49">
        <v>0</v>
      </c>
      <c r="K325" s="165">
        <v>-30000</v>
      </c>
      <c r="L325" s="152">
        <v>0</v>
      </c>
      <c r="M325" s="49">
        <v>30000</v>
      </c>
      <c r="N325" s="49">
        <v>0</v>
      </c>
      <c r="O325" s="49">
        <v>0</v>
      </c>
      <c r="P325" s="49">
        <v>0</v>
      </c>
      <c r="Q325" s="165">
        <v>-30000</v>
      </c>
      <c r="R325" s="152">
        <v>0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0</v>
      </c>
      <c r="AC325" s="49">
        <v>0</v>
      </c>
      <c r="AD325" s="49">
        <v>0</v>
      </c>
      <c r="AE325" s="49">
        <v>0</v>
      </c>
      <c r="AF325" s="49">
        <v>0</v>
      </c>
      <c r="AG325" s="49">
        <v>0</v>
      </c>
      <c r="AH325" s="49">
        <v>0</v>
      </c>
      <c r="AI325" s="49">
        <v>0</v>
      </c>
      <c r="AJ325" s="49">
        <v>0</v>
      </c>
      <c r="AK325" s="49">
        <v>0</v>
      </c>
      <c r="AL325" s="49">
        <v>0</v>
      </c>
      <c r="AM325" s="49">
        <v>0</v>
      </c>
      <c r="AN325" s="49">
        <v>0</v>
      </c>
      <c r="AO325" s="49">
        <v>0</v>
      </c>
      <c r="AP325" s="49">
        <v>0</v>
      </c>
      <c r="AQ325" s="49">
        <v>0</v>
      </c>
      <c r="AR325" s="49">
        <v>0</v>
      </c>
      <c r="AS325" s="49">
        <v>0</v>
      </c>
      <c r="AT325" s="49">
        <v>0</v>
      </c>
      <c r="AU325" s="49">
        <v>0</v>
      </c>
      <c r="AV325" s="49">
        <v>0</v>
      </c>
      <c r="AW325" s="49">
        <v>0</v>
      </c>
      <c r="AX325" s="49">
        <v>0</v>
      </c>
      <c r="AY325" s="49">
        <v>0</v>
      </c>
      <c r="AZ325" s="49">
        <v>0</v>
      </c>
      <c r="BA325" s="49">
        <v>0</v>
      </c>
      <c r="BB325" s="49">
        <v>0</v>
      </c>
      <c r="BC325" s="49">
        <v>0</v>
      </c>
      <c r="BD325" s="49">
        <v>0</v>
      </c>
      <c r="BE325" s="49">
        <v>0</v>
      </c>
      <c r="BF325" s="49">
        <v>0</v>
      </c>
      <c r="BG325" s="49">
        <v>0</v>
      </c>
      <c r="BH325" s="49">
        <v>0</v>
      </c>
      <c r="BI325" s="49"/>
      <c r="BJ325" s="166"/>
      <c r="BK325" s="166"/>
      <c r="BL325" s="166"/>
      <c r="BM325" s="149">
        <v>0</v>
      </c>
    </row>
    <row r="326" spans="2:65" ht="18" hidden="1" customHeight="1" outlineLevel="3">
      <c r="B326" s="166" t="s">
        <v>1004</v>
      </c>
      <c r="C326" s="166" t="s">
        <v>353</v>
      </c>
      <c r="D326" s="166" t="s">
        <v>540</v>
      </c>
      <c r="E326" s="167" t="s">
        <v>725</v>
      </c>
      <c r="F326" s="166" t="s">
        <v>1019</v>
      </c>
      <c r="G326" s="49">
        <v>30000</v>
      </c>
      <c r="H326" s="49">
        <v>30370.035</v>
      </c>
      <c r="I326" s="49">
        <v>0</v>
      </c>
      <c r="J326" s="49">
        <v>30370.035</v>
      </c>
      <c r="K326" s="165">
        <v>370.03499999999985</v>
      </c>
      <c r="L326" s="152">
        <v>1.0123344999999999</v>
      </c>
      <c r="M326" s="49">
        <v>30000</v>
      </c>
      <c r="N326" s="49">
        <v>30370.035</v>
      </c>
      <c r="O326" s="49">
        <v>0</v>
      </c>
      <c r="P326" s="49">
        <v>30370.035</v>
      </c>
      <c r="Q326" s="165">
        <v>370.03499999999985</v>
      </c>
      <c r="R326" s="152">
        <v>1.0123344999999999</v>
      </c>
      <c r="S326" s="49">
        <v>0</v>
      </c>
      <c r="T326" s="49">
        <v>0</v>
      </c>
      <c r="U326" s="49">
        <v>0</v>
      </c>
      <c r="V326" s="49">
        <v>8775.0889999999999</v>
      </c>
      <c r="W326" s="49">
        <v>0</v>
      </c>
      <c r="X326" s="49">
        <v>1371.11</v>
      </c>
      <c r="Y326" s="49">
        <v>13162.63</v>
      </c>
      <c r="Z326" s="49">
        <v>0</v>
      </c>
      <c r="AA326" s="49">
        <v>0</v>
      </c>
      <c r="AB326" s="49">
        <v>0</v>
      </c>
      <c r="AC326" s="49">
        <v>0</v>
      </c>
      <c r="AD326" s="49">
        <v>0</v>
      </c>
      <c r="AE326" s="49">
        <v>0</v>
      </c>
      <c r="AF326" s="49">
        <v>877.50900000000001</v>
      </c>
      <c r="AG326" s="49">
        <v>0</v>
      </c>
      <c r="AH326" s="49">
        <v>0</v>
      </c>
      <c r="AI326" s="49">
        <v>877.50900000000001</v>
      </c>
      <c r="AJ326" s="49">
        <v>877.50900000000001</v>
      </c>
      <c r="AK326" s="49">
        <v>0</v>
      </c>
      <c r="AL326" s="49">
        <v>0</v>
      </c>
      <c r="AM326" s="49">
        <v>877.50900000000001</v>
      </c>
      <c r="AN326" s="49">
        <v>0</v>
      </c>
      <c r="AO326" s="49">
        <v>0</v>
      </c>
      <c r="AP326" s="49">
        <v>1371.11</v>
      </c>
      <c r="AQ326" s="49">
        <v>0</v>
      </c>
      <c r="AR326" s="49">
        <v>0</v>
      </c>
      <c r="AS326" s="49">
        <v>0</v>
      </c>
      <c r="AT326" s="49">
        <v>0</v>
      </c>
      <c r="AU326" s="49">
        <v>0</v>
      </c>
      <c r="AV326" s="49">
        <v>877.50900000000001</v>
      </c>
      <c r="AW326" s="49">
        <v>0</v>
      </c>
      <c r="AX326" s="49">
        <v>0</v>
      </c>
      <c r="AY326" s="49">
        <v>0</v>
      </c>
      <c r="AZ326" s="49">
        <v>0</v>
      </c>
      <c r="BA326" s="49">
        <v>0</v>
      </c>
      <c r="BB326" s="49">
        <v>0</v>
      </c>
      <c r="BC326" s="49">
        <v>0</v>
      </c>
      <c r="BD326" s="49">
        <v>0</v>
      </c>
      <c r="BE326" s="49">
        <v>1302.5509999999999</v>
      </c>
      <c r="BF326" s="49">
        <v>0</v>
      </c>
      <c r="BG326" s="49">
        <v>0</v>
      </c>
      <c r="BH326" s="49">
        <v>0</v>
      </c>
      <c r="BI326" s="49"/>
      <c r="BJ326" s="166"/>
      <c r="BK326" s="166"/>
      <c r="BL326" s="166"/>
      <c r="BM326" s="149">
        <v>-1.0913936421275139E-11</v>
      </c>
    </row>
    <row r="327" spans="2:65" ht="18" hidden="1" customHeight="1" outlineLevel="3">
      <c r="B327" s="166" t="s">
        <v>1004</v>
      </c>
      <c r="C327" s="166" t="s">
        <v>1243</v>
      </c>
      <c r="D327" s="166" t="s">
        <v>1176</v>
      </c>
      <c r="E327" s="167" t="s">
        <v>1177</v>
      </c>
      <c r="F327" s="166" t="s">
        <v>1020</v>
      </c>
      <c r="G327" s="49">
        <v>30000</v>
      </c>
      <c r="H327" s="49">
        <v>0</v>
      </c>
      <c r="I327" s="49">
        <v>0</v>
      </c>
      <c r="J327" s="49">
        <v>0</v>
      </c>
      <c r="K327" s="165">
        <v>-30000</v>
      </c>
      <c r="L327" s="152">
        <v>0</v>
      </c>
      <c r="M327" s="49">
        <v>30000</v>
      </c>
      <c r="N327" s="49">
        <v>0</v>
      </c>
      <c r="O327" s="49">
        <v>0</v>
      </c>
      <c r="P327" s="49">
        <v>0</v>
      </c>
      <c r="Q327" s="165">
        <v>-30000</v>
      </c>
      <c r="R327" s="152">
        <v>0</v>
      </c>
      <c r="S327" s="49">
        <v>0</v>
      </c>
      <c r="T327" s="49">
        <v>0</v>
      </c>
      <c r="U327" s="49">
        <v>0</v>
      </c>
      <c r="V327" s="49">
        <v>0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0</v>
      </c>
      <c r="AC327" s="49">
        <v>0</v>
      </c>
      <c r="AD327" s="49">
        <v>0</v>
      </c>
      <c r="AE327" s="49">
        <v>0</v>
      </c>
      <c r="AF327" s="49">
        <v>0</v>
      </c>
      <c r="AG327" s="49">
        <v>0</v>
      </c>
      <c r="AH327" s="49">
        <v>0</v>
      </c>
      <c r="AI327" s="49">
        <v>0</v>
      </c>
      <c r="AJ327" s="49">
        <v>0</v>
      </c>
      <c r="AK327" s="49">
        <v>0</v>
      </c>
      <c r="AL327" s="49">
        <v>0</v>
      </c>
      <c r="AM327" s="49">
        <v>0</v>
      </c>
      <c r="AN327" s="49">
        <v>0</v>
      </c>
      <c r="AO327" s="49">
        <v>0</v>
      </c>
      <c r="AP327" s="49">
        <v>0</v>
      </c>
      <c r="AQ327" s="49">
        <v>0</v>
      </c>
      <c r="AR327" s="49">
        <v>0</v>
      </c>
      <c r="AS327" s="49">
        <v>0</v>
      </c>
      <c r="AT327" s="49">
        <v>0</v>
      </c>
      <c r="AU327" s="49">
        <v>0</v>
      </c>
      <c r="AV327" s="49">
        <v>0</v>
      </c>
      <c r="AW327" s="49">
        <v>0</v>
      </c>
      <c r="AX327" s="49">
        <v>0</v>
      </c>
      <c r="AY327" s="49">
        <v>0</v>
      </c>
      <c r="AZ327" s="49">
        <v>0</v>
      </c>
      <c r="BA327" s="49">
        <v>0</v>
      </c>
      <c r="BB327" s="49">
        <v>0</v>
      </c>
      <c r="BC327" s="49">
        <v>0</v>
      </c>
      <c r="BD327" s="49">
        <v>0</v>
      </c>
      <c r="BE327" s="49">
        <v>0</v>
      </c>
      <c r="BF327" s="49">
        <v>0</v>
      </c>
      <c r="BG327" s="49">
        <v>0</v>
      </c>
      <c r="BH327" s="49">
        <v>0</v>
      </c>
      <c r="BI327" s="49"/>
      <c r="BJ327" s="166"/>
      <c r="BK327" s="166"/>
      <c r="BL327" s="166"/>
      <c r="BM327" s="149">
        <v>0</v>
      </c>
    </row>
    <row r="328" spans="2:65" ht="18" hidden="1" customHeight="1" outlineLevel="3">
      <c r="B328" s="166" t="s">
        <v>1004</v>
      </c>
      <c r="C328" s="166" t="s">
        <v>1242</v>
      </c>
      <c r="D328" s="166" t="s">
        <v>1168</v>
      </c>
      <c r="E328" s="167" t="s">
        <v>1169</v>
      </c>
      <c r="F328" s="166" t="s">
        <v>1021</v>
      </c>
      <c r="G328" s="49">
        <v>30000</v>
      </c>
      <c r="H328" s="49">
        <v>30019.031999999999</v>
      </c>
      <c r="I328" s="49">
        <v>0</v>
      </c>
      <c r="J328" s="49">
        <v>30019.031999999999</v>
      </c>
      <c r="K328" s="165">
        <v>19.031999999999243</v>
      </c>
      <c r="L328" s="152">
        <v>1.0006344</v>
      </c>
      <c r="M328" s="49">
        <v>30000</v>
      </c>
      <c r="N328" s="49">
        <v>30019.031999999999</v>
      </c>
      <c r="O328" s="49">
        <v>0</v>
      </c>
      <c r="P328" s="49">
        <v>30019.031999999999</v>
      </c>
      <c r="Q328" s="165">
        <v>19.031999999999243</v>
      </c>
      <c r="R328" s="152">
        <v>1.0006344</v>
      </c>
      <c r="S328" s="49">
        <v>0</v>
      </c>
      <c r="T328" s="49">
        <v>0</v>
      </c>
      <c r="U328" s="49">
        <v>0</v>
      </c>
      <c r="V328" s="49">
        <v>12285.121999999999</v>
      </c>
      <c r="W328" s="49">
        <v>0</v>
      </c>
      <c r="X328" s="49">
        <v>1371.11</v>
      </c>
      <c r="Y328" s="49">
        <v>9301.5939999999991</v>
      </c>
      <c r="Z328" s="49">
        <v>0</v>
      </c>
      <c r="AA328" s="49">
        <v>0</v>
      </c>
      <c r="AB328" s="49">
        <v>0</v>
      </c>
      <c r="AC328" s="49">
        <v>0</v>
      </c>
      <c r="AD328" s="49">
        <v>0</v>
      </c>
      <c r="AE328" s="49">
        <v>0</v>
      </c>
      <c r="AF328" s="49">
        <v>877.50900000000001</v>
      </c>
      <c r="AG328" s="49">
        <v>0</v>
      </c>
      <c r="AH328" s="49">
        <v>0</v>
      </c>
      <c r="AI328" s="49">
        <v>877.50900000000001</v>
      </c>
      <c r="AJ328" s="49">
        <v>877.50900000000001</v>
      </c>
      <c r="AK328" s="49">
        <v>0</v>
      </c>
      <c r="AL328" s="49">
        <v>0</v>
      </c>
      <c r="AM328" s="49">
        <v>877.50900000000001</v>
      </c>
      <c r="AN328" s="49">
        <v>0</v>
      </c>
      <c r="AO328" s="49">
        <v>0</v>
      </c>
      <c r="AP328" s="49">
        <v>1371.11</v>
      </c>
      <c r="AQ328" s="49">
        <v>0</v>
      </c>
      <c r="AR328" s="49">
        <v>0</v>
      </c>
      <c r="AS328" s="49">
        <v>0</v>
      </c>
      <c r="AT328" s="49">
        <v>0</v>
      </c>
      <c r="AU328" s="49">
        <v>0</v>
      </c>
      <c r="AV328" s="49">
        <v>877.50900000000001</v>
      </c>
      <c r="AW328" s="49">
        <v>0</v>
      </c>
      <c r="AX328" s="49">
        <v>0</v>
      </c>
      <c r="AY328" s="49">
        <v>0</v>
      </c>
      <c r="AZ328" s="49">
        <v>0</v>
      </c>
      <c r="BA328" s="49">
        <v>0</v>
      </c>
      <c r="BB328" s="49">
        <v>0</v>
      </c>
      <c r="BC328" s="49">
        <v>0</v>
      </c>
      <c r="BD328" s="49">
        <v>0</v>
      </c>
      <c r="BE328" s="49">
        <v>1302.5509999999999</v>
      </c>
      <c r="BF328" s="49">
        <v>0</v>
      </c>
      <c r="BG328" s="49">
        <v>0</v>
      </c>
      <c r="BH328" s="49">
        <v>0</v>
      </c>
      <c r="BI328" s="49"/>
      <c r="BJ328" s="166"/>
      <c r="BK328" s="166"/>
      <c r="BL328" s="166"/>
      <c r="BM328" s="149">
        <v>-7.2759576141834259E-12</v>
      </c>
    </row>
    <row r="329" spans="2:65" ht="18" hidden="1" customHeight="1" outlineLevel="3">
      <c r="B329" s="166" t="s">
        <v>1004</v>
      </c>
      <c r="C329" s="166" t="s">
        <v>1243</v>
      </c>
      <c r="D329" s="166" t="s">
        <v>570</v>
      </c>
      <c r="E329" s="167" t="s">
        <v>1022</v>
      </c>
      <c r="F329" s="166" t="s">
        <v>1023</v>
      </c>
      <c r="G329" s="49">
        <v>30000</v>
      </c>
      <c r="H329" s="49">
        <v>0</v>
      </c>
      <c r="I329" s="49">
        <v>0</v>
      </c>
      <c r="J329" s="49">
        <v>0</v>
      </c>
      <c r="K329" s="165">
        <v>-30000</v>
      </c>
      <c r="L329" s="152">
        <v>0</v>
      </c>
      <c r="M329" s="49">
        <v>30000</v>
      </c>
      <c r="N329" s="49">
        <v>0</v>
      </c>
      <c r="O329" s="49">
        <v>0</v>
      </c>
      <c r="P329" s="49">
        <v>0</v>
      </c>
      <c r="Q329" s="165">
        <v>-30000</v>
      </c>
      <c r="R329" s="152">
        <v>0</v>
      </c>
      <c r="S329" s="49">
        <v>0</v>
      </c>
      <c r="T329" s="49">
        <v>0</v>
      </c>
      <c r="U329" s="49">
        <v>0</v>
      </c>
      <c r="V329" s="49">
        <v>0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0</v>
      </c>
      <c r="AC329" s="49">
        <v>0</v>
      </c>
      <c r="AD329" s="49">
        <v>0</v>
      </c>
      <c r="AE329" s="49">
        <v>0</v>
      </c>
      <c r="AF329" s="49">
        <v>0</v>
      </c>
      <c r="AG329" s="49">
        <v>0</v>
      </c>
      <c r="AH329" s="49">
        <v>0</v>
      </c>
      <c r="AI329" s="49">
        <v>0</v>
      </c>
      <c r="AJ329" s="49">
        <v>0</v>
      </c>
      <c r="AK329" s="49">
        <v>0</v>
      </c>
      <c r="AL329" s="49">
        <v>0</v>
      </c>
      <c r="AM329" s="49">
        <v>0</v>
      </c>
      <c r="AN329" s="49">
        <v>0</v>
      </c>
      <c r="AO329" s="49">
        <v>0</v>
      </c>
      <c r="AP329" s="49">
        <v>0</v>
      </c>
      <c r="AQ329" s="49">
        <v>0</v>
      </c>
      <c r="AR329" s="49">
        <v>0</v>
      </c>
      <c r="AS329" s="49">
        <v>0</v>
      </c>
      <c r="AT329" s="49">
        <v>0</v>
      </c>
      <c r="AU329" s="49">
        <v>0</v>
      </c>
      <c r="AV329" s="49">
        <v>0</v>
      </c>
      <c r="AW329" s="49">
        <v>0</v>
      </c>
      <c r="AX329" s="49">
        <v>0</v>
      </c>
      <c r="AY329" s="49">
        <v>0</v>
      </c>
      <c r="AZ329" s="49">
        <v>0</v>
      </c>
      <c r="BA329" s="49">
        <v>0</v>
      </c>
      <c r="BB329" s="49">
        <v>0</v>
      </c>
      <c r="BC329" s="49">
        <v>0</v>
      </c>
      <c r="BD329" s="49">
        <v>0</v>
      </c>
      <c r="BE329" s="49">
        <v>0</v>
      </c>
      <c r="BF329" s="49">
        <v>0</v>
      </c>
      <c r="BG329" s="49">
        <v>0</v>
      </c>
      <c r="BH329" s="49">
        <v>0</v>
      </c>
      <c r="BI329" s="49"/>
      <c r="BJ329" s="166"/>
      <c r="BK329" s="166"/>
      <c r="BL329" s="166"/>
      <c r="BM329" s="149">
        <v>0</v>
      </c>
    </row>
    <row r="330" spans="2:65" ht="18" hidden="1" customHeight="1" outlineLevel="3">
      <c r="B330" s="166" t="s">
        <v>1004</v>
      </c>
      <c r="C330" s="166" t="s">
        <v>353</v>
      </c>
      <c r="D330" s="166" t="s">
        <v>624</v>
      </c>
      <c r="E330" s="167" t="s">
        <v>726</v>
      </c>
      <c r="F330" s="166" t="s">
        <v>1024</v>
      </c>
      <c r="G330" s="49">
        <v>30000</v>
      </c>
      <c r="H330" s="49">
        <v>0</v>
      </c>
      <c r="I330" s="49">
        <v>0</v>
      </c>
      <c r="J330" s="49">
        <v>0</v>
      </c>
      <c r="K330" s="165">
        <v>-30000</v>
      </c>
      <c r="L330" s="152">
        <v>0</v>
      </c>
      <c r="M330" s="49">
        <v>30000</v>
      </c>
      <c r="N330" s="49">
        <v>0</v>
      </c>
      <c r="O330" s="49">
        <v>0</v>
      </c>
      <c r="P330" s="49">
        <v>0</v>
      </c>
      <c r="Q330" s="165">
        <v>-30000</v>
      </c>
      <c r="R330" s="152">
        <v>0</v>
      </c>
      <c r="S330" s="49">
        <v>0</v>
      </c>
      <c r="T330" s="49">
        <v>0</v>
      </c>
      <c r="U330" s="49">
        <v>0</v>
      </c>
      <c r="V330" s="49">
        <v>0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0</v>
      </c>
      <c r="AC330" s="49">
        <v>0</v>
      </c>
      <c r="AD330" s="49">
        <v>0</v>
      </c>
      <c r="AE330" s="49">
        <v>0</v>
      </c>
      <c r="AF330" s="49">
        <v>0</v>
      </c>
      <c r="AG330" s="49">
        <v>0</v>
      </c>
      <c r="AH330" s="49">
        <v>0</v>
      </c>
      <c r="AI330" s="49">
        <v>0</v>
      </c>
      <c r="AJ330" s="49">
        <v>0</v>
      </c>
      <c r="AK330" s="49">
        <v>0</v>
      </c>
      <c r="AL330" s="49">
        <v>0</v>
      </c>
      <c r="AM330" s="49">
        <v>0</v>
      </c>
      <c r="AN330" s="49">
        <v>0</v>
      </c>
      <c r="AO330" s="49">
        <v>0</v>
      </c>
      <c r="AP330" s="49">
        <v>0</v>
      </c>
      <c r="AQ330" s="49">
        <v>0</v>
      </c>
      <c r="AR330" s="49">
        <v>0</v>
      </c>
      <c r="AS330" s="49">
        <v>0</v>
      </c>
      <c r="AT330" s="49">
        <v>0</v>
      </c>
      <c r="AU330" s="49">
        <v>0</v>
      </c>
      <c r="AV330" s="49">
        <v>0</v>
      </c>
      <c r="AW330" s="49">
        <v>0</v>
      </c>
      <c r="AX330" s="49">
        <v>0</v>
      </c>
      <c r="AY330" s="49">
        <v>0</v>
      </c>
      <c r="AZ330" s="49">
        <v>0</v>
      </c>
      <c r="BA330" s="49">
        <v>0</v>
      </c>
      <c r="BB330" s="49">
        <v>0</v>
      </c>
      <c r="BC330" s="49">
        <v>0</v>
      </c>
      <c r="BD330" s="49">
        <v>0</v>
      </c>
      <c r="BE330" s="49">
        <v>0</v>
      </c>
      <c r="BF330" s="49">
        <v>0</v>
      </c>
      <c r="BG330" s="49">
        <v>0</v>
      </c>
      <c r="BH330" s="49">
        <v>0</v>
      </c>
      <c r="BI330" s="49"/>
      <c r="BJ330" s="166"/>
      <c r="BK330" s="166"/>
      <c r="BL330" s="166"/>
      <c r="BM330" s="149">
        <v>0</v>
      </c>
    </row>
    <row r="331" spans="2:65" ht="18" hidden="1" customHeight="1" outlineLevel="3">
      <c r="B331" s="166" t="s">
        <v>1004</v>
      </c>
      <c r="C331" s="166" t="s">
        <v>353</v>
      </c>
      <c r="D331" s="166" t="s">
        <v>569</v>
      </c>
      <c r="E331" s="167" t="s">
        <v>589</v>
      </c>
      <c r="F331" s="166" t="s">
        <v>1025</v>
      </c>
      <c r="G331" s="49">
        <v>30000</v>
      </c>
      <c r="H331" s="49">
        <v>31247.544000000002</v>
      </c>
      <c r="I331" s="49">
        <v>0</v>
      </c>
      <c r="J331" s="49">
        <v>31247.544000000002</v>
      </c>
      <c r="K331" s="165">
        <v>1247.5440000000017</v>
      </c>
      <c r="L331" s="152">
        <v>1.0415848000000001</v>
      </c>
      <c r="M331" s="49">
        <v>30000</v>
      </c>
      <c r="N331" s="49">
        <v>31247.544000000002</v>
      </c>
      <c r="O331" s="49">
        <v>0</v>
      </c>
      <c r="P331" s="49">
        <v>31247.544000000002</v>
      </c>
      <c r="Q331" s="165">
        <v>1247.5440000000017</v>
      </c>
      <c r="R331" s="152">
        <v>1.0415848000000001</v>
      </c>
      <c r="S331" s="49">
        <v>0</v>
      </c>
      <c r="T331" s="49">
        <v>0</v>
      </c>
      <c r="U331" s="49">
        <v>0</v>
      </c>
      <c r="V331" s="49">
        <v>8775.0889999999999</v>
      </c>
      <c r="W331" s="49">
        <v>0</v>
      </c>
      <c r="X331" s="49">
        <v>1371.11</v>
      </c>
      <c r="Y331" s="49">
        <v>14040.138999999999</v>
      </c>
      <c r="Z331" s="49">
        <v>0</v>
      </c>
      <c r="AA331" s="49">
        <v>0</v>
      </c>
      <c r="AB331" s="49">
        <v>0</v>
      </c>
      <c r="AC331" s="49">
        <v>0</v>
      </c>
      <c r="AD331" s="49">
        <v>0</v>
      </c>
      <c r="AE331" s="49">
        <v>0</v>
      </c>
      <c r="AF331" s="49">
        <v>877.50900000000001</v>
      </c>
      <c r="AG331" s="49">
        <v>0</v>
      </c>
      <c r="AH331" s="49">
        <v>0</v>
      </c>
      <c r="AI331" s="49">
        <v>877.50900000000001</v>
      </c>
      <c r="AJ331" s="49">
        <v>877.50900000000001</v>
      </c>
      <c r="AK331" s="49">
        <v>0</v>
      </c>
      <c r="AL331" s="49">
        <v>0</v>
      </c>
      <c r="AM331" s="49">
        <v>877.50900000000001</v>
      </c>
      <c r="AN331" s="49">
        <v>0</v>
      </c>
      <c r="AO331" s="49">
        <v>0</v>
      </c>
      <c r="AP331" s="49">
        <v>1371.11</v>
      </c>
      <c r="AQ331" s="49">
        <v>0</v>
      </c>
      <c r="AR331" s="49">
        <v>0</v>
      </c>
      <c r="AS331" s="49">
        <v>0</v>
      </c>
      <c r="AT331" s="49">
        <v>0</v>
      </c>
      <c r="AU331" s="49">
        <v>0</v>
      </c>
      <c r="AV331" s="49">
        <v>877.50900000000001</v>
      </c>
      <c r="AW331" s="49">
        <v>0</v>
      </c>
      <c r="AX331" s="49">
        <v>0</v>
      </c>
      <c r="AY331" s="49">
        <v>0</v>
      </c>
      <c r="AZ331" s="49">
        <v>0</v>
      </c>
      <c r="BA331" s="49">
        <v>0</v>
      </c>
      <c r="BB331" s="49">
        <v>0</v>
      </c>
      <c r="BC331" s="49">
        <v>0</v>
      </c>
      <c r="BD331" s="49">
        <v>0</v>
      </c>
      <c r="BE331" s="49">
        <v>1302.5509999999999</v>
      </c>
      <c r="BF331" s="49">
        <v>0</v>
      </c>
      <c r="BG331" s="49">
        <v>0</v>
      </c>
      <c r="BH331" s="49">
        <v>0</v>
      </c>
      <c r="BI331" s="49"/>
      <c r="BJ331" s="166"/>
      <c r="BK331" s="166"/>
      <c r="BL331" s="166"/>
      <c r="BM331" s="149">
        <v>-7.2759576141834259E-12</v>
      </c>
    </row>
    <row r="332" spans="2:65" ht="18" hidden="1" customHeight="1" outlineLevel="3">
      <c r="B332" s="166" t="s">
        <v>1004</v>
      </c>
      <c r="C332" s="166" t="s">
        <v>353</v>
      </c>
      <c r="D332" s="166" t="s">
        <v>1122</v>
      </c>
      <c r="E332" s="167" t="s">
        <v>1123</v>
      </c>
      <c r="F332" s="166"/>
      <c r="G332" s="49">
        <v>30000</v>
      </c>
      <c r="H332" s="49">
        <v>30370.035</v>
      </c>
      <c r="I332" s="49">
        <v>0</v>
      </c>
      <c r="J332" s="49">
        <v>30370.035</v>
      </c>
      <c r="K332" s="165">
        <v>370.03499999999985</v>
      </c>
      <c r="L332" s="152">
        <v>1.0123344999999999</v>
      </c>
      <c r="M332" s="49">
        <v>30000</v>
      </c>
      <c r="N332" s="49">
        <v>30370.035</v>
      </c>
      <c r="O332" s="49">
        <v>0</v>
      </c>
      <c r="P332" s="49">
        <v>30370.035</v>
      </c>
      <c r="Q332" s="165">
        <v>370.03499999999985</v>
      </c>
      <c r="R332" s="152">
        <v>1.0123344999999999</v>
      </c>
      <c r="S332" s="49">
        <v>0</v>
      </c>
      <c r="T332" s="49">
        <v>0</v>
      </c>
      <c r="U332" s="49">
        <v>0</v>
      </c>
      <c r="V332" s="49">
        <v>8775.0889999999999</v>
      </c>
      <c r="W332" s="49">
        <v>0</v>
      </c>
      <c r="X332" s="49">
        <v>1371.11</v>
      </c>
      <c r="Y332" s="49">
        <v>13162.63</v>
      </c>
      <c r="Z332" s="49">
        <v>0</v>
      </c>
      <c r="AA332" s="49">
        <v>0</v>
      </c>
      <c r="AB332" s="49">
        <v>0</v>
      </c>
      <c r="AC332" s="49">
        <v>0</v>
      </c>
      <c r="AD332" s="49">
        <v>0</v>
      </c>
      <c r="AE332" s="49">
        <v>0</v>
      </c>
      <c r="AF332" s="49">
        <v>877.50900000000001</v>
      </c>
      <c r="AG332" s="49">
        <v>0</v>
      </c>
      <c r="AH332" s="49">
        <v>0</v>
      </c>
      <c r="AI332" s="49">
        <v>877.50900000000001</v>
      </c>
      <c r="AJ332" s="49">
        <v>877.50900000000001</v>
      </c>
      <c r="AK332" s="49">
        <v>0</v>
      </c>
      <c r="AL332" s="49">
        <v>0</v>
      </c>
      <c r="AM332" s="49">
        <v>877.50900000000001</v>
      </c>
      <c r="AN332" s="49">
        <v>0</v>
      </c>
      <c r="AO332" s="49">
        <v>0</v>
      </c>
      <c r="AP332" s="49">
        <v>1371.11</v>
      </c>
      <c r="AQ332" s="49">
        <v>0</v>
      </c>
      <c r="AR332" s="49">
        <v>0</v>
      </c>
      <c r="AS332" s="49">
        <v>0</v>
      </c>
      <c r="AT332" s="49">
        <v>0</v>
      </c>
      <c r="AU332" s="49">
        <v>0</v>
      </c>
      <c r="AV332" s="49">
        <v>877.50900000000001</v>
      </c>
      <c r="AW332" s="49">
        <v>0</v>
      </c>
      <c r="AX332" s="49">
        <v>0</v>
      </c>
      <c r="AY332" s="49">
        <v>0</v>
      </c>
      <c r="AZ332" s="49">
        <v>0</v>
      </c>
      <c r="BA332" s="49">
        <v>0</v>
      </c>
      <c r="BB332" s="49">
        <v>0</v>
      </c>
      <c r="BC332" s="49">
        <v>0</v>
      </c>
      <c r="BD332" s="49">
        <v>0</v>
      </c>
      <c r="BE332" s="49">
        <v>1302.5509999999999</v>
      </c>
      <c r="BF332" s="49">
        <v>0</v>
      </c>
      <c r="BG332" s="49">
        <v>0</v>
      </c>
      <c r="BH332" s="49">
        <v>0</v>
      </c>
      <c r="BI332" s="49"/>
      <c r="BJ332" s="166"/>
      <c r="BK332" s="166"/>
      <c r="BL332" s="166"/>
      <c r="BM332" s="149">
        <v>-1.0913936421275139E-11</v>
      </c>
    </row>
    <row r="333" spans="2:65" ht="18" hidden="1" customHeight="1" outlineLevel="3">
      <c r="B333" s="166" t="s">
        <v>1004</v>
      </c>
      <c r="C333" s="166" t="s">
        <v>353</v>
      </c>
      <c r="D333" s="166" t="s">
        <v>539</v>
      </c>
      <c r="E333" s="167" t="s">
        <v>724</v>
      </c>
      <c r="F333" s="166" t="s">
        <v>1028</v>
      </c>
      <c r="G333" s="49">
        <v>30000</v>
      </c>
      <c r="H333" s="49">
        <v>30370.035</v>
      </c>
      <c r="I333" s="49">
        <v>0</v>
      </c>
      <c r="J333" s="49">
        <v>30370.035</v>
      </c>
      <c r="K333" s="165">
        <v>370.03499999999985</v>
      </c>
      <c r="L333" s="152">
        <v>1.0123344999999999</v>
      </c>
      <c r="M333" s="49">
        <v>30000</v>
      </c>
      <c r="N333" s="49">
        <v>30370.035</v>
      </c>
      <c r="O333" s="49">
        <v>0</v>
      </c>
      <c r="P333" s="49">
        <v>30370.035</v>
      </c>
      <c r="Q333" s="165">
        <v>370.03499999999985</v>
      </c>
      <c r="R333" s="152">
        <v>1.0123344999999999</v>
      </c>
      <c r="S333" s="49">
        <v>0</v>
      </c>
      <c r="T333" s="49">
        <v>0</v>
      </c>
      <c r="U333" s="49">
        <v>0</v>
      </c>
      <c r="V333" s="49">
        <v>15795.156999999999</v>
      </c>
      <c r="W333" s="49">
        <v>0</v>
      </c>
      <c r="X333" s="49">
        <v>1371.11</v>
      </c>
      <c r="Y333" s="49">
        <v>6142.5619999999999</v>
      </c>
      <c r="Z333" s="49">
        <v>0</v>
      </c>
      <c r="AA333" s="49">
        <v>0</v>
      </c>
      <c r="AB333" s="49">
        <v>0</v>
      </c>
      <c r="AC333" s="49">
        <v>0</v>
      </c>
      <c r="AD333" s="49">
        <v>0</v>
      </c>
      <c r="AE333" s="49">
        <v>0</v>
      </c>
      <c r="AF333" s="49">
        <v>877.50900000000001</v>
      </c>
      <c r="AG333" s="49">
        <v>0</v>
      </c>
      <c r="AH333" s="49">
        <v>0</v>
      </c>
      <c r="AI333" s="49">
        <v>877.50900000000001</v>
      </c>
      <c r="AJ333" s="49">
        <v>877.50900000000001</v>
      </c>
      <c r="AK333" s="49">
        <v>0</v>
      </c>
      <c r="AL333" s="49">
        <v>0</v>
      </c>
      <c r="AM333" s="49">
        <v>877.50900000000001</v>
      </c>
      <c r="AN333" s="49">
        <v>0</v>
      </c>
      <c r="AO333" s="49">
        <v>0</v>
      </c>
      <c r="AP333" s="49">
        <v>1371.11</v>
      </c>
      <c r="AQ333" s="49">
        <v>0</v>
      </c>
      <c r="AR333" s="49">
        <v>0</v>
      </c>
      <c r="AS333" s="49">
        <v>0</v>
      </c>
      <c r="AT333" s="49">
        <v>0</v>
      </c>
      <c r="AU333" s="49">
        <v>0</v>
      </c>
      <c r="AV333" s="49">
        <v>877.50900000000001</v>
      </c>
      <c r="AW333" s="49">
        <v>0</v>
      </c>
      <c r="AX333" s="49">
        <v>0</v>
      </c>
      <c r="AY333" s="49">
        <v>0</v>
      </c>
      <c r="AZ333" s="49">
        <v>0</v>
      </c>
      <c r="BA333" s="49">
        <v>0</v>
      </c>
      <c r="BB333" s="49">
        <v>0</v>
      </c>
      <c r="BC333" s="49">
        <v>0</v>
      </c>
      <c r="BD333" s="49">
        <v>0</v>
      </c>
      <c r="BE333" s="49">
        <v>1302.5509999999999</v>
      </c>
      <c r="BF333" s="49">
        <v>0</v>
      </c>
      <c r="BG333" s="49">
        <v>0</v>
      </c>
      <c r="BH333" s="49">
        <v>0</v>
      </c>
      <c r="BI333" s="49"/>
      <c r="BJ333" s="166"/>
      <c r="BK333" s="166"/>
      <c r="BL333" s="166"/>
      <c r="BM333" s="149">
        <v>-1.0913936421275139E-11</v>
      </c>
    </row>
    <row r="334" spans="2:65" ht="18" hidden="1" customHeight="1" outlineLevel="3">
      <c r="B334" s="166" t="s">
        <v>1004</v>
      </c>
      <c r="C334" s="166" t="s">
        <v>1243</v>
      </c>
      <c r="D334" s="166" t="s">
        <v>1157</v>
      </c>
      <c r="E334" s="167" t="s">
        <v>1158</v>
      </c>
      <c r="F334" s="166" t="s">
        <v>1029</v>
      </c>
      <c r="G334" s="49">
        <v>30000</v>
      </c>
      <c r="H334" s="49">
        <v>0</v>
      </c>
      <c r="I334" s="49">
        <v>0</v>
      </c>
      <c r="J334" s="49">
        <v>0</v>
      </c>
      <c r="K334" s="165">
        <v>-30000</v>
      </c>
      <c r="L334" s="152">
        <v>0</v>
      </c>
      <c r="M334" s="49">
        <v>30000</v>
      </c>
      <c r="N334" s="49">
        <v>0</v>
      </c>
      <c r="O334" s="49">
        <v>0</v>
      </c>
      <c r="P334" s="49">
        <v>0</v>
      </c>
      <c r="Q334" s="165">
        <v>-30000</v>
      </c>
      <c r="R334" s="152">
        <v>0</v>
      </c>
      <c r="S334" s="49">
        <v>0</v>
      </c>
      <c r="T334" s="49">
        <v>0</v>
      </c>
      <c r="U334" s="49">
        <v>0</v>
      </c>
      <c r="V334" s="49">
        <v>0</v>
      </c>
      <c r="W334" s="49">
        <v>0</v>
      </c>
      <c r="X334" s="49">
        <v>0</v>
      </c>
      <c r="Y334" s="49">
        <v>0</v>
      </c>
      <c r="Z334" s="49">
        <v>0</v>
      </c>
      <c r="AA334" s="49">
        <v>0</v>
      </c>
      <c r="AB334" s="49">
        <v>0</v>
      </c>
      <c r="AC334" s="49">
        <v>0</v>
      </c>
      <c r="AD334" s="49">
        <v>0</v>
      </c>
      <c r="AE334" s="49">
        <v>0</v>
      </c>
      <c r="AF334" s="49">
        <v>0</v>
      </c>
      <c r="AG334" s="49">
        <v>0</v>
      </c>
      <c r="AH334" s="49">
        <v>0</v>
      </c>
      <c r="AI334" s="49">
        <v>0</v>
      </c>
      <c r="AJ334" s="49">
        <v>0</v>
      </c>
      <c r="AK334" s="49">
        <v>0</v>
      </c>
      <c r="AL334" s="49">
        <v>0</v>
      </c>
      <c r="AM334" s="49">
        <v>0</v>
      </c>
      <c r="AN334" s="49">
        <v>0</v>
      </c>
      <c r="AO334" s="49">
        <v>0</v>
      </c>
      <c r="AP334" s="49">
        <v>0</v>
      </c>
      <c r="AQ334" s="49">
        <v>0</v>
      </c>
      <c r="AR334" s="49">
        <v>0</v>
      </c>
      <c r="AS334" s="49">
        <v>0</v>
      </c>
      <c r="AT334" s="49">
        <v>0</v>
      </c>
      <c r="AU334" s="49">
        <v>0</v>
      </c>
      <c r="AV334" s="49">
        <v>0</v>
      </c>
      <c r="AW334" s="49">
        <v>0</v>
      </c>
      <c r="AX334" s="49">
        <v>0</v>
      </c>
      <c r="AY334" s="49">
        <v>0</v>
      </c>
      <c r="AZ334" s="49">
        <v>0</v>
      </c>
      <c r="BA334" s="49">
        <v>0</v>
      </c>
      <c r="BB334" s="49">
        <v>0</v>
      </c>
      <c r="BC334" s="49">
        <v>0</v>
      </c>
      <c r="BD334" s="49">
        <v>0</v>
      </c>
      <c r="BE334" s="49">
        <v>0</v>
      </c>
      <c r="BF334" s="49">
        <v>0</v>
      </c>
      <c r="BG334" s="49">
        <v>0</v>
      </c>
      <c r="BH334" s="49">
        <v>0</v>
      </c>
      <c r="BI334" s="49"/>
      <c r="BJ334" s="166"/>
      <c r="BK334" s="166"/>
      <c r="BL334" s="166"/>
      <c r="BM334" s="149">
        <v>0</v>
      </c>
    </row>
    <row r="335" spans="2:65" ht="18" hidden="1" customHeight="1" outlineLevel="3">
      <c r="B335" s="166" t="s">
        <v>1004</v>
      </c>
      <c r="C335" s="166" t="s">
        <v>1243</v>
      </c>
      <c r="D335" s="166" t="s">
        <v>737</v>
      </c>
      <c r="E335" s="167" t="s">
        <v>751</v>
      </c>
      <c r="F335" s="166" t="s">
        <v>1030</v>
      </c>
      <c r="G335" s="49">
        <v>30000</v>
      </c>
      <c r="H335" s="49">
        <v>45822.423000000003</v>
      </c>
      <c r="I335" s="49">
        <v>0</v>
      </c>
      <c r="J335" s="49">
        <v>45822.423000000003</v>
      </c>
      <c r="K335" s="165">
        <v>15822.423000000003</v>
      </c>
      <c r="L335" s="152">
        <v>1.5274141000000001</v>
      </c>
      <c r="M335" s="49">
        <v>30000</v>
      </c>
      <c r="N335" s="49">
        <v>45822.423000000003</v>
      </c>
      <c r="O335" s="49">
        <v>0</v>
      </c>
      <c r="P335" s="49">
        <v>45822.423000000003</v>
      </c>
      <c r="Q335" s="165">
        <v>15822.423000000003</v>
      </c>
      <c r="R335" s="152">
        <v>1.5274141000000001</v>
      </c>
      <c r="S335" s="49">
        <v>0</v>
      </c>
      <c r="T335" s="49">
        <v>0</v>
      </c>
      <c r="U335" s="49">
        <v>0</v>
      </c>
      <c r="V335" s="49">
        <v>12285.124</v>
      </c>
      <c r="W335" s="49">
        <v>0</v>
      </c>
      <c r="X335" s="49">
        <v>2742.2190000000001</v>
      </c>
      <c r="Y335" s="49">
        <v>17550.178</v>
      </c>
      <c r="Z335" s="49">
        <v>0</v>
      </c>
      <c r="AA335" s="49">
        <v>0</v>
      </c>
      <c r="AB335" s="49">
        <v>0</v>
      </c>
      <c r="AC335" s="49">
        <v>0</v>
      </c>
      <c r="AD335" s="49">
        <v>0</v>
      </c>
      <c r="AE335" s="49">
        <v>0</v>
      </c>
      <c r="AF335" s="49">
        <v>877.50900000000001</v>
      </c>
      <c r="AG335" s="49">
        <v>0</v>
      </c>
      <c r="AH335" s="49">
        <v>0</v>
      </c>
      <c r="AI335" s="49">
        <v>877.50900000000001</v>
      </c>
      <c r="AJ335" s="49">
        <v>0</v>
      </c>
      <c r="AK335" s="49">
        <v>0</v>
      </c>
      <c r="AL335" s="49">
        <v>0</v>
      </c>
      <c r="AM335" s="49">
        <v>1755.0170000000001</v>
      </c>
      <c r="AN335" s="49">
        <v>0</v>
      </c>
      <c r="AO335" s="49">
        <v>0</v>
      </c>
      <c r="AP335" s="49">
        <v>2742.2190000000001</v>
      </c>
      <c r="AQ335" s="49">
        <v>0</v>
      </c>
      <c r="AR335" s="49">
        <v>0</v>
      </c>
      <c r="AS335" s="49">
        <v>0</v>
      </c>
      <c r="AT335" s="49">
        <v>0</v>
      </c>
      <c r="AU335" s="49">
        <v>0</v>
      </c>
      <c r="AV335" s="49">
        <v>4387.5439999999999</v>
      </c>
      <c r="AW335" s="49">
        <v>0</v>
      </c>
      <c r="AX335" s="49">
        <v>0</v>
      </c>
      <c r="AY335" s="49">
        <v>0</v>
      </c>
      <c r="AZ335" s="49">
        <v>0</v>
      </c>
      <c r="BA335" s="49">
        <v>0</v>
      </c>
      <c r="BB335" s="49">
        <v>0</v>
      </c>
      <c r="BC335" s="49">
        <v>0</v>
      </c>
      <c r="BD335" s="49">
        <v>0</v>
      </c>
      <c r="BE335" s="49">
        <v>2605.1039999999998</v>
      </c>
      <c r="BF335" s="49">
        <v>0</v>
      </c>
      <c r="BG335" s="49">
        <v>0</v>
      </c>
      <c r="BH335" s="49">
        <v>0</v>
      </c>
      <c r="BI335" s="49"/>
      <c r="BJ335" s="166"/>
      <c r="BK335" s="166"/>
      <c r="BL335" s="166"/>
      <c r="BM335" s="149">
        <v>-7.2759576141834259E-12</v>
      </c>
    </row>
    <row r="336" spans="2:65" ht="18" hidden="1" customHeight="1" outlineLevel="3">
      <c r="B336" s="166" t="s">
        <v>1004</v>
      </c>
      <c r="C336" s="166" t="s">
        <v>1243</v>
      </c>
      <c r="D336" s="166" t="s">
        <v>1196</v>
      </c>
      <c r="E336" s="167" t="s">
        <v>1197</v>
      </c>
      <c r="F336" s="166" t="s">
        <v>1031</v>
      </c>
      <c r="G336" s="49">
        <v>30000</v>
      </c>
      <c r="H336" s="49">
        <v>33954.110999999997</v>
      </c>
      <c r="I336" s="49">
        <v>0</v>
      </c>
      <c r="J336" s="49">
        <v>33954.110999999997</v>
      </c>
      <c r="K336" s="165">
        <v>3954.1109999999971</v>
      </c>
      <c r="L336" s="152">
        <v>1.1318036999999999</v>
      </c>
      <c r="M336" s="49">
        <v>30000</v>
      </c>
      <c r="N336" s="49">
        <v>33954.110999999997</v>
      </c>
      <c r="O336" s="49">
        <v>0</v>
      </c>
      <c r="P336" s="49">
        <v>33954.110999999997</v>
      </c>
      <c r="Q336" s="165">
        <v>3954.1109999999971</v>
      </c>
      <c r="R336" s="152">
        <v>1.1318036999999999</v>
      </c>
      <c r="S336" s="49">
        <v>0</v>
      </c>
      <c r="T336" s="49">
        <v>0</v>
      </c>
      <c r="U336" s="49">
        <v>0</v>
      </c>
      <c r="V336" s="49">
        <v>12285.121999999999</v>
      </c>
      <c r="W336" s="49">
        <v>0</v>
      </c>
      <c r="X336" s="49">
        <v>1371.11</v>
      </c>
      <c r="Y336" s="49">
        <v>5265.0529999999999</v>
      </c>
      <c r="Z336" s="49">
        <v>0</v>
      </c>
      <c r="AA336" s="49">
        <v>0</v>
      </c>
      <c r="AB336" s="49">
        <v>0</v>
      </c>
      <c r="AC336" s="49">
        <v>0</v>
      </c>
      <c r="AD336" s="49">
        <v>0</v>
      </c>
      <c r="AE336" s="49">
        <v>0</v>
      </c>
      <c r="AF336" s="49">
        <v>877.50900000000001</v>
      </c>
      <c r="AG336" s="49">
        <v>0</v>
      </c>
      <c r="AH336" s="49">
        <v>0</v>
      </c>
      <c r="AI336" s="49">
        <v>877.50900000000001</v>
      </c>
      <c r="AJ336" s="49">
        <v>0</v>
      </c>
      <c r="AK336" s="49">
        <v>0</v>
      </c>
      <c r="AL336" s="49">
        <v>0</v>
      </c>
      <c r="AM336" s="49">
        <v>4738.5479999999998</v>
      </c>
      <c r="AN336" s="49">
        <v>0</v>
      </c>
      <c r="AO336" s="49">
        <v>0</v>
      </c>
      <c r="AP336" s="49">
        <v>1371.11</v>
      </c>
      <c r="AQ336" s="49">
        <v>0</v>
      </c>
      <c r="AR336" s="49">
        <v>0</v>
      </c>
      <c r="AS336" s="49">
        <v>0</v>
      </c>
      <c r="AT336" s="49">
        <v>0</v>
      </c>
      <c r="AU336" s="49">
        <v>0</v>
      </c>
      <c r="AV336" s="49">
        <v>4563.0460000000003</v>
      </c>
      <c r="AW336" s="49">
        <v>0</v>
      </c>
      <c r="AX336" s="49">
        <v>0</v>
      </c>
      <c r="AY336" s="49">
        <v>0</v>
      </c>
      <c r="AZ336" s="49">
        <v>0</v>
      </c>
      <c r="BA336" s="49">
        <v>0</v>
      </c>
      <c r="BB336" s="49">
        <v>0</v>
      </c>
      <c r="BC336" s="49">
        <v>0</v>
      </c>
      <c r="BD336" s="49">
        <v>0</v>
      </c>
      <c r="BE336" s="49">
        <v>2605.1039999999998</v>
      </c>
      <c r="BF336" s="49">
        <v>0</v>
      </c>
      <c r="BG336" s="49">
        <v>0</v>
      </c>
      <c r="BH336" s="49">
        <v>0</v>
      </c>
      <c r="BI336" s="49"/>
      <c r="BJ336" s="166"/>
      <c r="BK336" s="166"/>
      <c r="BL336" s="166"/>
      <c r="BM336" s="149">
        <v>0</v>
      </c>
    </row>
    <row r="337" spans="2:65" ht="18" hidden="1" customHeight="1" outlineLevel="3">
      <c r="B337" s="166" t="s">
        <v>1004</v>
      </c>
      <c r="C337" s="166" t="s">
        <v>1243</v>
      </c>
      <c r="D337" s="166" t="s">
        <v>1106</v>
      </c>
      <c r="E337" s="167" t="s">
        <v>1107</v>
      </c>
      <c r="F337" s="166"/>
      <c r="G337" s="49">
        <v>30000</v>
      </c>
      <c r="H337" s="49">
        <v>0</v>
      </c>
      <c r="I337" s="49">
        <v>0</v>
      </c>
      <c r="J337" s="49">
        <v>0</v>
      </c>
      <c r="K337" s="165">
        <v>-30000</v>
      </c>
      <c r="L337" s="152">
        <v>0</v>
      </c>
      <c r="M337" s="49">
        <v>30000</v>
      </c>
      <c r="N337" s="49">
        <v>0</v>
      </c>
      <c r="O337" s="49">
        <v>0</v>
      </c>
      <c r="P337" s="49">
        <v>0</v>
      </c>
      <c r="Q337" s="165">
        <v>-30000</v>
      </c>
      <c r="R337" s="152">
        <v>0</v>
      </c>
      <c r="S337" s="49">
        <v>0</v>
      </c>
      <c r="T337" s="49">
        <v>0</v>
      </c>
      <c r="U337" s="49">
        <v>0</v>
      </c>
      <c r="V337" s="49">
        <v>0</v>
      </c>
      <c r="W337" s="49">
        <v>0</v>
      </c>
      <c r="X337" s="49">
        <v>0</v>
      </c>
      <c r="Y337" s="49">
        <v>0</v>
      </c>
      <c r="Z337" s="49">
        <v>0</v>
      </c>
      <c r="AA337" s="49">
        <v>0</v>
      </c>
      <c r="AB337" s="49">
        <v>0</v>
      </c>
      <c r="AC337" s="49">
        <v>0</v>
      </c>
      <c r="AD337" s="49">
        <v>0</v>
      </c>
      <c r="AE337" s="49">
        <v>0</v>
      </c>
      <c r="AF337" s="49">
        <v>0</v>
      </c>
      <c r="AG337" s="49">
        <v>0</v>
      </c>
      <c r="AH337" s="49">
        <v>0</v>
      </c>
      <c r="AI337" s="49">
        <v>0</v>
      </c>
      <c r="AJ337" s="49">
        <v>0</v>
      </c>
      <c r="AK337" s="49">
        <v>0</v>
      </c>
      <c r="AL337" s="49">
        <v>0</v>
      </c>
      <c r="AM337" s="49">
        <v>0</v>
      </c>
      <c r="AN337" s="49">
        <v>0</v>
      </c>
      <c r="AO337" s="49">
        <v>0</v>
      </c>
      <c r="AP337" s="49">
        <v>0</v>
      </c>
      <c r="AQ337" s="49">
        <v>0</v>
      </c>
      <c r="AR337" s="49">
        <v>0</v>
      </c>
      <c r="AS337" s="49">
        <v>0</v>
      </c>
      <c r="AT337" s="49">
        <v>0</v>
      </c>
      <c r="AU337" s="49">
        <v>0</v>
      </c>
      <c r="AV337" s="49">
        <v>0</v>
      </c>
      <c r="AW337" s="49">
        <v>0</v>
      </c>
      <c r="AX337" s="49">
        <v>0</v>
      </c>
      <c r="AY337" s="49">
        <v>0</v>
      </c>
      <c r="AZ337" s="49">
        <v>0</v>
      </c>
      <c r="BA337" s="49">
        <v>0</v>
      </c>
      <c r="BB337" s="49">
        <v>0</v>
      </c>
      <c r="BC337" s="49">
        <v>0</v>
      </c>
      <c r="BD337" s="49">
        <v>0</v>
      </c>
      <c r="BE337" s="49">
        <v>0</v>
      </c>
      <c r="BF337" s="49">
        <v>0</v>
      </c>
      <c r="BG337" s="49">
        <v>0</v>
      </c>
      <c r="BH337" s="49">
        <v>0</v>
      </c>
      <c r="BI337" s="49"/>
      <c r="BJ337" s="166"/>
      <c r="BK337" s="166"/>
      <c r="BL337" s="166"/>
      <c r="BM337" s="149">
        <v>0</v>
      </c>
    </row>
    <row r="338" spans="2:65" ht="18" hidden="1" customHeight="1" outlineLevel="3">
      <c r="B338" s="166" t="s">
        <v>1004</v>
      </c>
      <c r="C338" s="166" t="s">
        <v>1242</v>
      </c>
      <c r="D338" s="166" t="s">
        <v>1032</v>
      </c>
      <c r="E338" s="167" t="s">
        <v>1033</v>
      </c>
      <c r="F338" s="166"/>
      <c r="G338" s="49">
        <v>30000</v>
      </c>
      <c r="H338" s="49">
        <v>30721.038</v>
      </c>
      <c r="I338" s="49">
        <v>0</v>
      </c>
      <c r="J338" s="49">
        <v>30721.038</v>
      </c>
      <c r="K338" s="165">
        <v>721.03800000000047</v>
      </c>
      <c r="L338" s="152">
        <v>1.0240346</v>
      </c>
      <c r="M338" s="49">
        <v>30000</v>
      </c>
      <c r="N338" s="49">
        <v>30721.038</v>
      </c>
      <c r="O338" s="49">
        <v>0</v>
      </c>
      <c r="P338" s="49">
        <v>30721.038</v>
      </c>
      <c r="Q338" s="165">
        <v>721.03800000000047</v>
      </c>
      <c r="R338" s="152">
        <v>1.0240346</v>
      </c>
      <c r="S338" s="49">
        <v>0</v>
      </c>
      <c r="T338" s="49">
        <v>0</v>
      </c>
      <c r="U338" s="49">
        <v>0</v>
      </c>
      <c r="V338" s="49">
        <v>12285.121999999999</v>
      </c>
      <c r="W338" s="49">
        <v>0</v>
      </c>
      <c r="X338" s="49">
        <v>1371.11</v>
      </c>
      <c r="Y338" s="49">
        <v>10003.6</v>
      </c>
      <c r="Z338" s="49">
        <v>0</v>
      </c>
      <c r="AA338" s="49">
        <v>0</v>
      </c>
      <c r="AB338" s="49">
        <v>0</v>
      </c>
      <c r="AC338" s="49">
        <v>0</v>
      </c>
      <c r="AD338" s="49">
        <v>0</v>
      </c>
      <c r="AE338" s="49">
        <v>0</v>
      </c>
      <c r="AF338" s="49">
        <v>877.50900000000001</v>
      </c>
      <c r="AG338" s="49">
        <v>0</v>
      </c>
      <c r="AH338" s="49">
        <v>0</v>
      </c>
      <c r="AI338" s="49">
        <v>877.50900000000001</v>
      </c>
      <c r="AJ338" s="49">
        <v>877.50900000000001</v>
      </c>
      <c r="AK338" s="49">
        <v>0</v>
      </c>
      <c r="AL338" s="49">
        <v>0</v>
      </c>
      <c r="AM338" s="49">
        <v>877.50900000000001</v>
      </c>
      <c r="AN338" s="49">
        <v>0</v>
      </c>
      <c r="AO338" s="49">
        <v>0</v>
      </c>
      <c r="AP338" s="49">
        <v>1371.11</v>
      </c>
      <c r="AQ338" s="49">
        <v>0</v>
      </c>
      <c r="AR338" s="49">
        <v>0</v>
      </c>
      <c r="AS338" s="49">
        <v>0</v>
      </c>
      <c r="AT338" s="49">
        <v>0</v>
      </c>
      <c r="AU338" s="49">
        <v>0</v>
      </c>
      <c r="AV338" s="49">
        <v>877.50900000000001</v>
      </c>
      <c r="AW338" s="49">
        <v>0</v>
      </c>
      <c r="AX338" s="49">
        <v>0</v>
      </c>
      <c r="AY338" s="49">
        <v>0</v>
      </c>
      <c r="AZ338" s="49">
        <v>0</v>
      </c>
      <c r="BA338" s="49">
        <v>0</v>
      </c>
      <c r="BB338" s="49">
        <v>0</v>
      </c>
      <c r="BC338" s="49">
        <v>0</v>
      </c>
      <c r="BD338" s="49">
        <v>0</v>
      </c>
      <c r="BE338" s="49">
        <v>1302.5509999999999</v>
      </c>
      <c r="BF338" s="49">
        <v>0</v>
      </c>
      <c r="BG338" s="49">
        <v>0</v>
      </c>
      <c r="BH338" s="49">
        <v>0</v>
      </c>
      <c r="BI338" s="49"/>
      <c r="BJ338" s="166"/>
      <c r="BK338" s="166"/>
      <c r="BL338" s="166"/>
      <c r="BM338" s="149">
        <v>-7.2759576141834259E-12</v>
      </c>
    </row>
    <row r="339" spans="2:65" ht="18" hidden="1" customHeight="1" outlineLevel="3">
      <c r="B339" s="166" t="s">
        <v>1004</v>
      </c>
      <c r="C339" s="166" t="s">
        <v>1242</v>
      </c>
      <c r="D339" s="166" t="s">
        <v>1034</v>
      </c>
      <c r="E339" s="167" t="s">
        <v>1035</v>
      </c>
      <c r="F339" s="166"/>
      <c r="G339" s="49">
        <v>30000</v>
      </c>
      <c r="H339" s="49">
        <v>30194.534</v>
      </c>
      <c r="I339" s="49">
        <v>0</v>
      </c>
      <c r="J339" s="49">
        <v>30194.534</v>
      </c>
      <c r="K339" s="165">
        <v>194.53399999999965</v>
      </c>
      <c r="L339" s="152">
        <v>1.0064844666666666</v>
      </c>
      <c r="M339" s="49">
        <v>30000</v>
      </c>
      <c r="N339" s="49">
        <v>30194.534</v>
      </c>
      <c r="O339" s="49">
        <v>0</v>
      </c>
      <c r="P339" s="49">
        <v>30194.534</v>
      </c>
      <c r="Q339" s="165">
        <v>194.53399999999965</v>
      </c>
      <c r="R339" s="152">
        <v>1.0064844666666666</v>
      </c>
      <c r="S339" s="49">
        <v>0</v>
      </c>
      <c r="T339" s="49">
        <v>0</v>
      </c>
      <c r="U339" s="49">
        <v>0</v>
      </c>
      <c r="V339" s="49">
        <v>12285.121999999999</v>
      </c>
      <c r="W339" s="49">
        <v>0</v>
      </c>
      <c r="X339" s="49">
        <v>1371.11</v>
      </c>
      <c r="Y339" s="49">
        <v>9477.0959999999995</v>
      </c>
      <c r="Z339" s="49">
        <v>0</v>
      </c>
      <c r="AA339" s="49">
        <v>0</v>
      </c>
      <c r="AB339" s="49">
        <v>0</v>
      </c>
      <c r="AC339" s="49">
        <v>0</v>
      </c>
      <c r="AD339" s="49">
        <v>0</v>
      </c>
      <c r="AE339" s="49">
        <v>0</v>
      </c>
      <c r="AF339" s="49">
        <v>877.50900000000001</v>
      </c>
      <c r="AG339" s="49">
        <v>0</v>
      </c>
      <c r="AH339" s="49">
        <v>0</v>
      </c>
      <c r="AI339" s="49">
        <v>877.50900000000001</v>
      </c>
      <c r="AJ339" s="49">
        <v>877.50900000000001</v>
      </c>
      <c r="AK339" s="49">
        <v>0</v>
      </c>
      <c r="AL339" s="49">
        <v>0</v>
      </c>
      <c r="AM339" s="49">
        <v>877.50900000000001</v>
      </c>
      <c r="AN339" s="49">
        <v>0</v>
      </c>
      <c r="AO339" s="49">
        <v>0</v>
      </c>
      <c r="AP339" s="49">
        <v>1371.11</v>
      </c>
      <c r="AQ339" s="49">
        <v>0</v>
      </c>
      <c r="AR339" s="49">
        <v>0</v>
      </c>
      <c r="AS339" s="49">
        <v>0</v>
      </c>
      <c r="AT339" s="49">
        <v>0</v>
      </c>
      <c r="AU339" s="49">
        <v>0</v>
      </c>
      <c r="AV339" s="49">
        <v>877.50900000000001</v>
      </c>
      <c r="AW339" s="49">
        <v>0</v>
      </c>
      <c r="AX339" s="49">
        <v>0</v>
      </c>
      <c r="AY339" s="49">
        <v>0</v>
      </c>
      <c r="AZ339" s="49">
        <v>0</v>
      </c>
      <c r="BA339" s="49">
        <v>0</v>
      </c>
      <c r="BB339" s="49">
        <v>0</v>
      </c>
      <c r="BC339" s="49">
        <v>0</v>
      </c>
      <c r="BD339" s="49">
        <v>0</v>
      </c>
      <c r="BE339" s="49">
        <v>1302.5509999999999</v>
      </c>
      <c r="BF339" s="49">
        <v>0</v>
      </c>
      <c r="BG339" s="49">
        <v>0</v>
      </c>
      <c r="BH339" s="49">
        <v>0</v>
      </c>
      <c r="BI339" s="49"/>
      <c r="BJ339" s="166"/>
      <c r="BK339" s="166"/>
      <c r="BL339" s="166"/>
      <c r="BM339" s="149">
        <v>-7.2759576141834259E-12</v>
      </c>
    </row>
    <row r="340" spans="2:65" ht="18" hidden="1" customHeight="1" outlineLevel="3">
      <c r="B340" s="166" t="s">
        <v>1004</v>
      </c>
      <c r="C340" s="166" t="s">
        <v>1243</v>
      </c>
      <c r="D340" s="166" t="s">
        <v>1108</v>
      </c>
      <c r="E340" s="167" t="s">
        <v>1109</v>
      </c>
      <c r="F340" s="166"/>
      <c r="G340" s="49">
        <v>30000</v>
      </c>
      <c r="H340" s="49">
        <v>39745.669000000002</v>
      </c>
      <c r="I340" s="49">
        <v>0</v>
      </c>
      <c r="J340" s="49">
        <v>39745.669000000002</v>
      </c>
      <c r="K340" s="165">
        <v>9745.6690000000017</v>
      </c>
      <c r="L340" s="152">
        <v>1.3248556333333334</v>
      </c>
      <c r="M340" s="49">
        <v>30000</v>
      </c>
      <c r="N340" s="49">
        <v>39745.669000000002</v>
      </c>
      <c r="O340" s="49">
        <v>0</v>
      </c>
      <c r="P340" s="49">
        <v>39745.669000000002</v>
      </c>
      <c r="Q340" s="165">
        <v>9745.6690000000017</v>
      </c>
      <c r="R340" s="152">
        <v>1.3248556333333334</v>
      </c>
      <c r="S340" s="49">
        <v>0</v>
      </c>
      <c r="T340" s="49">
        <v>0</v>
      </c>
      <c r="U340" s="49">
        <v>0</v>
      </c>
      <c r="V340" s="49">
        <v>15444.154</v>
      </c>
      <c r="W340" s="49">
        <v>0</v>
      </c>
      <c r="X340" s="49">
        <v>1371.11</v>
      </c>
      <c r="Y340" s="49">
        <v>6669.067</v>
      </c>
      <c r="Z340" s="49">
        <v>0</v>
      </c>
      <c r="AA340" s="49">
        <v>0</v>
      </c>
      <c r="AB340" s="49">
        <v>0</v>
      </c>
      <c r="AC340" s="49">
        <v>0</v>
      </c>
      <c r="AD340" s="49">
        <v>0</v>
      </c>
      <c r="AE340" s="49">
        <v>0</v>
      </c>
      <c r="AF340" s="49">
        <v>877.50900000000001</v>
      </c>
      <c r="AG340" s="49">
        <v>0</v>
      </c>
      <c r="AH340" s="49">
        <v>0</v>
      </c>
      <c r="AI340" s="49">
        <v>877.50900000000001</v>
      </c>
      <c r="AJ340" s="49">
        <v>0</v>
      </c>
      <c r="AK340" s="49">
        <v>0</v>
      </c>
      <c r="AL340" s="49">
        <v>0</v>
      </c>
      <c r="AM340" s="49">
        <v>5265.0529999999999</v>
      </c>
      <c r="AN340" s="49">
        <v>0</v>
      </c>
      <c r="AO340" s="49">
        <v>0</v>
      </c>
      <c r="AP340" s="49">
        <v>1371.11</v>
      </c>
      <c r="AQ340" s="49">
        <v>0</v>
      </c>
      <c r="AR340" s="49">
        <v>0</v>
      </c>
      <c r="AS340" s="49">
        <v>0</v>
      </c>
      <c r="AT340" s="49">
        <v>0</v>
      </c>
      <c r="AU340" s="49">
        <v>0</v>
      </c>
      <c r="AV340" s="49">
        <v>5265.0529999999999</v>
      </c>
      <c r="AW340" s="49">
        <v>0</v>
      </c>
      <c r="AX340" s="49">
        <v>0</v>
      </c>
      <c r="AY340" s="49">
        <v>0</v>
      </c>
      <c r="AZ340" s="49">
        <v>0</v>
      </c>
      <c r="BA340" s="49">
        <v>0</v>
      </c>
      <c r="BB340" s="49">
        <v>0</v>
      </c>
      <c r="BC340" s="49">
        <v>0</v>
      </c>
      <c r="BD340" s="49">
        <v>0</v>
      </c>
      <c r="BE340" s="49">
        <v>2605.1039999999998</v>
      </c>
      <c r="BF340" s="49">
        <v>0</v>
      </c>
      <c r="BG340" s="49">
        <v>0</v>
      </c>
      <c r="BH340" s="49">
        <v>0</v>
      </c>
      <c r="BI340" s="49"/>
      <c r="BJ340" s="166"/>
      <c r="BK340" s="166"/>
      <c r="BL340" s="166"/>
      <c r="BM340" s="149">
        <v>-7.2759576141834259E-12</v>
      </c>
    </row>
    <row r="341" spans="2:65" ht="18" hidden="1" customHeight="1" outlineLevel="3">
      <c r="B341" s="166" t="s">
        <v>1004</v>
      </c>
      <c r="C341" s="166" t="s">
        <v>1243</v>
      </c>
      <c r="D341" s="166" t="s">
        <v>1140</v>
      </c>
      <c r="E341" s="167" t="s">
        <v>1141</v>
      </c>
      <c r="F341" s="166"/>
      <c r="G341" s="49">
        <v>30000</v>
      </c>
      <c r="H341" s="49">
        <v>0</v>
      </c>
      <c r="I341" s="49">
        <v>0</v>
      </c>
      <c r="J341" s="49">
        <v>0</v>
      </c>
      <c r="K341" s="165">
        <v>-30000</v>
      </c>
      <c r="L341" s="152">
        <v>0</v>
      </c>
      <c r="M341" s="49">
        <v>30000</v>
      </c>
      <c r="N341" s="49">
        <v>0</v>
      </c>
      <c r="O341" s="49">
        <v>0</v>
      </c>
      <c r="P341" s="49">
        <v>0</v>
      </c>
      <c r="Q341" s="165">
        <v>-30000</v>
      </c>
      <c r="R341" s="152">
        <v>0</v>
      </c>
      <c r="S341" s="49">
        <v>0</v>
      </c>
      <c r="T341" s="49">
        <v>0</v>
      </c>
      <c r="U341" s="49">
        <v>0</v>
      </c>
      <c r="V341" s="49">
        <v>0</v>
      </c>
      <c r="W341" s="49">
        <v>0</v>
      </c>
      <c r="X341" s="49">
        <v>0</v>
      </c>
      <c r="Y341" s="49">
        <v>0</v>
      </c>
      <c r="Z341" s="49">
        <v>0</v>
      </c>
      <c r="AA341" s="49">
        <v>0</v>
      </c>
      <c r="AB341" s="49">
        <v>0</v>
      </c>
      <c r="AC341" s="49">
        <v>0</v>
      </c>
      <c r="AD341" s="49">
        <v>0</v>
      </c>
      <c r="AE341" s="49">
        <v>0</v>
      </c>
      <c r="AF341" s="49">
        <v>0</v>
      </c>
      <c r="AG341" s="49">
        <v>0</v>
      </c>
      <c r="AH341" s="49">
        <v>0</v>
      </c>
      <c r="AI341" s="49">
        <v>0</v>
      </c>
      <c r="AJ341" s="49">
        <v>0</v>
      </c>
      <c r="AK341" s="49">
        <v>0</v>
      </c>
      <c r="AL341" s="49">
        <v>0</v>
      </c>
      <c r="AM341" s="49">
        <v>0</v>
      </c>
      <c r="AN341" s="49">
        <v>0</v>
      </c>
      <c r="AO341" s="49">
        <v>0</v>
      </c>
      <c r="AP341" s="49">
        <v>0</v>
      </c>
      <c r="AQ341" s="49">
        <v>0</v>
      </c>
      <c r="AR341" s="49">
        <v>0</v>
      </c>
      <c r="AS341" s="49">
        <v>0</v>
      </c>
      <c r="AT341" s="49">
        <v>0</v>
      </c>
      <c r="AU341" s="49">
        <v>0</v>
      </c>
      <c r="AV341" s="49">
        <v>0</v>
      </c>
      <c r="AW341" s="49">
        <v>0</v>
      </c>
      <c r="AX341" s="49">
        <v>0</v>
      </c>
      <c r="AY341" s="49">
        <v>0</v>
      </c>
      <c r="AZ341" s="49">
        <v>0</v>
      </c>
      <c r="BA341" s="49">
        <v>0</v>
      </c>
      <c r="BB341" s="49">
        <v>0</v>
      </c>
      <c r="BC341" s="49">
        <v>0</v>
      </c>
      <c r="BD341" s="49">
        <v>0</v>
      </c>
      <c r="BE341" s="49">
        <v>0</v>
      </c>
      <c r="BF341" s="49">
        <v>0</v>
      </c>
      <c r="BG341" s="49">
        <v>0</v>
      </c>
      <c r="BH341" s="49">
        <v>0</v>
      </c>
      <c r="BI341" s="49"/>
      <c r="BJ341" s="166"/>
      <c r="BK341" s="166"/>
      <c r="BL341" s="166"/>
      <c r="BM341" s="149">
        <v>0</v>
      </c>
    </row>
    <row r="342" spans="2:65" ht="18" hidden="1" customHeight="1" outlineLevel="3">
      <c r="B342" s="166" t="s">
        <v>1004</v>
      </c>
      <c r="C342" s="166" t="s">
        <v>1243</v>
      </c>
      <c r="D342" s="166" t="s">
        <v>1187</v>
      </c>
      <c r="E342" s="167" t="s">
        <v>1188</v>
      </c>
      <c r="F342" s="166"/>
      <c r="G342" s="49">
        <v>20000</v>
      </c>
      <c r="H342" s="49">
        <v>0</v>
      </c>
      <c r="I342" s="49">
        <v>0</v>
      </c>
      <c r="J342" s="49">
        <v>0</v>
      </c>
      <c r="K342" s="165">
        <v>-20000</v>
      </c>
      <c r="L342" s="152">
        <v>0</v>
      </c>
      <c r="M342" s="49">
        <v>20000</v>
      </c>
      <c r="N342" s="49">
        <v>0</v>
      </c>
      <c r="O342" s="49">
        <v>0</v>
      </c>
      <c r="P342" s="49">
        <v>0</v>
      </c>
      <c r="Q342" s="165">
        <v>-20000</v>
      </c>
      <c r="R342" s="152">
        <v>0</v>
      </c>
      <c r="S342" s="49">
        <v>0</v>
      </c>
      <c r="T342" s="49">
        <v>0</v>
      </c>
      <c r="U342" s="49">
        <v>0</v>
      </c>
      <c r="V342" s="49">
        <v>0</v>
      </c>
      <c r="W342" s="49">
        <v>0</v>
      </c>
      <c r="X342" s="49">
        <v>0</v>
      </c>
      <c r="Y342" s="49">
        <v>0</v>
      </c>
      <c r="Z342" s="49">
        <v>0</v>
      </c>
      <c r="AA342" s="49">
        <v>0</v>
      </c>
      <c r="AB342" s="49">
        <v>0</v>
      </c>
      <c r="AC342" s="49">
        <v>0</v>
      </c>
      <c r="AD342" s="49">
        <v>0</v>
      </c>
      <c r="AE342" s="49">
        <v>0</v>
      </c>
      <c r="AF342" s="49">
        <v>0</v>
      </c>
      <c r="AG342" s="49">
        <v>0</v>
      </c>
      <c r="AH342" s="49">
        <v>0</v>
      </c>
      <c r="AI342" s="49">
        <v>0</v>
      </c>
      <c r="AJ342" s="49">
        <v>0</v>
      </c>
      <c r="AK342" s="49">
        <v>0</v>
      </c>
      <c r="AL342" s="49">
        <v>0</v>
      </c>
      <c r="AM342" s="49">
        <v>0</v>
      </c>
      <c r="AN342" s="49">
        <v>0</v>
      </c>
      <c r="AO342" s="49">
        <v>0</v>
      </c>
      <c r="AP342" s="49">
        <v>0</v>
      </c>
      <c r="AQ342" s="49">
        <v>0</v>
      </c>
      <c r="AR342" s="49">
        <v>0</v>
      </c>
      <c r="AS342" s="49">
        <v>0</v>
      </c>
      <c r="AT342" s="49">
        <v>0</v>
      </c>
      <c r="AU342" s="49">
        <v>0</v>
      </c>
      <c r="AV342" s="49">
        <v>0</v>
      </c>
      <c r="AW342" s="49">
        <v>0</v>
      </c>
      <c r="AX342" s="49">
        <v>0</v>
      </c>
      <c r="AY342" s="49">
        <v>0</v>
      </c>
      <c r="AZ342" s="49">
        <v>0</v>
      </c>
      <c r="BA342" s="49">
        <v>0</v>
      </c>
      <c r="BB342" s="49">
        <v>0</v>
      </c>
      <c r="BC342" s="49">
        <v>0</v>
      </c>
      <c r="BD342" s="49">
        <v>0</v>
      </c>
      <c r="BE342" s="49">
        <v>0</v>
      </c>
      <c r="BF342" s="49">
        <v>0</v>
      </c>
      <c r="BG342" s="49">
        <v>0</v>
      </c>
      <c r="BH342" s="49">
        <v>0</v>
      </c>
      <c r="BI342" s="49"/>
      <c r="BJ342" s="166"/>
      <c r="BK342" s="166"/>
      <c r="BL342" s="166"/>
      <c r="BM342" s="149">
        <v>0</v>
      </c>
    </row>
    <row r="343" spans="2:65" ht="18" hidden="1" customHeight="1" outlineLevel="3">
      <c r="B343" s="166" t="s">
        <v>1004</v>
      </c>
      <c r="C343" s="166" t="s">
        <v>1243</v>
      </c>
      <c r="D343" s="166" t="s">
        <v>1208</v>
      </c>
      <c r="E343" s="167" t="s">
        <v>1209</v>
      </c>
      <c r="F343" s="166"/>
      <c r="G343" s="49">
        <v>20000</v>
      </c>
      <c r="H343" s="49">
        <v>30370.034</v>
      </c>
      <c r="I343" s="49">
        <v>0</v>
      </c>
      <c r="J343" s="49">
        <v>30370.034</v>
      </c>
      <c r="K343" s="165">
        <v>10370.034</v>
      </c>
      <c r="L343" s="152">
        <v>1.5185017000000001</v>
      </c>
      <c r="M343" s="49">
        <v>20000</v>
      </c>
      <c r="N343" s="49">
        <v>30370.034</v>
      </c>
      <c r="O343" s="49">
        <v>0</v>
      </c>
      <c r="P343" s="49">
        <v>30370.034</v>
      </c>
      <c r="Q343" s="165">
        <v>10370.034</v>
      </c>
      <c r="R343" s="152">
        <v>1.5185017000000001</v>
      </c>
      <c r="S343" s="49">
        <v>0</v>
      </c>
      <c r="T343" s="49">
        <v>0</v>
      </c>
      <c r="U343" s="49">
        <v>0</v>
      </c>
      <c r="V343" s="49">
        <v>19305.192999999999</v>
      </c>
      <c r="W343" s="49">
        <v>0</v>
      </c>
      <c r="X343" s="49">
        <v>1371.11</v>
      </c>
      <c r="Y343" s="49">
        <v>1755.0170000000001</v>
      </c>
      <c r="Z343" s="49">
        <v>0</v>
      </c>
      <c r="AA343" s="49">
        <v>0</v>
      </c>
      <c r="AB343" s="49">
        <v>0</v>
      </c>
      <c r="AC343" s="49">
        <v>0</v>
      </c>
      <c r="AD343" s="49">
        <v>0</v>
      </c>
      <c r="AE343" s="49">
        <v>0</v>
      </c>
      <c r="AF343" s="49">
        <v>877.50900000000001</v>
      </c>
      <c r="AG343" s="49">
        <v>0</v>
      </c>
      <c r="AH343" s="49">
        <v>0</v>
      </c>
      <c r="AI343" s="49">
        <v>877.50900000000001</v>
      </c>
      <c r="AJ343" s="49">
        <v>877.50900000000001</v>
      </c>
      <c r="AK343" s="49">
        <v>0</v>
      </c>
      <c r="AL343" s="49">
        <v>0</v>
      </c>
      <c r="AM343" s="49">
        <v>1755.0170000000001</v>
      </c>
      <c r="AN343" s="49">
        <v>0</v>
      </c>
      <c r="AO343" s="49">
        <v>0</v>
      </c>
      <c r="AP343" s="49">
        <v>1371.11</v>
      </c>
      <c r="AQ343" s="49">
        <v>0</v>
      </c>
      <c r="AR343" s="49">
        <v>0</v>
      </c>
      <c r="AS343" s="49">
        <v>0</v>
      </c>
      <c r="AT343" s="49">
        <v>0</v>
      </c>
      <c r="AU343" s="49">
        <v>0</v>
      </c>
      <c r="AV343" s="49">
        <v>877.50900000000001</v>
      </c>
      <c r="AW343" s="49">
        <v>0</v>
      </c>
      <c r="AX343" s="49">
        <v>0</v>
      </c>
      <c r="AY343" s="49">
        <v>0</v>
      </c>
      <c r="AZ343" s="49">
        <v>0</v>
      </c>
      <c r="BA343" s="49">
        <v>0</v>
      </c>
      <c r="BB343" s="49">
        <v>0</v>
      </c>
      <c r="BC343" s="49">
        <v>0</v>
      </c>
      <c r="BD343" s="49">
        <v>0</v>
      </c>
      <c r="BE343" s="49">
        <v>1302.5509999999999</v>
      </c>
      <c r="BF343" s="49">
        <v>0</v>
      </c>
      <c r="BG343" s="49">
        <v>0</v>
      </c>
      <c r="BH343" s="49">
        <v>0</v>
      </c>
      <c r="BI343" s="49"/>
      <c r="BJ343" s="166"/>
      <c r="BK343" s="166"/>
      <c r="BL343" s="166"/>
      <c r="BM343" s="149">
        <v>-7.2759576141834259E-12</v>
      </c>
    </row>
    <row r="344" spans="2:65" ht="18" hidden="1" customHeight="1" outlineLevel="3">
      <c r="B344" s="166" t="s">
        <v>1004</v>
      </c>
      <c r="C344" s="166"/>
      <c r="D344" s="166" t="s">
        <v>1244</v>
      </c>
      <c r="E344" s="167" t="s">
        <v>1245</v>
      </c>
      <c r="F344" s="166"/>
      <c r="G344" s="49">
        <v>25000</v>
      </c>
      <c r="H344" s="49">
        <v>30019.031999999999</v>
      </c>
      <c r="I344" s="49">
        <v>0</v>
      </c>
      <c r="J344" s="49">
        <v>30019.031999999999</v>
      </c>
      <c r="K344" s="165">
        <v>5019.0319999999992</v>
      </c>
      <c r="L344" s="152">
        <v>1.20076128</v>
      </c>
      <c r="M344" s="49">
        <v>25000</v>
      </c>
      <c r="N344" s="49">
        <v>30019.031999999999</v>
      </c>
      <c r="O344" s="49">
        <v>0</v>
      </c>
      <c r="P344" s="49">
        <v>30019.031999999999</v>
      </c>
      <c r="Q344" s="165">
        <v>5019.0319999999992</v>
      </c>
      <c r="R344" s="152">
        <v>1.20076128</v>
      </c>
      <c r="S344" s="49">
        <v>0</v>
      </c>
      <c r="T344" s="49">
        <v>0</v>
      </c>
      <c r="U344" s="49">
        <v>0</v>
      </c>
      <c r="V344" s="49">
        <v>12285.121999999999</v>
      </c>
      <c r="W344" s="49">
        <v>0</v>
      </c>
      <c r="X344" s="49">
        <v>1371.11</v>
      </c>
      <c r="Y344" s="49">
        <v>9301.5939999999991</v>
      </c>
      <c r="Z344" s="49">
        <v>0</v>
      </c>
      <c r="AA344" s="49">
        <v>0</v>
      </c>
      <c r="AB344" s="49">
        <v>0</v>
      </c>
      <c r="AC344" s="49">
        <v>0</v>
      </c>
      <c r="AD344" s="49">
        <v>0</v>
      </c>
      <c r="AE344" s="49">
        <v>0</v>
      </c>
      <c r="AF344" s="49">
        <v>877.50900000000001</v>
      </c>
      <c r="AG344" s="49">
        <v>0</v>
      </c>
      <c r="AH344" s="49">
        <v>0</v>
      </c>
      <c r="AI344" s="49">
        <v>877.50900000000001</v>
      </c>
      <c r="AJ344" s="49">
        <v>877.50900000000001</v>
      </c>
      <c r="AK344" s="49">
        <v>0</v>
      </c>
      <c r="AL344" s="49">
        <v>0</v>
      </c>
      <c r="AM344" s="49">
        <v>877.50900000000001</v>
      </c>
      <c r="AN344" s="49">
        <v>0</v>
      </c>
      <c r="AO344" s="49">
        <v>0</v>
      </c>
      <c r="AP344" s="49">
        <v>1371.11</v>
      </c>
      <c r="AQ344" s="49">
        <v>0</v>
      </c>
      <c r="AR344" s="49">
        <v>0</v>
      </c>
      <c r="AS344" s="49">
        <v>0</v>
      </c>
      <c r="AT344" s="49">
        <v>0</v>
      </c>
      <c r="AU344" s="49">
        <v>0</v>
      </c>
      <c r="AV344" s="49">
        <v>877.50900000000001</v>
      </c>
      <c r="AW344" s="49">
        <v>0</v>
      </c>
      <c r="AX344" s="49">
        <v>0</v>
      </c>
      <c r="AY344" s="49">
        <v>0</v>
      </c>
      <c r="AZ344" s="49">
        <v>0</v>
      </c>
      <c r="BA344" s="49">
        <v>0</v>
      </c>
      <c r="BB344" s="49">
        <v>0</v>
      </c>
      <c r="BC344" s="49">
        <v>0</v>
      </c>
      <c r="BD344" s="49">
        <v>0</v>
      </c>
      <c r="BE344" s="49">
        <v>1302.5509999999999</v>
      </c>
      <c r="BF344" s="49">
        <v>0</v>
      </c>
      <c r="BG344" s="49">
        <v>0</v>
      </c>
      <c r="BH344" s="49">
        <v>0</v>
      </c>
      <c r="BI344" s="49"/>
      <c r="BJ344" s="166"/>
      <c r="BK344" s="166"/>
      <c r="BL344" s="166"/>
      <c r="BM344" s="149">
        <v>-7.2759576141834259E-12</v>
      </c>
    </row>
    <row r="345" spans="2:65" ht="18" hidden="1" customHeight="1" outlineLevel="3">
      <c r="B345" s="166" t="s">
        <v>1004</v>
      </c>
      <c r="C345" s="166"/>
      <c r="D345" s="166" t="s">
        <v>1257</v>
      </c>
      <c r="E345" s="167" t="s">
        <v>1258</v>
      </c>
      <c r="F345" s="166"/>
      <c r="G345" s="49">
        <v>20000</v>
      </c>
      <c r="H345" s="49">
        <v>0</v>
      </c>
      <c r="I345" s="49">
        <v>0</v>
      </c>
      <c r="J345" s="49">
        <v>0</v>
      </c>
      <c r="K345" s="165">
        <v>-20000</v>
      </c>
      <c r="L345" s="152">
        <v>0</v>
      </c>
      <c r="M345" s="49">
        <v>20000</v>
      </c>
      <c r="N345" s="49">
        <v>0</v>
      </c>
      <c r="O345" s="49">
        <v>0</v>
      </c>
      <c r="P345" s="49">
        <v>0</v>
      </c>
      <c r="Q345" s="165">
        <v>-20000</v>
      </c>
      <c r="R345" s="152">
        <v>0</v>
      </c>
      <c r="S345" s="49">
        <v>0</v>
      </c>
      <c r="T345" s="49">
        <v>0</v>
      </c>
      <c r="U345" s="49">
        <v>0</v>
      </c>
      <c r="V345" s="49">
        <v>0</v>
      </c>
      <c r="W345" s="49">
        <v>0</v>
      </c>
      <c r="X345" s="49">
        <v>0</v>
      </c>
      <c r="Y345" s="49">
        <v>0</v>
      </c>
      <c r="Z345" s="49">
        <v>0</v>
      </c>
      <c r="AA345" s="49">
        <v>0</v>
      </c>
      <c r="AB345" s="49">
        <v>0</v>
      </c>
      <c r="AC345" s="49">
        <v>0</v>
      </c>
      <c r="AD345" s="49">
        <v>0</v>
      </c>
      <c r="AE345" s="49">
        <v>0</v>
      </c>
      <c r="AF345" s="49">
        <v>0</v>
      </c>
      <c r="AG345" s="49">
        <v>0</v>
      </c>
      <c r="AH345" s="49">
        <v>0</v>
      </c>
      <c r="AI345" s="49">
        <v>0</v>
      </c>
      <c r="AJ345" s="49">
        <v>0</v>
      </c>
      <c r="AK345" s="49">
        <v>0</v>
      </c>
      <c r="AL345" s="49">
        <v>0</v>
      </c>
      <c r="AM345" s="49">
        <v>0</v>
      </c>
      <c r="AN345" s="49">
        <v>0</v>
      </c>
      <c r="AO345" s="49">
        <v>0</v>
      </c>
      <c r="AP345" s="49">
        <v>0</v>
      </c>
      <c r="AQ345" s="49">
        <v>0</v>
      </c>
      <c r="AR345" s="49">
        <v>0</v>
      </c>
      <c r="AS345" s="49">
        <v>0</v>
      </c>
      <c r="AT345" s="49">
        <v>0</v>
      </c>
      <c r="AU345" s="49">
        <v>0</v>
      </c>
      <c r="AV345" s="49">
        <v>0</v>
      </c>
      <c r="AW345" s="49">
        <v>0</v>
      </c>
      <c r="AX345" s="49">
        <v>0</v>
      </c>
      <c r="AY345" s="49">
        <v>0</v>
      </c>
      <c r="AZ345" s="49">
        <v>0</v>
      </c>
      <c r="BA345" s="49">
        <v>0</v>
      </c>
      <c r="BB345" s="49">
        <v>0</v>
      </c>
      <c r="BC345" s="49">
        <v>0</v>
      </c>
      <c r="BD345" s="49">
        <v>0</v>
      </c>
      <c r="BE345" s="49">
        <v>0</v>
      </c>
      <c r="BF345" s="49">
        <v>0</v>
      </c>
      <c r="BG345" s="49">
        <v>0</v>
      </c>
      <c r="BH345" s="49">
        <v>0</v>
      </c>
      <c r="BI345" s="49"/>
      <c r="BJ345" s="166"/>
      <c r="BK345" s="166"/>
      <c r="BL345" s="166"/>
      <c r="BM345" s="149">
        <v>0</v>
      </c>
    </row>
    <row r="346" spans="2:65" ht="18" hidden="1" customHeight="1" outlineLevel="2">
      <c r="B346" s="158" t="s">
        <v>1004</v>
      </c>
      <c r="C346" s="158"/>
      <c r="D346" s="158"/>
      <c r="E346" s="159" t="s">
        <v>1036</v>
      </c>
      <c r="F346" s="158"/>
      <c r="G346" s="160">
        <v>1015000</v>
      </c>
      <c r="H346" s="160">
        <v>605793.76799999992</v>
      </c>
      <c r="I346" s="160">
        <v>0</v>
      </c>
      <c r="J346" s="160">
        <v>605793.76799999992</v>
      </c>
      <c r="K346" s="168">
        <v>-409206.23200000013</v>
      </c>
      <c r="L346" s="161">
        <v>0.59684115073891619</v>
      </c>
      <c r="M346" s="160">
        <v>1015000</v>
      </c>
      <c r="N346" s="160">
        <v>605793.76799999992</v>
      </c>
      <c r="O346" s="160">
        <v>0</v>
      </c>
      <c r="P346" s="160">
        <v>605793.76799999992</v>
      </c>
      <c r="Q346" s="168">
        <v>-409206.23200000013</v>
      </c>
      <c r="R346" s="161">
        <v>0.59684115073891619</v>
      </c>
      <c r="S346" s="160">
        <v>0</v>
      </c>
      <c r="T346" s="160">
        <v>0</v>
      </c>
      <c r="U346" s="160">
        <v>0</v>
      </c>
      <c r="V346" s="160">
        <v>236576.35900000005</v>
      </c>
      <c r="W346" s="160">
        <v>0</v>
      </c>
      <c r="X346" s="160">
        <v>27422.199000000008</v>
      </c>
      <c r="Y346" s="160">
        <v>183399.34000000003</v>
      </c>
      <c r="Z346" s="160">
        <v>0</v>
      </c>
      <c r="AA346" s="160">
        <v>0</v>
      </c>
      <c r="AB346" s="160">
        <v>0</v>
      </c>
      <c r="AC346" s="160">
        <v>0</v>
      </c>
      <c r="AD346" s="160">
        <v>0</v>
      </c>
      <c r="AE346" s="160">
        <v>0</v>
      </c>
      <c r="AF346" s="160">
        <v>16672.671000000002</v>
      </c>
      <c r="AG346" s="160">
        <v>0</v>
      </c>
      <c r="AH346" s="160">
        <v>0</v>
      </c>
      <c r="AI346" s="160">
        <v>16672.671000000002</v>
      </c>
      <c r="AJ346" s="160">
        <v>14040.144</v>
      </c>
      <c r="AK346" s="160">
        <v>0</v>
      </c>
      <c r="AL346" s="160">
        <v>0</v>
      </c>
      <c r="AM346" s="160">
        <v>26676.269999999997</v>
      </c>
      <c r="AN346" s="160">
        <v>0</v>
      </c>
      <c r="AO346" s="160">
        <v>0</v>
      </c>
      <c r="AP346" s="160">
        <v>27422.199000000008</v>
      </c>
      <c r="AQ346" s="160">
        <v>0</v>
      </c>
      <c r="AR346" s="160">
        <v>0</v>
      </c>
      <c r="AS346" s="160">
        <v>0</v>
      </c>
      <c r="AT346" s="160">
        <v>0</v>
      </c>
      <c r="AU346" s="160">
        <v>0</v>
      </c>
      <c r="AV346" s="160">
        <v>28255.786999999997</v>
      </c>
      <c r="AW346" s="160">
        <v>0</v>
      </c>
      <c r="AX346" s="160">
        <v>0</v>
      </c>
      <c r="AY346" s="160">
        <v>0</v>
      </c>
      <c r="AZ346" s="160">
        <v>0</v>
      </c>
      <c r="BA346" s="160">
        <v>0</v>
      </c>
      <c r="BB346" s="160">
        <v>0</v>
      </c>
      <c r="BC346" s="160">
        <v>0</v>
      </c>
      <c r="BD346" s="160">
        <v>0</v>
      </c>
      <c r="BE346" s="160">
        <v>28656.127999999993</v>
      </c>
      <c r="BF346" s="160">
        <v>0</v>
      </c>
      <c r="BG346" s="160">
        <v>0</v>
      </c>
      <c r="BH346" s="160">
        <v>0</v>
      </c>
      <c r="BI346" s="160"/>
      <c r="BJ346" s="161"/>
      <c r="BK346" s="160"/>
      <c r="BL346" s="161"/>
      <c r="BM346" s="149">
        <v>2.3283064365386963E-10</v>
      </c>
    </row>
    <row r="347" spans="2:65" ht="18" customHeight="1" outlineLevel="1" collapsed="1">
      <c r="B347" s="153" t="s">
        <v>1004</v>
      </c>
      <c r="C347" s="153"/>
      <c r="D347" s="153" t="s">
        <v>1037</v>
      </c>
      <c r="E347" s="153"/>
      <c r="F347" s="153"/>
      <c r="G347" s="154">
        <v>4752008.2549209883</v>
      </c>
      <c r="H347" s="154">
        <v>2790427.5049999999</v>
      </c>
      <c r="I347" s="154">
        <v>-65350.358279999993</v>
      </c>
      <c r="J347" s="154">
        <v>2725077.1467199996</v>
      </c>
      <c r="K347" s="155">
        <v>-2026931.1082009878</v>
      </c>
      <c r="L347" s="156">
        <v>0.57345799934122998</v>
      </c>
      <c r="M347" s="154">
        <v>4642568.2549209883</v>
      </c>
      <c r="N347" s="154">
        <v>2790427.5049999999</v>
      </c>
      <c r="O347" s="154">
        <v>-65350.358279999993</v>
      </c>
      <c r="P347" s="154">
        <v>2725077.1467200001</v>
      </c>
      <c r="Q347" s="155">
        <v>-1917491.1082009878</v>
      </c>
      <c r="R347" s="156">
        <v>0.58697621598379235</v>
      </c>
      <c r="S347" s="154">
        <v>0</v>
      </c>
      <c r="T347" s="154">
        <v>0</v>
      </c>
      <c r="U347" s="154">
        <v>0</v>
      </c>
      <c r="V347" s="154">
        <v>1039586.505</v>
      </c>
      <c r="W347" s="154">
        <v>0</v>
      </c>
      <c r="X347" s="154">
        <v>37215.838000000003</v>
      </c>
      <c r="Y347" s="154">
        <v>740169.76199999987</v>
      </c>
      <c r="Z347" s="154">
        <v>0</v>
      </c>
      <c r="AA347" s="154">
        <v>0</v>
      </c>
      <c r="AB347" s="154">
        <v>0</v>
      </c>
      <c r="AC347" s="154">
        <v>4533.0680000000002</v>
      </c>
      <c r="AD347" s="154">
        <v>0</v>
      </c>
      <c r="AE347" s="154">
        <v>0</v>
      </c>
      <c r="AF347" s="154">
        <v>100841.887</v>
      </c>
      <c r="AG347" s="154">
        <v>9513.8060000000005</v>
      </c>
      <c r="AH347" s="154">
        <v>0</v>
      </c>
      <c r="AI347" s="154">
        <v>260405.23200000002</v>
      </c>
      <c r="AJ347" s="154">
        <v>56482.919000000002</v>
      </c>
      <c r="AK347" s="154">
        <v>0</v>
      </c>
      <c r="AL347" s="154">
        <v>0</v>
      </c>
      <c r="AM347" s="154">
        <v>44584.612999999998</v>
      </c>
      <c r="AN347" s="154">
        <v>0</v>
      </c>
      <c r="AO347" s="154">
        <v>0</v>
      </c>
      <c r="AP347" s="154">
        <v>163693.70000000001</v>
      </c>
      <c r="AQ347" s="154">
        <v>40831.024000000005</v>
      </c>
      <c r="AR347" s="154">
        <v>79748.208999999988</v>
      </c>
      <c r="AS347" s="154">
        <v>0</v>
      </c>
      <c r="AT347" s="154">
        <v>0</v>
      </c>
      <c r="AU347" s="154">
        <v>0</v>
      </c>
      <c r="AV347" s="154">
        <v>103828.99799999999</v>
      </c>
      <c r="AW347" s="154">
        <v>0</v>
      </c>
      <c r="AX347" s="154">
        <v>0</v>
      </c>
      <c r="AY347" s="154">
        <v>0</v>
      </c>
      <c r="AZ347" s="154">
        <v>15445.985000000001</v>
      </c>
      <c r="BA347" s="154">
        <v>32458.951000000001</v>
      </c>
      <c r="BB347" s="154">
        <v>0</v>
      </c>
      <c r="BC347" s="154">
        <v>0</v>
      </c>
      <c r="BD347" s="154">
        <v>0</v>
      </c>
      <c r="BE347" s="154">
        <v>61087.007999999994</v>
      </c>
      <c r="BF347" s="154">
        <v>0</v>
      </c>
      <c r="BG347" s="154">
        <v>0</v>
      </c>
      <c r="BH347" s="154">
        <v>0</v>
      </c>
      <c r="BI347" s="154">
        <v>2162716.6004400002</v>
      </c>
      <c r="BJ347" s="156">
        <v>0.2600250750216595</v>
      </c>
      <c r="BK347" s="154">
        <v>2527912.9789000005</v>
      </c>
      <c r="BL347" s="156">
        <v>7.7994839800930693E-2</v>
      </c>
      <c r="BM347" s="149">
        <v>7.4942363426089287E-10</v>
      </c>
    </row>
    <row r="348" spans="2:65" ht="18" hidden="1" customHeight="1" outlineLevel="3">
      <c r="B348" s="150" t="s">
        <v>1038</v>
      </c>
      <c r="C348" s="150" t="s">
        <v>352</v>
      </c>
      <c r="D348" s="150" t="s">
        <v>340</v>
      </c>
      <c r="E348" s="151" t="s">
        <v>341</v>
      </c>
      <c r="F348" s="150" t="s">
        <v>623</v>
      </c>
      <c r="G348" s="49">
        <v>1062442.5881447126</v>
      </c>
      <c r="H348" s="49">
        <v>544570.44299999997</v>
      </c>
      <c r="I348" s="49">
        <v>-17302.45104</v>
      </c>
      <c r="J348" s="49">
        <v>527267.99196000001</v>
      </c>
      <c r="K348" s="165">
        <v>-535174.5961847126</v>
      </c>
      <c r="L348" s="152">
        <v>0.49627904401002998</v>
      </c>
      <c r="M348" s="49">
        <v>1035082.5881447126</v>
      </c>
      <c r="N348" s="49">
        <v>544570.44299999997</v>
      </c>
      <c r="O348" s="49">
        <v>-17302.45104</v>
      </c>
      <c r="P348" s="49">
        <v>527267.99196000001</v>
      </c>
      <c r="Q348" s="165">
        <v>-507814.5961847126</v>
      </c>
      <c r="R348" s="152">
        <v>0.50939702589826952</v>
      </c>
      <c r="S348" s="49">
        <v>0</v>
      </c>
      <c r="T348" s="49">
        <v>0</v>
      </c>
      <c r="U348" s="49">
        <v>0</v>
      </c>
      <c r="V348" s="49">
        <v>264685.32400000002</v>
      </c>
      <c r="W348" s="49">
        <v>0</v>
      </c>
      <c r="X348" s="49">
        <v>0</v>
      </c>
      <c r="Y348" s="49">
        <v>144699.42000000001</v>
      </c>
      <c r="Z348" s="49">
        <v>0</v>
      </c>
      <c r="AA348" s="49">
        <v>0</v>
      </c>
      <c r="AB348" s="49">
        <v>0</v>
      </c>
      <c r="AC348" s="49">
        <v>1678.914</v>
      </c>
      <c r="AD348" s="49">
        <v>0</v>
      </c>
      <c r="AE348" s="49">
        <v>0</v>
      </c>
      <c r="AF348" s="49">
        <v>8954.1720000000005</v>
      </c>
      <c r="AG348" s="49">
        <v>0</v>
      </c>
      <c r="AH348" s="49">
        <v>0</v>
      </c>
      <c r="AI348" s="49">
        <v>47098.945</v>
      </c>
      <c r="AJ348" s="49">
        <v>0</v>
      </c>
      <c r="AK348" s="49">
        <v>0</v>
      </c>
      <c r="AL348" s="49">
        <v>0</v>
      </c>
      <c r="AM348" s="49">
        <v>8954.1720000000005</v>
      </c>
      <c r="AN348" s="49">
        <v>0</v>
      </c>
      <c r="AO348" s="49">
        <v>0</v>
      </c>
      <c r="AP348" s="49">
        <v>8394.5480000000007</v>
      </c>
      <c r="AQ348" s="49">
        <v>7163.3379999999997</v>
      </c>
      <c r="AR348" s="49">
        <v>24064.371999999999</v>
      </c>
      <c r="AS348" s="49">
        <v>0</v>
      </c>
      <c r="AT348" s="49">
        <v>0</v>
      </c>
      <c r="AU348" s="49">
        <v>0</v>
      </c>
      <c r="AV348" s="49">
        <v>0</v>
      </c>
      <c r="AW348" s="49">
        <v>0</v>
      </c>
      <c r="AX348" s="49">
        <v>0</v>
      </c>
      <c r="AY348" s="49">
        <v>0</v>
      </c>
      <c r="AZ348" s="49">
        <v>5820.2259999999997</v>
      </c>
      <c r="BA348" s="49">
        <v>10297.322</v>
      </c>
      <c r="BB348" s="49">
        <v>0</v>
      </c>
      <c r="BC348" s="49">
        <v>0</v>
      </c>
      <c r="BD348" s="49">
        <v>0</v>
      </c>
      <c r="BE348" s="49">
        <v>12759.69</v>
      </c>
      <c r="BF348" s="49">
        <v>0</v>
      </c>
      <c r="BG348" s="49">
        <v>0</v>
      </c>
      <c r="BH348" s="49">
        <v>0</v>
      </c>
      <c r="BI348" s="49"/>
      <c r="BJ348" s="152"/>
      <c r="BK348" s="49"/>
      <c r="BL348" s="152"/>
      <c r="BM348" s="149">
        <v>7.2759576141834259E-11</v>
      </c>
    </row>
    <row r="349" spans="2:65" ht="18" hidden="1" customHeight="1" outlineLevel="3">
      <c r="B349" s="166" t="s">
        <v>1038</v>
      </c>
      <c r="C349" s="166" t="s">
        <v>618</v>
      </c>
      <c r="D349" s="166" t="s">
        <v>260</v>
      </c>
      <c r="E349" s="167" t="s">
        <v>170</v>
      </c>
      <c r="F349" s="166" t="s">
        <v>619</v>
      </c>
      <c r="G349" s="49">
        <v>429096.29407235631</v>
      </c>
      <c r="H349" s="49">
        <v>225292.617</v>
      </c>
      <c r="I349" s="49">
        <v>-5693.22</v>
      </c>
      <c r="J349" s="49">
        <v>219599.397</v>
      </c>
      <c r="K349" s="165">
        <v>-209496.89707235631</v>
      </c>
      <c r="L349" s="152">
        <v>0.51177183311438734</v>
      </c>
      <c r="M349" s="49">
        <v>415416.29407235631</v>
      </c>
      <c r="N349" s="49">
        <v>225292.617</v>
      </c>
      <c r="O349" s="49">
        <v>-5693.22</v>
      </c>
      <c r="P349" s="49">
        <v>219599.397</v>
      </c>
      <c r="Q349" s="165">
        <v>-195816.89707235631</v>
      </c>
      <c r="R349" s="152">
        <v>0.5286249002109451</v>
      </c>
      <c r="S349" s="49">
        <v>0</v>
      </c>
      <c r="T349" s="49">
        <v>0</v>
      </c>
      <c r="U349" s="49">
        <v>0</v>
      </c>
      <c r="V349" s="49">
        <v>96705.057000000001</v>
      </c>
      <c r="W349" s="49">
        <v>0</v>
      </c>
      <c r="X349" s="49">
        <v>2798.183</v>
      </c>
      <c r="Y349" s="49">
        <v>59992.951999999997</v>
      </c>
      <c r="Z349" s="49">
        <v>0</v>
      </c>
      <c r="AA349" s="49">
        <v>0</v>
      </c>
      <c r="AB349" s="49">
        <v>0</v>
      </c>
      <c r="AC349" s="49">
        <v>0</v>
      </c>
      <c r="AD349" s="49">
        <v>0</v>
      </c>
      <c r="AE349" s="49">
        <v>0</v>
      </c>
      <c r="AF349" s="49">
        <v>17192.009999999998</v>
      </c>
      <c r="AG349" s="49">
        <v>0</v>
      </c>
      <c r="AH349" s="49">
        <v>0</v>
      </c>
      <c r="AI349" s="49">
        <v>5730.67</v>
      </c>
      <c r="AJ349" s="49">
        <v>2149.0010000000002</v>
      </c>
      <c r="AK349" s="49">
        <v>0</v>
      </c>
      <c r="AL349" s="49">
        <v>0</v>
      </c>
      <c r="AM349" s="49">
        <v>3581.6689999999999</v>
      </c>
      <c r="AN349" s="49">
        <v>0</v>
      </c>
      <c r="AO349" s="49">
        <v>0</v>
      </c>
      <c r="AP349" s="49">
        <v>9793.64</v>
      </c>
      <c r="AQ349" s="49">
        <v>1790.8340000000001</v>
      </c>
      <c r="AR349" s="49">
        <v>11192.731</v>
      </c>
      <c r="AS349" s="49">
        <v>0</v>
      </c>
      <c r="AT349" s="49">
        <v>0</v>
      </c>
      <c r="AU349" s="49">
        <v>0</v>
      </c>
      <c r="AV349" s="49">
        <v>1074.501</v>
      </c>
      <c r="AW349" s="49">
        <v>0</v>
      </c>
      <c r="AX349" s="49">
        <v>0</v>
      </c>
      <c r="AY349" s="49">
        <v>0</v>
      </c>
      <c r="AZ349" s="49">
        <v>3357.8229999999999</v>
      </c>
      <c r="BA349" s="49">
        <v>5148.6620000000003</v>
      </c>
      <c r="BB349" s="49">
        <v>0</v>
      </c>
      <c r="BC349" s="49">
        <v>0</v>
      </c>
      <c r="BD349" s="49">
        <v>0</v>
      </c>
      <c r="BE349" s="49">
        <v>4784.884</v>
      </c>
      <c r="BF349" s="49">
        <v>0</v>
      </c>
      <c r="BG349" s="49">
        <v>0</v>
      </c>
      <c r="BH349" s="49">
        <v>0</v>
      </c>
      <c r="BI349" s="49"/>
      <c r="BJ349" s="166"/>
      <c r="BK349" s="166"/>
      <c r="BL349" s="166"/>
      <c r="BM349" s="149">
        <v>3.0013325158506632E-11</v>
      </c>
    </row>
    <row r="350" spans="2:65" ht="18" hidden="1" customHeight="1" outlineLevel="3">
      <c r="B350" s="166" t="s">
        <v>1038</v>
      </c>
      <c r="C350" s="166" t="s">
        <v>1142</v>
      </c>
      <c r="D350" s="166" t="s">
        <v>385</v>
      </c>
      <c r="E350" s="167" t="s">
        <v>386</v>
      </c>
      <c r="F350" s="166" t="s">
        <v>387</v>
      </c>
      <c r="G350" s="49">
        <v>509846.29407235631</v>
      </c>
      <c r="H350" s="49">
        <v>410571.23599999998</v>
      </c>
      <c r="I350" s="49">
        <v>-10404.680039999999</v>
      </c>
      <c r="J350" s="49">
        <v>400166.55595999997</v>
      </c>
      <c r="K350" s="165">
        <v>-109679.73811235634</v>
      </c>
      <c r="L350" s="152">
        <v>0.7848768552649501</v>
      </c>
      <c r="M350" s="49">
        <v>496166.29407235631</v>
      </c>
      <c r="N350" s="49">
        <v>410571.23599999998</v>
      </c>
      <c r="O350" s="49">
        <v>-10404.680039999999</v>
      </c>
      <c r="P350" s="49">
        <v>400166.55595999997</v>
      </c>
      <c r="Q350" s="165">
        <v>-95999.738112356339</v>
      </c>
      <c r="R350" s="152">
        <v>0.80651701000399556</v>
      </c>
      <c r="S350" s="49">
        <v>0</v>
      </c>
      <c r="T350" s="49">
        <v>0</v>
      </c>
      <c r="U350" s="49">
        <v>0</v>
      </c>
      <c r="V350" s="49">
        <v>116046.069</v>
      </c>
      <c r="W350" s="49">
        <v>0</v>
      </c>
      <c r="X350" s="49">
        <v>0</v>
      </c>
      <c r="Y350" s="49">
        <v>136103.41399999999</v>
      </c>
      <c r="Z350" s="49">
        <v>0</v>
      </c>
      <c r="AA350" s="49">
        <v>0</v>
      </c>
      <c r="AB350" s="49">
        <v>0</v>
      </c>
      <c r="AC350" s="49">
        <v>3022.0450000000001</v>
      </c>
      <c r="AD350" s="49">
        <v>0</v>
      </c>
      <c r="AE350" s="49">
        <v>0</v>
      </c>
      <c r="AF350" s="49">
        <v>19878.261999999999</v>
      </c>
      <c r="AG350" s="49">
        <v>4756.9030000000002</v>
      </c>
      <c r="AH350" s="49">
        <v>0</v>
      </c>
      <c r="AI350" s="49">
        <v>61425.618999999999</v>
      </c>
      <c r="AJ350" s="49">
        <v>8058.7550000000001</v>
      </c>
      <c r="AK350" s="49">
        <v>0</v>
      </c>
      <c r="AL350" s="49">
        <v>0</v>
      </c>
      <c r="AM350" s="49">
        <v>5372.5029999999997</v>
      </c>
      <c r="AN350" s="49">
        <v>0</v>
      </c>
      <c r="AO350" s="49">
        <v>0</v>
      </c>
      <c r="AP350" s="49">
        <v>16789.098000000002</v>
      </c>
      <c r="AQ350" s="49">
        <v>3581.6689999999999</v>
      </c>
      <c r="AR350" s="49">
        <v>11192.731</v>
      </c>
      <c r="AS350" s="49">
        <v>0</v>
      </c>
      <c r="AT350" s="49">
        <v>0</v>
      </c>
      <c r="AU350" s="49">
        <v>0</v>
      </c>
      <c r="AV350" s="49">
        <v>8058.7550000000001</v>
      </c>
      <c r="AW350" s="49">
        <v>0</v>
      </c>
      <c r="AX350" s="49">
        <v>0</v>
      </c>
      <c r="AY350" s="49">
        <v>0</v>
      </c>
      <c r="AZ350" s="49">
        <v>2686.2579999999998</v>
      </c>
      <c r="BA350" s="49">
        <v>4029.3870000000002</v>
      </c>
      <c r="BB350" s="49">
        <v>0</v>
      </c>
      <c r="BC350" s="49">
        <v>0</v>
      </c>
      <c r="BD350" s="49">
        <v>0</v>
      </c>
      <c r="BE350" s="49">
        <v>9569.768</v>
      </c>
      <c r="BF350" s="49">
        <v>0</v>
      </c>
      <c r="BG350" s="49">
        <v>0</v>
      </c>
      <c r="BH350" s="49">
        <v>0</v>
      </c>
      <c r="BI350" s="49"/>
      <c r="BJ350" s="166"/>
      <c r="BK350" s="166"/>
      <c r="BL350" s="166"/>
      <c r="BM350" s="149">
        <v>6.5483618527650833E-11</v>
      </c>
    </row>
    <row r="351" spans="2:65" ht="18" hidden="1" customHeight="1" outlineLevel="3">
      <c r="B351" s="166" t="s">
        <v>1038</v>
      </c>
      <c r="C351" s="166" t="s">
        <v>352</v>
      </c>
      <c r="D351" s="166" t="s">
        <v>262</v>
      </c>
      <c r="E351" s="167" t="s">
        <v>52</v>
      </c>
      <c r="F351" s="166" t="s">
        <v>1039</v>
      </c>
      <c r="G351" s="49">
        <v>486096.29407235631</v>
      </c>
      <c r="H351" s="49">
        <v>237638.177</v>
      </c>
      <c r="I351" s="49">
        <v>-7144.1805600000007</v>
      </c>
      <c r="J351" s="49">
        <v>230493.99643999999</v>
      </c>
      <c r="K351" s="165">
        <v>-255602.29763235632</v>
      </c>
      <c r="L351" s="152">
        <v>0.47417353156304981</v>
      </c>
      <c r="M351" s="49">
        <v>472416.29407235631</v>
      </c>
      <c r="N351" s="49">
        <v>237638.177</v>
      </c>
      <c r="O351" s="49">
        <v>-7144.1805600000007</v>
      </c>
      <c r="P351" s="49">
        <v>230493.99643999999</v>
      </c>
      <c r="Q351" s="165">
        <v>-241922.29763235632</v>
      </c>
      <c r="R351" s="152">
        <v>0.4879044167868965</v>
      </c>
      <c r="S351" s="49">
        <v>0</v>
      </c>
      <c r="T351" s="49">
        <v>0</v>
      </c>
      <c r="U351" s="49">
        <v>0</v>
      </c>
      <c r="V351" s="49">
        <v>116404.236</v>
      </c>
      <c r="W351" s="49">
        <v>0</v>
      </c>
      <c r="X351" s="49">
        <v>0</v>
      </c>
      <c r="Y351" s="49">
        <v>53725.031000000003</v>
      </c>
      <c r="Z351" s="49">
        <v>0</v>
      </c>
      <c r="AA351" s="49">
        <v>0</v>
      </c>
      <c r="AB351" s="49">
        <v>0</v>
      </c>
      <c r="AC351" s="49">
        <v>0</v>
      </c>
      <c r="AD351" s="49">
        <v>0</v>
      </c>
      <c r="AE351" s="49">
        <v>0</v>
      </c>
      <c r="AF351" s="49">
        <v>17192.010999999999</v>
      </c>
      <c r="AG351" s="49">
        <v>0</v>
      </c>
      <c r="AH351" s="49">
        <v>0</v>
      </c>
      <c r="AI351" s="49">
        <v>5730.67</v>
      </c>
      <c r="AJ351" s="49">
        <v>3581.6689999999999</v>
      </c>
      <c r="AK351" s="49">
        <v>0</v>
      </c>
      <c r="AL351" s="49">
        <v>0</v>
      </c>
      <c r="AM351" s="49">
        <v>3581.6689999999999</v>
      </c>
      <c r="AN351" s="49">
        <v>0</v>
      </c>
      <c r="AO351" s="49">
        <v>0</v>
      </c>
      <c r="AP351" s="49">
        <v>13990.914000000001</v>
      </c>
      <c r="AQ351" s="49">
        <v>1790.8340000000001</v>
      </c>
      <c r="AR351" s="49">
        <v>8394.5480000000007</v>
      </c>
      <c r="AS351" s="49">
        <v>0</v>
      </c>
      <c r="AT351" s="49">
        <v>0</v>
      </c>
      <c r="AU351" s="49">
        <v>0</v>
      </c>
      <c r="AV351" s="49">
        <v>1074.501</v>
      </c>
      <c r="AW351" s="49">
        <v>0</v>
      </c>
      <c r="AX351" s="49">
        <v>0</v>
      </c>
      <c r="AY351" s="49">
        <v>0</v>
      </c>
      <c r="AZ351" s="49">
        <v>3357.8229999999999</v>
      </c>
      <c r="BA351" s="49">
        <v>4029.3870000000002</v>
      </c>
      <c r="BB351" s="49">
        <v>0</v>
      </c>
      <c r="BC351" s="49">
        <v>0</v>
      </c>
      <c r="BD351" s="49">
        <v>0</v>
      </c>
      <c r="BE351" s="49">
        <v>4784.884</v>
      </c>
      <c r="BF351" s="49">
        <v>0</v>
      </c>
      <c r="BG351" s="49">
        <v>0</v>
      </c>
      <c r="BH351" s="49">
        <v>0</v>
      </c>
      <c r="BI351" s="49"/>
      <c r="BJ351" s="166"/>
      <c r="BK351" s="166"/>
      <c r="BL351" s="166"/>
      <c r="BM351" s="149">
        <v>-2.1827872842550278E-11</v>
      </c>
    </row>
    <row r="352" spans="2:65" ht="18" hidden="1" customHeight="1" outlineLevel="3">
      <c r="B352" s="166" t="s">
        <v>1038</v>
      </c>
      <c r="C352" s="166" t="s">
        <v>618</v>
      </c>
      <c r="D352" s="166" t="s">
        <v>264</v>
      </c>
      <c r="E352" s="167" t="s">
        <v>184</v>
      </c>
      <c r="F352" s="166" t="s">
        <v>185</v>
      </c>
      <c r="G352" s="49">
        <v>915192.5881447125</v>
      </c>
      <c r="H352" s="49">
        <v>437377.79200000002</v>
      </c>
      <c r="I352" s="49">
        <v>-16292.881079999999</v>
      </c>
      <c r="J352" s="49">
        <v>421084.91091999999</v>
      </c>
      <c r="K352" s="165">
        <v>-494107.6772247125</v>
      </c>
      <c r="L352" s="152">
        <v>0.46010524601562552</v>
      </c>
      <c r="M352" s="49">
        <v>887832.5881447125</v>
      </c>
      <c r="N352" s="49">
        <v>437377.79200000002</v>
      </c>
      <c r="O352" s="49">
        <v>-16292.881079999999</v>
      </c>
      <c r="P352" s="49">
        <v>421084.91091999999</v>
      </c>
      <c r="Q352" s="165">
        <v>-466747.6772247125</v>
      </c>
      <c r="R352" s="152">
        <v>0.47428413480511389</v>
      </c>
      <c r="S352" s="49">
        <v>0</v>
      </c>
      <c r="T352" s="49">
        <v>0</v>
      </c>
      <c r="U352" s="49">
        <v>0</v>
      </c>
      <c r="V352" s="49">
        <v>125358.408</v>
      </c>
      <c r="W352" s="49">
        <v>0</v>
      </c>
      <c r="X352" s="49">
        <v>0</v>
      </c>
      <c r="Y352" s="49">
        <v>130730.91099999999</v>
      </c>
      <c r="Z352" s="49">
        <v>0</v>
      </c>
      <c r="AA352" s="49">
        <v>0</v>
      </c>
      <c r="AB352" s="49">
        <v>0</v>
      </c>
      <c r="AC352" s="49">
        <v>0</v>
      </c>
      <c r="AD352" s="49">
        <v>0</v>
      </c>
      <c r="AE352" s="49">
        <v>0</v>
      </c>
      <c r="AF352" s="49">
        <v>31160.519</v>
      </c>
      <c r="AG352" s="49">
        <v>0</v>
      </c>
      <c r="AH352" s="49">
        <v>0</v>
      </c>
      <c r="AI352" s="49">
        <v>56053.116000000002</v>
      </c>
      <c r="AJ352" s="49">
        <v>0</v>
      </c>
      <c r="AK352" s="49">
        <v>0</v>
      </c>
      <c r="AL352" s="49">
        <v>0</v>
      </c>
      <c r="AM352" s="49">
        <v>8954.1720000000005</v>
      </c>
      <c r="AN352" s="49">
        <v>0</v>
      </c>
      <c r="AO352" s="49">
        <v>0</v>
      </c>
      <c r="AP352" s="49">
        <v>12591.822</v>
      </c>
      <c r="AQ352" s="49">
        <v>20594.596000000001</v>
      </c>
      <c r="AR352" s="49">
        <v>22385.463</v>
      </c>
      <c r="AS352" s="49">
        <v>0</v>
      </c>
      <c r="AT352" s="49">
        <v>0</v>
      </c>
      <c r="AU352" s="49">
        <v>0</v>
      </c>
      <c r="AV352" s="49">
        <v>7163.3370000000004</v>
      </c>
      <c r="AW352" s="49">
        <v>0</v>
      </c>
      <c r="AX352" s="49">
        <v>0</v>
      </c>
      <c r="AY352" s="49">
        <v>0</v>
      </c>
      <c r="AZ352" s="49">
        <v>4253.2420000000002</v>
      </c>
      <c r="BA352" s="49">
        <v>5372.5159999999996</v>
      </c>
      <c r="BB352" s="49">
        <v>0</v>
      </c>
      <c r="BC352" s="49">
        <v>0</v>
      </c>
      <c r="BD352" s="49">
        <v>0</v>
      </c>
      <c r="BE352" s="49">
        <v>12759.69</v>
      </c>
      <c r="BF352" s="49">
        <v>0</v>
      </c>
      <c r="BG352" s="49">
        <v>0</v>
      </c>
      <c r="BH352" s="49">
        <v>0</v>
      </c>
      <c r="BI352" s="49"/>
      <c r="BJ352" s="166"/>
      <c r="BK352" s="166"/>
      <c r="BL352" s="166"/>
      <c r="BM352" s="149">
        <v>2.1827872842550278E-11</v>
      </c>
    </row>
    <row r="353" spans="2:65" ht="18" hidden="1" customHeight="1" outlineLevel="3">
      <c r="B353" s="166" t="s">
        <v>1038</v>
      </c>
      <c r="C353" s="166" t="s">
        <v>1142</v>
      </c>
      <c r="D353" s="166" t="s">
        <v>342</v>
      </c>
      <c r="E353" s="167" t="s">
        <v>343</v>
      </c>
      <c r="F353" s="166" t="s">
        <v>261</v>
      </c>
      <c r="G353" s="49">
        <v>486096.29407235631</v>
      </c>
      <c r="H353" s="49">
        <v>500499.10200000001</v>
      </c>
      <c r="I353" s="49">
        <v>-9667.641599999999</v>
      </c>
      <c r="J353" s="49">
        <v>490831.46040000004</v>
      </c>
      <c r="K353" s="165">
        <v>4735.1663276437321</v>
      </c>
      <c r="L353" s="152">
        <v>1.0097412105078483</v>
      </c>
      <c r="M353" s="49">
        <v>472416.29407235631</v>
      </c>
      <c r="N353" s="49">
        <v>500499.10200000001</v>
      </c>
      <c r="O353" s="49">
        <v>-9667.641599999999</v>
      </c>
      <c r="P353" s="49">
        <v>490831.46040000004</v>
      </c>
      <c r="Q353" s="165">
        <v>18415.166327643732</v>
      </c>
      <c r="R353" s="152">
        <v>1.0389808026495022</v>
      </c>
      <c r="S353" s="49">
        <v>0</v>
      </c>
      <c r="T353" s="49">
        <v>0</v>
      </c>
      <c r="U353" s="49">
        <v>0</v>
      </c>
      <c r="V353" s="49">
        <v>143266.75200000001</v>
      </c>
      <c r="W353" s="49">
        <v>0</v>
      </c>
      <c r="X353" s="49">
        <v>5596.366</v>
      </c>
      <c r="Y353" s="49">
        <v>122672.15700000001</v>
      </c>
      <c r="Z353" s="49">
        <v>0</v>
      </c>
      <c r="AA353" s="49">
        <v>0</v>
      </c>
      <c r="AB353" s="49">
        <v>0</v>
      </c>
      <c r="AC353" s="49">
        <v>0</v>
      </c>
      <c r="AD353" s="49">
        <v>0</v>
      </c>
      <c r="AE353" s="49">
        <v>0</v>
      </c>
      <c r="AF353" s="49">
        <v>21669.096000000001</v>
      </c>
      <c r="AG353" s="49">
        <v>0</v>
      </c>
      <c r="AH353" s="49">
        <v>0</v>
      </c>
      <c r="AI353" s="49">
        <v>62679.203999999998</v>
      </c>
      <c r="AJ353" s="49">
        <v>8596.0049999999992</v>
      </c>
      <c r="AK353" s="49">
        <v>0</v>
      </c>
      <c r="AL353" s="49">
        <v>0</v>
      </c>
      <c r="AM353" s="49">
        <v>5372.5029999999997</v>
      </c>
      <c r="AN353" s="49">
        <v>0</v>
      </c>
      <c r="AO353" s="49">
        <v>0</v>
      </c>
      <c r="AP353" s="49">
        <v>13711.094999999999</v>
      </c>
      <c r="AQ353" s="49">
        <v>68051.706999999995</v>
      </c>
      <c r="AR353" s="49">
        <v>11192.731</v>
      </c>
      <c r="AS353" s="49">
        <v>0</v>
      </c>
      <c r="AT353" s="49">
        <v>0</v>
      </c>
      <c r="AU353" s="49">
        <v>0</v>
      </c>
      <c r="AV353" s="49">
        <v>25071.682000000001</v>
      </c>
      <c r="AW353" s="49">
        <v>0</v>
      </c>
      <c r="AX353" s="49">
        <v>0</v>
      </c>
      <c r="AY353" s="49">
        <v>0</v>
      </c>
      <c r="AZ353" s="49">
        <v>3357.8229999999999</v>
      </c>
      <c r="BA353" s="49">
        <v>4477.0969999999998</v>
      </c>
      <c r="BB353" s="49">
        <v>0</v>
      </c>
      <c r="BC353" s="49">
        <v>0</v>
      </c>
      <c r="BD353" s="49">
        <v>0</v>
      </c>
      <c r="BE353" s="49">
        <v>4784.884</v>
      </c>
      <c r="BF353" s="49">
        <v>0</v>
      </c>
      <c r="BG353" s="49">
        <v>0</v>
      </c>
      <c r="BH353" s="49">
        <v>0</v>
      </c>
      <c r="BI353" s="49"/>
      <c r="BJ353" s="166"/>
      <c r="BK353" s="166"/>
      <c r="BL353" s="166"/>
      <c r="BM353" s="149">
        <v>3.2741809263825417E-11</v>
      </c>
    </row>
    <row r="354" spans="2:65" ht="18" hidden="1" customHeight="1" outlineLevel="2">
      <c r="B354" s="158" t="s">
        <v>1038</v>
      </c>
      <c r="C354" s="158"/>
      <c r="D354" s="158"/>
      <c r="E354" s="159" t="s">
        <v>1040</v>
      </c>
      <c r="F354" s="158"/>
      <c r="G354" s="160">
        <v>3888770.3525788505</v>
      </c>
      <c r="H354" s="160">
        <v>2355949.3669999996</v>
      </c>
      <c r="I354" s="160">
        <v>-66505.054319999996</v>
      </c>
      <c r="J354" s="160">
        <v>2289444.31268</v>
      </c>
      <c r="K354" s="168">
        <v>-1599326.0398988505</v>
      </c>
      <c r="L354" s="161">
        <v>0.58873219683999789</v>
      </c>
      <c r="M354" s="160">
        <v>3779330.3525788505</v>
      </c>
      <c r="N354" s="160">
        <v>2355949.3669999996</v>
      </c>
      <c r="O354" s="160">
        <v>-66505.054319999996</v>
      </c>
      <c r="P354" s="160">
        <v>2289444.3126799995</v>
      </c>
      <c r="Q354" s="168">
        <v>-1489886.0398988505</v>
      </c>
      <c r="R354" s="161">
        <v>0.60578041586594367</v>
      </c>
      <c r="S354" s="160">
        <v>0</v>
      </c>
      <c r="T354" s="160">
        <v>0</v>
      </c>
      <c r="U354" s="160">
        <v>0</v>
      </c>
      <c r="V354" s="160">
        <v>862465.84600000002</v>
      </c>
      <c r="W354" s="160">
        <v>0</v>
      </c>
      <c r="X354" s="160">
        <v>8394.5489999999991</v>
      </c>
      <c r="Y354" s="160">
        <v>647923.88500000001</v>
      </c>
      <c r="Z354" s="160">
        <v>0</v>
      </c>
      <c r="AA354" s="160">
        <v>0</v>
      </c>
      <c r="AB354" s="160">
        <v>0</v>
      </c>
      <c r="AC354" s="160">
        <v>4700.9589999999998</v>
      </c>
      <c r="AD354" s="160">
        <v>0</v>
      </c>
      <c r="AE354" s="160">
        <v>0</v>
      </c>
      <c r="AF354" s="160">
        <v>116046.07</v>
      </c>
      <c r="AG354" s="160">
        <v>4756.9030000000002</v>
      </c>
      <c r="AH354" s="160">
        <v>0</v>
      </c>
      <c r="AI354" s="160">
        <v>238718.22399999999</v>
      </c>
      <c r="AJ354" s="160">
        <v>22385.43</v>
      </c>
      <c r="AK354" s="160">
        <v>0</v>
      </c>
      <c r="AL354" s="160">
        <v>0</v>
      </c>
      <c r="AM354" s="160">
        <v>35816.687999999995</v>
      </c>
      <c r="AN354" s="160">
        <v>0</v>
      </c>
      <c r="AO354" s="160">
        <v>0</v>
      </c>
      <c r="AP354" s="160">
        <v>75271.117000000013</v>
      </c>
      <c r="AQ354" s="160">
        <v>102972.978</v>
      </c>
      <c r="AR354" s="160">
        <v>88422.576000000001</v>
      </c>
      <c r="AS354" s="160">
        <v>0</v>
      </c>
      <c r="AT354" s="160">
        <v>0</v>
      </c>
      <c r="AU354" s="160">
        <v>0</v>
      </c>
      <c r="AV354" s="160">
        <v>42442.775999999998</v>
      </c>
      <c r="AW354" s="160">
        <v>0</v>
      </c>
      <c r="AX354" s="160">
        <v>0</v>
      </c>
      <c r="AY354" s="160">
        <v>0</v>
      </c>
      <c r="AZ354" s="160">
        <v>22833.195</v>
      </c>
      <c r="BA354" s="160">
        <v>33354.370999999999</v>
      </c>
      <c r="BB354" s="160">
        <v>0</v>
      </c>
      <c r="BC354" s="160">
        <v>0</v>
      </c>
      <c r="BD354" s="160">
        <v>0</v>
      </c>
      <c r="BE354" s="160">
        <v>49443.8</v>
      </c>
      <c r="BF354" s="160">
        <v>0</v>
      </c>
      <c r="BG354" s="160">
        <v>0</v>
      </c>
      <c r="BH354" s="160">
        <v>0</v>
      </c>
      <c r="BI354" s="160"/>
      <c r="BJ354" s="161"/>
      <c r="BK354" s="160"/>
      <c r="BL354" s="161"/>
      <c r="BM354" s="149">
        <v>-3.4924596548080444E-10</v>
      </c>
    </row>
    <row r="355" spans="2:65" ht="18" hidden="1" customHeight="1" outlineLevel="3">
      <c r="B355" s="166" t="s">
        <v>1038</v>
      </c>
      <c r="C355" s="166" t="s">
        <v>618</v>
      </c>
      <c r="D355" s="166" t="s">
        <v>571</v>
      </c>
      <c r="E355" s="167" t="s">
        <v>590</v>
      </c>
      <c r="F355" s="166" t="s">
        <v>1041</v>
      </c>
      <c r="G355" s="49">
        <v>20000</v>
      </c>
      <c r="H355" s="49">
        <v>0</v>
      </c>
      <c r="I355" s="49">
        <v>0</v>
      </c>
      <c r="J355" s="49">
        <v>0</v>
      </c>
      <c r="K355" s="165">
        <v>-20000</v>
      </c>
      <c r="L355" s="152">
        <v>0</v>
      </c>
      <c r="M355" s="49">
        <v>20000</v>
      </c>
      <c r="N355" s="49">
        <v>0</v>
      </c>
      <c r="O355" s="49">
        <v>0</v>
      </c>
      <c r="P355" s="49">
        <v>0</v>
      </c>
      <c r="Q355" s="165">
        <v>-20000</v>
      </c>
      <c r="R355" s="152">
        <v>0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0</v>
      </c>
      <c r="AC355" s="49">
        <v>0</v>
      </c>
      <c r="AD355" s="49">
        <v>0</v>
      </c>
      <c r="AE355" s="49">
        <v>0</v>
      </c>
      <c r="AF355" s="49">
        <v>0</v>
      </c>
      <c r="AG355" s="49">
        <v>0</v>
      </c>
      <c r="AH355" s="49">
        <v>0</v>
      </c>
      <c r="AI355" s="49">
        <v>0</v>
      </c>
      <c r="AJ355" s="49">
        <v>0</v>
      </c>
      <c r="AK355" s="49">
        <v>0</v>
      </c>
      <c r="AL355" s="49">
        <v>0</v>
      </c>
      <c r="AM355" s="49">
        <v>0</v>
      </c>
      <c r="AN355" s="49">
        <v>0</v>
      </c>
      <c r="AO355" s="49">
        <v>0</v>
      </c>
      <c r="AP355" s="49">
        <v>0</v>
      </c>
      <c r="AQ355" s="49">
        <v>0</v>
      </c>
      <c r="AR355" s="49">
        <v>0</v>
      </c>
      <c r="AS355" s="49">
        <v>0</v>
      </c>
      <c r="AT355" s="49">
        <v>0</v>
      </c>
      <c r="AU355" s="49">
        <v>0</v>
      </c>
      <c r="AV355" s="49">
        <v>0</v>
      </c>
      <c r="AW355" s="49">
        <v>0</v>
      </c>
      <c r="AX355" s="49">
        <v>0</v>
      </c>
      <c r="AY355" s="49">
        <v>0</v>
      </c>
      <c r="AZ355" s="49">
        <v>0</v>
      </c>
      <c r="BA355" s="49">
        <v>0</v>
      </c>
      <c r="BB355" s="49">
        <v>0</v>
      </c>
      <c r="BC355" s="49">
        <v>0</v>
      </c>
      <c r="BD355" s="49">
        <v>0</v>
      </c>
      <c r="BE355" s="49">
        <v>0</v>
      </c>
      <c r="BF355" s="49">
        <v>0</v>
      </c>
      <c r="BG355" s="49">
        <v>0</v>
      </c>
      <c r="BH355" s="49">
        <v>0</v>
      </c>
      <c r="BI355" s="49"/>
      <c r="BJ355" s="166"/>
      <c r="BK355" s="166"/>
      <c r="BL355" s="166"/>
      <c r="BM355" s="149">
        <v>0</v>
      </c>
    </row>
    <row r="356" spans="2:65" ht="18" hidden="1" customHeight="1" outlineLevel="3">
      <c r="B356" s="166" t="s">
        <v>1038</v>
      </c>
      <c r="C356" s="166" t="s">
        <v>1142</v>
      </c>
      <c r="D356" s="166" t="s">
        <v>527</v>
      </c>
      <c r="E356" s="167" t="s">
        <v>1026</v>
      </c>
      <c r="F356" s="166" t="s">
        <v>1027</v>
      </c>
      <c r="G356" s="49">
        <v>30000</v>
      </c>
      <c r="H356" s="49">
        <v>0</v>
      </c>
      <c r="I356" s="49">
        <v>0</v>
      </c>
      <c r="J356" s="49">
        <v>0</v>
      </c>
      <c r="K356" s="165">
        <v>-30000</v>
      </c>
      <c r="L356" s="152">
        <v>0</v>
      </c>
      <c r="M356" s="49">
        <v>30000</v>
      </c>
      <c r="N356" s="49">
        <v>0</v>
      </c>
      <c r="O356" s="49">
        <v>0</v>
      </c>
      <c r="P356" s="49">
        <v>0</v>
      </c>
      <c r="Q356" s="165">
        <v>-30000</v>
      </c>
      <c r="R356" s="152">
        <v>0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0</v>
      </c>
      <c r="AC356" s="49">
        <v>0</v>
      </c>
      <c r="AD356" s="49">
        <v>0</v>
      </c>
      <c r="AE356" s="49">
        <v>0</v>
      </c>
      <c r="AF356" s="49">
        <v>0</v>
      </c>
      <c r="AG356" s="49">
        <v>0</v>
      </c>
      <c r="AH356" s="49">
        <v>0</v>
      </c>
      <c r="AI356" s="49">
        <v>0</v>
      </c>
      <c r="AJ356" s="49">
        <v>0</v>
      </c>
      <c r="AK356" s="49">
        <v>0</v>
      </c>
      <c r="AL356" s="49">
        <v>0</v>
      </c>
      <c r="AM356" s="49">
        <v>0</v>
      </c>
      <c r="AN356" s="49">
        <v>0</v>
      </c>
      <c r="AO356" s="49">
        <v>0</v>
      </c>
      <c r="AP356" s="49">
        <v>0</v>
      </c>
      <c r="AQ356" s="49">
        <v>0</v>
      </c>
      <c r="AR356" s="49">
        <v>0</v>
      </c>
      <c r="AS356" s="49">
        <v>0</v>
      </c>
      <c r="AT356" s="49">
        <v>0</v>
      </c>
      <c r="AU356" s="49">
        <v>0</v>
      </c>
      <c r="AV356" s="49">
        <v>0</v>
      </c>
      <c r="AW356" s="49">
        <v>0</v>
      </c>
      <c r="AX356" s="49">
        <v>0</v>
      </c>
      <c r="AY356" s="49">
        <v>0</v>
      </c>
      <c r="AZ356" s="49">
        <v>0</v>
      </c>
      <c r="BA356" s="49">
        <v>0</v>
      </c>
      <c r="BB356" s="49">
        <v>0</v>
      </c>
      <c r="BC356" s="49">
        <v>0</v>
      </c>
      <c r="BD356" s="49">
        <v>0</v>
      </c>
      <c r="BE356" s="49">
        <v>0</v>
      </c>
      <c r="BF356" s="49">
        <v>0</v>
      </c>
      <c r="BG356" s="49">
        <v>0</v>
      </c>
      <c r="BH356" s="49">
        <v>0</v>
      </c>
      <c r="BI356" s="49"/>
      <c r="BJ356" s="166"/>
      <c r="BK356" s="166"/>
      <c r="BL356" s="166"/>
      <c r="BM356" s="149">
        <v>0</v>
      </c>
    </row>
    <row r="357" spans="2:65" ht="18" hidden="1" customHeight="1" outlineLevel="3">
      <c r="B357" s="166" t="s">
        <v>1038</v>
      </c>
      <c r="C357" s="166" t="s">
        <v>1142</v>
      </c>
      <c r="D357" s="166" t="s">
        <v>1042</v>
      </c>
      <c r="E357" s="167" t="s">
        <v>1043</v>
      </c>
      <c r="F357" s="166" t="s">
        <v>1044</v>
      </c>
      <c r="G357" s="49">
        <v>40000</v>
      </c>
      <c r="H357" s="49">
        <v>50059.137999999999</v>
      </c>
      <c r="I357" s="49">
        <v>0</v>
      </c>
      <c r="J357" s="49">
        <v>50059.137999999999</v>
      </c>
      <c r="K357" s="165">
        <v>10059.137999999999</v>
      </c>
      <c r="L357" s="152">
        <v>1.25147845</v>
      </c>
      <c r="M357" s="49">
        <v>40000</v>
      </c>
      <c r="N357" s="49">
        <v>50059.137999999999</v>
      </c>
      <c r="O357" s="49">
        <v>0</v>
      </c>
      <c r="P357" s="49">
        <v>50059.137999999999</v>
      </c>
      <c r="Q357" s="165">
        <v>10059.137999999999</v>
      </c>
      <c r="R357" s="152">
        <v>1.25147845</v>
      </c>
      <c r="S357" s="49">
        <v>0</v>
      </c>
      <c r="T357" s="49">
        <v>0</v>
      </c>
      <c r="U357" s="49">
        <v>0</v>
      </c>
      <c r="V357" s="49">
        <v>35100.351999999999</v>
      </c>
      <c r="W357" s="49">
        <v>0</v>
      </c>
      <c r="X357" s="49">
        <v>0</v>
      </c>
      <c r="Y357" s="49">
        <v>8775.0889999999999</v>
      </c>
      <c r="Z357" s="49">
        <v>0</v>
      </c>
      <c r="AA357" s="49">
        <v>0</v>
      </c>
      <c r="AB357" s="49">
        <v>0</v>
      </c>
      <c r="AC357" s="49">
        <v>0</v>
      </c>
      <c r="AD357" s="49">
        <v>0</v>
      </c>
      <c r="AE357" s="49">
        <v>0</v>
      </c>
      <c r="AF357" s="49">
        <v>0</v>
      </c>
      <c r="AG357" s="49">
        <v>0</v>
      </c>
      <c r="AH357" s="49">
        <v>0</v>
      </c>
      <c r="AI357" s="49">
        <v>877.50900000000001</v>
      </c>
      <c r="AJ357" s="49">
        <v>877.50900000000001</v>
      </c>
      <c r="AK357" s="49">
        <v>0</v>
      </c>
      <c r="AL357" s="49">
        <v>0</v>
      </c>
      <c r="AM357" s="49">
        <v>877.50900000000001</v>
      </c>
      <c r="AN357" s="49">
        <v>0</v>
      </c>
      <c r="AO357" s="49">
        <v>0</v>
      </c>
      <c r="AP357" s="49">
        <v>1371.11</v>
      </c>
      <c r="AQ357" s="49">
        <v>0</v>
      </c>
      <c r="AR357" s="49">
        <v>0</v>
      </c>
      <c r="AS357" s="49">
        <v>0</v>
      </c>
      <c r="AT357" s="49">
        <v>0</v>
      </c>
      <c r="AU357" s="49">
        <v>0</v>
      </c>
      <c r="AV357" s="49">
        <v>877.50900000000001</v>
      </c>
      <c r="AW357" s="49">
        <v>0</v>
      </c>
      <c r="AX357" s="49">
        <v>0</v>
      </c>
      <c r="AY357" s="49">
        <v>0</v>
      </c>
      <c r="AZ357" s="49">
        <v>0</v>
      </c>
      <c r="BA357" s="49">
        <v>0</v>
      </c>
      <c r="BB357" s="49">
        <v>0</v>
      </c>
      <c r="BC357" s="49">
        <v>0</v>
      </c>
      <c r="BD357" s="49">
        <v>0</v>
      </c>
      <c r="BE357" s="49">
        <v>1302.5509999999999</v>
      </c>
      <c r="BF357" s="49">
        <v>0</v>
      </c>
      <c r="BG357" s="49">
        <v>0</v>
      </c>
      <c r="BH357" s="49">
        <v>0</v>
      </c>
      <c r="BI357" s="49"/>
      <c r="BJ357" s="166"/>
      <c r="BK357" s="166"/>
      <c r="BL357" s="166"/>
      <c r="BM357" s="149">
        <v>-7.2759576141834259E-12</v>
      </c>
    </row>
    <row r="358" spans="2:65" ht="18" hidden="1" customHeight="1" outlineLevel="3">
      <c r="B358" s="166" t="s">
        <v>1038</v>
      </c>
      <c r="C358" s="166" t="s">
        <v>1142</v>
      </c>
      <c r="D358" s="166" t="s">
        <v>1045</v>
      </c>
      <c r="E358" s="167" t="s">
        <v>1046</v>
      </c>
      <c r="F358" s="166" t="s">
        <v>1047</v>
      </c>
      <c r="G358" s="49">
        <v>40000</v>
      </c>
      <c r="H358" s="49">
        <v>15836.293</v>
      </c>
      <c r="I358" s="49">
        <v>0</v>
      </c>
      <c r="J358" s="49">
        <v>15836.293</v>
      </c>
      <c r="K358" s="165">
        <v>-24163.707000000002</v>
      </c>
      <c r="L358" s="152">
        <v>0.39590732499999998</v>
      </c>
      <c r="M358" s="49">
        <v>40000</v>
      </c>
      <c r="N358" s="49">
        <v>15836.293</v>
      </c>
      <c r="O358" s="49">
        <v>0</v>
      </c>
      <c r="P358" s="49">
        <v>15836.293</v>
      </c>
      <c r="Q358" s="165">
        <v>-24163.707000000002</v>
      </c>
      <c r="R358" s="152">
        <v>0.39590732499999998</v>
      </c>
      <c r="S358" s="49">
        <v>0</v>
      </c>
      <c r="T358" s="49">
        <v>0</v>
      </c>
      <c r="U358" s="49">
        <v>0</v>
      </c>
      <c r="V358" s="49">
        <v>877.50900000000001</v>
      </c>
      <c r="W358" s="49">
        <v>0</v>
      </c>
      <c r="X358" s="49">
        <v>0</v>
      </c>
      <c r="Y358" s="49">
        <v>8775.0869999999995</v>
      </c>
      <c r="Z358" s="49">
        <v>0</v>
      </c>
      <c r="AA358" s="49">
        <v>0</v>
      </c>
      <c r="AB358" s="49">
        <v>0</v>
      </c>
      <c r="AC358" s="49">
        <v>0</v>
      </c>
      <c r="AD358" s="49">
        <v>0</v>
      </c>
      <c r="AE358" s="49">
        <v>0</v>
      </c>
      <c r="AF358" s="49">
        <v>0</v>
      </c>
      <c r="AG358" s="49">
        <v>0</v>
      </c>
      <c r="AH358" s="49">
        <v>0</v>
      </c>
      <c r="AI358" s="49">
        <v>877.50900000000001</v>
      </c>
      <c r="AJ358" s="49">
        <v>877.50900000000001</v>
      </c>
      <c r="AK358" s="49">
        <v>0</v>
      </c>
      <c r="AL358" s="49">
        <v>0</v>
      </c>
      <c r="AM358" s="49">
        <v>877.50900000000001</v>
      </c>
      <c r="AN358" s="49">
        <v>0</v>
      </c>
      <c r="AO358" s="49">
        <v>0</v>
      </c>
      <c r="AP358" s="49">
        <v>1371.11</v>
      </c>
      <c r="AQ358" s="49">
        <v>0</v>
      </c>
      <c r="AR358" s="49">
        <v>0</v>
      </c>
      <c r="AS358" s="49">
        <v>0</v>
      </c>
      <c r="AT358" s="49">
        <v>0</v>
      </c>
      <c r="AU358" s="49">
        <v>0</v>
      </c>
      <c r="AV358" s="49">
        <v>877.50900000000001</v>
      </c>
      <c r="AW358" s="49">
        <v>0</v>
      </c>
      <c r="AX358" s="49">
        <v>0</v>
      </c>
      <c r="AY358" s="49">
        <v>0</v>
      </c>
      <c r="AZ358" s="49">
        <v>0</v>
      </c>
      <c r="BA358" s="49">
        <v>0</v>
      </c>
      <c r="BB358" s="49">
        <v>0</v>
      </c>
      <c r="BC358" s="49">
        <v>0</v>
      </c>
      <c r="BD358" s="49">
        <v>0</v>
      </c>
      <c r="BE358" s="49">
        <v>1302.5509999999999</v>
      </c>
      <c r="BF358" s="49">
        <v>0</v>
      </c>
      <c r="BG358" s="49">
        <v>0</v>
      </c>
      <c r="BH358" s="49">
        <v>0</v>
      </c>
      <c r="BI358" s="49"/>
      <c r="BJ358" s="166"/>
      <c r="BK358" s="166"/>
      <c r="BL358" s="166"/>
      <c r="BM358" s="149">
        <v>0</v>
      </c>
    </row>
    <row r="359" spans="2:65" ht="18" hidden="1" customHeight="1" outlineLevel="3">
      <c r="B359" s="166" t="s">
        <v>1038</v>
      </c>
      <c r="C359" s="166" t="s">
        <v>618</v>
      </c>
      <c r="D359" s="166" t="s">
        <v>1198</v>
      </c>
      <c r="E359" s="167" t="s">
        <v>1199</v>
      </c>
      <c r="F359" s="166" t="s">
        <v>1048</v>
      </c>
      <c r="G359" s="49">
        <v>20000</v>
      </c>
      <c r="H359" s="49">
        <v>0</v>
      </c>
      <c r="I359" s="49">
        <v>0</v>
      </c>
      <c r="J359" s="49">
        <v>0</v>
      </c>
      <c r="K359" s="165">
        <v>-20000</v>
      </c>
      <c r="L359" s="152">
        <v>0</v>
      </c>
      <c r="M359" s="49">
        <v>20000</v>
      </c>
      <c r="N359" s="49">
        <v>0</v>
      </c>
      <c r="O359" s="49">
        <v>0</v>
      </c>
      <c r="P359" s="49">
        <v>0</v>
      </c>
      <c r="Q359" s="165">
        <v>-20000</v>
      </c>
      <c r="R359" s="152">
        <v>0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0</v>
      </c>
      <c r="AC359" s="49">
        <v>0</v>
      </c>
      <c r="AD359" s="49">
        <v>0</v>
      </c>
      <c r="AE359" s="49">
        <v>0</v>
      </c>
      <c r="AF359" s="49">
        <v>0</v>
      </c>
      <c r="AG359" s="49">
        <v>0</v>
      </c>
      <c r="AH359" s="49">
        <v>0</v>
      </c>
      <c r="AI359" s="49">
        <v>0</v>
      </c>
      <c r="AJ359" s="49">
        <v>0</v>
      </c>
      <c r="AK359" s="49">
        <v>0</v>
      </c>
      <c r="AL359" s="49">
        <v>0</v>
      </c>
      <c r="AM359" s="49">
        <v>0</v>
      </c>
      <c r="AN359" s="49">
        <v>0</v>
      </c>
      <c r="AO359" s="49">
        <v>0</v>
      </c>
      <c r="AP359" s="49">
        <v>0</v>
      </c>
      <c r="AQ359" s="49">
        <v>0</v>
      </c>
      <c r="AR359" s="49">
        <v>0</v>
      </c>
      <c r="AS359" s="49">
        <v>0</v>
      </c>
      <c r="AT359" s="49">
        <v>0</v>
      </c>
      <c r="AU359" s="49">
        <v>0</v>
      </c>
      <c r="AV359" s="49">
        <v>0</v>
      </c>
      <c r="AW359" s="49">
        <v>0</v>
      </c>
      <c r="AX359" s="49">
        <v>0</v>
      </c>
      <c r="AY359" s="49">
        <v>0</v>
      </c>
      <c r="AZ359" s="49">
        <v>0</v>
      </c>
      <c r="BA359" s="49">
        <v>0</v>
      </c>
      <c r="BB359" s="49">
        <v>0</v>
      </c>
      <c r="BC359" s="49">
        <v>0</v>
      </c>
      <c r="BD359" s="49">
        <v>0</v>
      </c>
      <c r="BE359" s="49">
        <v>0</v>
      </c>
      <c r="BF359" s="49">
        <v>0</v>
      </c>
      <c r="BG359" s="49">
        <v>0</v>
      </c>
      <c r="BH359" s="49">
        <v>0</v>
      </c>
      <c r="BI359" s="49"/>
      <c r="BJ359" s="166"/>
      <c r="BK359" s="166"/>
      <c r="BL359" s="166"/>
      <c r="BM359" s="149">
        <v>0</v>
      </c>
    </row>
    <row r="360" spans="2:65" ht="18" hidden="1" customHeight="1" outlineLevel="3">
      <c r="B360" s="166" t="s">
        <v>1038</v>
      </c>
      <c r="C360" s="166" t="s">
        <v>618</v>
      </c>
      <c r="D360" s="166" t="s">
        <v>503</v>
      </c>
      <c r="E360" s="167" t="s">
        <v>521</v>
      </c>
      <c r="F360" s="166" t="s">
        <v>1049</v>
      </c>
      <c r="G360" s="49">
        <v>30000</v>
      </c>
      <c r="H360" s="49">
        <v>0</v>
      </c>
      <c r="I360" s="49">
        <v>0</v>
      </c>
      <c r="J360" s="49">
        <v>0</v>
      </c>
      <c r="K360" s="165">
        <v>-30000</v>
      </c>
      <c r="L360" s="152">
        <v>0</v>
      </c>
      <c r="M360" s="49">
        <v>30000</v>
      </c>
      <c r="N360" s="49">
        <v>0</v>
      </c>
      <c r="O360" s="49">
        <v>0</v>
      </c>
      <c r="P360" s="49">
        <v>0</v>
      </c>
      <c r="Q360" s="165">
        <v>-30000</v>
      </c>
      <c r="R360" s="152">
        <v>0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0</v>
      </c>
      <c r="AC360" s="49">
        <v>0</v>
      </c>
      <c r="AD360" s="49">
        <v>0</v>
      </c>
      <c r="AE360" s="49">
        <v>0</v>
      </c>
      <c r="AF360" s="49">
        <v>0</v>
      </c>
      <c r="AG360" s="49">
        <v>0</v>
      </c>
      <c r="AH360" s="49">
        <v>0</v>
      </c>
      <c r="AI360" s="49">
        <v>0</v>
      </c>
      <c r="AJ360" s="49">
        <v>0</v>
      </c>
      <c r="AK360" s="49">
        <v>0</v>
      </c>
      <c r="AL360" s="49">
        <v>0</v>
      </c>
      <c r="AM360" s="49">
        <v>0</v>
      </c>
      <c r="AN360" s="49">
        <v>0</v>
      </c>
      <c r="AO360" s="49">
        <v>0</v>
      </c>
      <c r="AP360" s="49">
        <v>0</v>
      </c>
      <c r="AQ360" s="49">
        <v>0</v>
      </c>
      <c r="AR360" s="49">
        <v>0</v>
      </c>
      <c r="AS360" s="49">
        <v>0</v>
      </c>
      <c r="AT360" s="49">
        <v>0</v>
      </c>
      <c r="AU360" s="49">
        <v>0</v>
      </c>
      <c r="AV360" s="49">
        <v>0</v>
      </c>
      <c r="AW360" s="49">
        <v>0</v>
      </c>
      <c r="AX360" s="49">
        <v>0</v>
      </c>
      <c r="AY360" s="49">
        <v>0</v>
      </c>
      <c r="AZ360" s="49">
        <v>0</v>
      </c>
      <c r="BA360" s="49">
        <v>0</v>
      </c>
      <c r="BB360" s="49">
        <v>0</v>
      </c>
      <c r="BC360" s="49">
        <v>0</v>
      </c>
      <c r="BD360" s="49">
        <v>0</v>
      </c>
      <c r="BE360" s="49">
        <v>0</v>
      </c>
      <c r="BF360" s="49">
        <v>0</v>
      </c>
      <c r="BG360" s="49">
        <v>0</v>
      </c>
      <c r="BH360" s="49">
        <v>0</v>
      </c>
      <c r="BI360" s="49"/>
      <c r="BJ360" s="166"/>
      <c r="BK360" s="166"/>
      <c r="BL360" s="166"/>
      <c r="BM360" s="149">
        <v>0</v>
      </c>
    </row>
    <row r="361" spans="2:65" ht="18" hidden="1" customHeight="1" outlineLevel="3">
      <c r="B361" s="166" t="s">
        <v>1038</v>
      </c>
      <c r="C361" s="166" t="s">
        <v>1142</v>
      </c>
      <c r="D361" s="166" t="s">
        <v>572</v>
      </c>
      <c r="E361" s="167" t="s">
        <v>753</v>
      </c>
      <c r="F361" s="166" t="s">
        <v>1050</v>
      </c>
      <c r="G361" s="49">
        <v>45000</v>
      </c>
      <c r="H361" s="49">
        <v>0</v>
      </c>
      <c r="I361" s="49">
        <v>0</v>
      </c>
      <c r="J361" s="49">
        <v>0</v>
      </c>
      <c r="K361" s="165">
        <v>-45000</v>
      </c>
      <c r="L361" s="152">
        <v>0</v>
      </c>
      <c r="M361" s="49">
        <v>45000</v>
      </c>
      <c r="N361" s="49">
        <v>0</v>
      </c>
      <c r="O361" s="49">
        <v>0</v>
      </c>
      <c r="P361" s="49">
        <v>0</v>
      </c>
      <c r="Q361" s="165">
        <v>-45000</v>
      </c>
      <c r="R361" s="152">
        <v>0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0</v>
      </c>
      <c r="AC361" s="49">
        <v>0</v>
      </c>
      <c r="AD361" s="49">
        <v>0</v>
      </c>
      <c r="AE361" s="49">
        <v>0</v>
      </c>
      <c r="AF361" s="49">
        <v>0</v>
      </c>
      <c r="AG361" s="49">
        <v>0</v>
      </c>
      <c r="AH361" s="49">
        <v>0</v>
      </c>
      <c r="AI361" s="49">
        <v>0</v>
      </c>
      <c r="AJ361" s="49">
        <v>0</v>
      </c>
      <c r="AK361" s="49">
        <v>0</v>
      </c>
      <c r="AL361" s="49">
        <v>0</v>
      </c>
      <c r="AM361" s="49">
        <v>0</v>
      </c>
      <c r="AN361" s="49">
        <v>0</v>
      </c>
      <c r="AO361" s="49">
        <v>0</v>
      </c>
      <c r="AP361" s="49">
        <v>0</v>
      </c>
      <c r="AQ361" s="49">
        <v>0</v>
      </c>
      <c r="AR361" s="49">
        <v>0</v>
      </c>
      <c r="AS361" s="49">
        <v>0</v>
      </c>
      <c r="AT361" s="49">
        <v>0</v>
      </c>
      <c r="AU361" s="49">
        <v>0</v>
      </c>
      <c r="AV361" s="49">
        <v>0</v>
      </c>
      <c r="AW361" s="49">
        <v>0</v>
      </c>
      <c r="AX361" s="49">
        <v>0</v>
      </c>
      <c r="AY361" s="49">
        <v>0</v>
      </c>
      <c r="AZ361" s="49">
        <v>0</v>
      </c>
      <c r="BA361" s="49">
        <v>0</v>
      </c>
      <c r="BB361" s="49">
        <v>0</v>
      </c>
      <c r="BC361" s="49">
        <v>0</v>
      </c>
      <c r="BD361" s="49">
        <v>0</v>
      </c>
      <c r="BE361" s="49">
        <v>0</v>
      </c>
      <c r="BF361" s="49">
        <v>0</v>
      </c>
      <c r="BG361" s="49">
        <v>0</v>
      </c>
      <c r="BH361" s="49">
        <v>0</v>
      </c>
      <c r="BI361" s="49"/>
      <c r="BJ361" s="166"/>
      <c r="BK361" s="166"/>
      <c r="BL361" s="166"/>
      <c r="BM361" s="149">
        <v>0</v>
      </c>
    </row>
    <row r="362" spans="2:65" ht="18" hidden="1" customHeight="1" outlineLevel="3">
      <c r="B362" s="166" t="s">
        <v>1038</v>
      </c>
      <c r="C362" s="166" t="s">
        <v>1142</v>
      </c>
      <c r="D362" s="166" t="s">
        <v>1159</v>
      </c>
      <c r="E362" s="167" t="s">
        <v>1160</v>
      </c>
      <c r="F362" s="166"/>
      <c r="G362" s="49">
        <v>30000</v>
      </c>
      <c r="H362" s="49">
        <v>0</v>
      </c>
      <c r="I362" s="49">
        <v>0</v>
      </c>
      <c r="J362" s="49">
        <v>0</v>
      </c>
      <c r="K362" s="165">
        <v>-30000</v>
      </c>
      <c r="L362" s="152">
        <v>0</v>
      </c>
      <c r="M362" s="49">
        <v>30000</v>
      </c>
      <c r="N362" s="49">
        <v>0</v>
      </c>
      <c r="O362" s="49">
        <v>0</v>
      </c>
      <c r="P362" s="49">
        <v>0</v>
      </c>
      <c r="Q362" s="165">
        <v>-30000</v>
      </c>
      <c r="R362" s="152">
        <v>0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0</v>
      </c>
      <c r="AC362" s="49">
        <v>0</v>
      </c>
      <c r="AD362" s="49">
        <v>0</v>
      </c>
      <c r="AE362" s="49">
        <v>0</v>
      </c>
      <c r="AF362" s="49">
        <v>0</v>
      </c>
      <c r="AG362" s="49">
        <v>0</v>
      </c>
      <c r="AH362" s="49">
        <v>0</v>
      </c>
      <c r="AI362" s="49">
        <v>0</v>
      </c>
      <c r="AJ362" s="49">
        <v>0</v>
      </c>
      <c r="AK362" s="49">
        <v>0</v>
      </c>
      <c r="AL362" s="49">
        <v>0</v>
      </c>
      <c r="AM362" s="49">
        <v>0</v>
      </c>
      <c r="AN362" s="49">
        <v>0</v>
      </c>
      <c r="AO362" s="49">
        <v>0</v>
      </c>
      <c r="AP362" s="49">
        <v>0</v>
      </c>
      <c r="AQ362" s="49">
        <v>0</v>
      </c>
      <c r="AR362" s="49">
        <v>0</v>
      </c>
      <c r="AS362" s="49">
        <v>0</v>
      </c>
      <c r="AT362" s="49">
        <v>0</v>
      </c>
      <c r="AU362" s="49">
        <v>0</v>
      </c>
      <c r="AV362" s="49">
        <v>0</v>
      </c>
      <c r="AW362" s="49">
        <v>0</v>
      </c>
      <c r="AX362" s="49">
        <v>0</v>
      </c>
      <c r="AY362" s="49">
        <v>0</v>
      </c>
      <c r="AZ362" s="49">
        <v>0</v>
      </c>
      <c r="BA362" s="49">
        <v>0</v>
      </c>
      <c r="BB362" s="49">
        <v>0</v>
      </c>
      <c r="BC362" s="49">
        <v>0</v>
      </c>
      <c r="BD362" s="49">
        <v>0</v>
      </c>
      <c r="BE362" s="49">
        <v>0</v>
      </c>
      <c r="BF362" s="49">
        <v>0</v>
      </c>
      <c r="BG362" s="49">
        <v>0</v>
      </c>
      <c r="BH362" s="49">
        <v>0</v>
      </c>
      <c r="BI362" s="49"/>
      <c r="BJ362" s="166"/>
      <c r="BK362" s="166"/>
      <c r="BL362" s="166"/>
      <c r="BM362" s="149">
        <v>0</v>
      </c>
    </row>
    <row r="363" spans="2:65" ht="18" hidden="1" customHeight="1" outlineLevel="3">
      <c r="B363" s="166" t="s">
        <v>1038</v>
      </c>
      <c r="C363" s="166" t="s">
        <v>618</v>
      </c>
      <c r="D363" s="166" t="s">
        <v>675</v>
      </c>
      <c r="E363" s="167" t="s">
        <v>688</v>
      </c>
      <c r="F363" s="166" t="s">
        <v>1051</v>
      </c>
      <c r="G363" s="49">
        <v>45000</v>
      </c>
      <c r="H363" s="49">
        <v>45424.798000000003</v>
      </c>
      <c r="I363" s="49">
        <v>0</v>
      </c>
      <c r="J363" s="49">
        <v>45424.798000000003</v>
      </c>
      <c r="K363" s="165">
        <v>424.7980000000025</v>
      </c>
      <c r="L363" s="152">
        <v>1.0094399555555555</v>
      </c>
      <c r="M363" s="49">
        <v>45000</v>
      </c>
      <c r="N363" s="49">
        <v>45424.798000000003</v>
      </c>
      <c r="O363" s="49">
        <v>0</v>
      </c>
      <c r="P363" s="49">
        <v>45424.798000000003</v>
      </c>
      <c r="Q363" s="165">
        <v>424.7980000000025</v>
      </c>
      <c r="R363" s="152">
        <v>1.0094399555555555</v>
      </c>
      <c r="S363" s="49">
        <v>0</v>
      </c>
      <c r="T363" s="49">
        <v>0</v>
      </c>
      <c r="U363" s="49">
        <v>0</v>
      </c>
      <c r="V363" s="49">
        <v>29835.304</v>
      </c>
      <c r="W363" s="49">
        <v>0</v>
      </c>
      <c r="X363" s="49">
        <v>822.66600000000005</v>
      </c>
      <c r="Y363" s="49">
        <v>9828.0990000000002</v>
      </c>
      <c r="Z363" s="49">
        <v>0</v>
      </c>
      <c r="AA363" s="49">
        <v>0</v>
      </c>
      <c r="AB363" s="49">
        <v>0</v>
      </c>
      <c r="AC363" s="49">
        <v>0</v>
      </c>
      <c r="AD363" s="49">
        <v>0</v>
      </c>
      <c r="AE363" s="49">
        <v>0</v>
      </c>
      <c r="AF363" s="49">
        <v>0</v>
      </c>
      <c r="AG363" s="49">
        <v>0</v>
      </c>
      <c r="AH363" s="49">
        <v>0</v>
      </c>
      <c r="AI363" s="49">
        <v>526.505</v>
      </c>
      <c r="AJ363" s="49">
        <v>526.505</v>
      </c>
      <c r="AK363" s="49">
        <v>0</v>
      </c>
      <c r="AL363" s="49">
        <v>0</v>
      </c>
      <c r="AM363" s="49">
        <v>1755.0170000000001</v>
      </c>
      <c r="AN363" s="49">
        <v>0</v>
      </c>
      <c r="AO363" s="49">
        <v>0</v>
      </c>
      <c r="AP363" s="49">
        <v>822.66600000000005</v>
      </c>
      <c r="AQ363" s="49">
        <v>0</v>
      </c>
      <c r="AR363" s="49">
        <v>0</v>
      </c>
      <c r="AS363" s="49">
        <v>0</v>
      </c>
      <c r="AT363" s="49">
        <v>0</v>
      </c>
      <c r="AU363" s="49">
        <v>0</v>
      </c>
      <c r="AV363" s="49">
        <v>526.505</v>
      </c>
      <c r="AW363" s="49">
        <v>0</v>
      </c>
      <c r="AX363" s="49">
        <v>0</v>
      </c>
      <c r="AY363" s="49">
        <v>0</v>
      </c>
      <c r="AZ363" s="49">
        <v>0</v>
      </c>
      <c r="BA363" s="49">
        <v>0</v>
      </c>
      <c r="BB363" s="49">
        <v>0</v>
      </c>
      <c r="BC363" s="49">
        <v>0</v>
      </c>
      <c r="BD363" s="49">
        <v>0</v>
      </c>
      <c r="BE363" s="49">
        <v>781.53099999999995</v>
      </c>
      <c r="BF363" s="49">
        <v>0</v>
      </c>
      <c r="BG363" s="49">
        <v>0</v>
      </c>
      <c r="BH363" s="49">
        <v>0</v>
      </c>
      <c r="BI363" s="49"/>
      <c r="BJ363" s="166"/>
      <c r="BK363" s="166"/>
      <c r="BL363" s="166"/>
      <c r="BM363" s="149">
        <v>-7.2759576141834259E-12</v>
      </c>
    </row>
    <row r="364" spans="2:65" ht="18" hidden="1" customHeight="1" outlineLevel="3">
      <c r="B364" s="166" t="s">
        <v>1038</v>
      </c>
      <c r="C364" s="166" t="s">
        <v>618</v>
      </c>
      <c r="D364" s="166" t="s">
        <v>676</v>
      </c>
      <c r="E364" s="167" t="s">
        <v>689</v>
      </c>
      <c r="F364" s="166" t="s">
        <v>1052</v>
      </c>
      <c r="G364" s="49">
        <v>30000</v>
      </c>
      <c r="H364" s="49">
        <v>34719.19</v>
      </c>
      <c r="I364" s="49">
        <v>0</v>
      </c>
      <c r="J364" s="49">
        <v>34719.19</v>
      </c>
      <c r="K364" s="165">
        <v>4719.1900000000023</v>
      </c>
      <c r="L364" s="152">
        <v>1.1573063333333333</v>
      </c>
      <c r="M364" s="49">
        <v>30000</v>
      </c>
      <c r="N364" s="49">
        <v>34719.19</v>
      </c>
      <c r="O364" s="49">
        <v>0</v>
      </c>
      <c r="P364" s="49">
        <v>34719.19</v>
      </c>
      <c r="Q364" s="165">
        <v>4719.1900000000023</v>
      </c>
      <c r="R364" s="152">
        <v>1.1573063333333333</v>
      </c>
      <c r="S364" s="49">
        <v>0</v>
      </c>
      <c r="T364" s="49">
        <v>0</v>
      </c>
      <c r="U364" s="49">
        <v>0</v>
      </c>
      <c r="V364" s="49">
        <v>17550.179</v>
      </c>
      <c r="W364" s="49">
        <v>0</v>
      </c>
      <c r="X364" s="49">
        <v>822.66600000000005</v>
      </c>
      <c r="Y364" s="49">
        <v>11407.616</v>
      </c>
      <c r="Z364" s="49">
        <v>0</v>
      </c>
      <c r="AA364" s="49">
        <v>0</v>
      </c>
      <c r="AB364" s="49">
        <v>0</v>
      </c>
      <c r="AC364" s="49">
        <v>0</v>
      </c>
      <c r="AD364" s="49">
        <v>0</v>
      </c>
      <c r="AE364" s="49">
        <v>0</v>
      </c>
      <c r="AF364" s="49">
        <v>0</v>
      </c>
      <c r="AG364" s="49">
        <v>0</v>
      </c>
      <c r="AH364" s="49">
        <v>0</v>
      </c>
      <c r="AI364" s="49">
        <v>526.505</v>
      </c>
      <c r="AJ364" s="49">
        <v>526.505</v>
      </c>
      <c r="AK364" s="49">
        <v>0</v>
      </c>
      <c r="AL364" s="49">
        <v>0</v>
      </c>
      <c r="AM364" s="49">
        <v>1755.0170000000001</v>
      </c>
      <c r="AN364" s="49">
        <v>0</v>
      </c>
      <c r="AO364" s="49">
        <v>0</v>
      </c>
      <c r="AP364" s="49">
        <v>822.66600000000005</v>
      </c>
      <c r="AQ364" s="49">
        <v>0</v>
      </c>
      <c r="AR364" s="49">
        <v>0</v>
      </c>
      <c r="AS364" s="49">
        <v>0</v>
      </c>
      <c r="AT364" s="49">
        <v>0</v>
      </c>
      <c r="AU364" s="49">
        <v>0</v>
      </c>
      <c r="AV364" s="49">
        <v>526.505</v>
      </c>
      <c r="AW364" s="49">
        <v>0</v>
      </c>
      <c r="AX364" s="49">
        <v>0</v>
      </c>
      <c r="AY364" s="49">
        <v>0</v>
      </c>
      <c r="AZ364" s="49">
        <v>0</v>
      </c>
      <c r="BA364" s="49">
        <v>0</v>
      </c>
      <c r="BB364" s="49">
        <v>0</v>
      </c>
      <c r="BC364" s="49">
        <v>0</v>
      </c>
      <c r="BD364" s="49">
        <v>0</v>
      </c>
      <c r="BE364" s="49">
        <v>781.53099999999995</v>
      </c>
      <c r="BF364" s="49">
        <v>0</v>
      </c>
      <c r="BG364" s="49">
        <v>0</v>
      </c>
      <c r="BH364" s="49">
        <v>0</v>
      </c>
      <c r="BI364" s="49"/>
      <c r="BJ364" s="166"/>
      <c r="BK364" s="166"/>
      <c r="BL364" s="166"/>
      <c r="BM364" s="149">
        <v>0</v>
      </c>
    </row>
    <row r="365" spans="2:65" ht="18" hidden="1" customHeight="1" outlineLevel="3">
      <c r="B365" s="166" t="s">
        <v>1038</v>
      </c>
      <c r="C365" s="166" t="s">
        <v>1142</v>
      </c>
      <c r="D365" s="166" t="s">
        <v>677</v>
      </c>
      <c r="E365" s="167" t="s">
        <v>687</v>
      </c>
      <c r="F365" s="166" t="s">
        <v>1053</v>
      </c>
      <c r="G365" s="49">
        <v>40000</v>
      </c>
      <c r="H365" s="49">
        <v>0</v>
      </c>
      <c r="I365" s="49">
        <v>0</v>
      </c>
      <c r="J365" s="49">
        <v>0</v>
      </c>
      <c r="K365" s="165">
        <v>-40000</v>
      </c>
      <c r="L365" s="152">
        <v>0</v>
      </c>
      <c r="M365" s="49">
        <v>40000</v>
      </c>
      <c r="N365" s="49">
        <v>0</v>
      </c>
      <c r="O365" s="49">
        <v>0</v>
      </c>
      <c r="P365" s="49">
        <v>0</v>
      </c>
      <c r="Q365" s="165">
        <v>-40000</v>
      </c>
      <c r="R365" s="152">
        <v>0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0</v>
      </c>
      <c r="AC365" s="49">
        <v>0</v>
      </c>
      <c r="AD365" s="49">
        <v>0</v>
      </c>
      <c r="AE365" s="49">
        <v>0</v>
      </c>
      <c r="AF365" s="49">
        <v>0</v>
      </c>
      <c r="AG365" s="49">
        <v>0</v>
      </c>
      <c r="AH365" s="49">
        <v>0</v>
      </c>
      <c r="AI365" s="49">
        <v>0</v>
      </c>
      <c r="AJ365" s="49">
        <v>0</v>
      </c>
      <c r="AK365" s="49">
        <v>0</v>
      </c>
      <c r="AL365" s="49">
        <v>0</v>
      </c>
      <c r="AM365" s="49">
        <v>0</v>
      </c>
      <c r="AN365" s="49">
        <v>0</v>
      </c>
      <c r="AO365" s="49">
        <v>0</v>
      </c>
      <c r="AP365" s="49">
        <v>0</v>
      </c>
      <c r="AQ365" s="49">
        <v>0</v>
      </c>
      <c r="AR365" s="49">
        <v>0</v>
      </c>
      <c r="AS365" s="49">
        <v>0</v>
      </c>
      <c r="AT365" s="49">
        <v>0</v>
      </c>
      <c r="AU365" s="49">
        <v>0</v>
      </c>
      <c r="AV365" s="49">
        <v>0</v>
      </c>
      <c r="AW365" s="49">
        <v>0</v>
      </c>
      <c r="AX365" s="49">
        <v>0</v>
      </c>
      <c r="AY365" s="49">
        <v>0</v>
      </c>
      <c r="AZ365" s="49">
        <v>0</v>
      </c>
      <c r="BA365" s="49">
        <v>0</v>
      </c>
      <c r="BB365" s="49">
        <v>0</v>
      </c>
      <c r="BC365" s="49">
        <v>0</v>
      </c>
      <c r="BD365" s="49">
        <v>0</v>
      </c>
      <c r="BE365" s="49">
        <v>0</v>
      </c>
      <c r="BF365" s="49">
        <v>0</v>
      </c>
      <c r="BG365" s="49">
        <v>0</v>
      </c>
      <c r="BH365" s="49">
        <v>0</v>
      </c>
      <c r="BI365" s="49"/>
      <c r="BJ365" s="166"/>
      <c r="BK365" s="166"/>
      <c r="BL365" s="166"/>
      <c r="BM365" s="149">
        <v>0</v>
      </c>
    </row>
    <row r="366" spans="2:65" ht="18" hidden="1" customHeight="1" outlineLevel="3">
      <c r="B366" s="166" t="s">
        <v>1038</v>
      </c>
      <c r="C366" s="166" t="s">
        <v>1142</v>
      </c>
      <c r="D366" s="166" t="s">
        <v>404</v>
      </c>
      <c r="E366" s="167" t="s">
        <v>406</v>
      </c>
      <c r="F366" s="166" t="s">
        <v>1054</v>
      </c>
      <c r="G366" s="49">
        <v>40000</v>
      </c>
      <c r="H366" s="49">
        <v>0</v>
      </c>
      <c r="I366" s="49">
        <v>0</v>
      </c>
      <c r="J366" s="49">
        <v>0</v>
      </c>
      <c r="K366" s="165">
        <v>-40000</v>
      </c>
      <c r="L366" s="152">
        <v>0</v>
      </c>
      <c r="M366" s="49">
        <v>40000</v>
      </c>
      <c r="N366" s="49">
        <v>0</v>
      </c>
      <c r="O366" s="49">
        <v>0</v>
      </c>
      <c r="P366" s="49">
        <v>0</v>
      </c>
      <c r="Q366" s="165">
        <v>-40000</v>
      </c>
      <c r="R366" s="152">
        <v>0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0</v>
      </c>
      <c r="AC366" s="49">
        <v>0</v>
      </c>
      <c r="AD366" s="49">
        <v>0</v>
      </c>
      <c r="AE366" s="49">
        <v>0</v>
      </c>
      <c r="AF366" s="49">
        <v>0</v>
      </c>
      <c r="AG366" s="49">
        <v>0</v>
      </c>
      <c r="AH366" s="49">
        <v>0</v>
      </c>
      <c r="AI366" s="49">
        <v>0</v>
      </c>
      <c r="AJ366" s="49">
        <v>0</v>
      </c>
      <c r="AK366" s="49">
        <v>0</v>
      </c>
      <c r="AL366" s="49">
        <v>0</v>
      </c>
      <c r="AM366" s="49">
        <v>0</v>
      </c>
      <c r="AN366" s="49">
        <v>0</v>
      </c>
      <c r="AO366" s="49">
        <v>0</v>
      </c>
      <c r="AP366" s="49">
        <v>0</v>
      </c>
      <c r="AQ366" s="49">
        <v>0</v>
      </c>
      <c r="AR366" s="49">
        <v>0</v>
      </c>
      <c r="AS366" s="49">
        <v>0</v>
      </c>
      <c r="AT366" s="49">
        <v>0</v>
      </c>
      <c r="AU366" s="49">
        <v>0</v>
      </c>
      <c r="AV366" s="49">
        <v>0</v>
      </c>
      <c r="AW366" s="49">
        <v>0</v>
      </c>
      <c r="AX366" s="49">
        <v>0</v>
      </c>
      <c r="AY366" s="49">
        <v>0</v>
      </c>
      <c r="AZ366" s="49">
        <v>0</v>
      </c>
      <c r="BA366" s="49">
        <v>0</v>
      </c>
      <c r="BB366" s="49">
        <v>0</v>
      </c>
      <c r="BC366" s="49">
        <v>0</v>
      </c>
      <c r="BD366" s="49">
        <v>0</v>
      </c>
      <c r="BE366" s="49">
        <v>0</v>
      </c>
      <c r="BF366" s="49">
        <v>0</v>
      </c>
      <c r="BG366" s="49">
        <v>0</v>
      </c>
      <c r="BH366" s="49">
        <v>0</v>
      </c>
      <c r="BI366" s="49"/>
      <c r="BJ366" s="166"/>
      <c r="BK366" s="166"/>
      <c r="BL366" s="166"/>
      <c r="BM366" s="149">
        <v>0</v>
      </c>
    </row>
    <row r="367" spans="2:65" ht="18" hidden="1" customHeight="1" outlineLevel="3">
      <c r="B367" s="166" t="s">
        <v>1038</v>
      </c>
      <c r="C367" s="166"/>
      <c r="D367" s="166" t="s">
        <v>1200</v>
      </c>
      <c r="E367" s="167" t="s">
        <v>1200</v>
      </c>
      <c r="F367" s="166"/>
      <c r="G367" s="49">
        <v>30000</v>
      </c>
      <c r="H367" s="49">
        <v>0</v>
      </c>
      <c r="I367" s="49">
        <v>0</v>
      </c>
      <c r="J367" s="49">
        <v>0</v>
      </c>
      <c r="K367" s="165">
        <v>-30000</v>
      </c>
      <c r="L367" s="152">
        <v>0</v>
      </c>
      <c r="M367" s="49">
        <v>30000</v>
      </c>
      <c r="N367" s="49">
        <v>0</v>
      </c>
      <c r="O367" s="49">
        <v>0</v>
      </c>
      <c r="P367" s="49">
        <v>0</v>
      </c>
      <c r="Q367" s="165">
        <v>-30000</v>
      </c>
      <c r="R367" s="152">
        <v>0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0</v>
      </c>
      <c r="AC367" s="49">
        <v>0</v>
      </c>
      <c r="AD367" s="49">
        <v>0</v>
      </c>
      <c r="AE367" s="49">
        <v>0</v>
      </c>
      <c r="AF367" s="49">
        <v>0</v>
      </c>
      <c r="AG367" s="49">
        <v>0</v>
      </c>
      <c r="AH367" s="49">
        <v>0</v>
      </c>
      <c r="AI367" s="49">
        <v>0</v>
      </c>
      <c r="AJ367" s="49">
        <v>0</v>
      </c>
      <c r="AK367" s="49">
        <v>0</v>
      </c>
      <c r="AL367" s="49">
        <v>0</v>
      </c>
      <c r="AM367" s="49">
        <v>0</v>
      </c>
      <c r="AN367" s="49">
        <v>0</v>
      </c>
      <c r="AO367" s="49">
        <v>0</v>
      </c>
      <c r="AP367" s="49">
        <v>0</v>
      </c>
      <c r="AQ367" s="49">
        <v>0</v>
      </c>
      <c r="AR367" s="49">
        <v>0</v>
      </c>
      <c r="AS367" s="49">
        <v>0</v>
      </c>
      <c r="AT367" s="49">
        <v>0</v>
      </c>
      <c r="AU367" s="49">
        <v>0</v>
      </c>
      <c r="AV367" s="49">
        <v>0</v>
      </c>
      <c r="AW367" s="49">
        <v>0</v>
      </c>
      <c r="AX367" s="49">
        <v>0</v>
      </c>
      <c r="AY367" s="49">
        <v>0</v>
      </c>
      <c r="AZ367" s="49">
        <v>0</v>
      </c>
      <c r="BA367" s="49">
        <v>0</v>
      </c>
      <c r="BB367" s="49">
        <v>0</v>
      </c>
      <c r="BC367" s="49">
        <v>0</v>
      </c>
      <c r="BD367" s="49">
        <v>0</v>
      </c>
      <c r="BE367" s="49">
        <v>0</v>
      </c>
      <c r="BF367" s="49">
        <v>0</v>
      </c>
      <c r="BG367" s="49">
        <v>0</v>
      </c>
      <c r="BH367" s="49">
        <v>0</v>
      </c>
      <c r="BI367" s="49"/>
      <c r="BJ367" s="166"/>
      <c r="BK367" s="166"/>
      <c r="BL367" s="166"/>
      <c r="BM367" s="149">
        <v>0</v>
      </c>
    </row>
    <row r="368" spans="2:65" ht="18" hidden="1" customHeight="1" outlineLevel="3">
      <c r="B368" s="166" t="s">
        <v>1038</v>
      </c>
      <c r="C368" s="166" t="s">
        <v>1142</v>
      </c>
      <c r="D368" s="166" t="s">
        <v>573</v>
      </c>
      <c r="E368" s="167" t="s">
        <v>1055</v>
      </c>
      <c r="F368" s="166" t="s">
        <v>1056</v>
      </c>
      <c r="G368" s="49">
        <v>40000</v>
      </c>
      <c r="H368" s="49">
        <v>0</v>
      </c>
      <c r="I368" s="49">
        <v>0</v>
      </c>
      <c r="J368" s="49">
        <v>0</v>
      </c>
      <c r="K368" s="165">
        <v>-40000</v>
      </c>
      <c r="L368" s="152">
        <v>0</v>
      </c>
      <c r="M368" s="49">
        <v>40000</v>
      </c>
      <c r="N368" s="49">
        <v>0</v>
      </c>
      <c r="O368" s="49">
        <v>0</v>
      </c>
      <c r="P368" s="49">
        <v>0</v>
      </c>
      <c r="Q368" s="165">
        <v>-40000</v>
      </c>
      <c r="R368" s="152">
        <v>0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0</v>
      </c>
      <c r="AC368" s="49">
        <v>0</v>
      </c>
      <c r="AD368" s="49">
        <v>0</v>
      </c>
      <c r="AE368" s="49">
        <v>0</v>
      </c>
      <c r="AF368" s="49">
        <v>0</v>
      </c>
      <c r="AG368" s="49">
        <v>0</v>
      </c>
      <c r="AH368" s="49">
        <v>0</v>
      </c>
      <c r="AI368" s="49">
        <v>0</v>
      </c>
      <c r="AJ368" s="49">
        <v>0</v>
      </c>
      <c r="AK368" s="49">
        <v>0</v>
      </c>
      <c r="AL368" s="49">
        <v>0</v>
      </c>
      <c r="AM368" s="49">
        <v>0</v>
      </c>
      <c r="AN368" s="49">
        <v>0</v>
      </c>
      <c r="AO368" s="49">
        <v>0</v>
      </c>
      <c r="AP368" s="49">
        <v>0</v>
      </c>
      <c r="AQ368" s="49">
        <v>0</v>
      </c>
      <c r="AR368" s="49">
        <v>0</v>
      </c>
      <c r="AS368" s="49">
        <v>0</v>
      </c>
      <c r="AT368" s="49">
        <v>0</v>
      </c>
      <c r="AU368" s="49">
        <v>0</v>
      </c>
      <c r="AV368" s="49">
        <v>0</v>
      </c>
      <c r="AW368" s="49">
        <v>0</v>
      </c>
      <c r="AX368" s="49">
        <v>0</v>
      </c>
      <c r="AY368" s="49">
        <v>0</v>
      </c>
      <c r="AZ368" s="49">
        <v>0</v>
      </c>
      <c r="BA368" s="49">
        <v>0</v>
      </c>
      <c r="BB368" s="49">
        <v>0</v>
      </c>
      <c r="BC368" s="49">
        <v>0</v>
      </c>
      <c r="BD368" s="49">
        <v>0</v>
      </c>
      <c r="BE368" s="49">
        <v>0</v>
      </c>
      <c r="BF368" s="49">
        <v>0</v>
      </c>
      <c r="BG368" s="49">
        <v>0</v>
      </c>
      <c r="BH368" s="49">
        <v>0</v>
      </c>
      <c r="BI368" s="49"/>
      <c r="BJ368" s="166"/>
      <c r="BK368" s="166"/>
      <c r="BL368" s="166"/>
      <c r="BM368" s="149">
        <v>0</v>
      </c>
    </row>
    <row r="369" spans="2:65" ht="18" hidden="1" customHeight="1" outlineLevel="3">
      <c r="B369" s="166" t="s">
        <v>1038</v>
      </c>
      <c r="C369" s="166" t="s">
        <v>1142</v>
      </c>
      <c r="D369" s="166" t="s">
        <v>625</v>
      </c>
      <c r="E369" s="167" t="s">
        <v>1057</v>
      </c>
      <c r="F369" s="166" t="s">
        <v>1058</v>
      </c>
      <c r="G369" s="49">
        <v>30000</v>
      </c>
      <c r="H369" s="49">
        <v>0</v>
      </c>
      <c r="I369" s="49">
        <v>0</v>
      </c>
      <c r="J369" s="49">
        <v>0</v>
      </c>
      <c r="K369" s="165">
        <v>-30000</v>
      </c>
      <c r="L369" s="152">
        <v>0</v>
      </c>
      <c r="M369" s="49">
        <v>30000</v>
      </c>
      <c r="N369" s="49">
        <v>0</v>
      </c>
      <c r="O369" s="49">
        <v>0</v>
      </c>
      <c r="P369" s="49">
        <v>0</v>
      </c>
      <c r="Q369" s="165">
        <v>-30000</v>
      </c>
      <c r="R369" s="152">
        <v>0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0</v>
      </c>
      <c r="AC369" s="49">
        <v>0</v>
      </c>
      <c r="AD369" s="49">
        <v>0</v>
      </c>
      <c r="AE369" s="49">
        <v>0</v>
      </c>
      <c r="AF369" s="49">
        <v>0</v>
      </c>
      <c r="AG369" s="49">
        <v>0</v>
      </c>
      <c r="AH369" s="49">
        <v>0</v>
      </c>
      <c r="AI369" s="49">
        <v>0</v>
      </c>
      <c r="AJ369" s="49">
        <v>0</v>
      </c>
      <c r="AK369" s="49">
        <v>0</v>
      </c>
      <c r="AL369" s="49">
        <v>0</v>
      </c>
      <c r="AM369" s="49">
        <v>0</v>
      </c>
      <c r="AN369" s="49">
        <v>0</v>
      </c>
      <c r="AO369" s="49">
        <v>0</v>
      </c>
      <c r="AP369" s="49">
        <v>0</v>
      </c>
      <c r="AQ369" s="49">
        <v>0</v>
      </c>
      <c r="AR369" s="49">
        <v>0</v>
      </c>
      <c r="AS369" s="49">
        <v>0</v>
      </c>
      <c r="AT369" s="49">
        <v>0</v>
      </c>
      <c r="AU369" s="49">
        <v>0</v>
      </c>
      <c r="AV369" s="49">
        <v>0</v>
      </c>
      <c r="AW369" s="49">
        <v>0</v>
      </c>
      <c r="AX369" s="49">
        <v>0</v>
      </c>
      <c r="AY369" s="49">
        <v>0</v>
      </c>
      <c r="AZ369" s="49">
        <v>0</v>
      </c>
      <c r="BA369" s="49">
        <v>0</v>
      </c>
      <c r="BB369" s="49">
        <v>0</v>
      </c>
      <c r="BC369" s="49">
        <v>0</v>
      </c>
      <c r="BD369" s="49">
        <v>0</v>
      </c>
      <c r="BE369" s="49">
        <v>0</v>
      </c>
      <c r="BF369" s="49">
        <v>0</v>
      </c>
      <c r="BG369" s="49">
        <v>0</v>
      </c>
      <c r="BH369" s="49">
        <v>0</v>
      </c>
      <c r="BI369" s="49"/>
      <c r="BJ369" s="166"/>
      <c r="BK369" s="166"/>
      <c r="BL369" s="166"/>
      <c r="BM369" s="149">
        <v>0</v>
      </c>
    </row>
    <row r="370" spans="2:65" ht="18" hidden="1" customHeight="1" outlineLevel="3">
      <c r="B370" s="166" t="s">
        <v>1038</v>
      </c>
      <c r="C370" s="166" t="s">
        <v>618</v>
      </c>
      <c r="D370" s="166" t="s">
        <v>738</v>
      </c>
      <c r="E370" s="167" t="s">
        <v>752</v>
      </c>
      <c r="F370" s="166"/>
      <c r="G370" s="49">
        <v>40000</v>
      </c>
      <c r="H370" s="49">
        <v>86492.213000000003</v>
      </c>
      <c r="I370" s="49">
        <v>0</v>
      </c>
      <c r="J370" s="49">
        <v>86492.213000000003</v>
      </c>
      <c r="K370" s="165">
        <v>46492.213000000003</v>
      </c>
      <c r="L370" s="152">
        <v>2.1623053250000002</v>
      </c>
      <c r="M370" s="49">
        <v>40000</v>
      </c>
      <c r="N370" s="49">
        <v>86492.213000000003</v>
      </c>
      <c r="O370" s="49">
        <v>0</v>
      </c>
      <c r="P370" s="49">
        <v>86492.213000000003</v>
      </c>
      <c r="Q370" s="165">
        <v>46492.213000000003</v>
      </c>
      <c r="R370" s="152">
        <v>2.1623053250000002</v>
      </c>
      <c r="S370" s="49">
        <v>0</v>
      </c>
      <c r="T370" s="49">
        <v>0</v>
      </c>
      <c r="U370" s="49">
        <v>0</v>
      </c>
      <c r="V370" s="49">
        <v>38610.39</v>
      </c>
      <c r="W370" s="49">
        <v>0</v>
      </c>
      <c r="X370" s="49">
        <v>822.66600000000005</v>
      </c>
      <c r="Y370" s="49">
        <v>42997.936000000002</v>
      </c>
      <c r="Z370" s="49">
        <v>0</v>
      </c>
      <c r="AA370" s="49">
        <v>0</v>
      </c>
      <c r="AB370" s="49">
        <v>0</v>
      </c>
      <c r="AC370" s="49">
        <v>0</v>
      </c>
      <c r="AD370" s="49">
        <v>0</v>
      </c>
      <c r="AE370" s="49">
        <v>0</v>
      </c>
      <c r="AF370" s="49">
        <v>0</v>
      </c>
      <c r="AG370" s="49">
        <v>0</v>
      </c>
      <c r="AH370" s="49">
        <v>0</v>
      </c>
      <c r="AI370" s="49">
        <v>526.505</v>
      </c>
      <c r="AJ370" s="49">
        <v>526.505</v>
      </c>
      <c r="AK370" s="49">
        <v>0</v>
      </c>
      <c r="AL370" s="49">
        <v>0</v>
      </c>
      <c r="AM370" s="49">
        <v>877.50900000000001</v>
      </c>
      <c r="AN370" s="49">
        <v>0</v>
      </c>
      <c r="AO370" s="49">
        <v>0</v>
      </c>
      <c r="AP370" s="49">
        <v>822.66600000000005</v>
      </c>
      <c r="AQ370" s="49">
        <v>0</v>
      </c>
      <c r="AR370" s="49">
        <v>0</v>
      </c>
      <c r="AS370" s="49">
        <v>0</v>
      </c>
      <c r="AT370" s="49">
        <v>0</v>
      </c>
      <c r="AU370" s="49">
        <v>0</v>
      </c>
      <c r="AV370" s="49">
        <v>526.505</v>
      </c>
      <c r="AW370" s="49">
        <v>0</v>
      </c>
      <c r="AX370" s="49">
        <v>0</v>
      </c>
      <c r="AY370" s="49">
        <v>0</v>
      </c>
      <c r="AZ370" s="49">
        <v>0</v>
      </c>
      <c r="BA370" s="49">
        <v>0</v>
      </c>
      <c r="BB370" s="49">
        <v>0</v>
      </c>
      <c r="BC370" s="49">
        <v>0</v>
      </c>
      <c r="BD370" s="49">
        <v>0</v>
      </c>
      <c r="BE370" s="49">
        <v>781.53099999999995</v>
      </c>
      <c r="BF370" s="49">
        <v>0</v>
      </c>
      <c r="BG370" s="49">
        <v>0</v>
      </c>
      <c r="BH370" s="49">
        <v>0</v>
      </c>
      <c r="BI370" s="49"/>
      <c r="BJ370" s="166"/>
      <c r="BK370" s="166"/>
      <c r="BL370" s="166"/>
      <c r="BM370" s="149">
        <v>1.4551915228366852E-11</v>
      </c>
    </row>
    <row r="371" spans="2:65" ht="18" hidden="1" customHeight="1" outlineLevel="3">
      <c r="B371" s="166" t="s">
        <v>1038</v>
      </c>
      <c r="C371" s="166"/>
      <c r="D371" s="166" t="s">
        <v>1201</v>
      </c>
      <c r="E371" s="167" t="s">
        <v>1201</v>
      </c>
      <c r="F371" s="166"/>
      <c r="G371" s="49">
        <v>20000</v>
      </c>
      <c r="H371" s="49">
        <v>0</v>
      </c>
      <c r="I371" s="49">
        <v>0</v>
      </c>
      <c r="J371" s="49">
        <v>0</v>
      </c>
      <c r="K371" s="165">
        <v>-20000</v>
      </c>
      <c r="L371" s="152">
        <v>0</v>
      </c>
      <c r="M371" s="49">
        <v>20000</v>
      </c>
      <c r="N371" s="49">
        <v>0</v>
      </c>
      <c r="O371" s="49">
        <v>0</v>
      </c>
      <c r="P371" s="49">
        <v>0</v>
      </c>
      <c r="Q371" s="165">
        <v>-20000</v>
      </c>
      <c r="R371" s="152">
        <v>0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0</v>
      </c>
      <c r="AC371" s="49">
        <v>0</v>
      </c>
      <c r="AD371" s="49">
        <v>0</v>
      </c>
      <c r="AE371" s="49">
        <v>0</v>
      </c>
      <c r="AF371" s="49">
        <v>0</v>
      </c>
      <c r="AG371" s="49">
        <v>0</v>
      </c>
      <c r="AH371" s="49">
        <v>0</v>
      </c>
      <c r="AI371" s="49">
        <v>0</v>
      </c>
      <c r="AJ371" s="49">
        <v>0</v>
      </c>
      <c r="AK371" s="49">
        <v>0</v>
      </c>
      <c r="AL371" s="49">
        <v>0</v>
      </c>
      <c r="AM371" s="49">
        <v>0</v>
      </c>
      <c r="AN371" s="49">
        <v>0</v>
      </c>
      <c r="AO371" s="49">
        <v>0</v>
      </c>
      <c r="AP371" s="49">
        <v>0</v>
      </c>
      <c r="AQ371" s="49">
        <v>0</v>
      </c>
      <c r="AR371" s="49">
        <v>0</v>
      </c>
      <c r="AS371" s="49">
        <v>0</v>
      </c>
      <c r="AT371" s="49">
        <v>0</v>
      </c>
      <c r="AU371" s="49">
        <v>0</v>
      </c>
      <c r="AV371" s="49">
        <v>0</v>
      </c>
      <c r="AW371" s="49">
        <v>0</v>
      </c>
      <c r="AX371" s="49">
        <v>0</v>
      </c>
      <c r="AY371" s="49">
        <v>0</v>
      </c>
      <c r="AZ371" s="49">
        <v>0</v>
      </c>
      <c r="BA371" s="49">
        <v>0</v>
      </c>
      <c r="BB371" s="49">
        <v>0</v>
      </c>
      <c r="BC371" s="49">
        <v>0</v>
      </c>
      <c r="BD371" s="49">
        <v>0</v>
      </c>
      <c r="BE371" s="49">
        <v>0</v>
      </c>
      <c r="BF371" s="49">
        <v>0</v>
      </c>
      <c r="BG371" s="49">
        <v>0</v>
      </c>
      <c r="BH371" s="49">
        <v>0</v>
      </c>
      <c r="BI371" s="49"/>
      <c r="BJ371" s="166"/>
      <c r="BK371" s="166"/>
      <c r="BL371" s="166"/>
      <c r="BM371" s="149">
        <v>0</v>
      </c>
    </row>
    <row r="372" spans="2:65" ht="18" hidden="1" customHeight="1" outlineLevel="3">
      <c r="B372" s="166" t="s">
        <v>1038</v>
      </c>
      <c r="C372" s="166" t="s">
        <v>618</v>
      </c>
      <c r="D372" s="166" t="s">
        <v>1110</v>
      </c>
      <c r="E372" s="167" t="s">
        <v>761</v>
      </c>
      <c r="F372" s="166"/>
      <c r="G372" s="49">
        <v>30000</v>
      </c>
      <c r="H372" s="49">
        <v>0</v>
      </c>
      <c r="I372" s="49">
        <v>0</v>
      </c>
      <c r="J372" s="49">
        <v>0</v>
      </c>
      <c r="K372" s="165">
        <v>-30000</v>
      </c>
      <c r="L372" s="152">
        <v>0</v>
      </c>
      <c r="M372" s="49">
        <v>30000</v>
      </c>
      <c r="N372" s="49">
        <v>0</v>
      </c>
      <c r="O372" s="49">
        <v>0</v>
      </c>
      <c r="P372" s="49">
        <v>0</v>
      </c>
      <c r="Q372" s="165">
        <v>-30000</v>
      </c>
      <c r="R372" s="152">
        <v>0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0</v>
      </c>
      <c r="AC372" s="49">
        <v>0</v>
      </c>
      <c r="AD372" s="49">
        <v>0</v>
      </c>
      <c r="AE372" s="49">
        <v>0</v>
      </c>
      <c r="AF372" s="49">
        <v>0</v>
      </c>
      <c r="AG372" s="49">
        <v>0</v>
      </c>
      <c r="AH372" s="49">
        <v>0</v>
      </c>
      <c r="AI372" s="49">
        <v>0</v>
      </c>
      <c r="AJ372" s="49">
        <v>0</v>
      </c>
      <c r="AK372" s="49">
        <v>0</v>
      </c>
      <c r="AL372" s="49">
        <v>0</v>
      </c>
      <c r="AM372" s="49">
        <v>0</v>
      </c>
      <c r="AN372" s="49">
        <v>0</v>
      </c>
      <c r="AO372" s="49">
        <v>0</v>
      </c>
      <c r="AP372" s="49">
        <v>0</v>
      </c>
      <c r="AQ372" s="49">
        <v>0</v>
      </c>
      <c r="AR372" s="49">
        <v>0</v>
      </c>
      <c r="AS372" s="49">
        <v>0</v>
      </c>
      <c r="AT372" s="49">
        <v>0</v>
      </c>
      <c r="AU372" s="49">
        <v>0</v>
      </c>
      <c r="AV372" s="49">
        <v>0</v>
      </c>
      <c r="AW372" s="49">
        <v>0</v>
      </c>
      <c r="AX372" s="49">
        <v>0</v>
      </c>
      <c r="AY372" s="49">
        <v>0</v>
      </c>
      <c r="AZ372" s="49">
        <v>0</v>
      </c>
      <c r="BA372" s="49">
        <v>0</v>
      </c>
      <c r="BB372" s="49">
        <v>0</v>
      </c>
      <c r="BC372" s="49">
        <v>0</v>
      </c>
      <c r="BD372" s="49">
        <v>0</v>
      </c>
      <c r="BE372" s="49">
        <v>0</v>
      </c>
      <c r="BF372" s="49">
        <v>0</v>
      </c>
      <c r="BG372" s="49">
        <v>0</v>
      </c>
      <c r="BH372" s="49">
        <v>0</v>
      </c>
      <c r="BI372" s="49"/>
      <c r="BJ372" s="166"/>
      <c r="BK372" s="166"/>
      <c r="BL372" s="166"/>
      <c r="BM372" s="149">
        <v>0</v>
      </c>
    </row>
    <row r="373" spans="2:65" ht="18" hidden="1" customHeight="1" outlineLevel="3">
      <c r="B373" s="166" t="s">
        <v>1038</v>
      </c>
      <c r="C373" s="166" t="s">
        <v>1142</v>
      </c>
      <c r="D373" s="166" t="s">
        <v>760</v>
      </c>
      <c r="E373" s="167" t="s">
        <v>777</v>
      </c>
      <c r="F373" s="166"/>
      <c r="G373" s="49">
        <v>60000</v>
      </c>
      <c r="H373" s="49">
        <v>0</v>
      </c>
      <c r="I373" s="49">
        <v>0</v>
      </c>
      <c r="J373" s="49">
        <v>0</v>
      </c>
      <c r="K373" s="165">
        <v>-60000</v>
      </c>
      <c r="L373" s="152">
        <v>0</v>
      </c>
      <c r="M373" s="49">
        <v>60000</v>
      </c>
      <c r="N373" s="49">
        <v>0</v>
      </c>
      <c r="O373" s="49">
        <v>0</v>
      </c>
      <c r="P373" s="49">
        <v>0</v>
      </c>
      <c r="Q373" s="165">
        <v>-60000</v>
      </c>
      <c r="R373" s="152">
        <v>0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0</v>
      </c>
      <c r="AC373" s="49">
        <v>0</v>
      </c>
      <c r="AD373" s="49">
        <v>0</v>
      </c>
      <c r="AE373" s="49">
        <v>0</v>
      </c>
      <c r="AF373" s="49">
        <v>0</v>
      </c>
      <c r="AG373" s="49">
        <v>0</v>
      </c>
      <c r="AH373" s="49">
        <v>0</v>
      </c>
      <c r="AI373" s="49">
        <v>0</v>
      </c>
      <c r="AJ373" s="49">
        <v>0</v>
      </c>
      <c r="AK373" s="49">
        <v>0</v>
      </c>
      <c r="AL373" s="49">
        <v>0</v>
      </c>
      <c r="AM373" s="49">
        <v>0</v>
      </c>
      <c r="AN373" s="49">
        <v>0</v>
      </c>
      <c r="AO373" s="49">
        <v>0</v>
      </c>
      <c r="AP373" s="49">
        <v>0</v>
      </c>
      <c r="AQ373" s="49">
        <v>0</v>
      </c>
      <c r="AR373" s="49">
        <v>0</v>
      </c>
      <c r="AS373" s="49">
        <v>0</v>
      </c>
      <c r="AT373" s="49">
        <v>0</v>
      </c>
      <c r="AU373" s="49">
        <v>0</v>
      </c>
      <c r="AV373" s="49">
        <v>0</v>
      </c>
      <c r="AW373" s="49">
        <v>0</v>
      </c>
      <c r="AX373" s="49">
        <v>0</v>
      </c>
      <c r="AY373" s="49">
        <v>0</v>
      </c>
      <c r="AZ373" s="49">
        <v>0</v>
      </c>
      <c r="BA373" s="49">
        <v>0</v>
      </c>
      <c r="BB373" s="49">
        <v>0</v>
      </c>
      <c r="BC373" s="49">
        <v>0</v>
      </c>
      <c r="BD373" s="49">
        <v>0</v>
      </c>
      <c r="BE373" s="49">
        <v>0</v>
      </c>
      <c r="BF373" s="49">
        <v>0</v>
      </c>
      <c r="BG373" s="49">
        <v>0</v>
      </c>
      <c r="BH373" s="49">
        <v>0</v>
      </c>
      <c r="BI373" s="49"/>
      <c r="BJ373" s="166"/>
      <c r="BK373" s="166"/>
      <c r="BL373" s="166"/>
      <c r="BM373" s="149">
        <v>0</v>
      </c>
    </row>
    <row r="374" spans="2:65" ht="18" hidden="1" customHeight="1" outlineLevel="3">
      <c r="B374" s="166" t="s">
        <v>1038</v>
      </c>
      <c r="C374" s="166"/>
      <c r="D374" s="166" t="s">
        <v>1202</v>
      </c>
      <c r="E374" s="167" t="s">
        <v>1202</v>
      </c>
      <c r="F374" s="166"/>
      <c r="G374" s="49">
        <v>20000</v>
      </c>
      <c r="H374" s="49">
        <v>0</v>
      </c>
      <c r="I374" s="49">
        <v>0</v>
      </c>
      <c r="J374" s="49">
        <v>0</v>
      </c>
      <c r="K374" s="165">
        <v>-20000</v>
      </c>
      <c r="L374" s="152">
        <v>0</v>
      </c>
      <c r="M374" s="49">
        <v>20000</v>
      </c>
      <c r="N374" s="49">
        <v>0</v>
      </c>
      <c r="O374" s="49">
        <v>0</v>
      </c>
      <c r="P374" s="49">
        <v>0</v>
      </c>
      <c r="Q374" s="165">
        <v>-20000</v>
      </c>
      <c r="R374" s="152">
        <v>0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0</v>
      </c>
      <c r="AC374" s="49">
        <v>0</v>
      </c>
      <c r="AD374" s="49">
        <v>0</v>
      </c>
      <c r="AE374" s="49">
        <v>0</v>
      </c>
      <c r="AF374" s="49">
        <v>0</v>
      </c>
      <c r="AG374" s="49">
        <v>0</v>
      </c>
      <c r="AH374" s="49">
        <v>0</v>
      </c>
      <c r="AI374" s="49">
        <v>0</v>
      </c>
      <c r="AJ374" s="49">
        <v>0</v>
      </c>
      <c r="AK374" s="49">
        <v>0</v>
      </c>
      <c r="AL374" s="49">
        <v>0</v>
      </c>
      <c r="AM374" s="49">
        <v>0</v>
      </c>
      <c r="AN374" s="49">
        <v>0</v>
      </c>
      <c r="AO374" s="49">
        <v>0</v>
      </c>
      <c r="AP374" s="49">
        <v>0</v>
      </c>
      <c r="AQ374" s="49">
        <v>0</v>
      </c>
      <c r="AR374" s="49">
        <v>0</v>
      </c>
      <c r="AS374" s="49">
        <v>0</v>
      </c>
      <c r="AT374" s="49">
        <v>0</v>
      </c>
      <c r="AU374" s="49">
        <v>0</v>
      </c>
      <c r="AV374" s="49">
        <v>0</v>
      </c>
      <c r="AW374" s="49">
        <v>0</v>
      </c>
      <c r="AX374" s="49">
        <v>0</v>
      </c>
      <c r="AY374" s="49">
        <v>0</v>
      </c>
      <c r="AZ374" s="49">
        <v>0</v>
      </c>
      <c r="BA374" s="49">
        <v>0</v>
      </c>
      <c r="BB374" s="49">
        <v>0</v>
      </c>
      <c r="BC374" s="49">
        <v>0</v>
      </c>
      <c r="BD374" s="49">
        <v>0</v>
      </c>
      <c r="BE374" s="49">
        <v>0</v>
      </c>
      <c r="BF374" s="49">
        <v>0</v>
      </c>
      <c r="BG374" s="49">
        <v>0</v>
      </c>
      <c r="BH374" s="49">
        <v>0</v>
      </c>
      <c r="BI374" s="49"/>
      <c r="BJ374" s="166"/>
      <c r="BK374" s="166"/>
      <c r="BL374" s="166"/>
      <c r="BM374" s="149">
        <v>0</v>
      </c>
    </row>
    <row r="375" spans="2:65" ht="18" hidden="1" customHeight="1" outlineLevel="3">
      <c r="B375" s="166" t="s">
        <v>1038</v>
      </c>
      <c r="C375" s="166" t="s">
        <v>618</v>
      </c>
      <c r="D375" s="166" t="s">
        <v>1059</v>
      </c>
      <c r="E375" s="167" t="s">
        <v>1060</v>
      </c>
      <c r="F375" s="166"/>
      <c r="G375" s="49">
        <v>30000</v>
      </c>
      <c r="H375" s="49">
        <v>0</v>
      </c>
      <c r="I375" s="49">
        <v>0</v>
      </c>
      <c r="J375" s="49">
        <v>0</v>
      </c>
      <c r="K375" s="165">
        <v>-30000</v>
      </c>
      <c r="L375" s="152">
        <v>0</v>
      </c>
      <c r="M375" s="49">
        <v>30000</v>
      </c>
      <c r="N375" s="49">
        <v>0</v>
      </c>
      <c r="O375" s="49">
        <v>0</v>
      </c>
      <c r="P375" s="49">
        <v>0</v>
      </c>
      <c r="Q375" s="165">
        <v>-30000</v>
      </c>
      <c r="R375" s="152">
        <v>0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0</v>
      </c>
      <c r="AC375" s="49">
        <v>0</v>
      </c>
      <c r="AD375" s="49">
        <v>0</v>
      </c>
      <c r="AE375" s="49">
        <v>0</v>
      </c>
      <c r="AF375" s="49">
        <v>0</v>
      </c>
      <c r="AG375" s="49">
        <v>0</v>
      </c>
      <c r="AH375" s="49">
        <v>0</v>
      </c>
      <c r="AI375" s="49">
        <v>0</v>
      </c>
      <c r="AJ375" s="49">
        <v>0</v>
      </c>
      <c r="AK375" s="49">
        <v>0</v>
      </c>
      <c r="AL375" s="49">
        <v>0</v>
      </c>
      <c r="AM375" s="49">
        <v>0</v>
      </c>
      <c r="AN375" s="49">
        <v>0</v>
      </c>
      <c r="AO375" s="49">
        <v>0</v>
      </c>
      <c r="AP375" s="49">
        <v>0</v>
      </c>
      <c r="AQ375" s="49">
        <v>0</v>
      </c>
      <c r="AR375" s="49">
        <v>0</v>
      </c>
      <c r="AS375" s="49">
        <v>0</v>
      </c>
      <c r="AT375" s="49">
        <v>0</v>
      </c>
      <c r="AU375" s="49">
        <v>0</v>
      </c>
      <c r="AV375" s="49">
        <v>0</v>
      </c>
      <c r="AW375" s="49">
        <v>0</v>
      </c>
      <c r="AX375" s="49">
        <v>0</v>
      </c>
      <c r="AY375" s="49">
        <v>0</v>
      </c>
      <c r="AZ375" s="49">
        <v>0</v>
      </c>
      <c r="BA375" s="49">
        <v>0</v>
      </c>
      <c r="BB375" s="49">
        <v>0</v>
      </c>
      <c r="BC375" s="49">
        <v>0</v>
      </c>
      <c r="BD375" s="49">
        <v>0</v>
      </c>
      <c r="BE375" s="49">
        <v>0</v>
      </c>
      <c r="BF375" s="49">
        <v>0</v>
      </c>
      <c r="BG375" s="49">
        <v>0</v>
      </c>
      <c r="BH375" s="49">
        <v>0</v>
      </c>
      <c r="BI375" s="49"/>
      <c r="BJ375" s="166"/>
      <c r="BK375" s="166"/>
      <c r="BL375" s="166"/>
      <c r="BM375" s="149">
        <v>0</v>
      </c>
    </row>
    <row r="376" spans="2:65" ht="18" hidden="1" customHeight="1" outlineLevel="3">
      <c r="B376" s="166" t="s">
        <v>1038</v>
      </c>
      <c r="C376" s="166"/>
      <c r="D376" s="166" t="s">
        <v>1203</v>
      </c>
      <c r="E376" s="167" t="s">
        <v>1203</v>
      </c>
      <c r="F376" s="166"/>
      <c r="G376" s="49">
        <v>20000</v>
      </c>
      <c r="H376" s="49">
        <v>0</v>
      </c>
      <c r="I376" s="49">
        <v>0</v>
      </c>
      <c r="J376" s="49">
        <v>0</v>
      </c>
      <c r="K376" s="165">
        <v>-20000</v>
      </c>
      <c r="L376" s="152">
        <v>0</v>
      </c>
      <c r="M376" s="49">
        <v>20000</v>
      </c>
      <c r="N376" s="49">
        <v>0</v>
      </c>
      <c r="O376" s="49">
        <v>0</v>
      </c>
      <c r="P376" s="49">
        <v>0</v>
      </c>
      <c r="Q376" s="165">
        <v>-20000</v>
      </c>
      <c r="R376" s="152">
        <v>0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0</v>
      </c>
      <c r="AC376" s="49">
        <v>0</v>
      </c>
      <c r="AD376" s="49">
        <v>0</v>
      </c>
      <c r="AE376" s="49">
        <v>0</v>
      </c>
      <c r="AF376" s="49">
        <v>0</v>
      </c>
      <c r="AG376" s="49">
        <v>0</v>
      </c>
      <c r="AH376" s="49">
        <v>0</v>
      </c>
      <c r="AI376" s="49">
        <v>0</v>
      </c>
      <c r="AJ376" s="49">
        <v>0</v>
      </c>
      <c r="AK376" s="49">
        <v>0</v>
      </c>
      <c r="AL376" s="49">
        <v>0</v>
      </c>
      <c r="AM376" s="49">
        <v>0</v>
      </c>
      <c r="AN376" s="49">
        <v>0</v>
      </c>
      <c r="AO376" s="49">
        <v>0</v>
      </c>
      <c r="AP376" s="49">
        <v>0</v>
      </c>
      <c r="AQ376" s="49">
        <v>0</v>
      </c>
      <c r="AR376" s="49">
        <v>0</v>
      </c>
      <c r="AS376" s="49">
        <v>0</v>
      </c>
      <c r="AT376" s="49">
        <v>0</v>
      </c>
      <c r="AU376" s="49">
        <v>0</v>
      </c>
      <c r="AV376" s="49">
        <v>0</v>
      </c>
      <c r="AW376" s="49">
        <v>0</v>
      </c>
      <c r="AX376" s="49">
        <v>0</v>
      </c>
      <c r="AY376" s="49">
        <v>0</v>
      </c>
      <c r="AZ376" s="49">
        <v>0</v>
      </c>
      <c r="BA376" s="49">
        <v>0</v>
      </c>
      <c r="BB376" s="49">
        <v>0</v>
      </c>
      <c r="BC376" s="49">
        <v>0</v>
      </c>
      <c r="BD376" s="49">
        <v>0</v>
      </c>
      <c r="BE376" s="49">
        <v>0</v>
      </c>
      <c r="BF376" s="49">
        <v>0</v>
      </c>
      <c r="BG376" s="49">
        <v>0</v>
      </c>
      <c r="BH376" s="49">
        <v>0</v>
      </c>
      <c r="BI376" s="49"/>
      <c r="BJ376" s="166"/>
      <c r="BK376" s="166"/>
      <c r="BL376" s="166"/>
      <c r="BM376" s="149">
        <v>0</v>
      </c>
    </row>
    <row r="377" spans="2:65" ht="18" hidden="1" customHeight="1" outlineLevel="3">
      <c r="B377" s="166" t="s">
        <v>1038</v>
      </c>
      <c r="C377" s="166" t="s">
        <v>1142</v>
      </c>
      <c r="D377" s="166" t="s">
        <v>1204</v>
      </c>
      <c r="E377" s="167" t="s">
        <v>1205</v>
      </c>
      <c r="F377" s="166"/>
      <c r="G377" s="49">
        <v>40000</v>
      </c>
      <c r="H377" s="49">
        <v>64099.28</v>
      </c>
      <c r="I377" s="49">
        <v>0</v>
      </c>
      <c r="J377" s="49">
        <v>64099.28</v>
      </c>
      <c r="K377" s="165">
        <v>24099.279999999999</v>
      </c>
      <c r="L377" s="152">
        <v>1.602482</v>
      </c>
      <c r="M377" s="49">
        <v>40000</v>
      </c>
      <c r="N377" s="49">
        <v>64099.28</v>
      </c>
      <c r="O377" s="49">
        <v>0</v>
      </c>
      <c r="P377" s="49">
        <v>64099.28</v>
      </c>
      <c r="Q377" s="165">
        <v>24099.279999999999</v>
      </c>
      <c r="R377" s="152">
        <v>1.602482</v>
      </c>
      <c r="S377" s="49">
        <v>0</v>
      </c>
      <c r="T377" s="49">
        <v>0</v>
      </c>
      <c r="U377" s="49">
        <v>0</v>
      </c>
      <c r="V377" s="49">
        <v>40365.406000000003</v>
      </c>
      <c r="W377" s="49">
        <v>0</v>
      </c>
      <c r="X377" s="49">
        <v>0</v>
      </c>
      <c r="Y377" s="49">
        <v>17550.177</v>
      </c>
      <c r="Z377" s="49">
        <v>0</v>
      </c>
      <c r="AA377" s="49">
        <v>0</v>
      </c>
      <c r="AB377" s="49">
        <v>0</v>
      </c>
      <c r="AC377" s="49">
        <v>0</v>
      </c>
      <c r="AD377" s="49">
        <v>0</v>
      </c>
      <c r="AE377" s="49">
        <v>0</v>
      </c>
      <c r="AF377" s="49">
        <v>0</v>
      </c>
      <c r="AG377" s="49">
        <v>0</v>
      </c>
      <c r="AH377" s="49">
        <v>0</v>
      </c>
      <c r="AI377" s="49">
        <v>877.50900000000001</v>
      </c>
      <c r="AJ377" s="49">
        <v>877.50900000000001</v>
      </c>
      <c r="AK377" s="49">
        <v>0</v>
      </c>
      <c r="AL377" s="49">
        <v>0</v>
      </c>
      <c r="AM377" s="49">
        <v>877.50900000000001</v>
      </c>
      <c r="AN377" s="49">
        <v>0</v>
      </c>
      <c r="AO377" s="49">
        <v>0</v>
      </c>
      <c r="AP377" s="49">
        <v>1371.11</v>
      </c>
      <c r="AQ377" s="49">
        <v>0</v>
      </c>
      <c r="AR377" s="49">
        <v>0</v>
      </c>
      <c r="AS377" s="49">
        <v>0</v>
      </c>
      <c r="AT377" s="49">
        <v>0</v>
      </c>
      <c r="AU377" s="49">
        <v>0</v>
      </c>
      <c r="AV377" s="49">
        <v>877.50900000000001</v>
      </c>
      <c r="AW377" s="49">
        <v>0</v>
      </c>
      <c r="AX377" s="49">
        <v>0</v>
      </c>
      <c r="AY377" s="49">
        <v>0</v>
      </c>
      <c r="AZ377" s="49">
        <v>0</v>
      </c>
      <c r="BA377" s="49">
        <v>0</v>
      </c>
      <c r="BB377" s="49">
        <v>0</v>
      </c>
      <c r="BC377" s="49">
        <v>0</v>
      </c>
      <c r="BD377" s="49">
        <v>0</v>
      </c>
      <c r="BE377" s="49">
        <v>1302.5509999999999</v>
      </c>
      <c r="BF377" s="49">
        <v>0</v>
      </c>
      <c r="BG377" s="49">
        <v>0</v>
      </c>
      <c r="BH377" s="49">
        <v>0</v>
      </c>
      <c r="BI377" s="49"/>
      <c r="BJ377" s="166"/>
      <c r="BK377" s="166"/>
      <c r="BL377" s="166"/>
      <c r="BM377" s="149">
        <v>-7.2759576141834259E-12</v>
      </c>
    </row>
    <row r="378" spans="2:65" ht="18" hidden="1" customHeight="1" outlineLevel="3">
      <c r="B378" s="166" t="s">
        <v>1038</v>
      </c>
      <c r="C378" s="166" t="s">
        <v>352</v>
      </c>
      <c r="D378" s="166" t="s">
        <v>1143</v>
      </c>
      <c r="E378" s="167" t="s">
        <v>1144</v>
      </c>
      <c r="F378" s="166"/>
      <c r="G378" s="49">
        <v>20000</v>
      </c>
      <c r="H378" s="49">
        <v>0</v>
      </c>
      <c r="I378" s="49">
        <v>0</v>
      </c>
      <c r="J378" s="49">
        <v>0</v>
      </c>
      <c r="K378" s="165">
        <v>-20000</v>
      </c>
      <c r="L378" s="152">
        <v>0</v>
      </c>
      <c r="M378" s="49">
        <v>20000</v>
      </c>
      <c r="N378" s="49">
        <v>0</v>
      </c>
      <c r="O378" s="49">
        <v>0</v>
      </c>
      <c r="P378" s="49">
        <v>0</v>
      </c>
      <c r="Q378" s="165">
        <v>-20000</v>
      </c>
      <c r="R378" s="152">
        <v>0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0</v>
      </c>
      <c r="AC378" s="49">
        <v>0</v>
      </c>
      <c r="AD378" s="49">
        <v>0</v>
      </c>
      <c r="AE378" s="49">
        <v>0</v>
      </c>
      <c r="AF378" s="49">
        <v>0</v>
      </c>
      <c r="AG378" s="49">
        <v>0</v>
      </c>
      <c r="AH378" s="49">
        <v>0</v>
      </c>
      <c r="AI378" s="49">
        <v>0</v>
      </c>
      <c r="AJ378" s="49">
        <v>0</v>
      </c>
      <c r="AK378" s="49">
        <v>0</v>
      </c>
      <c r="AL378" s="49">
        <v>0</v>
      </c>
      <c r="AM378" s="49">
        <v>0</v>
      </c>
      <c r="AN378" s="49">
        <v>0</v>
      </c>
      <c r="AO378" s="49">
        <v>0</v>
      </c>
      <c r="AP378" s="49">
        <v>0</v>
      </c>
      <c r="AQ378" s="49">
        <v>0</v>
      </c>
      <c r="AR378" s="49">
        <v>0</v>
      </c>
      <c r="AS378" s="49">
        <v>0</v>
      </c>
      <c r="AT378" s="49">
        <v>0</v>
      </c>
      <c r="AU378" s="49">
        <v>0</v>
      </c>
      <c r="AV378" s="49">
        <v>0</v>
      </c>
      <c r="AW378" s="49">
        <v>0</v>
      </c>
      <c r="AX378" s="49">
        <v>0</v>
      </c>
      <c r="AY378" s="49">
        <v>0</v>
      </c>
      <c r="AZ378" s="49">
        <v>0</v>
      </c>
      <c r="BA378" s="49">
        <v>0</v>
      </c>
      <c r="BB378" s="49">
        <v>0</v>
      </c>
      <c r="BC378" s="49">
        <v>0</v>
      </c>
      <c r="BD378" s="49">
        <v>0</v>
      </c>
      <c r="BE378" s="49">
        <v>0</v>
      </c>
      <c r="BF378" s="49">
        <v>0</v>
      </c>
      <c r="BG378" s="49">
        <v>0</v>
      </c>
      <c r="BH378" s="49">
        <v>0</v>
      </c>
      <c r="BI378" s="49"/>
      <c r="BJ378" s="166"/>
      <c r="BK378" s="166"/>
      <c r="BL378" s="166"/>
      <c r="BM378" s="149">
        <v>0</v>
      </c>
    </row>
    <row r="379" spans="2:65" ht="18" hidden="1" customHeight="1" outlineLevel="3">
      <c r="B379" s="166" t="s">
        <v>1038</v>
      </c>
      <c r="C379" s="166" t="s">
        <v>618</v>
      </c>
      <c r="D379" s="166" t="s">
        <v>1161</v>
      </c>
      <c r="E379" s="167" t="s">
        <v>1162</v>
      </c>
      <c r="F379" s="166"/>
      <c r="G379" s="49">
        <v>20000</v>
      </c>
      <c r="H379" s="49">
        <v>23311.574000000001</v>
      </c>
      <c r="I379" s="49">
        <v>0</v>
      </c>
      <c r="J379" s="49">
        <v>23311.574000000001</v>
      </c>
      <c r="K379" s="165">
        <v>3311.5740000000005</v>
      </c>
      <c r="L379" s="152">
        <v>1.1655787</v>
      </c>
      <c r="M379" s="49">
        <v>20000</v>
      </c>
      <c r="N379" s="49">
        <v>23311.574000000001</v>
      </c>
      <c r="O379" s="49">
        <v>0</v>
      </c>
      <c r="P379" s="49">
        <v>23311.574000000001</v>
      </c>
      <c r="Q379" s="165">
        <v>3311.5740000000005</v>
      </c>
      <c r="R379" s="152">
        <v>1.1655787</v>
      </c>
      <c r="S379" s="49">
        <v>0</v>
      </c>
      <c r="T379" s="49">
        <v>0</v>
      </c>
      <c r="U379" s="49">
        <v>0</v>
      </c>
      <c r="V379" s="49">
        <v>12285.125</v>
      </c>
      <c r="W379" s="49">
        <v>0</v>
      </c>
      <c r="X379" s="49">
        <v>822.66600000000005</v>
      </c>
      <c r="Y379" s="49">
        <v>6142.5619999999999</v>
      </c>
      <c r="Z379" s="49">
        <v>0</v>
      </c>
      <c r="AA379" s="49">
        <v>0</v>
      </c>
      <c r="AB379" s="49">
        <v>0</v>
      </c>
      <c r="AC379" s="49">
        <v>0</v>
      </c>
      <c r="AD379" s="49">
        <v>0</v>
      </c>
      <c r="AE379" s="49">
        <v>0</v>
      </c>
      <c r="AF379" s="49">
        <v>0</v>
      </c>
      <c r="AG379" s="49">
        <v>0</v>
      </c>
      <c r="AH379" s="49">
        <v>0</v>
      </c>
      <c r="AI379" s="49">
        <v>526.505</v>
      </c>
      <c r="AJ379" s="49">
        <v>526.505</v>
      </c>
      <c r="AK379" s="49">
        <v>0</v>
      </c>
      <c r="AL379" s="49">
        <v>0</v>
      </c>
      <c r="AM379" s="49">
        <v>877.50900000000001</v>
      </c>
      <c r="AN379" s="49">
        <v>0</v>
      </c>
      <c r="AO379" s="49">
        <v>0</v>
      </c>
      <c r="AP379" s="49">
        <v>822.66600000000005</v>
      </c>
      <c r="AQ379" s="49">
        <v>0</v>
      </c>
      <c r="AR379" s="49">
        <v>0</v>
      </c>
      <c r="AS379" s="49">
        <v>0</v>
      </c>
      <c r="AT379" s="49">
        <v>0</v>
      </c>
      <c r="AU379" s="49">
        <v>0</v>
      </c>
      <c r="AV379" s="49">
        <v>526.505</v>
      </c>
      <c r="AW379" s="49">
        <v>0</v>
      </c>
      <c r="AX379" s="49">
        <v>0</v>
      </c>
      <c r="AY379" s="49">
        <v>0</v>
      </c>
      <c r="AZ379" s="49">
        <v>0</v>
      </c>
      <c r="BA379" s="49">
        <v>0</v>
      </c>
      <c r="BB379" s="49">
        <v>0</v>
      </c>
      <c r="BC379" s="49">
        <v>0</v>
      </c>
      <c r="BD379" s="49">
        <v>0</v>
      </c>
      <c r="BE379" s="49">
        <v>781.53099999999995</v>
      </c>
      <c r="BF379" s="49">
        <v>0</v>
      </c>
      <c r="BG379" s="49">
        <v>0</v>
      </c>
      <c r="BH379" s="49">
        <v>0</v>
      </c>
      <c r="BI379" s="49"/>
      <c r="BJ379" s="166"/>
      <c r="BK379" s="166"/>
      <c r="BL379" s="166"/>
      <c r="BM379" s="149">
        <v>3.637978807091713E-12</v>
      </c>
    </row>
    <row r="380" spans="2:65" ht="18" hidden="1" customHeight="1" outlineLevel="3">
      <c r="B380" s="166" t="s">
        <v>1038</v>
      </c>
      <c r="C380" s="166" t="s">
        <v>618</v>
      </c>
      <c r="D380" s="166" t="s">
        <v>1189</v>
      </c>
      <c r="E380" s="167" t="s">
        <v>1190</v>
      </c>
      <c r="F380" s="166"/>
      <c r="G380" s="49">
        <v>20000</v>
      </c>
      <c r="H380" s="49">
        <v>0</v>
      </c>
      <c r="I380" s="49">
        <v>0</v>
      </c>
      <c r="J380" s="49">
        <v>0</v>
      </c>
      <c r="K380" s="165">
        <v>-20000</v>
      </c>
      <c r="L380" s="152">
        <v>0</v>
      </c>
      <c r="M380" s="49">
        <v>20000</v>
      </c>
      <c r="N380" s="49">
        <v>0</v>
      </c>
      <c r="O380" s="49">
        <v>0</v>
      </c>
      <c r="P380" s="49">
        <v>0</v>
      </c>
      <c r="Q380" s="165">
        <v>-20000</v>
      </c>
      <c r="R380" s="152">
        <v>0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0</v>
      </c>
      <c r="AC380" s="49">
        <v>0</v>
      </c>
      <c r="AD380" s="49">
        <v>0</v>
      </c>
      <c r="AE380" s="49">
        <v>0</v>
      </c>
      <c r="AF380" s="49">
        <v>0</v>
      </c>
      <c r="AG380" s="49">
        <v>0</v>
      </c>
      <c r="AH380" s="49">
        <v>0</v>
      </c>
      <c r="AI380" s="49">
        <v>0</v>
      </c>
      <c r="AJ380" s="49">
        <v>0</v>
      </c>
      <c r="AK380" s="49">
        <v>0</v>
      </c>
      <c r="AL380" s="49">
        <v>0</v>
      </c>
      <c r="AM380" s="49">
        <v>0</v>
      </c>
      <c r="AN380" s="49">
        <v>0</v>
      </c>
      <c r="AO380" s="49">
        <v>0</v>
      </c>
      <c r="AP380" s="49">
        <v>0</v>
      </c>
      <c r="AQ380" s="49">
        <v>0</v>
      </c>
      <c r="AR380" s="49">
        <v>0</v>
      </c>
      <c r="AS380" s="49">
        <v>0</v>
      </c>
      <c r="AT380" s="49">
        <v>0</v>
      </c>
      <c r="AU380" s="49">
        <v>0</v>
      </c>
      <c r="AV380" s="49">
        <v>0</v>
      </c>
      <c r="AW380" s="49">
        <v>0</v>
      </c>
      <c r="AX380" s="49">
        <v>0</v>
      </c>
      <c r="AY380" s="49">
        <v>0</v>
      </c>
      <c r="AZ380" s="49">
        <v>0</v>
      </c>
      <c r="BA380" s="49">
        <v>0</v>
      </c>
      <c r="BB380" s="49">
        <v>0</v>
      </c>
      <c r="BC380" s="49">
        <v>0</v>
      </c>
      <c r="BD380" s="49">
        <v>0</v>
      </c>
      <c r="BE380" s="49">
        <v>0</v>
      </c>
      <c r="BF380" s="49">
        <v>0</v>
      </c>
      <c r="BG380" s="49">
        <v>0</v>
      </c>
      <c r="BH380" s="49">
        <v>0</v>
      </c>
      <c r="BI380" s="49"/>
      <c r="BJ380" s="166"/>
      <c r="BK380" s="166"/>
      <c r="BL380" s="166"/>
      <c r="BM380" s="149">
        <v>0</v>
      </c>
    </row>
    <row r="381" spans="2:65" ht="18" hidden="1" customHeight="1" outlineLevel="3">
      <c r="B381" s="166" t="s">
        <v>1038</v>
      </c>
      <c r="C381" s="166"/>
      <c r="D381" s="166" t="s">
        <v>1246</v>
      </c>
      <c r="E381" s="167" t="s">
        <v>1247</v>
      </c>
      <c r="F381" s="166"/>
      <c r="G381" s="49">
        <v>20000</v>
      </c>
      <c r="H381" s="49">
        <v>50059.137999999999</v>
      </c>
      <c r="I381" s="49">
        <v>0</v>
      </c>
      <c r="J381" s="49">
        <v>50059.137999999999</v>
      </c>
      <c r="K381" s="165">
        <v>30059.137999999999</v>
      </c>
      <c r="L381" s="152">
        <v>2.5029569</v>
      </c>
      <c r="M381" s="49">
        <v>20000</v>
      </c>
      <c r="N381" s="49">
        <v>50059.137999999999</v>
      </c>
      <c r="O381" s="49">
        <v>0</v>
      </c>
      <c r="P381" s="49">
        <v>50059.137999999999</v>
      </c>
      <c r="Q381" s="165">
        <v>30059.137999999999</v>
      </c>
      <c r="R381" s="152">
        <v>2.5029569</v>
      </c>
      <c r="S381" s="49">
        <v>0</v>
      </c>
      <c r="T381" s="49">
        <v>0</v>
      </c>
      <c r="U381" s="49">
        <v>0</v>
      </c>
      <c r="V381" s="49">
        <v>26325.263999999999</v>
      </c>
      <c r="W381" s="49">
        <v>0</v>
      </c>
      <c r="X381" s="49">
        <v>0</v>
      </c>
      <c r="Y381" s="49">
        <v>17550.177</v>
      </c>
      <c r="Z381" s="49">
        <v>0</v>
      </c>
      <c r="AA381" s="49">
        <v>0</v>
      </c>
      <c r="AB381" s="49">
        <v>0</v>
      </c>
      <c r="AC381" s="49">
        <v>0</v>
      </c>
      <c r="AD381" s="49">
        <v>0</v>
      </c>
      <c r="AE381" s="49">
        <v>0</v>
      </c>
      <c r="AF381" s="49">
        <v>0</v>
      </c>
      <c r="AG381" s="49">
        <v>0</v>
      </c>
      <c r="AH381" s="49">
        <v>0</v>
      </c>
      <c r="AI381" s="49">
        <v>877.50900000000001</v>
      </c>
      <c r="AJ381" s="49">
        <v>877.50900000000001</v>
      </c>
      <c r="AK381" s="49">
        <v>0</v>
      </c>
      <c r="AL381" s="49">
        <v>0</v>
      </c>
      <c r="AM381" s="49">
        <v>877.50900000000001</v>
      </c>
      <c r="AN381" s="49">
        <v>0</v>
      </c>
      <c r="AO381" s="49">
        <v>0</v>
      </c>
      <c r="AP381" s="49">
        <v>1371.11</v>
      </c>
      <c r="AQ381" s="49">
        <v>0</v>
      </c>
      <c r="AR381" s="49">
        <v>0</v>
      </c>
      <c r="AS381" s="49">
        <v>0</v>
      </c>
      <c r="AT381" s="49">
        <v>0</v>
      </c>
      <c r="AU381" s="49">
        <v>0</v>
      </c>
      <c r="AV381" s="49">
        <v>877.50900000000001</v>
      </c>
      <c r="AW381" s="49">
        <v>0</v>
      </c>
      <c r="AX381" s="49">
        <v>0</v>
      </c>
      <c r="AY381" s="49">
        <v>0</v>
      </c>
      <c r="AZ381" s="49">
        <v>0</v>
      </c>
      <c r="BA381" s="49">
        <v>0</v>
      </c>
      <c r="BB381" s="49">
        <v>0</v>
      </c>
      <c r="BC381" s="49">
        <v>0</v>
      </c>
      <c r="BD381" s="49">
        <v>0</v>
      </c>
      <c r="BE381" s="49">
        <v>1302.5509999999999</v>
      </c>
      <c r="BF381" s="49">
        <v>0</v>
      </c>
      <c r="BG381" s="49">
        <v>0</v>
      </c>
      <c r="BH381" s="49">
        <v>0</v>
      </c>
      <c r="BI381" s="49"/>
      <c r="BJ381" s="166"/>
      <c r="BK381" s="166"/>
      <c r="BL381" s="166"/>
      <c r="BM381" s="149">
        <v>-7.2759576141834259E-12</v>
      </c>
    </row>
    <row r="382" spans="2:65" ht="18" hidden="1" customHeight="1" outlineLevel="3">
      <c r="B382" s="166" t="s">
        <v>1038</v>
      </c>
      <c r="C382" s="166"/>
      <c r="D382" s="166" t="s">
        <v>1248</v>
      </c>
      <c r="E382" s="167" t="s">
        <v>1249</v>
      </c>
      <c r="F382" s="166"/>
      <c r="G382" s="49">
        <v>20000</v>
      </c>
      <c r="H382" s="49">
        <v>0</v>
      </c>
      <c r="I382" s="49">
        <v>0</v>
      </c>
      <c r="J382" s="49">
        <v>0</v>
      </c>
      <c r="K382" s="165">
        <v>-20000</v>
      </c>
      <c r="L382" s="152">
        <v>0</v>
      </c>
      <c r="M382" s="49">
        <v>20000</v>
      </c>
      <c r="N382" s="49">
        <v>0</v>
      </c>
      <c r="O382" s="49">
        <v>0</v>
      </c>
      <c r="P382" s="49">
        <v>0</v>
      </c>
      <c r="Q382" s="165">
        <v>-20000</v>
      </c>
      <c r="R382" s="152">
        <v>0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0</v>
      </c>
      <c r="AC382" s="49">
        <v>0</v>
      </c>
      <c r="AD382" s="49">
        <v>0</v>
      </c>
      <c r="AE382" s="49">
        <v>0</v>
      </c>
      <c r="AF382" s="49">
        <v>0</v>
      </c>
      <c r="AG382" s="49">
        <v>0</v>
      </c>
      <c r="AH382" s="49">
        <v>0</v>
      </c>
      <c r="AI382" s="49">
        <v>0</v>
      </c>
      <c r="AJ382" s="49">
        <v>0</v>
      </c>
      <c r="AK382" s="49">
        <v>0</v>
      </c>
      <c r="AL382" s="49">
        <v>0</v>
      </c>
      <c r="AM382" s="49">
        <v>0</v>
      </c>
      <c r="AN382" s="49">
        <v>0</v>
      </c>
      <c r="AO382" s="49">
        <v>0</v>
      </c>
      <c r="AP382" s="49">
        <v>0</v>
      </c>
      <c r="AQ382" s="49">
        <v>0</v>
      </c>
      <c r="AR382" s="49">
        <v>0</v>
      </c>
      <c r="AS382" s="49">
        <v>0</v>
      </c>
      <c r="AT382" s="49">
        <v>0</v>
      </c>
      <c r="AU382" s="49">
        <v>0</v>
      </c>
      <c r="AV382" s="49">
        <v>0</v>
      </c>
      <c r="AW382" s="49">
        <v>0</v>
      </c>
      <c r="AX382" s="49">
        <v>0</v>
      </c>
      <c r="AY382" s="49">
        <v>0</v>
      </c>
      <c r="AZ382" s="49">
        <v>0</v>
      </c>
      <c r="BA382" s="49">
        <v>0</v>
      </c>
      <c r="BB382" s="49">
        <v>0</v>
      </c>
      <c r="BC382" s="49">
        <v>0</v>
      </c>
      <c r="BD382" s="49">
        <v>0</v>
      </c>
      <c r="BE382" s="49">
        <v>0</v>
      </c>
      <c r="BF382" s="49">
        <v>0</v>
      </c>
      <c r="BG382" s="49">
        <v>0</v>
      </c>
      <c r="BH382" s="49">
        <v>0</v>
      </c>
      <c r="BI382" s="49"/>
      <c r="BJ382" s="166"/>
      <c r="BK382" s="166"/>
      <c r="BL382" s="166"/>
      <c r="BM382" s="149">
        <v>0</v>
      </c>
    </row>
    <row r="383" spans="2:65" ht="18" hidden="1" customHeight="1" outlineLevel="3">
      <c r="B383" s="166" t="s">
        <v>1038</v>
      </c>
      <c r="C383" s="166"/>
      <c r="D383" s="166" t="s">
        <v>1259</v>
      </c>
      <c r="E383" s="167" t="s">
        <v>1260</v>
      </c>
      <c r="F383" s="166"/>
      <c r="G383" s="49">
        <v>20000</v>
      </c>
      <c r="H383" s="49">
        <v>28647.921999999999</v>
      </c>
      <c r="I383" s="49">
        <v>0</v>
      </c>
      <c r="J383" s="49">
        <v>28647.921999999999</v>
      </c>
      <c r="K383" s="165">
        <v>8647.9219999999987</v>
      </c>
      <c r="L383" s="152">
        <v>1.4323960999999998</v>
      </c>
      <c r="M383" s="49">
        <v>20000</v>
      </c>
      <c r="N383" s="49">
        <v>28647.921999999999</v>
      </c>
      <c r="O383" s="49">
        <v>0</v>
      </c>
      <c r="P383" s="49">
        <v>28647.921999999999</v>
      </c>
      <c r="Q383" s="165">
        <v>8647.9219999999987</v>
      </c>
      <c r="R383" s="152">
        <v>1.4323960999999998</v>
      </c>
      <c r="S383" s="49">
        <v>0</v>
      </c>
      <c r="T383" s="49">
        <v>0</v>
      </c>
      <c r="U383" s="49">
        <v>0</v>
      </c>
      <c r="V383" s="49">
        <v>877.50900000000001</v>
      </c>
      <c r="W383" s="49">
        <v>0</v>
      </c>
      <c r="X383" s="49">
        <v>0</v>
      </c>
      <c r="Y383" s="49">
        <v>21060.210999999999</v>
      </c>
      <c r="Z383" s="49">
        <v>0</v>
      </c>
      <c r="AA383" s="49">
        <v>0</v>
      </c>
      <c r="AB383" s="49">
        <v>0</v>
      </c>
      <c r="AC383" s="49">
        <v>0</v>
      </c>
      <c r="AD383" s="49">
        <v>0</v>
      </c>
      <c r="AE383" s="49">
        <v>0</v>
      </c>
      <c r="AF383" s="49">
        <v>0</v>
      </c>
      <c r="AG383" s="49">
        <v>0</v>
      </c>
      <c r="AH383" s="49">
        <v>0</v>
      </c>
      <c r="AI383" s="49">
        <v>877.50900000000001</v>
      </c>
      <c r="AJ383" s="49">
        <v>877.50900000000001</v>
      </c>
      <c r="AK383" s="49">
        <v>0</v>
      </c>
      <c r="AL383" s="49">
        <v>0</v>
      </c>
      <c r="AM383" s="49">
        <v>1404.0139999999999</v>
      </c>
      <c r="AN383" s="49">
        <v>0</v>
      </c>
      <c r="AO383" s="49">
        <v>0</v>
      </c>
      <c r="AP383" s="49">
        <v>1371.11</v>
      </c>
      <c r="AQ383" s="49">
        <v>0</v>
      </c>
      <c r="AR383" s="49">
        <v>0</v>
      </c>
      <c r="AS383" s="49">
        <v>0</v>
      </c>
      <c r="AT383" s="49">
        <v>0</v>
      </c>
      <c r="AU383" s="49">
        <v>0</v>
      </c>
      <c r="AV383" s="49">
        <v>877.50900000000001</v>
      </c>
      <c r="AW383" s="49">
        <v>0</v>
      </c>
      <c r="AX383" s="49">
        <v>0</v>
      </c>
      <c r="AY383" s="49">
        <v>0</v>
      </c>
      <c r="AZ383" s="49">
        <v>0</v>
      </c>
      <c r="BA383" s="49">
        <v>0</v>
      </c>
      <c r="BB383" s="49">
        <v>0</v>
      </c>
      <c r="BC383" s="49">
        <v>0</v>
      </c>
      <c r="BD383" s="49">
        <v>0</v>
      </c>
      <c r="BE383" s="49">
        <v>1302.5509999999999</v>
      </c>
      <c r="BF383" s="49">
        <v>0</v>
      </c>
      <c r="BG383" s="49">
        <v>0</v>
      </c>
      <c r="BH383" s="49">
        <v>0</v>
      </c>
      <c r="BI383" s="49"/>
      <c r="BJ383" s="166"/>
      <c r="BK383" s="166"/>
      <c r="BL383" s="166"/>
      <c r="BM383" s="149">
        <v>0</v>
      </c>
    </row>
    <row r="384" spans="2:65" ht="18" hidden="1" customHeight="1" outlineLevel="3">
      <c r="B384" s="166" t="s">
        <v>1038</v>
      </c>
      <c r="C384" s="166"/>
      <c r="D384" s="166" t="s">
        <v>1163</v>
      </c>
      <c r="E384" s="167" t="s">
        <v>1163</v>
      </c>
      <c r="F384" s="166"/>
      <c r="G384" s="49">
        <v>20000</v>
      </c>
      <c r="H384" s="49">
        <v>0</v>
      </c>
      <c r="I384" s="49">
        <v>0</v>
      </c>
      <c r="J384" s="49">
        <v>0</v>
      </c>
      <c r="K384" s="165">
        <v>-20000</v>
      </c>
      <c r="L384" s="152">
        <v>0</v>
      </c>
      <c r="M384" s="49">
        <v>20000</v>
      </c>
      <c r="N384" s="49">
        <v>0</v>
      </c>
      <c r="O384" s="49">
        <v>0</v>
      </c>
      <c r="P384" s="49">
        <v>0</v>
      </c>
      <c r="Q384" s="165">
        <v>-20000</v>
      </c>
      <c r="R384" s="152">
        <v>0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0</v>
      </c>
      <c r="AC384" s="49">
        <v>0</v>
      </c>
      <c r="AD384" s="49">
        <v>0</v>
      </c>
      <c r="AE384" s="49">
        <v>0</v>
      </c>
      <c r="AF384" s="49">
        <v>0</v>
      </c>
      <c r="AG384" s="49">
        <v>0</v>
      </c>
      <c r="AH384" s="49">
        <v>0</v>
      </c>
      <c r="AI384" s="49">
        <v>0</v>
      </c>
      <c r="AJ384" s="49">
        <v>0</v>
      </c>
      <c r="AK384" s="49">
        <v>0</v>
      </c>
      <c r="AL384" s="49">
        <v>0</v>
      </c>
      <c r="AM384" s="49">
        <v>0</v>
      </c>
      <c r="AN384" s="49">
        <v>0</v>
      </c>
      <c r="AO384" s="49">
        <v>0</v>
      </c>
      <c r="AP384" s="49">
        <v>0</v>
      </c>
      <c r="AQ384" s="49">
        <v>0</v>
      </c>
      <c r="AR384" s="49">
        <v>0</v>
      </c>
      <c r="AS384" s="49">
        <v>0</v>
      </c>
      <c r="AT384" s="49">
        <v>0</v>
      </c>
      <c r="AU384" s="49">
        <v>0</v>
      </c>
      <c r="AV384" s="49">
        <v>0</v>
      </c>
      <c r="AW384" s="49">
        <v>0</v>
      </c>
      <c r="AX384" s="49">
        <v>0</v>
      </c>
      <c r="AY384" s="49">
        <v>0</v>
      </c>
      <c r="AZ384" s="49">
        <v>0</v>
      </c>
      <c r="BA384" s="49">
        <v>0</v>
      </c>
      <c r="BB384" s="49">
        <v>0</v>
      </c>
      <c r="BC384" s="49">
        <v>0</v>
      </c>
      <c r="BD384" s="49">
        <v>0</v>
      </c>
      <c r="BE384" s="49">
        <v>0</v>
      </c>
      <c r="BF384" s="49">
        <v>0</v>
      </c>
      <c r="BG384" s="49">
        <v>0</v>
      </c>
      <c r="BH384" s="49">
        <v>0</v>
      </c>
      <c r="BI384" s="49"/>
      <c r="BJ384" s="166"/>
      <c r="BK384" s="166"/>
      <c r="BL384" s="166"/>
      <c r="BM384" s="149">
        <v>0</v>
      </c>
    </row>
    <row r="385" spans="2:65" ht="18" hidden="1" customHeight="1" outlineLevel="2">
      <c r="B385" s="158" t="s">
        <v>1038</v>
      </c>
      <c r="C385" s="158"/>
      <c r="D385" s="158"/>
      <c r="E385" s="159" t="s">
        <v>1061</v>
      </c>
      <c r="F385" s="158"/>
      <c r="G385" s="160">
        <v>910000</v>
      </c>
      <c r="H385" s="160">
        <v>398649.54600000003</v>
      </c>
      <c r="I385" s="160">
        <v>0</v>
      </c>
      <c r="J385" s="160">
        <v>398649.54600000003</v>
      </c>
      <c r="K385" s="168">
        <v>-511350.45399999997</v>
      </c>
      <c r="L385" s="161">
        <v>0.43807642417582421</v>
      </c>
      <c r="M385" s="160">
        <v>910000</v>
      </c>
      <c r="N385" s="160">
        <v>398649.54600000003</v>
      </c>
      <c r="O385" s="160">
        <v>0</v>
      </c>
      <c r="P385" s="160">
        <v>398649.54600000003</v>
      </c>
      <c r="Q385" s="168">
        <v>-511350.45399999997</v>
      </c>
      <c r="R385" s="161">
        <v>0.43807642417582421</v>
      </c>
      <c r="S385" s="160">
        <v>0</v>
      </c>
      <c r="T385" s="160">
        <v>0</v>
      </c>
      <c r="U385" s="160">
        <v>0</v>
      </c>
      <c r="V385" s="160">
        <v>201827.038</v>
      </c>
      <c r="W385" s="160">
        <v>0</v>
      </c>
      <c r="X385" s="160">
        <v>3290.6640000000002</v>
      </c>
      <c r="Y385" s="160">
        <v>144086.954</v>
      </c>
      <c r="Z385" s="160">
        <v>0</v>
      </c>
      <c r="AA385" s="160">
        <v>0</v>
      </c>
      <c r="AB385" s="160">
        <v>0</v>
      </c>
      <c r="AC385" s="160">
        <v>0</v>
      </c>
      <c r="AD385" s="160">
        <v>0</v>
      </c>
      <c r="AE385" s="160">
        <v>0</v>
      </c>
      <c r="AF385" s="160">
        <v>0</v>
      </c>
      <c r="AG385" s="160">
        <v>0</v>
      </c>
      <c r="AH385" s="160">
        <v>0</v>
      </c>
      <c r="AI385" s="160">
        <v>6493.5650000000005</v>
      </c>
      <c r="AJ385" s="160">
        <v>6493.5650000000005</v>
      </c>
      <c r="AK385" s="160">
        <v>0</v>
      </c>
      <c r="AL385" s="160">
        <v>0</v>
      </c>
      <c r="AM385" s="160">
        <v>10179.101999999999</v>
      </c>
      <c r="AN385" s="160">
        <v>0</v>
      </c>
      <c r="AO385" s="160">
        <v>0</v>
      </c>
      <c r="AP385" s="160">
        <v>10146.214</v>
      </c>
      <c r="AQ385" s="160">
        <v>0</v>
      </c>
      <c r="AR385" s="160">
        <v>0</v>
      </c>
      <c r="AS385" s="160">
        <v>0</v>
      </c>
      <c r="AT385" s="160">
        <v>0</v>
      </c>
      <c r="AU385" s="160">
        <v>0</v>
      </c>
      <c r="AV385" s="160">
        <v>6493.5650000000005</v>
      </c>
      <c r="AW385" s="160">
        <v>0</v>
      </c>
      <c r="AX385" s="160">
        <v>0</v>
      </c>
      <c r="AY385" s="160">
        <v>0</v>
      </c>
      <c r="AZ385" s="160">
        <v>0</v>
      </c>
      <c r="BA385" s="160">
        <v>0</v>
      </c>
      <c r="BB385" s="160">
        <v>0</v>
      </c>
      <c r="BC385" s="160">
        <v>0</v>
      </c>
      <c r="BD385" s="160">
        <v>0</v>
      </c>
      <c r="BE385" s="160">
        <v>9638.878999999999</v>
      </c>
      <c r="BF385" s="160">
        <v>0</v>
      </c>
      <c r="BG385" s="160">
        <v>0</v>
      </c>
      <c r="BH385" s="160">
        <v>0</v>
      </c>
      <c r="BI385" s="160"/>
      <c r="BJ385" s="161"/>
      <c r="BK385" s="160"/>
      <c r="BL385" s="161"/>
      <c r="BM385" s="149">
        <v>-5.8207660913467407E-11</v>
      </c>
    </row>
    <row r="386" spans="2:65" ht="18" customHeight="1" outlineLevel="1" collapsed="1">
      <c r="B386" s="153" t="s">
        <v>1038</v>
      </c>
      <c r="C386" s="153"/>
      <c r="D386" s="153" t="s">
        <v>1062</v>
      </c>
      <c r="E386" s="153"/>
      <c r="F386" s="153"/>
      <c r="G386" s="154">
        <v>4798770.3525788505</v>
      </c>
      <c r="H386" s="154">
        <v>2754598.9129999997</v>
      </c>
      <c r="I386" s="154">
        <v>-66505.054319999996</v>
      </c>
      <c r="J386" s="154">
        <v>2688093.8586800001</v>
      </c>
      <c r="K386" s="155">
        <v>-2110676.4938988504</v>
      </c>
      <c r="L386" s="156">
        <v>0.56016305452821336</v>
      </c>
      <c r="M386" s="154">
        <v>4689330.3525788505</v>
      </c>
      <c r="N386" s="154">
        <v>2754598.9129999997</v>
      </c>
      <c r="O386" s="154">
        <v>-66505.054319999996</v>
      </c>
      <c r="P386" s="154">
        <v>2688093.8586799996</v>
      </c>
      <c r="Q386" s="155">
        <v>-2001236.4938988504</v>
      </c>
      <c r="R386" s="156">
        <v>0.57323618866000969</v>
      </c>
      <c r="S386" s="154">
        <v>0</v>
      </c>
      <c r="T386" s="154">
        <v>0</v>
      </c>
      <c r="U386" s="154">
        <v>0</v>
      </c>
      <c r="V386" s="154">
        <v>1064292.8840000001</v>
      </c>
      <c r="W386" s="154">
        <v>0</v>
      </c>
      <c r="X386" s="154">
        <v>11685.213</v>
      </c>
      <c r="Y386" s="154">
        <v>792010.83900000004</v>
      </c>
      <c r="Z386" s="154">
        <v>0</v>
      </c>
      <c r="AA386" s="154">
        <v>0</v>
      </c>
      <c r="AB386" s="154">
        <v>0</v>
      </c>
      <c r="AC386" s="154">
        <v>4700.9589999999998</v>
      </c>
      <c r="AD386" s="154">
        <v>0</v>
      </c>
      <c r="AE386" s="154">
        <v>0</v>
      </c>
      <c r="AF386" s="154">
        <v>116046.07</v>
      </c>
      <c r="AG386" s="154">
        <v>4756.9030000000002</v>
      </c>
      <c r="AH386" s="154">
        <v>0</v>
      </c>
      <c r="AI386" s="154">
        <v>245211.78899999999</v>
      </c>
      <c r="AJ386" s="154">
        <v>28878.995000000003</v>
      </c>
      <c r="AK386" s="154">
        <v>0</v>
      </c>
      <c r="AL386" s="154">
        <v>0</v>
      </c>
      <c r="AM386" s="154">
        <v>45995.789999999994</v>
      </c>
      <c r="AN386" s="154">
        <v>0</v>
      </c>
      <c r="AO386" s="154">
        <v>0</v>
      </c>
      <c r="AP386" s="154">
        <v>85417.331000000006</v>
      </c>
      <c r="AQ386" s="154">
        <v>102972.978</v>
      </c>
      <c r="AR386" s="154">
        <v>88422.576000000001</v>
      </c>
      <c r="AS386" s="154">
        <v>0</v>
      </c>
      <c r="AT386" s="154">
        <v>0</v>
      </c>
      <c r="AU386" s="154">
        <v>0</v>
      </c>
      <c r="AV386" s="154">
        <v>48936.341</v>
      </c>
      <c r="AW386" s="154">
        <v>0</v>
      </c>
      <c r="AX386" s="154">
        <v>0</v>
      </c>
      <c r="AY386" s="154">
        <v>0</v>
      </c>
      <c r="AZ386" s="154">
        <v>22833.195</v>
      </c>
      <c r="BA386" s="154">
        <v>33354.370999999999</v>
      </c>
      <c r="BB386" s="154">
        <v>0</v>
      </c>
      <c r="BC386" s="154">
        <v>0</v>
      </c>
      <c r="BD386" s="154">
        <v>0</v>
      </c>
      <c r="BE386" s="154">
        <v>59082.679000000004</v>
      </c>
      <c r="BF386" s="154">
        <v>0</v>
      </c>
      <c r="BG386" s="154">
        <v>0</v>
      </c>
      <c r="BH386" s="154">
        <v>0</v>
      </c>
      <c r="BI386" s="154">
        <v>1966904.19588</v>
      </c>
      <c r="BJ386" s="156">
        <v>0.36666232362036189</v>
      </c>
      <c r="BK386" s="154">
        <v>2513865.3481999999</v>
      </c>
      <c r="BL386" s="156">
        <v>6.9307017818099448E-2</v>
      </c>
      <c r="BM386" s="149">
        <v>-3.4924596548080444E-10</v>
      </c>
    </row>
    <row r="387" spans="2:65" ht="18" customHeight="1">
      <c r="B387" s="162" t="s">
        <v>1063</v>
      </c>
      <c r="C387" s="162"/>
      <c r="D387" s="162" t="s">
        <v>1064</v>
      </c>
      <c r="E387" s="162"/>
      <c r="F387" s="162"/>
      <c r="G387" s="163">
        <v>27743607.664338142</v>
      </c>
      <c r="H387" s="163">
        <v>16668671.344999999</v>
      </c>
      <c r="I387" s="163">
        <v>-501923.91204000002</v>
      </c>
      <c r="J387" s="163">
        <v>16166747.43296</v>
      </c>
      <c r="K387" s="163">
        <v>-11576860.231378138</v>
      </c>
      <c r="L387" s="164">
        <v>0.58271972515459369</v>
      </c>
      <c r="M387" s="163">
        <v>27157647.664338142</v>
      </c>
      <c r="N387" s="163">
        <v>16660969.450999999</v>
      </c>
      <c r="O387" s="163">
        <v>-501923.91204000002</v>
      </c>
      <c r="P387" s="163">
        <v>16159045.538959999</v>
      </c>
      <c r="Q387" s="163">
        <v>-10998602.125378139</v>
      </c>
      <c r="R387" s="164">
        <v>0.59500902797922095</v>
      </c>
      <c r="S387" s="163">
        <v>33242.286</v>
      </c>
      <c r="T387" s="163">
        <v>0</v>
      </c>
      <c r="U387" s="163">
        <v>0</v>
      </c>
      <c r="V387" s="163">
        <v>6248878.3690000009</v>
      </c>
      <c r="W387" s="163">
        <v>0</v>
      </c>
      <c r="X387" s="163">
        <v>108099.58700000001</v>
      </c>
      <c r="Y387" s="163">
        <v>5051435.7029999997</v>
      </c>
      <c r="Z387" s="163">
        <v>0</v>
      </c>
      <c r="AA387" s="163">
        <v>0</v>
      </c>
      <c r="AB387" s="163">
        <v>0</v>
      </c>
      <c r="AC387" s="163">
        <v>28027.257999999998</v>
      </c>
      <c r="AD387" s="163">
        <v>2659.1460000000002</v>
      </c>
      <c r="AE387" s="163">
        <v>20593.136000000002</v>
      </c>
      <c r="AF387" s="163">
        <v>550693.98</v>
      </c>
      <c r="AG387" s="163">
        <v>80839.314000000013</v>
      </c>
      <c r="AH387" s="163">
        <v>0</v>
      </c>
      <c r="AI387" s="163">
        <v>979035.57699999993</v>
      </c>
      <c r="AJ387" s="163">
        <v>442074.52</v>
      </c>
      <c r="AK387" s="163">
        <v>0</v>
      </c>
      <c r="AL387" s="163">
        <v>0</v>
      </c>
      <c r="AM387" s="163">
        <v>299947.28899999999</v>
      </c>
      <c r="AN387" s="163">
        <v>0</v>
      </c>
      <c r="AO387" s="163">
        <v>0</v>
      </c>
      <c r="AP387" s="163">
        <v>552285.32500000007</v>
      </c>
      <c r="AQ387" s="163">
        <v>805380.62100000004</v>
      </c>
      <c r="AR387" s="163">
        <v>457165.92299999995</v>
      </c>
      <c r="AS387" s="163">
        <v>0</v>
      </c>
      <c r="AT387" s="163">
        <v>0</v>
      </c>
      <c r="AU387" s="163">
        <v>0</v>
      </c>
      <c r="AV387" s="163">
        <v>438190.09100000001</v>
      </c>
      <c r="AW387" s="163">
        <v>5481.58</v>
      </c>
      <c r="AX387" s="163">
        <v>213.006</v>
      </c>
      <c r="AY387" s="163">
        <v>2292.6280000000002</v>
      </c>
      <c r="AZ387" s="163">
        <v>119763.10199999998</v>
      </c>
      <c r="BA387" s="163">
        <v>138022.109</v>
      </c>
      <c r="BB387" s="163">
        <v>0</v>
      </c>
      <c r="BC387" s="163">
        <v>0</v>
      </c>
      <c r="BD387" s="163">
        <v>0</v>
      </c>
      <c r="BE387" s="163">
        <v>296648.90100000001</v>
      </c>
      <c r="BF387" s="163">
        <v>2666.4749999999999</v>
      </c>
      <c r="BG387" s="163">
        <v>0</v>
      </c>
      <c r="BH387" s="163">
        <v>5035.4189999999999</v>
      </c>
      <c r="BI387" s="163">
        <v>13089828.611479999</v>
      </c>
      <c r="BJ387" s="164">
        <v>0.2350618111822711</v>
      </c>
      <c r="BK387" s="169">
        <v>15348042.5089</v>
      </c>
      <c r="BL387" s="164">
        <v>5.3342628128978165E-2</v>
      </c>
      <c r="BM387" s="149">
        <v>-2.9685907065868378E-9</v>
      </c>
    </row>
    <row r="388" spans="2:65" ht="18" hidden="1" customHeight="1" outlineLevel="3">
      <c r="B388" s="157" t="s">
        <v>286</v>
      </c>
      <c r="C388" s="157" t="s">
        <v>306</v>
      </c>
      <c r="D388" s="166" t="s">
        <v>284</v>
      </c>
      <c r="E388" s="167" t="s">
        <v>181</v>
      </c>
      <c r="F388" s="157" t="s">
        <v>6</v>
      </c>
      <c r="G388" s="49">
        <v>4310278</v>
      </c>
      <c r="H388" s="49">
        <v>1902386.5759999999</v>
      </c>
      <c r="I388" s="49">
        <v>-129165.851</v>
      </c>
      <c r="J388" s="49">
        <v>1773220.7249999999</v>
      </c>
      <c r="K388" s="165">
        <v>-2537057.2750000004</v>
      </c>
      <c r="L388" s="152">
        <v>0.41139358644616425</v>
      </c>
      <c r="M388" s="49">
        <v>4310278</v>
      </c>
      <c r="N388" s="49">
        <v>1902386.5759999999</v>
      </c>
      <c r="O388" s="49">
        <v>-129165.851</v>
      </c>
      <c r="P388" s="49">
        <v>1773220.7249999999</v>
      </c>
      <c r="Q388" s="165">
        <v>-2537057.2750000004</v>
      </c>
      <c r="R388" s="152">
        <v>0.41139358644616425</v>
      </c>
      <c r="S388" s="49">
        <v>208039.37599999999</v>
      </c>
      <c r="T388" s="49">
        <v>0</v>
      </c>
      <c r="U388" s="49">
        <v>0</v>
      </c>
      <c r="V388" s="49">
        <v>0</v>
      </c>
      <c r="W388" s="49">
        <v>0</v>
      </c>
      <c r="X388" s="49">
        <v>779851.8</v>
      </c>
      <c r="Y388" s="49">
        <v>0</v>
      </c>
      <c r="Z388" s="49">
        <v>0</v>
      </c>
      <c r="AA388" s="49">
        <v>0</v>
      </c>
      <c r="AB388" s="49">
        <v>0</v>
      </c>
      <c r="AC388" s="49">
        <v>0</v>
      </c>
      <c r="AD388" s="49">
        <v>88452</v>
      </c>
      <c r="AE388" s="49">
        <v>0</v>
      </c>
      <c r="AF388" s="49">
        <v>0</v>
      </c>
      <c r="AG388" s="49">
        <v>66830.399999999994</v>
      </c>
      <c r="AH388" s="49">
        <v>0</v>
      </c>
      <c r="AI388" s="49">
        <v>0</v>
      </c>
      <c r="AJ388" s="49">
        <v>255626.28</v>
      </c>
      <c r="AK388" s="49">
        <v>0</v>
      </c>
      <c r="AL388" s="49">
        <v>0</v>
      </c>
      <c r="AM388" s="49">
        <v>0</v>
      </c>
      <c r="AN388" s="49">
        <v>0</v>
      </c>
      <c r="AO388" s="49">
        <v>0</v>
      </c>
      <c r="AP388" s="49">
        <v>235872</v>
      </c>
      <c r="AQ388" s="49">
        <v>0</v>
      </c>
      <c r="AR388" s="49">
        <v>0</v>
      </c>
      <c r="AS388" s="49">
        <v>0</v>
      </c>
      <c r="AT388" s="49">
        <v>0</v>
      </c>
      <c r="AU388" s="49">
        <v>0</v>
      </c>
      <c r="AV388" s="49">
        <v>140343.84</v>
      </c>
      <c r="AW388" s="49">
        <v>113218.56</v>
      </c>
      <c r="AX388" s="49">
        <v>14152.32</v>
      </c>
      <c r="AY388" s="49">
        <v>0</v>
      </c>
      <c r="AZ388" s="49">
        <v>0</v>
      </c>
      <c r="BA388" s="49">
        <v>0</v>
      </c>
      <c r="BB388" s="49">
        <v>0</v>
      </c>
      <c r="BC388" s="49">
        <v>0</v>
      </c>
      <c r="BD388" s="49">
        <v>0</v>
      </c>
      <c r="BE388" s="49">
        <v>0</v>
      </c>
      <c r="BF388" s="49">
        <v>0</v>
      </c>
      <c r="BG388" s="49">
        <v>0</v>
      </c>
      <c r="BH388" s="49">
        <v>0</v>
      </c>
      <c r="BI388" s="49"/>
      <c r="BJ388" s="167"/>
      <c r="BK388" s="167"/>
      <c r="BL388" s="167"/>
      <c r="BM388" s="149">
        <v>2.6193447411060333E-10</v>
      </c>
    </row>
    <row r="389" spans="2:65" ht="18" hidden="1" customHeight="1" outlineLevel="2">
      <c r="B389" s="158" t="s">
        <v>286</v>
      </c>
      <c r="C389" s="158"/>
      <c r="D389" s="158"/>
      <c r="E389" s="159" t="s">
        <v>151</v>
      </c>
      <c r="F389" s="158"/>
      <c r="G389" s="160">
        <v>4310278</v>
      </c>
      <c r="H389" s="160">
        <v>1902386.5759999999</v>
      </c>
      <c r="I389" s="160">
        <v>-129165.851</v>
      </c>
      <c r="J389" s="160">
        <v>1773220.7249999999</v>
      </c>
      <c r="K389" s="168">
        <v>-2537057.2750000004</v>
      </c>
      <c r="L389" s="161">
        <v>0.41139358644616425</v>
      </c>
      <c r="M389" s="160">
        <v>4310278</v>
      </c>
      <c r="N389" s="160">
        <v>1902386.5759999999</v>
      </c>
      <c r="O389" s="160">
        <v>-129165.851</v>
      </c>
      <c r="P389" s="160">
        <v>1773220.7249999999</v>
      </c>
      <c r="Q389" s="168">
        <v>-2537057.2750000004</v>
      </c>
      <c r="R389" s="161">
        <v>0.41139358644616425</v>
      </c>
      <c r="S389" s="160">
        <v>208039.37599999999</v>
      </c>
      <c r="T389" s="160">
        <v>0</v>
      </c>
      <c r="U389" s="160">
        <v>0</v>
      </c>
      <c r="V389" s="160">
        <v>0</v>
      </c>
      <c r="W389" s="160">
        <v>0</v>
      </c>
      <c r="X389" s="160">
        <v>779851.8</v>
      </c>
      <c r="Y389" s="160">
        <v>0</v>
      </c>
      <c r="Z389" s="160">
        <v>0</v>
      </c>
      <c r="AA389" s="160">
        <v>0</v>
      </c>
      <c r="AB389" s="160">
        <v>0</v>
      </c>
      <c r="AC389" s="160">
        <v>0</v>
      </c>
      <c r="AD389" s="160">
        <v>88452</v>
      </c>
      <c r="AE389" s="160">
        <v>0</v>
      </c>
      <c r="AF389" s="160">
        <v>0</v>
      </c>
      <c r="AG389" s="160">
        <v>66830.399999999994</v>
      </c>
      <c r="AH389" s="160">
        <v>0</v>
      </c>
      <c r="AI389" s="160">
        <v>0</v>
      </c>
      <c r="AJ389" s="160">
        <v>255626.28</v>
      </c>
      <c r="AK389" s="160">
        <v>0</v>
      </c>
      <c r="AL389" s="160">
        <v>0</v>
      </c>
      <c r="AM389" s="160">
        <v>0</v>
      </c>
      <c r="AN389" s="160">
        <v>0</v>
      </c>
      <c r="AO389" s="160">
        <v>0</v>
      </c>
      <c r="AP389" s="160">
        <v>235872</v>
      </c>
      <c r="AQ389" s="160">
        <v>0</v>
      </c>
      <c r="AR389" s="160">
        <v>0</v>
      </c>
      <c r="AS389" s="160">
        <v>0</v>
      </c>
      <c r="AT389" s="160">
        <v>0</v>
      </c>
      <c r="AU389" s="160">
        <v>0</v>
      </c>
      <c r="AV389" s="160">
        <v>140343.84</v>
      </c>
      <c r="AW389" s="160">
        <v>113218.56</v>
      </c>
      <c r="AX389" s="160">
        <v>14152.32</v>
      </c>
      <c r="AY389" s="160">
        <v>0</v>
      </c>
      <c r="AZ389" s="160">
        <v>0</v>
      </c>
      <c r="BA389" s="160">
        <v>0</v>
      </c>
      <c r="BB389" s="160">
        <v>0</v>
      </c>
      <c r="BC389" s="160">
        <v>0</v>
      </c>
      <c r="BD389" s="160">
        <v>0</v>
      </c>
      <c r="BE389" s="160">
        <v>0</v>
      </c>
      <c r="BF389" s="160">
        <v>0</v>
      </c>
      <c r="BG389" s="160">
        <v>0</v>
      </c>
      <c r="BH389" s="160">
        <v>0</v>
      </c>
      <c r="BI389" s="160"/>
      <c r="BJ389" s="161"/>
      <c r="BK389" s="160"/>
      <c r="BL389" s="161"/>
      <c r="BM389" s="149">
        <v>2.6193447411060333E-10</v>
      </c>
    </row>
    <row r="390" spans="2:65" ht="18" hidden="1" customHeight="1" outlineLevel="3">
      <c r="B390" s="170" t="s">
        <v>286</v>
      </c>
      <c r="C390" s="170" t="s">
        <v>109</v>
      </c>
      <c r="D390" s="170" t="s">
        <v>31</v>
      </c>
      <c r="E390" s="56" t="s">
        <v>31</v>
      </c>
      <c r="F390" s="170" t="s">
        <v>6</v>
      </c>
      <c r="G390" s="49"/>
      <c r="H390" s="49"/>
      <c r="I390" s="49"/>
      <c r="J390" s="49"/>
      <c r="K390" s="165"/>
      <c r="L390" s="152"/>
      <c r="M390" s="49"/>
      <c r="N390" s="49"/>
      <c r="O390" s="49"/>
      <c r="P390" s="49"/>
      <c r="Q390" s="165"/>
      <c r="R390" s="152">
        <v>0</v>
      </c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56"/>
      <c r="BK390" s="56"/>
      <c r="BL390" s="56"/>
      <c r="BM390" s="149">
        <v>0</v>
      </c>
    </row>
    <row r="391" spans="2:65" ht="18" hidden="1" customHeight="1" outlineLevel="3">
      <c r="B391" s="157" t="s">
        <v>286</v>
      </c>
      <c r="C391" s="157" t="s">
        <v>306</v>
      </c>
      <c r="D391" s="157" t="s">
        <v>285</v>
      </c>
      <c r="E391" s="171" t="s">
        <v>287</v>
      </c>
      <c r="F391" s="157" t="s">
        <v>6</v>
      </c>
      <c r="G391" s="49">
        <v>371943</v>
      </c>
      <c r="H391" s="49">
        <v>391130.11599999998</v>
      </c>
      <c r="I391" s="165">
        <v>-32637.697399999997</v>
      </c>
      <c r="J391" s="49">
        <v>358492.41859999998</v>
      </c>
      <c r="K391" s="165">
        <v>-13450.581400000025</v>
      </c>
      <c r="L391" s="152">
        <v>0.96383698201068435</v>
      </c>
      <c r="M391" s="49">
        <v>371943</v>
      </c>
      <c r="N391" s="49">
        <v>391130.11599999998</v>
      </c>
      <c r="O391" s="165">
        <v>-32637.697399999997</v>
      </c>
      <c r="P391" s="49">
        <v>358492.41859999998</v>
      </c>
      <c r="Q391" s="165">
        <v>-13450.581400000025</v>
      </c>
      <c r="R391" s="152">
        <v>0.96383698201068435</v>
      </c>
      <c r="S391" s="49">
        <v>49192.173000000003</v>
      </c>
      <c r="T391" s="49">
        <v>0</v>
      </c>
      <c r="U391" s="49">
        <v>0</v>
      </c>
      <c r="V391" s="49">
        <v>0</v>
      </c>
      <c r="W391" s="49">
        <v>0</v>
      </c>
      <c r="X391" s="49">
        <v>76213.554000000004</v>
      </c>
      <c r="Y391" s="49">
        <v>0</v>
      </c>
      <c r="Z391" s="49">
        <v>0</v>
      </c>
      <c r="AA391" s="49">
        <v>0</v>
      </c>
      <c r="AB391" s="49">
        <v>0</v>
      </c>
      <c r="AC391" s="49">
        <v>0</v>
      </c>
      <c r="AD391" s="49">
        <v>11516.718000000001</v>
      </c>
      <c r="AE391" s="49">
        <v>0</v>
      </c>
      <c r="AF391" s="49">
        <v>0</v>
      </c>
      <c r="AG391" s="49">
        <v>49521.99</v>
      </c>
      <c r="AH391" s="49">
        <v>0</v>
      </c>
      <c r="AI391" s="49">
        <v>0</v>
      </c>
      <c r="AJ391" s="49">
        <v>114729.77800000001</v>
      </c>
      <c r="AK391" s="49">
        <v>0</v>
      </c>
      <c r="AL391" s="49">
        <v>0</v>
      </c>
      <c r="AM391" s="49">
        <v>0</v>
      </c>
      <c r="AN391" s="49">
        <v>0</v>
      </c>
      <c r="AO391" s="49">
        <v>0</v>
      </c>
      <c r="AP391" s="49">
        <v>51147.76</v>
      </c>
      <c r="AQ391" s="49">
        <v>0</v>
      </c>
      <c r="AR391" s="49">
        <v>0</v>
      </c>
      <c r="AS391" s="49">
        <v>0</v>
      </c>
      <c r="AT391" s="49">
        <v>0</v>
      </c>
      <c r="AU391" s="49">
        <v>0</v>
      </c>
      <c r="AV391" s="49">
        <v>28791.856</v>
      </c>
      <c r="AW391" s="49">
        <v>0</v>
      </c>
      <c r="AX391" s="49">
        <v>0</v>
      </c>
      <c r="AY391" s="49">
        <v>0</v>
      </c>
      <c r="AZ391" s="49">
        <v>7582.47</v>
      </c>
      <c r="BA391" s="49">
        <v>2433.817</v>
      </c>
      <c r="BB391" s="49">
        <v>0</v>
      </c>
      <c r="BC391" s="49">
        <v>0</v>
      </c>
      <c r="BD391" s="49">
        <v>0</v>
      </c>
      <c r="BE391" s="49">
        <v>0</v>
      </c>
      <c r="BF391" s="49">
        <v>0</v>
      </c>
      <c r="BG391" s="49">
        <v>0</v>
      </c>
      <c r="BH391" s="49">
        <v>0</v>
      </c>
      <c r="BI391" s="49"/>
      <c r="BJ391" s="171"/>
      <c r="BK391" s="171"/>
      <c r="BL391" s="171"/>
      <c r="BM391" s="149">
        <v>0</v>
      </c>
    </row>
    <row r="392" spans="2:65" ht="18" hidden="1" customHeight="1" outlineLevel="3">
      <c r="B392" s="157" t="s">
        <v>286</v>
      </c>
      <c r="C392" s="157" t="s">
        <v>306</v>
      </c>
      <c r="D392" s="157" t="s">
        <v>714</v>
      </c>
      <c r="E392" s="171" t="s">
        <v>39</v>
      </c>
      <c r="F392" s="157" t="s">
        <v>6</v>
      </c>
      <c r="G392" s="49">
        <v>327106</v>
      </c>
      <c r="H392" s="49">
        <v>186178.76</v>
      </c>
      <c r="I392" s="49">
        <v>0</v>
      </c>
      <c r="J392" s="49">
        <v>186178.76</v>
      </c>
      <c r="K392" s="165">
        <v>-140927.24</v>
      </c>
      <c r="L392" s="152">
        <v>0.56916950468655425</v>
      </c>
      <c r="M392" s="49">
        <v>327106</v>
      </c>
      <c r="N392" s="49">
        <v>186178.76</v>
      </c>
      <c r="O392" s="49">
        <v>0</v>
      </c>
      <c r="P392" s="49">
        <v>186178.76</v>
      </c>
      <c r="Q392" s="165">
        <v>-140927.24</v>
      </c>
      <c r="R392" s="152">
        <v>0.56916950468655425</v>
      </c>
      <c r="S392" s="49">
        <v>103337.158</v>
      </c>
      <c r="T392" s="49">
        <v>0</v>
      </c>
      <c r="U392" s="49">
        <v>0</v>
      </c>
      <c r="V392" s="49">
        <v>0</v>
      </c>
      <c r="W392" s="49">
        <v>0</v>
      </c>
      <c r="X392" s="49">
        <v>13284</v>
      </c>
      <c r="Y392" s="49">
        <v>0</v>
      </c>
      <c r="Z392" s="49">
        <v>0</v>
      </c>
      <c r="AA392" s="49">
        <v>0</v>
      </c>
      <c r="AB392" s="49">
        <v>0</v>
      </c>
      <c r="AC392" s="49">
        <v>0</v>
      </c>
      <c r="AD392" s="49">
        <v>0</v>
      </c>
      <c r="AE392" s="49">
        <v>0</v>
      </c>
      <c r="AF392" s="49">
        <v>0</v>
      </c>
      <c r="AG392" s="49">
        <v>21297.599999999999</v>
      </c>
      <c r="AH392" s="49">
        <v>0</v>
      </c>
      <c r="AI392" s="49">
        <v>0</v>
      </c>
      <c r="AJ392" s="49">
        <v>32472.941999999999</v>
      </c>
      <c r="AK392" s="49">
        <v>0</v>
      </c>
      <c r="AL392" s="49">
        <v>0</v>
      </c>
      <c r="AM392" s="49">
        <v>0</v>
      </c>
      <c r="AN392" s="49">
        <v>0</v>
      </c>
      <c r="AO392" s="49">
        <v>0</v>
      </c>
      <c r="AP392" s="49">
        <v>6804</v>
      </c>
      <c r="AQ392" s="49">
        <v>0</v>
      </c>
      <c r="AR392" s="49">
        <v>0</v>
      </c>
      <c r="AS392" s="49">
        <v>0</v>
      </c>
      <c r="AT392" s="49">
        <v>0</v>
      </c>
      <c r="AU392" s="49">
        <v>0</v>
      </c>
      <c r="AV392" s="49">
        <v>8983.06</v>
      </c>
      <c r="AW392" s="49">
        <v>0</v>
      </c>
      <c r="AX392" s="49">
        <v>0</v>
      </c>
      <c r="AY392" s="49">
        <v>0</v>
      </c>
      <c r="AZ392" s="49">
        <v>0</v>
      </c>
      <c r="BA392" s="49">
        <v>0</v>
      </c>
      <c r="BB392" s="49">
        <v>0</v>
      </c>
      <c r="BC392" s="49">
        <v>0</v>
      </c>
      <c r="BD392" s="49">
        <v>0</v>
      </c>
      <c r="BE392" s="49">
        <v>0</v>
      </c>
      <c r="BF392" s="49">
        <v>0</v>
      </c>
      <c r="BG392" s="49">
        <v>0</v>
      </c>
      <c r="BH392" s="49">
        <v>0</v>
      </c>
      <c r="BI392" s="49"/>
      <c r="BJ392" s="171"/>
      <c r="BK392" s="171"/>
      <c r="BL392" s="171"/>
      <c r="BM392" s="149">
        <v>0</v>
      </c>
    </row>
    <row r="393" spans="2:65" ht="18" hidden="1" customHeight="1" outlineLevel="3">
      <c r="B393" s="157" t="s">
        <v>286</v>
      </c>
      <c r="C393" s="157" t="s">
        <v>172</v>
      </c>
      <c r="D393" s="157" t="s">
        <v>288</v>
      </c>
      <c r="E393" s="171" t="s">
        <v>289</v>
      </c>
      <c r="F393" s="157" t="s">
        <v>6</v>
      </c>
      <c r="G393" s="49">
        <v>2739746</v>
      </c>
      <c r="H393" s="49">
        <v>743372.96400000004</v>
      </c>
      <c r="I393" s="49">
        <v>0</v>
      </c>
      <c r="J393" s="49">
        <v>743372.96400000004</v>
      </c>
      <c r="K393" s="165">
        <v>-1996373.0359999998</v>
      </c>
      <c r="L393" s="152">
        <v>0.2713291538704683</v>
      </c>
      <c r="M393" s="49">
        <v>2739746</v>
      </c>
      <c r="N393" s="49">
        <v>743372.96400000004</v>
      </c>
      <c r="O393" s="49">
        <v>0</v>
      </c>
      <c r="P393" s="49">
        <v>743372.96400000004</v>
      </c>
      <c r="Q393" s="165">
        <v>-1996373.0359999998</v>
      </c>
      <c r="R393" s="152">
        <v>0.2713291538704683</v>
      </c>
      <c r="S393" s="49">
        <v>148450.644</v>
      </c>
      <c r="T393" s="49">
        <v>0</v>
      </c>
      <c r="U393" s="49">
        <v>0</v>
      </c>
      <c r="V393" s="49">
        <v>0</v>
      </c>
      <c r="W393" s="49">
        <v>0</v>
      </c>
      <c r="X393" s="49">
        <v>81972</v>
      </c>
      <c r="Y393" s="49">
        <v>0</v>
      </c>
      <c r="Z393" s="49">
        <v>0</v>
      </c>
      <c r="AA393" s="49">
        <v>0</v>
      </c>
      <c r="AB393" s="49">
        <v>0</v>
      </c>
      <c r="AC393" s="49">
        <v>0</v>
      </c>
      <c r="AD393" s="49">
        <v>64800</v>
      </c>
      <c r="AE393" s="49">
        <v>0</v>
      </c>
      <c r="AF393" s="49">
        <v>0</v>
      </c>
      <c r="AG393" s="49">
        <v>110160</v>
      </c>
      <c r="AH393" s="49">
        <v>0</v>
      </c>
      <c r="AI393" s="49">
        <v>0</v>
      </c>
      <c r="AJ393" s="49">
        <v>207871.92</v>
      </c>
      <c r="AK393" s="49">
        <v>0</v>
      </c>
      <c r="AL393" s="49">
        <v>0</v>
      </c>
      <c r="AM393" s="49">
        <v>0</v>
      </c>
      <c r="AN393" s="49">
        <v>0</v>
      </c>
      <c r="AO393" s="49">
        <v>0</v>
      </c>
      <c r="AP393" s="49">
        <v>48600</v>
      </c>
      <c r="AQ393" s="49">
        <v>0</v>
      </c>
      <c r="AR393" s="49">
        <v>0</v>
      </c>
      <c r="AS393" s="49">
        <v>0</v>
      </c>
      <c r="AT393" s="49">
        <v>0</v>
      </c>
      <c r="AU393" s="49">
        <v>0</v>
      </c>
      <c r="AV393" s="49">
        <v>55080</v>
      </c>
      <c r="AW393" s="49">
        <v>6220.8</v>
      </c>
      <c r="AX393" s="49">
        <v>20217.599999999999</v>
      </c>
      <c r="AY393" s="49">
        <v>0</v>
      </c>
      <c r="AZ393" s="49">
        <v>0</v>
      </c>
      <c r="BA393" s="49">
        <v>0</v>
      </c>
      <c r="BB393" s="49">
        <v>0</v>
      </c>
      <c r="BC393" s="49">
        <v>0</v>
      </c>
      <c r="BD393" s="49">
        <v>0</v>
      </c>
      <c r="BE393" s="49">
        <v>0</v>
      </c>
      <c r="BF393" s="49">
        <v>0</v>
      </c>
      <c r="BG393" s="49">
        <v>0</v>
      </c>
      <c r="BH393" s="49">
        <v>0</v>
      </c>
      <c r="BI393" s="49"/>
      <c r="BJ393" s="171"/>
      <c r="BK393" s="171"/>
      <c r="BL393" s="171"/>
      <c r="BM393" s="149">
        <v>0</v>
      </c>
    </row>
    <row r="394" spans="2:65" ht="18" hidden="1" customHeight="1" outlineLevel="3">
      <c r="B394" s="157" t="s">
        <v>286</v>
      </c>
      <c r="C394" s="157" t="s">
        <v>109</v>
      </c>
      <c r="D394" s="157" t="s">
        <v>91</v>
      </c>
      <c r="E394" s="46" t="s">
        <v>91</v>
      </c>
      <c r="F394" s="157" t="s">
        <v>6</v>
      </c>
      <c r="G394" s="49"/>
      <c r="H394" s="49"/>
      <c r="I394" s="49"/>
      <c r="J394" s="49"/>
      <c r="K394" s="165"/>
      <c r="L394" s="152"/>
      <c r="M394" s="49"/>
      <c r="N394" s="49"/>
      <c r="O394" s="49"/>
      <c r="P394" s="49"/>
      <c r="Q394" s="165"/>
      <c r="R394" s="152">
        <v>0</v>
      </c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6"/>
      <c r="BK394" s="46"/>
      <c r="BL394" s="46"/>
      <c r="BM394" s="149">
        <v>0</v>
      </c>
    </row>
    <row r="395" spans="2:65" ht="18" hidden="1" customHeight="1" outlineLevel="3">
      <c r="B395" s="157" t="s">
        <v>286</v>
      </c>
      <c r="C395" s="157" t="s">
        <v>172</v>
      </c>
      <c r="D395" s="157" t="s">
        <v>90</v>
      </c>
      <c r="E395" s="46" t="s">
        <v>60</v>
      </c>
      <c r="F395" s="157" t="s">
        <v>153</v>
      </c>
      <c r="G395" s="49"/>
      <c r="H395" s="49"/>
      <c r="I395" s="49"/>
      <c r="J395" s="49"/>
      <c r="K395" s="165"/>
      <c r="L395" s="152"/>
      <c r="M395" s="49"/>
      <c r="N395" s="49"/>
      <c r="O395" s="49"/>
      <c r="P395" s="49"/>
      <c r="Q395" s="165"/>
      <c r="R395" s="152">
        <v>0</v>
      </c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6"/>
      <c r="BK395" s="46"/>
      <c r="BL395" s="46"/>
      <c r="BM395" s="149">
        <v>0</v>
      </c>
    </row>
    <row r="396" spans="2:65" ht="18" hidden="1" customHeight="1" outlineLevel="2">
      <c r="B396" s="158" t="s">
        <v>286</v>
      </c>
      <c r="C396" s="158"/>
      <c r="D396" s="158"/>
      <c r="E396" s="159" t="s">
        <v>155</v>
      </c>
      <c r="F396" s="158"/>
      <c r="G396" s="160">
        <v>3438795</v>
      </c>
      <c r="H396" s="160">
        <v>1320681.8399999999</v>
      </c>
      <c r="I396" s="160">
        <v>-32637.697399999997</v>
      </c>
      <c r="J396" s="160">
        <v>1288044.1425999999</v>
      </c>
      <c r="K396" s="168">
        <v>-2150750.8574000001</v>
      </c>
      <c r="L396" s="161">
        <v>0.37456264261172878</v>
      </c>
      <c r="M396" s="160">
        <v>3438795</v>
      </c>
      <c r="N396" s="160">
        <v>1320681.8399999999</v>
      </c>
      <c r="O396" s="160">
        <v>-32637.697399999997</v>
      </c>
      <c r="P396" s="160">
        <v>1288044.1425999999</v>
      </c>
      <c r="Q396" s="168">
        <v>-2150750.8574000001</v>
      </c>
      <c r="R396" s="161">
        <v>0.37456264261172878</v>
      </c>
      <c r="S396" s="160">
        <v>300979.97499999998</v>
      </c>
      <c r="T396" s="160">
        <v>0</v>
      </c>
      <c r="U396" s="160">
        <v>0</v>
      </c>
      <c r="V396" s="160">
        <v>0</v>
      </c>
      <c r="W396" s="160">
        <v>0</v>
      </c>
      <c r="X396" s="160">
        <v>171469.554</v>
      </c>
      <c r="Y396" s="160">
        <v>0</v>
      </c>
      <c r="Z396" s="160">
        <v>0</v>
      </c>
      <c r="AA396" s="160">
        <v>0</v>
      </c>
      <c r="AB396" s="160">
        <v>0</v>
      </c>
      <c r="AC396" s="160">
        <v>0</v>
      </c>
      <c r="AD396" s="160">
        <v>76316.717999999993</v>
      </c>
      <c r="AE396" s="160">
        <v>0</v>
      </c>
      <c r="AF396" s="160">
        <v>0</v>
      </c>
      <c r="AG396" s="160">
        <v>180979.59</v>
      </c>
      <c r="AH396" s="160">
        <v>0</v>
      </c>
      <c r="AI396" s="160">
        <v>0</v>
      </c>
      <c r="AJ396" s="160">
        <v>355074.64</v>
      </c>
      <c r="AK396" s="160">
        <v>0</v>
      </c>
      <c r="AL396" s="160">
        <v>0</v>
      </c>
      <c r="AM396" s="160">
        <v>0</v>
      </c>
      <c r="AN396" s="160">
        <v>0</v>
      </c>
      <c r="AO396" s="160">
        <v>0</v>
      </c>
      <c r="AP396" s="160">
        <v>106551.76000000001</v>
      </c>
      <c r="AQ396" s="160">
        <v>0</v>
      </c>
      <c r="AR396" s="160">
        <v>0</v>
      </c>
      <c r="AS396" s="160">
        <v>0</v>
      </c>
      <c r="AT396" s="160">
        <v>0</v>
      </c>
      <c r="AU396" s="160">
        <v>0</v>
      </c>
      <c r="AV396" s="160">
        <v>92854.915999999997</v>
      </c>
      <c r="AW396" s="160">
        <v>6220.8</v>
      </c>
      <c r="AX396" s="160">
        <v>20217.599999999999</v>
      </c>
      <c r="AY396" s="160">
        <v>0</v>
      </c>
      <c r="AZ396" s="160">
        <v>7582.47</v>
      </c>
      <c r="BA396" s="160">
        <v>2433.817</v>
      </c>
      <c r="BB396" s="160">
        <v>0</v>
      </c>
      <c r="BC396" s="160">
        <v>0</v>
      </c>
      <c r="BD396" s="160">
        <v>0</v>
      </c>
      <c r="BE396" s="160">
        <v>0</v>
      </c>
      <c r="BF396" s="160">
        <v>0</v>
      </c>
      <c r="BG396" s="160">
        <v>0</v>
      </c>
      <c r="BH396" s="160">
        <v>0</v>
      </c>
      <c r="BI396" s="160"/>
      <c r="BJ396" s="161"/>
      <c r="BK396" s="160"/>
      <c r="BL396" s="161"/>
      <c r="BM396" s="149">
        <v>1.8189894035458565E-10</v>
      </c>
    </row>
    <row r="397" spans="2:65" ht="18" customHeight="1" outlineLevel="1" collapsed="1">
      <c r="B397" s="153" t="s">
        <v>286</v>
      </c>
      <c r="C397" s="153"/>
      <c r="D397" s="153" t="s">
        <v>173</v>
      </c>
      <c r="E397" s="153"/>
      <c r="F397" s="153"/>
      <c r="G397" s="153">
        <v>7749073</v>
      </c>
      <c r="H397" s="153">
        <v>3223068.4159999997</v>
      </c>
      <c r="I397" s="153">
        <v>-161803.5484</v>
      </c>
      <c r="J397" s="153">
        <v>3061264.8675999995</v>
      </c>
      <c r="K397" s="172">
        <v>-4687808.1324000005</v>
      </c>
      <c r="L397" s="173">
        <v>0.39504917137830547</v>
      </c>
      <c r="M397" s="153">
        <v>7749073</v>
      </c>
      <c r="N397" s="153">
        <v>3223068.4159999997</v>
      </c>
      <c r="O397" s="153">
        <v>-161803.5484</v>
      </c>
      <c r="P397" s="153">
        <v>3061264.8675999995</v>
      </c>
      <c r="Q397" s="172">
        <v>-4687808.1324000005</v>
      </c>
      <c r="R397" s="173">
        <v>0.39504917137830547</v>
      </c>
      <c r="S397" s="153">
        <v>509019.35099999997</v>
      </c>
      <c r="T397" s="153">
        <v>0</v>
      </c>
      <c r="U397" s="153">
        <v>0</v>
      </c>
      <c r="V397" s="153">
        <v>0</v>
      </c>
      <c r="W397" s="153">
        <v>0</v>
      </c>
      <c r="X397" s="153">
        <v>951321.35400000005</v>
      </c>
      <c r="Y397" s="153">
        <v>0</v>
      </c>
      <c r="Z397" s="153">
        <v>0</v>
      </c>
      <c r="AA397" s="153">
        <v>0</v>
      </c>
      <c r="AB397" s="153">
        <v>0</v>
      </c>
      <c r="AC397" s="153">
        <v>0</v>
      </c>
      <c r="AD397" s="153">
        <v>164768.71799999999</v>
      </c>
      <c r="AE397" s="153">
        <v>0</v>
      </c>
      <c r="AF397" s="153">
        <v>0</v>
      </c>
      <c r="AG397" s="153">
        <v>247809.99</v>
      </c>
      <c r="AH397" s="153">
        <v>0</v>
      </c>
      <c r="AI397" s="153">
        <v>0</v>
      </c>
      <c r="AJ397" s="153">
        <v>610700.92000000004</v>
      </c>
      <c r="AK397" s="153">
        <v>0</v>
      </c>
      <c r="AL397" s="153">
        <v>0</v>
      </c>
      <c r="AM397" s="153">
        <v>0</v>
      </c>
      <c r="AN397" s="153">
        <v>0</v>
      </c>
      <c r="AO397" s="153">
        <v>0</v>
      </c>
      <c r="AP397" s="153">
        <v>342423.76</v>
      </c>
      <c r="AQ397" s="153">
        <v>0</v>
      </c>
      <c r="AR397" s="153">
        <v>0</v>
      </c>
      <c r="AS397" s="153">
        <v>0</v>
      </c>
      <c r="AT397" s="153">
        <v>0</v>
      </c>
      <c r="AU397" s="153">
        <v>0</v>
      </c>
      <c r="AV397" s="153">
        <v>233198.75599999999</v>
      </c>
      <c r="AW397" s="153">
        <v>119439.36</v>
      </c>
      <c r="AX397" s="153">
        <v>34369.919999999998</v>
      </c>
      <c r="AY397" s="153">
        <v>0</v>
      </c>
      <c r="AZ397" s="153">
        <v>7582.47</v>
      </c>
      <c r="BA397" s="153">
        <v>2433.817</v>
      </c>
      <c r="BB397" s="153">
        <v>0</v>
      </c>
      <c r="BC397" s="153">
        <v>0</v>
      </c>
      <c r="BD397" s="153">
        <v>0</v>
      </c>
      <c r="BE397" s="153">
        <v>0</v>
      </c>
      <c r="BF397" s="153">
        <v>0</v>
      </c>
      <c r="BG397" s="153">
        <v>0</v>
      </c>
      <c r="BH397" s="153">
        <v>0</v>
      </c>
      <c r="BI397" s="153">
        <v>2584269.4199000001</v>
      </c>
      <c r="BJ397" s="173">
        <v>0.18457651668472597</v>
      </c>
      <c r="BK397" s="174">
        <v>2418417.1159999999</v>
      </c>
      <c r="BL397" s="173">
        <v>0.26581343116825651</v>
      </c>
      <c r="BM397" s="149">
        <v>6.6938810050487518E-10</v>
      </c>
    </row>
    <row r="398" spans="2:65" ht="18" hidden="1" customHeight="1" outlineLevel="3">
      <c r="B398" s="157" t="s">
        <v>290</v>
      </c>
      <c r="C398" s="157" t="s">
        <v>149</v>
      </c>
      <c r="D398" s="166" t="s">
        <v>641</v>
      </c>
      <c r="E398" s="167" t="s">
        <v>642</v>
      </c>
      <c r="F398" s="157" t="s">
        <v>150</v>
      </c>
      <c r="G398" s="49">
        <v>2014071</v>
      </c>
      <c r="H398" s="49">
        <v>505984.81199999998</v>
      </c>
      <c r="I398" s="49">
        <v>0</v>
      </c>
      <c r="J398" s="49">
        <v>505984.81199999998</v>
      </c>
      <c r="K398" s="165">
        <v>-1508086.1880000001</v>
      </c>
      <c r="L398" s="152">
        <v>0.25122491312371809</v>
      </c>
      <c r="M398" s="124">
        <v>2014071</v>
      </c>
      <c r="N398" s="49">
        <v>505984.81199999998</v>
      </c>
      <c r="O398" s="49">
        <v>0</v>
      </c>
      <c r="P398" s="49">
        <v>505984.81199999998</v>
      </c>
      <c r="Q398" s="165">
        <v>-1508086.1880000001</v>
      </c>
      <c r="R398" s="152">
        <v>0.25122491312371809</v>
      </c>
      <c r="S398" s="49">
        <v>46230.972000000002</v>
      </c>
      <c r="T398" s="49">
        <v>0</v>
      </c>
      <c r="U398" s="49">
        <v>0</v>
      </c>
      <c r="V398" s="49">
        <v>0</v>
      </c>
      <c r="W398" s="49">
        <v>0</v>
      </c>
      <c r="X398" s="49">
        <v>250614</v>
      </c>
      <c r="Y398" s="49">
        <v>56609.279999999999</v>
      </c>
      <c r="Z398" s="49">
        <v>0</v>
      </c>
      <c r="AA398" s="49">
        <v>0</v>
      </c>
      <c r="AB398" s="49">
        <v>0</v>
      </c>
      <c r="AC398" s="49">
        <v>0</v>
      </c>
      <c r="AD398" s="49">
        <v>0</v>
      </c>
      <c r="AE398" s="49">
        <v>29484</v>
      </c>
      <c r="AF398" s="49">
        <v>0</v>
      </c>
      <c r="AG398" s="49">
        <v>13366.08</v>
      </c>
      <c r="AH398" s="49">
        <v>0</v>
      </c>
      <c r="AI398" s="49">
        <v>0</v>
      </c>
      <c r="AJ398" s="49">
        <v>0</v>
      </c>
      <c r="AK398" s="49">
        <v>0</v>
      </c>
      <c r="AL398" s="49">
        <v>0</v>
      </c>
      <c r="AM398" s="49">
        <v>0</v>
      </c>
      <c r="AN398" s="49">
        <v>0</v>
      </c>
      <c r="AO398" s="49">
        <v>0</v>
      </c>
      <c r="AP398" s="49">
        <v>29484</v>
      </c>
      <c r="AQ398" s="49">
        <v>56609.279999999999</v>
      </c>
      <c r="AR398" s="49">
        <v>0</v>
      </c>
      <c r="AS398" s="49">
        <v>0</v>
      </c>
      <c r="AT398" s="49">
        <v>0</v>
      </c>
      <c r="AU398" s="49">
        <v>0</v>
      </c>
      <c r="AV398" s="49">
        <v>0</v>
      </c>
      <c r="AW398" s="49">
        <v>0</v>
      </c>
      <c r="AX398" s="49">
        <v>0</v>
      </c>
      <c r="AY398" s="49">
        <v>0</v>
      </c>
      <c r="AZ398" s="49">
        <v>11793.6</v>
      </c>
      <c r="BA398" s="49">
        <v>11793.6</v>
      </c>
      <c r="BB398" s="49">
        <v>0</v>
      </c>
      <c r="BC398" s="49">
        <v>0</v>
      </c>
      <c r="BD398" s="49">
        <v>0</v>
      </c>
      <c r="BE398" s="49">
        <v>0</v>
      </c>
      <c r="BF398" s="49">
        <v>0</v>
      </c>
      <c r="BG398" s="49">
        <v>0</v>
      </c>
      <c r="BH398" s="49">
        <v>0</v>
      </c>
      <c r="BI398" s="49"/>
      <c r="BJ398" s="167"/>
      <c r="BK398" s="167"/>
      <c r="BL398" s="167"/>
      <c r="BM398" s="149">
        <v>-5.8207660913467407E-11</v>
      </c>
    </row>
    <row r="399" spans="2:65" ht="18" hidden="1" customHeight="1" outlineLevel="2">
      <c r="B399" s="158" t="s">
        <v>290</v>
      </c>
      <c r="C399" s="158"/>
      <c r="D399" s="158"/>
      <c r="E399" s="159" t="s">
        <v>151</v>
      </c>
      <c r="F399" s="158"/>
      <c r="G399" s="160">
        <v>2014071</v>
      </c>
      <c r="H399" s="160">
        <v>505984.81199999998</v>
      </c>
      <c r="I399" s="160">
        <v>0</v>
      </c>
      <c r="J399" s="160">
        <v>505984.81199999998</v>
      </c>
      <c r="K399" s="168">
        <v>-1508086.1880000001</v>
      </c>
      <c r="L399" s="161">
        <v>0.25122491312371809</v>
      </c>
      <c r="M399" s="160">
        <v>2014071</v>
      </c>
      <c r="N399" s="160">
        <v>505984.81199999998</v>
      </c>
      <c r="O399" s="160">
        <v>0</v>
      </c>
      <c r="P399" s="160">
        <v>505984.81199999998</v>
      </c>
      <c r="Q399" s="168">
        <v>-1508086.1880000001</v>
      </c>
      <c r="R399" s="161">
        <v>0.25122491312371809</v>
      </c>
      <c r="S399" s="160">
        <v>46230.972000000002</v>
      </c>
      <c r="T399" s="160">
        <v>0</v>
      </c>
      <c r="U399" s="160">
        <v>0</v>
      </c>
      <c r="V399" s="160">
        <v>0</v>
      </c>
      <c r="W399" s="160">
        <v>0</v>
      </c>
      <c r="X399" s="160">
        <v>250614</v>
      </c>
      <c r="Y399" s="160">
        <v>56609.279999999999</v>
      </c>
      <c r="Z399" s="160">
        <v>0</v>
      </c>
      <c r="AA399" s="160">
        <v>0</v>
      </c>
      <c r="AB399" s="160">
        <v>0</v>
      </c>
      <c r="AC399" s="160">
        <v>0</v>
      </c>
      <c r="AD399" s="160">
        <v>0</v>
      </c>
      <c r="AE399" s="160">
        <v>29484</v>
      </c>
      <c r="AF399" s="160">
        <v>0</v>
      </c>
      <c r="AG399" s="160">
        <v>13366.08</v>
      </c>
      <c r="AH399" s="160">
        <v>0</v>
      </c>
      <c r="AI399" s="160">
        <v>0</v>
      </c>
      <c r="AJ399" s="160">
        <v>0</v>
      </c>
      <c r="AK399" s="160">
        <v>0</v>
      </c>
      <c r="AL399" s="160">
        <v>0</v>
      </c>
      <c r="AM399" s="160">
        <v>0</v>
      </c>
      <c r="AN399" s="160">
        <v>0</v>
      </c>
      <c r="AO399" s="160">
        <v>0</v>
      </c>
      <c r="AP399" s="160">
        <v>29484</v>
      </c>
      <c r="AQ399" s="160">
        <v>56609.279999999999</v>
      </c>
      <c r="AR399" s="160">
        <v>0</v>
      </c>
      <c r="AS399" s="160">
        <v>0</v>
      </c>
      <c r="AT399" s="160">
        <v>0</v>
      </c>
      <c r="AU399" s="160">
        <v>0</v>
      </c>
      <c r="AV399" s="160">
        <v>0</v>
      </c>
      <c r="AW399" s="160">
        <v>0</v>
      </c>
      <c r="AX399" s="160">
        <v>0</v>
      </c>
      <c r="AY399" s="160">
        <v>0</v>
      </c>
      <c r="AZ399" s="160">
        <v>11793.6</v>
      </c>
      <c r="BA399" s="160">
        <v>11793.6</v>
      </c>
      <c r="BB399" s="160">
        <v>0</v>
      </c>
      <c r="BC399" s="160">
        <v>0</v>
      </c>
      <c r="BD399" s="160">
        <v>0</v>
      </c>
      <c r="BE399" s="160">
        <v>0</v>
      </c>
      <c r="BF399" s="160">
        <v>0</v>
      </c>
      <c r="BG399" s="160">
        <v>0</v>
      </c>
      <c r="BH399" s="160">
        <v>0</v>
      </c>
      <c r="BI399" s="160"/>
      <c r="BJ399" s="161"/>
      <c r="BK399" s="160"/>
      <c r="BL399" s="161"/>
      <c r="BM399" s="149">
        <v>-5.8207660913467407E-11</v>
      </c>
    </row>
    <row r="400" spans="2:65" ht="18" hidden="1" customHeight="1" outlineLevel="3">
      <c r="B400" s="157" t="s">
        <v>290</v>
      </c>
      <c r="C400" s="157" t="s">
        <v>149</v>
      </c>
      <c r="D400" s="157" t="s">
        <v>54</v>
      </c>
      <c r="E400" s="46" t="s">
        <v>54</v>
      </c>
      <c r="F400" s="157" t="s">
        <v>152</v>
      </c>
      <c r="G400" s="49"/>
      <c r="H400" s="49"/>
      <c r="I400" s="49"/>
      <c r="J400" s="49"/>
      <c r="K400" s="165"/>
      <c r="L400" s="152"/>
      <c r="M400" s="49"/>
      <c r="N400" s="49"/>
      <c r="O400" s="49"/>
      <c r="P400" s="49"/>
      <c r="Q400" s="165"/>
      <c r="R400" s="152">
        <v>0</v>
      </c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6"/>
      <c r="BK400" s="46"/>
      <c r="BL400" s="46"/>
      <c r="BM400" s="149">
        <v>0</v>
      </c>
    </row>
    <row r="401" spans="2:65" ht="18" hidden="1" customHeight="1" outlineLevel="3">
      <c r="B401" s="157" t="s">
        <v>290</v>
      </c>
      <c r="C401" s="157" t="s">
        <v>149</v>
      </c>
      <c r="D401" s="157" t="s">
        <v>30</v>
      </c>
      <c r="E401" s="46" t="s">
        <v>30</v>
      </c>
      <c r="F401" s="157" t="s">
        <v>150</v>
      </c>
      <c r="G401" s="49"/>
      <c r="H401" s="49"/>
      <c r="I401" s="49"/>
      <c r="J401" s="49"/>
      <c r="K401" s="165"/>
      <c r="L401" s="152"/>
      <c r="M401" s="49"/>
      <c r="N401" s="49"/>
      <c r="O401" s="49"/>
      <c r="P401" s="49"/>
      <c r="Q401" s="165"/>
      <c r="R401" s="152">
        <v>0</v>
      </c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6"/>
      <c r="BK401" s="46"/>
      <c r="BL401" s="46"/>
      <c r="BM401" s="149">
        <v>0</v>
      </c>
    </row>
    <row r="402" spans="2:65" ht="18" hidden="1" customHeight="1" outlineLevel="3">
      <c r="B402" s="157" t="s">
        <v>290</v>
      </c>
      <c r="C402" s="157" t="s">
        <v>149</v>
      </c>
      <c r="D402" s="157" t="s">
        <v>285</v>
      </c>
      <c r="E402" s="171" t="s">
        <v>715</v>
      </c>
      <c r="F402" s="157" t="s">
        <v>152</v>
      </c>
      <c r="G402" s="49">
        <v>242769</v>
      </c>
      <c r="H402" s="49">
        <v>321258.40299999999</v>
      </c>
      <c r="I402" s="165">
        <v>0</v>
      </c>
      <c r="J402" s="49">
        <v>321258.40299999999</v>
      </c>
      <c r="K402" s="165">
        <v>78489.402999999991</v>
      </c>
      <c r="L402" s="152">
        <v>1.3233090015611548</v>
      </c>
      <c r="M402" s="49">
        <v>242769</v>
      </c>
      <c r="N402" s="49">
        <v>321258.40299999999</v>
      </c>
      <c r="O402" s="165">
        <v>0</v>
      </c>
      <c r="P402" s="49">
        <v>321258.40299999999</v>
      </c>
      <c r="Q402" s="165">
        <v>78489.402999999991</v>
      </c>
      <c r="R402" s="152">
        <v>1.3233090015611548</v>
      </c>
      <c r="S402" s="49">
        <v>32079.126</v>
      </c>
      <c r="T402" s="49">
        <v>0</v>
      </c>
      <c r="U402" s="49">
        <v>0</v>
      </c>
      <c r="V402" s="49">
        <v>0</v>
      </c>
      <c r="W402" s="49">
        <v>0</v>
      </c>
      <c r="X402" s="49">
        <v>70467.733999999997</v>
      </c>
      <c r="Y402" s="49">
        <v>0</v>
      </c>
      <c r="Z402" s="49">
        <v>0</v>
      </c>
      <c r="AA402" s="49">
        <v>0</v>
      </c>
      <c r="AB402" s="49">
        <v>0</v>
      </c>
      <c r="AC402" s="49">
        <v>0</v>
      </c>
      <c r="AD402" s="49">
        <v>23742.249</v>
      </c>
      <c r="AE402" s="49">
        <v>345</v>
      </c>
      <c r="AF402" s="49">
        <v>0</v>
      </c>
      <c r="AG402" s="49">
        <v>35979.862999999998</v>
      </c>
      <c r="AH402" s="49">
        <v>0</v>
      </c>
      <c r="AI402" s="49">
        <v>0</v>
      </c>
      <c r="AJ402" s="49">
        <v>47926.557000000001</v>
      </c>
      <c r="AK402" s="49">
        <v>0</v>
      </c>
      <c r="AL402" s="49">
        <v>0</v>
      </c>
      <c r="AM402" s="49">
        <v>0</v>
      </c>
      <c r="AN402" s="49">
        <v>0</v>
      </c>
      <c r="AO402" s="49">
        <v>0</v>
      </c>
      <c r="AP402" s="49">
        <v>57596.112999999998</v>
      </c>
      <c r="AQ402" s="49">
        <v>0</v>
      </c>
      <c r="AR402" s="49">
        <v>0</v>
      </c>
      <c r="AS402" s="49">
        <v>0</v>
      </c>
      <c r="AT402" s="49">
        <v>0</v>
      </c>
      <c r="AU402" s="49">
        <v>0</v>
      </c>
      <c r="AV402" s="49">
        <v>35748.821000000004</v>
      </c>
      <c r="AW402" s="49">
        <v>0</v>
      </c>
      <c r="AX402" s="49">
        <v>0</v>
      </c>
      <c r="AY402" s="49">
        <v>0</v>
      </c>
      <c r="AZ402" s="49">
        <v>8405.4509999999991</v>
      </c>
      <c r="BA402" s="49">
        <v>8967.4889999999996</v>
      </c>
      <c r="BB402" s="49">
        <v>0</v>
      </c>
      <c r="BC402" s="49">
        <v>0</v>
      </c>
      <c r="BD402" s="49">
        <v>0</v>
      </c>
      <c r="BE402" s="49">
        <v>0</v>
      </c>
      <c r="BF402" s="49">
        <v>0</v>
      </c>
      <c r="BG402" s="49">
        <v>0</v>
      </c>
      <c r="BH402" s="49">
        <v>0</v>
      </c>
      <c r="BI402" s="49"/>
      <c r="BJ402" s="171"/>
      <c r="BK402" s="171"/>
      <c r="BL402" s="171"/>
      <c r="BM402" s="149">
        <v>0</v>
      </c>
    </row>
    <row r="403" spans="2:65" ht="18" hidden="1" customHeight="1" outlineLevel="3">
      <c r="B403" s="157" t="s">
        <v>290</v>
      </c>
      <c r="C403" s="157" t="s">
        <v>149</v>
      </c>
      <c r="D403" s="157" t="s">
        <v>290</v>
      </c>
      <c r="E403" s="46" t="s">
        <v>55</v>
      </c>
      <c r="F403" s="157" t="s">
        <v>150</v>
      </c>
      <c r="G403" s="49"/>
      <c r="H403" s="49"/>
      <c r="I403" s="49"/>
      <c r="J403" s="49"/>
      <c r="K403" s="165"/>
      <c r="L403" s="152"/>
      <c r="M403" s="49"/>
      <c r="N403" s="49"/>
      <c r="O403" s="49"/>
      <c r="P403" s="49"/>
      <c r="Q403" s="165"/>
      <c r="R403" s="152">
        <v>0</v>
      </c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6"/>
      <c r="BK403" s="46"/>
      <c r="BL403" s="46"/>
      <c r="BM403" s="149">
        <v>0</v>
      </c>
    </row>
    <row r="404" spans="2:65" ht="18" hidden="1" customHeight="1" outlineLevel="3">
      <c r="B404" s="157" t="s">
        <v>290</v>
      </c>
      <c r="C404" s="157" t="s">
        <v>149</v>
      </c>
      <c r="D404" s="157" t="s">
        <v>56</v>
      </c>
      <c r="E404" s="46" t="s">
        <v>56</v>
      </c>
      <c r="F404" s="157" t="s">
        <v>152</v>
      </c>
      <c r="G404" s="49"/>
      <c r="H404" s="49"/>
      <c r="I404" s="49"/>
      <c r="J404" s="49"/>
      <c r="K404" s="165"/>
      <c r="L404" s="152"/>
      <c r="M404" s="49"/>
      <c r="N404" s="49"/>
      <c r="O404" s="49"/>
      <c r="P404" s="49"/>
      <c r="Q404" s="165"/>
      <c r="R404" s="152">
        <v>0</v>
      </c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171"/>
      <c r="BK404" s="171"/>
      <c r="BL404" s="171"/>
      <c r="BM404" s="149">
        <v>0</v>
      </c>
    </row>
    <row r="405" spans="2:65" ht="18" hidden="1" customHeight="1" outlineLevel="3">
      <c r="B405" s="157" t="s">
        <v>290</v>
      </c>
      <c r="C405" s="157" t="s">
        <v>149</v>
      </c>
      <c r="D405" s="157" t="s">
        <v>716</v>
      </c>
      <c r="E405" s="171" t="s">
        <v>40</v>
      </c>
      <c r="F405" s="157" t="s">
        <v>150</v>
      </c>
      <c r="G405" s="49">
        <v>80704</v>
      </c>
      <c r="H405" s="49">
        <v>35252.434999999998</v>
      </c>
      <c r="I405" s="49">
        <v>0</v>
      </c>
      <c r="J405" s="49">
        <v>35252.434999999998</v>
      </c>
      <c r="K405" s="165">
        <v>-45451.565000000002</v>
      </c>
      <c r="L405" s="152">
        <v>0.43681149633227595</v>
      </c>
      <c r="M405" s="49">
        <v>80704</v>
      </c>
      <c r="N405" s="49">
        <v>35252.434999999998</v>
      </c>
      <c r="O405" s="49">
        <v>0</v>
      </c>
      <c r="P405" s="49">
        <v>35252.434999999998</v>
      </c>
      <c r="Q405" s="165">
        <v>-45451.565000000002</v>
      </c>
      <c r="R405" s="152">
        <v>0.43681149633227595</v>
      </c>
      <c r="S405" s="49">
        <v>15110.225</v>
      </c>
      <c r="T405" s="49">
        <v>0</v>
      </c>
      <c r="U405" s="49">
        <v>0</v>
      </c>
      <c r="V405" s="49">
        <v>0</v>
      </c>
      <c r="W405" s="49">
        <v>0</v>
      </c>
      <c r="X405" s="49">
        <v>2592</v>
      </c>
      <c r="Y405" s="49">
        <v>0</v>
      </c>
      <c r="Z405" s="49">
        <v>0</v>
      </c>
      <c r="AA405" s="49">
        <v>0</v>
      </c>
      <c r="AB405" s="49">
        <v>0</v>
      </c>
      <c r="AC405" s="49">
        <v>0</v>
      </c>
      <c r="AD405" s="49">
        <v>0</v>
      </c>
      <c r="AE405" s="49">
        <v>0</v>
      </c>
      <c r="AF405" s="49">
        <v>0</v>
      </c>
      <c r="AG405" s="49">
        <v>3304.8</v>
      </c>
      <c r="AH405" s="49">
        <v>0</v>
      </c>
      <c r="AI405" s="49">
        <v>0</v>
      </c>
      <c r="AJ405" s="49">
        <v>6679.7089999999998</v>
      </c>
      <c r="AK405" s="49">
        <v>0</v>
      </c>
      <c r="AL405" s="49">
        <v>0</v>
      </c>
      <c r="AM405" s="49">
        <v>0</v>
      </c>
      <c r="AN405" s="49">
        <v>0</v>
      </c>
      <c r="AO405" s="49">
        <v>0</v>
      </c>
      <c r="AP405" s="49">
        <v>2268</v>
      </c>
      <c r="AQ405" s="49">
        <v>0</v>
      </c>
      <c r="AR405" s="49">
        <v>0</v>
      </c>
      <c r="AS405" s="49">
        <v>0</v>
      </c>
      <c r="AT405" s="49">
        <v>0</v>
      </c>
      <c r="AU405" s="49">
        <v>0</v>
      </c>
      <c r="AV405" s="49">
        <v>5297.701</v>
      </c>
      <c r="AW405" s="49">
        <v>0</v>
      </c>
      <c r="AX405" s="49">
        <v>0</v>
      </c>
      <c r="AY405" s="49">
        <v>0</v>
      </c>
      <c r="AZ405" s="49">
        <v>0</v>
      </c>
      <c r="BA405" s="49">
        <v>0</v>
      </c>
      <c r="BB405" s="49">
        <v>0</v>
      </c>
      <c r="BC405" s="49">
        <v>0</v>
      </c>
      <c r="BD405" s="49">
        <v>0</v>
      </c>
      <c r="BE405" s="49">
        <v>0</v>
      </c>
      <c r="BF405" s="49">
        <v>0</v>
      </c>
      <c r="BG405" s="49">
        <v>0</v>
      </c>
      <c r="BH405" s="49">
        <v>0</v>
      </c>
      <c r="BI405" s="49"/>
      <c r="BJ405" s="171"/>
      <c r="BK405" s="171"/>
      <c r="BL405" s="171"/>
      <c r="BM405" s="149">
        <v>0</v>
      </c>
    </row>
    <row r="406" spans="2:65" ht="18" hidden="1" customHeight="1" outlineLevel="3">
      <c r="B406" s="157" t="s">
        <v>290</v>
      </c>
      <c r="C406" s="157" t="s">
        <v>307</v>
      </c>
      <c r="D406" s="157" t="s">
        <v>174</v>
      </c>
      <c r="E406" s="46" t="s">
        <v>92</v>
      </c>
      <c r="F406" s="157" t="s">
        <v>154</v>
      </c>
      <c r="G406" s="49"/>
      <c r="H406" s="49"/>
      <c r="I406" s="49"/>
      <c r="J406" s="49"/>
      <c r="K406" s="165"/>
      <c r="L406" s="152"/>
      <c r="M406" s="49"/>
      <c r="N406" s="49"/>
      <c r="O406" s="49"/>
      <c r="P406" s="49"/>
      <c r="Q406" s="165"/>
      <c r="R406" s="152">
        <v>0</v>
      </c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6"/>
      <c r="BK406" s="46"/>
      <c r="BL406" s="46"/>
      <c r="BM406" s="149">
        <v>0</v>
      </c>
    </row>
    <row r="407" spans="2:65" ht="18" hidden="1" customHeight="1" outlineLevel="3">
      <c r="B407" s="157" t="s">
        <v>290</v>
      </c>
      <c r="C407" s="157" t="s">
        <v>307</v>
      </c>
      <c r="D407" s="157" t="s">
        <v>93</v>
      </c>
      <c r="E407" s="46" t="s">
        <v>93</v>
      </c>
      <c r="F407" s="157" t="s">
        <v>154</v>
      </c>
      <c r="G407" s="49"/>
      <c r="H407" s="49"/>
      <c r="I407" s="49"/>
      <c r="J407" s="49"/>
      <c r="K407" s="165"/>
      <c r="L407" s="152"/>
      <c r="M407" s="49"/>
      <c r="N407" s="49"/>
      <c r="O407" s="49"/>
      <c r="P407" s="49"/>
      <c r="Q407" s="165"/>
      <c r="R407" s="152">
        <v>0</v>
      </c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6"/>
      <c r="BK407" s="46"/>
      <c r="BL407" s="46"/>
      <c r="BM407" s="149">
        <v>0</v>
      </c>
    </row>
    <row r="408" spans="2:65" ht="18" hidden="1" customHeight="1" outlineLevel="3">
      <c r="B408" s="157" t="s">
        <v>290</v>
      </c>
      <c r="C408" s="157" t="s">
        <v>307</v>
      </c>
      <c r="D408" s="157" t="s">
        <v>94</v>
      </c>
      <c r="E408" s="171" t="s">
        <v>61</v>
      </c>
      <c r="F408" s="157" t="s">
        <v>154</v>
      </c>
      <c r="G408" s="49">
        <v>220004</v>
      </c>
      <c r="H408" s="49">
        <v>0</v>
      </c>
      <c r="I408" s="49">
        <v>0</v>
      </c>
      <c r="J408" s="49">
        <v>0</v>
      </c>
      <c r="K408" s="165">
        <v>-220004</v>
      </c>
      <c r="L408" s="152">
        <v>0</v>
      </c>
      <c r="M408" s="49">
        <v>220004</v>
      </c>
      <c r="N408" s="49">
        <v>0</v>
      </c>
      <c r="O408" s="49">
        <v>0</v>
      </c>
      <c r="P408" s="49">
        <v>0</v>
      </c>
      <c r="Q408" s="165">
        <v>-220004</v>
      </c>
      <c r="R408" s="152">
        <v>0</v>
      </c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6"/>
      <c r="BK408" s="46"/>
      <c r="BL408" s="46"/>
      <c r="BM408" s="149">
        <v>0</v>
      </c>
    </row>
    <row r="409" spans="2:65" ht="18" hidden="1" customHeight="1" outlineLevel="2">
      <c r="B409" s="158" t="s">
        <v>290</v>
      </c>
      <c r="C409" s="158"/>
      <c r="D409" s="158"/>
      <c r="E409" s="159" t="s">
        <v>155</v>
      </c>
      <c r="F409" s="175"/>
      <c r="G409" s="160">
        <v>543477</v>
      </c>
      <c r="H409" s="160">
        <v>356510.83799999999</v>
      </c>
      <c r="I409" s="160">
        <v>0</v>
      </c>
      <c r="J409" s="160">
        <v>356510.83799999999</v>
      </c>
      <c r="K409" s="168">
        <v>-186966.16200000001</v>
      </c>
      <c r="L409" s="161">
        <v>0.65598146379699596</v>
      </c>
      <c r="M409" s="160">
        <v>543477</v>
      </c>
      <c r="N409" s="160">
        <v>356510.83799999999</v>
      </c>
      <c r="O409" s="160">
        <v>0</v>
      </c>
      <c r="P409" s="160">
        <v>356510.83799999999</v>
      </c>
      <c r="Q409" s="168">
        <v>-186966.16200000001</v>
      </c>
      <c r="R409" s="161">
        <v>0.65598146379699596</v>
      </c>
      <c r="S409" s="168">
        <v>47189.351000000002</v>
      </c>
      <c r="T409" s="168">
        <v>0</v>
      </c>
      <c r="U409" s="168">
        <v>0</v>
      </c>
      <c r="V409" s="168">
        <v>0</v>
      </c>
      <c r="W409" s="168">
        <v>0</v>
      </c>
      <c r="X409" s="168">
        <v>73059.733999999997</v>
      </c>
      <c r="Y409" s="168">
        <v>0</v>
      </c>
      <c r="Z409" s="168">
        <v>0</v>
      </c>
      <c r="AA409" s="168">
        <v>0</v>
      </c>
      <c r="AB409" s="168">
        <v>0</v>
      </c>
      <c r="AC409" s="168">
        <v>0</v>
      </c>
      <c r="AD409" s="168">
        <v>23742.249</v>
      </c>
      <c r="AE409" s="168">
        <v>345</v>
      </c>
      <c r="AF409" s="168">
        <v>0</v>
      </c>
      <c r="AG409" s="168">
        <v>39284.663</v>
      </c>
      <c r="AH409" s="168">
        <v>0</v>
      </c>
      <c r="AI409" s="168">
        <v>0</v>
      </c>
      <c r="AJ409" s="168">
        <v>54606.266000000003</v>
      </c>
      <c r="AK409" s="168">
        <v>0</v>
      </c>
      <c r="AL409" s="168">
        <v>0</v>
      </c>
      <c r="AM409" s="168">
        <v>0</v>
      </c>
      <c r="AN409" s="168">
        <v>0</v>
      </c>
      <c r="AO409" s="168">
        <v>0</v>
      </c>
      <c r="AP409" s="168">
        <v>59864.112999999998</v>
      </c>
      <c r="AQ409" s="168">
        <v>0</v>
      </c>
      <c r="AR409" s="168">
        <v>0</v>
      </c>
      <c r="AS409" s="168">
        <v>0</v>
      </c>
      <c r="AT409" s="168">
        <v>0</v>
      </c>
      <c r="AU409" s="168">
        <v>0</v>
      </c>
      <c r="AV409" s="168">
        <v>41046.522000000004</v>
      </c>
      <c r="AW409" s="168">
        <v>0</v>
      </c>
      <c r="AX409" s="168">
        <v>0</v>
      </c>
      <c r="AY409" s="168">
        <v>0</v>
      </c>
      <c r="AZ409" s="168">
        <v>8405.4509999999991</v>
      </c>
      <c r="BA409" s="168">
        <v>8967.4889999999996</v>
      </c>
      <c r="BB409" s="168">
        <v>0</v>
      </c>
      <c r="BC409" s="168">
        <v>0</v>
      </c>
      <c r="BD409" s="168">
        <v>0</v>
      </c>
      <c r="BE409" s="168">
        <v>0</v>
      </c>
      <c r="BF409" s="168">
        <v>0</v>
      </c>
      <c r="BG409" s="168">
        <v>0</v>
      </c>
      <c r="BH409" s="168">
        <v>0</v>
      </c>
      <c r="BI409" s="168"/>
      <c r="BJ409" s="161"/>
      <c r="BK409" s="168"/>
      <c r="BL409" s="161"/>
      <c r="BM409" s="149">
        <v>0</v>
      </c>
    </row>
    <row r="410" spans="2:65" ht="18" customHeight="1" outlineLevel="1" collapsed="1">
      <c r="B410" s="153" t="s">
        <v>290</v>
      </c>
      <c r="C410" s="153"/>
      <c r="D410" s="153" t="s">
        <v>175</v>
      </c>
      <c r="E410" s="153"/>
      <c r="F410" s="176"/>
      <c r="G410" s="153">
        <v>2557548</v>
      </c>
      <c r="H410" s="153">
        <v>862495.64999999991</v>
      </c>
      <c r="I410" s="153">
        <v>0</v>
      </c>
      <c r="J410" s="153">
        <v>862495.64999999991</v>
      </c>
      <c r="K410" s="172">
        <v>-1695052.35</v>
      </c>
      <c r="L410" s="173">
        <v>0.33723537153554883</v>
      </c>
      <c r="M410" s="153">
        <v>2557548</v>
      </c>
      <c r="N410" s="153">
        <v>862495.64999999991</v>
      </c>
      <c r="O410" s="153">
        <v>0</v>
      </c>
      <c r="P410" s="153">
        <v>862495.64999999991</v>
      </c>
      <c r="Q410" s="172">
        <v>-1695052.35</v>
      </c>
      <c r="R410" s="173">
        <v>0.33723537153554883</v>
      </c>
      <c r="S410" s="153">
        <v>93420.323000000004</v>
      </c>
      <c r="T410" s="153">
        <v>0</v>
      </c>
      <c r="U410" s="153">
        <v>0</v>
      </c>
      <c r="V410" s="153">
        <v>0</v>
      </c>
      <c r="W410" s="153">
        <v>0</v>
      </c>
      <c r="X410" s="153">
        <v>323673.734</v>
      </c>
      <c r="Y410" s="153">
        <v>56609.279999999999</v>
      </c>
      <c r="Z410" s="153">
        <v>0</v>
      </c>
      <c r="AA410" s="153">
        <v>0</v>
      </c>
      <c r="AB410" s="153">
        <v>0</v>
      </c>
      <c r="AC410" s="153">
        <v>0</v>
      </c>
      <c r="AD410" s="153">
        <v>23742.249</v>
      </c>
      <c r="AE410" s="153">
        <v>29829</v>
      </c>
      <c r="AF410" s="153">
        <v>0</v>
      </c>
      <c r="AG410" s="153">
        <v>52650.743000000002</v>
      </c>
      <c r="AH410" s="153">
        <v>0</v>
      </c>
      <c r="AI410" s="153">
        <v>0</v>
      </c>
      <c r="AJ410" s="153">
        <v>54606.266000000003</v>
      </c>
      <c r="AK410" s="153">
        <v>0</v>
      </c>
      <c r="AL410" s="153">
        <v>0</v>
      </c>
      <c r="AM410" s="153">
        <v>0</v>
      </c>
      <c r="AN410" s="153">
        <v>0</v>
      </c>
      <c r="AO410" s="153">
        <v>0</v>
      </c>
      <c r="AP410" s="153">
        <v>89348.112999999998</v>
      </c>
      <c r="AQ410" s="153">
        <v>56609.279999999999</v>
      </c>
      <c r="AR410" s="153">
        <v>0</v>
      </c>
      <c r="AS410" s="153">
        <v>0</v>
      </c>
      <c r="AT410" s="153">
        <v>0</v>
      </c>
      <c r="AU410" s="153">
        <v>0</v>
      </c>
      <c r="AV410" s="153">
        <v>41046.522000000004</v>
      </c>
      <c r="AW410" s="153">
        <v>0</v>
      </c>
      <c r="AX410" s="153">
        <v>0</v>
      </c>
      <c r="AY410" s="153">
        <v>0</v>
      </c>
      <c r="AZ410" s="153">
        <v>20199.050999999999</v>
      </c>
      <c r="BA410" s="153">
        <v>20761.089</v>
      </c>
      <c r="BB410" s="153">
        <v>0</v>
      </c>
      <c r="BC410" s="153">
        <v>0</v>
      </c>
      <c r="BD410" s="153">
        <v>0</v>
      </c>
      <c r="BE410" s="153">
        <v>0</v>
      </c>
      <c r="BF410" s="153">
        <v>0</v>
      </c>
      <c r="BG410" s="153">
        <v>0</v>
      </c>
      <c r="BH410" s="153">
        <v>0</v>
      </c>
      <c r="BI410" s="153">
        <v>860625.22199999995</v>
      </c>
      <c r="BJ410" s="173">
        <v>2.173336258555425E-3</v>
      </c>
      <c r="BK410" s="174">
        <v>1054608.2050000001</v>
      </c>
      <c r="BL410" s="173">
        <v>-0.18216485903407142</v>
      </c>
      <c r="BM410" s="149">
        <v>3.4924596548080444E-10</v>
      </c>
    </row>
    <row r="411" spans="2:65" ht="18" customHeight="1">
      <c r="B411" s="162" t="s">
        <v>7</v>
      </c>
      <c r="C411" s="162"/>
      <c r="D411" s="162" t="s">
        <v>156</v>
      </c>
      <c r="E411" s="162"/>
      <c r="F411" s="162"/>
      <c r="G411" s="163">
        <v>10306621</v>
      </c>
      <c r="H411" s="163">
        <v>4085564.0659999996</v>
      </c>
      <c r="I411" s="163">
        <v>-161803.5484</v>
      </c>
      <c r="J411" s="163">
        <v>3923760.5175999994</v>
      </c>
      <c r="K411" s="163">
        <v>-6382860.4824000001</v>
      </c>
      <c r="L411" s="164">
        <v>0.38070290132915524</v>
      </c>
      <c r="M411" s="163">
        <v>10306621</v>
      </c>
      <c r="N411" s="163">
        <v>4085564.0659999996</v>
      </c>
      <c r="O411" s="163">
        <v>-161803.5484</v>
      </c>
      <c r="P411" s="163">
        <v>3923760.5175999994</v>
      </c>
      <c r="Q411" s="163">
        <v>-6382860.4824000001</v>
      </c>
      <c r="R411" s="164">
        <v>0.38070290132915524</v>
      </c>
      <c r="S411" s="163">
        <v>602439.674</v>
      </c>
      <c r="T411" s="163">
        <v>0</v>
      </c>
      <c r="U411" s="163">
        <v>0</v>
      </c>
      <c r="V411" s="163">
        <v>0</v>
      </c>
      <c r="W411" s="163">
        <v>0</v>
      </c>
      <c r="X411" s="163">
        <v>1274995.088</v>
      </c>
      <c r="Y411" s="163">
        <v>56609.279999999999</v>
      </c>
      <c r="Z411" s="163">
        <v>0</v>
      </c>
      <c r="AA411" s="163">
        <v>0</v>
      </c>
      <c r="AB411" s="163">
        <v>0</v>
      </c>
      <c r="AC411" s="163">
        <v>0</v>
      </c>
      <c r="AD411" s="163">
        <v>188510.967</v>
      </c>
      <c r="AE411" s="163">
        <v>29829</v>
      </c>
      <c r="AF411" s="163">
        <v>0</v>
      </c>
      <c r="AG411" s="163">
        <v>300460.73300000001</v>
      </c>
      <c r="AH411" s="163">
        <v>0</v>
      </c>
      <c r="AI411" s="163">
        <v>0</v>
      </c>
      <c r="AJ411" s="163">
        <v>665307.18599999999</v>
      </c>
      <c r="AK411" s="163">
        <v>0</v>
      </c>
      <c r="AL411" s="163">
        <v>0</v>
      </c>
      <c r="AM411" s="163">
        <v>0</v>
      </c>
      <c r="AN411" s="163">
        <v>0</v>
      </c>
      <c r="AO411" s="163">
        <v>0</v>
      </c>
      <c r="AP411" s="163">
        <v>431771.87300000002</v>
      </c>
      <c r="AQ411" s="163">
        <v>56609.279999999999</v>
      </c>
      <c r="AR411" s="163">
        <v>0</v>
      </c>
      <c r="AS411" s="163">
        <v>0</v>
      </c>
      <c r="AT411" s="163">
        <v>0</v>
      </c>
      <c r="AU411" s="163">
        <v>0</v>
      </c>
      <c r="AV411" s="163">
        <v>274245.27799999999</v>
      </c>
      <c r="AW411" s="163">
        <v>119439.36</v>
      </c>
      <c r="AX411" s="163">
        <v>34369.919999999998</v>
      </c>
      <c r="AY411" s="163">
        <v>0</v>
      </c>
      <c r="AZ411" s="163">
        <v>27781.521000000001</v>
      </c>
      <c r="BA411" s="163">
        <v>23194.905999999999</v>
      </c>
      <c r="BB411" s="163">
        <v>0</v>
      </c>
      <c r="BC411" s="163">
        <v>0</v>
      </c>
      <c r="BD411" s="163">
        <v>0</v>
      </c>
      <c r="BE411" s="163">
        <v>0</v>
      </c>
      <c r="BF411" s="163">
        <v>0</v>
      </c>
      <c r="BG411" s="163">
        <v>0</v>
      </c>
      <c r="BH411" s="163">
        <v>0</v>
      </c>
      <c r="BI411" s="163">
        <v>3444894.6419000002</v>
      </c>
      <c r="BJ411" s="164">
        <v>0.13900740820215196</v>
      </c>
      <c r="BK411" s="169">
        <v>3473025.321</v>
      </c>
      <c r="BL411" s="164">
        <v>0.12978171908928604</v>
      </c>
      <c r="BM411" s="149">
        <v>6.6938810050487518E-10</v>
      </c>
    </row>
    <row r="412" spans="2:65" ht="18" hidden="1" customHeight="1" outlineLevel="3">
      <c r="B412" s="46"/>
      <c r="C412" s="46"/>
      <c r="D412" s="150" t="s">
        <v>374</v>
      </c>
      <c r="E412" s="151" t="s">
        <v>375</v>
      </c>
      <c r="F412" s="151"/>
      <c r="G412" s="49"/>
      <c r="H412" s="49"/>
      <c r="I412" s="49"/>
      <c r="J412" s="49">
        <v>0</v>
      </c>
      <c r="K412" s="165">
        <v>0</v>
      </c>
      <c r="L412" s="177">
        <v>0</v>
      </c>
      <c r="M412" s="49"/>
      <c r="N412" s="49"/>
      <c r="O412" s="49"/>
      <c r="P412" s="49">
        <v>0</v>
      </c>
      <c r="Q412" s="165">
        <v>0</v>
      </c>
      <c r="R412" s="177">
        <v>0</v>
      </c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177"/>
      <c r="BK412" s="178"/>
      <c r="BL412" s="179"/>
      <c r="BM412" s="149">
        <v>0</v>
      </c>
    </row>
    <row r="413" spans="2:65" ht="18" hidden="1" customHeight="1" outlineLevel="3">
      <c r="B413" s="46"/>
      <c r="C413" s="46"/>
      <c r="D413" s="150" t="s">
        <v>376</v>
      </c>
      <c r="E413" s="151" t="s">
        <v>377</v>
      </c>
      <c r="F413" s="151"/>
      <c r="G413" s="49"/>
      <c r="H413" s="49">
        <v>179.083</v>
      </c>
      <c r="I413" s="49">
        <v>0</v>
      </c>
      <c r="J413" s="49">
        <v>179.083</v>
      </c>
      <c r="K413" s="165">
        <v>179.083</v>
      </c>
      <c r="L413" s="177">
        <v>1</v>
      </c>
      <c r="M413" s="49"/>
      <c r="N413" s="49">
        <v>179.083</v>
      </c>
      <c r="O413" s="49">
        <v>0</v>
      </c>
      <c r="P413" s="49">
        <v>179.083</v>
      </c>
      <c r="Q413" s="165">
        <v>179.083</v>
      </c>
      <c r="R413" s="177">
        <v>1</v>
      </c>
      <c r="S413" s="49">
        <v>0</v>
      </c>
      <c r="T413" s="49">
        <v>0</v>
      </c>
      <c r="U413" s="49">
        <v>0</v>
      </c>
      <c r="V413" s="49">
        <v>0</v>
      </c>
      <c r="W413" s="49">
        <v>0</v>
      </c>
      <c r="X413" s="49">
        <v>0</v>
      </c>
      <c r="Y413" s="49">
        <v>0</v>
      </c>
      <c r="Z413" s="49">
        <v>0</v>
      </c>
      <c r="AA413" s="49">
        <v>0</v>
      </c>
      <c r="AB413" s="49">
        <v>0</v>
      </c>
      <c r="AC413" s="49">
        <v>0</v>
      </c>
      <c r="AD413" s="49">
        <v>0</v>
      </c>
      <c r="AE413" s="49">
        <v>0</v>
      </c>
      <c r="AF413" s="49">
        <v>0</v>
      </c>
      <c r="AG413" s="49">
        <v>0</v>
      </c>
      <c r="AH413" s="49">
        <v>0</v>
      </c>
      <c r="AI413" s="49">
        <v>0</v>
      </c>
      <c r="AJ413" s="49">
        <v>0</v>
      </c>
      <c r="AK413" s="49">
        <v>0</v>
      </c>
      <c r="AL413" s="49">
        <v>0</v>
      </c>
      <c r="AM413" s="49">
        <v>0</v>
      </c>
      <c r="AN413" s="49">
        <v>0</v>
      </c>
      <c r="AO413" s="49">
        <v>0</v>
      </c>
      <c r="AP413" s="49">
        <v>0</v>
      </c>
      <c r="AQ413" s="49">
        <v>0</v>
      </c>
      <c r="AR413" s="49">
        <v>0</v>
      </c>
      <c r="AS413" s="49">
        <v>179.083</v>
      </c>
      <c r="AT413" s="49">
        <v>0</v>
      </c>
      <c r="AU413" s="49">
        <v>0</v>
      </c>
      <c r="AV413" s="49">
        <v>0</v>
      </c>
      <c r="AW413" s="49">
        <v>0</v>
      </c>
      <c r="AX413" s="49">
        <v>0</v>
      </c>
      <c r="AY413" s="49">
        <v>0</v>
      </c>
      <c r="AZ413" s="49">
        <v>0</v>
      </c>
      <c r="BA413" s="49">
        <v>0</v>
      </c>
      <c r="BB413" s="49">
        <v>0</v>
      </c>
      <c r="BC413" s="49">
        <v>0</v>
      </c>
      <c r="BD413" s="49">
        <v>0</v>
      </c>
      <c r="BE413" s="49">
        <v>0</v>
      </c>
      <c r="BF413" s="49">
        <v>0</v>
      </c>
      <c r="BG413" s="49">
        <v>0</v>
      </c>
      <c r="BH413" s="49">
        <v>0</v>
      </c>
      <c r="BI413" s="49"/>
      <c r="BJ413" s="177"/>
      <c r="BK413" s="178"/>
      <c r="BL413" s="180"/>
      <c r="BM413" s="149">
        <v>0</v>
      </c>
    </row>
    <row r="414" spans="2:65" ht="18" hidden="1" customHeight="1" outlineLevel="3">
      <c r="B414" s="46"/>
      <c r="C414" s="46"/>
      <c r="D414" s="150" t="s">
        <v>394</v>
      </c>
      <c r="E414" s="151" t="s">
        <v>1145</v>
      </c>
      <c r="F414" s="151"/>
      <c r="G414" s="49"/>
      <c r="H414" s="49">
        <v>447.12</v>
      </c>
      <c r="I414" s="49">
        <v>0</v>
      </c>
      <c r="J414" s="49">
        <v>447.12</v>
      </c>
      <c r="K414" s="165">
        <v>447.12</v>
      </c>
      <c r="L414" s="177">
        <v>1</v>
      </c>
      <c r="M414" s="49"/>
      <c r="N414" s="49">
        <v>447.12</v>
      </c>
      <c r="O414" s="49">
        <v>0</v>
      </c>
      <c r="P414" s="49">
        <v>447.12</v>
      </c>
      <c r="Q414" s="165">
        <v>447.12</v>
      </c>
      <c r="R414" s="177">
        <v>1</v>
      </c>
      <c r="S414" s="49">
        <v>0</v>
      </c>
      <c r="T414" s="49">
        <v>0</v>
      </c>
      <c r="U414" s="49">
        <v>0</v>
      </c>
      <c r="V414" s="49">
        <v>0</v>
      </c>
      <c r="W414" s="49">
        <v>0</v>
      </c>
      <c r="X414" s="49">
        <v>338.72699999999998</v>
      </c>
      <c r="Y414" s="49">
        <v>0</v>
      </c>
      <c r="Z414" s="49">
        <v>0</v>
      </c>
      <c r="AA414" s="49">
        <v>0</v>
      </c>
      <c r="AB414" s="49">
        <v>0</v>
      </c>
      <c r="AC414" s="49">
        <v>0</v>
      </c>
      <c r="AD414" s="49">
        <v>0</v>
      </c>
      <c r="AE414" s="49">
        <v>0</v>
      </c>
      <c r="AF414" s="49">
        <v>0</v>
      </c>
      <c r="AG414" s="49">
        <v>0</v>
      </c>
      <c r="AH414" s="49">
        <v>0</v>
      </c>
      <c r="AI414" s="49">
        <v>0</v>
      </c>
      <c r="AJ414" s="49">
        <v>0</v>
      </c>
      <c r="AK414" s="49">
        <v>0</v>
      </c>
      <c r="AL414" s="49">
        <v>0</v>
      </c>
      <c r="AM414" s="49">
        <v>0</v>
      </c>
      <c r="AN414" s="49">
        <v>0</v>
      </c>
      <c r="AO414" s="49">
        <v>0</v>
      </c>
      <c r="AP414" s="49">
        <v>0</v>
      </c>
      <c r="AQ414" s="49">
        <v>0</v>
      </c>
      <c r="AR414" s="49">
        <v>0</v>
      </c>
      <c r="AS414" s="49">
        <v>0</v>
      </c>
      <c r="AT414" s="49">
        <v>0</v>
      </c>
      <c r="AU414" s="49">
        <v>0</v>
      </c>
      <c r="AV414" s="49">
        <v>0</v>
      </c>
      <c r="AW414" s="49">
        <v>0</v>
      </c>
      <c r="AX414" s="49">
        <v>0</v>
      </c>
      <c r="AY414" s="49">
        <v>0</v>
      </c>
      <c r="AZ414" s="49">
        <v>108.393</v>
      </c>
      <c r="BA414" s="49">
        <v>0</v>
      </c>
      <c r="BB414" s="49">
        <v>0</v>
      </c>
      <c r="BC414" s="49">
        <v>0</v>
      </c>
      <c r="BD414" s="49">
        <v>0</v>
      </c>
      <c r="BE414" s="49">
        <v>0</v>
      </c>
      <c r="BF414" s="49">
        <v>0</v>
      </c>
      <c r="BG414" s="49">
        <v>0</v>
      </c>
      <c r="BH414" s="49">
        <v>0</v>
      </c>
      <c r="BI414" s="49"/>
      <c r="BJ414" s="177"/>
      <c r="BK414" s="178"/>
      <c r="BL414" s="181"/>
      <c r="BM414" s="149">
        <v>0</v>
      </c>
    </row>
    <row r="415" spans="2:65" ht="18" customHeight="1" collapsed="1">
      <c r="B415" s="162"/>
      <c r="C415" s="162"/>
      <c r="D415" s="162" t="s">
        <v>378</v>
      </c>
      <c r="E415" s="162"/>
      <c r="F415" s="162"/>
      <c r="G415" s="182">
        <v>0</v>
      </c>
      <c r="H415" s="182">
        <v>626.20299999999997</v>
      </c>
      <c r="I415" s="182">
        <v>0</v>
      </c>
      <c r="J415" s="182">
        <v>626.20299999999997</v>
      </c>
      <c r="K415" s="163">
        <v>626.20299999999997</v>
      </c>
      <c r="L415" s="164">
        <v>1</v>
      </c>
      <c r="M415" s="182">
        <v>0</v>
      </c>
      <c r="N415" s="182">
        <v>626.20299999999997</v>
      </c>
      <c r="O415" s="182">
        <v>0</v>
      </c>
      <c r="P415" s="182">
        <v>626.20299999999997</v>
      </c>
      <c r="Q415" s="163">
        <v>626.20299999999997</v>
      </c>
      <c r="R415" s="164">
        <v>1</v>
      </c>
      <c r="S415" s="182">
        <v>0</v>
      </c>
      <c r="T415" s="182">
        <v>0</v>
      </c>
      <c r="U415" s="182">
        <v>0</v>
      </c>
      <c r="V415" s="182">
        <v>0</v>
      </c>
      <c r="W415" s="182">
        <v>0</v>
      </c>
      <c r="X415" s="182">
        <v>338.72699999999998</v>
      </c>
      <c r="Y415" s="182">
        <v>0</v>
      </c>
      <c r="Z415" s="182">
        <v>0</v>
      </c>
      <c r="AA415" s="182">
        <v>0</v>
      </c>
      <c r="AB415" s="182">
        <v>0</v>
      </c>
      <c r="AC415" s="182">
        <v>0</v>
      </c>
      <c r="AD415" s="182">
        <v>0</v>
      </c>
      <c r="AE415" s="182">
        <v>0</v>
      </c>
      <c r="AF415" s="182">
        <v>0</v>
      </c>
      <c r="AG415" s="182">
        <v>0</v>
      </c>
      <c r="AH415" s="182">
        <v>0</v>
      </c>
      <c r="AI415" s="182">
        <v>0</v>
      </c>
      <c r="AJ415" s="182">
        <v>0</v>
      </c>
      <c r="AK415" s="182">
        <v>0</v>
      </c>
      <c r="AL415" s="182">
        <v>0</v>
      </c>
      <c r="AM415" s="182">
        <v>0</v>
      </c>
      <c r="AN415" s="182">
        <v>0</v>
      </c>
      <c r="AO415" s="182">
        <v>0</v>
      </c>
      <c r="AP415" s="182">
        <v>0</v>
      </c>
      <c r="AQ415" s="182">
        <v>0</v>
      </c>
      <c r="AR415" s="182">
        <v>0</v>
      </c>
      <c r="AS415" s="182">
        <v>179.083</v>
      </c>
      <c r="AT415" s="182">
        <v>0</v>
      </c>
      <c r="AU415" s="182">
        <v>0</v>
      </c>
      <c r="AV415" s="182">
        <v>0</v>
      </c>
      <c r="AW415" s="182">
        <v>0</v>
      </c>
      <c r="AX415" s="182">
        <v>0</v>
      </c>
      <c r="AY415" s="182">
        <v>0</v>
      </c>
      <c r="AZ415" s="182">
        <v>108.393</v>
      </c>
      <c r="BA415" s="182">
        <v>0</v>
      </c>
      <c r="BB415" s="182">
        <v>0</v>
      </c>
      <c r="BC415" s="182">
        <v>0</v>
      </c>
      <c r="BD415" s="182">
        <v>0</v>
      </c>
      <c r="BE415" s="182">
        <v>0</v>
      </c>
      <c r="BF415" s="182">
        <v>0</v>
      </c>
      <c r="BG415" s="182">
        <v>0</v>
      </c>
      <c r="BH415" s="182">
        <v>0</v>
      </c>
      <c r="BI415" s="182">
        <v>0</v>
      </c>
      <c r="BJ415" s="164">
        <v>0</v>
      </c>
      <c r="BK415" s="169">
        <v>0</v>
      </c>
      <c r="BL415" s="164">
        <v>0</v>
      </c>
      <c r="BM415" s="149">
        <v>0</v>
      </c>
    </row>
    <row r="416" spans="2:65" ht="18" customHeight="1">
      <c r="B416" s="183"/>
      <c r="C416" s="183" t="s">
        <v>157</v>
      </c>
      <c r="D416" s="183" t="s">
        <v>157</v>
      </c>
      <c r="E416" s="183"/>
      <c r="F416" s="183"/>
      <c r="G416" s="183">
        <v>114707707.4613293</v>
      </c>
      <c r="H416" s="183">
        <v>73042659.30399999</v>
      </c>
      <c r="I416" s="183">
        <v>-2539874.4328800002</v>
      </c>
      <c r="J416" s="183">
        <v>70502784.871119991</v>
      </c>
      <c r="K416" s="183">
        <v>-44204922.59020929</v>
      </c>
      <c r="L416" s="184">
        <v>0.61462988347917391</v>
      </c>
      <c r="M416" s="183">
        <v>112318267.4613293</v>
      </c>
      <c r="N416" s="183">
        <v>72648904.415999994</v>
      </c>
      <c r="O416" s="183">
        <v>-2504193.0578800002</v>
      </c>
      <c r="P416" s="183">
        <v>70144711.358119994</v>
      </c>
      <c r="Q416" s="183">
        <v>-42173556.103209294</v>
      </c>
      <c r="R416" s="184">
        <v>0.6245173910136258</v>
      </c>
      <c r="S416" s="183">
        <v>1287063.9029999999</v>
      </c>
      <c r="T416" s="183">
        <v>0</v>
      </c>
      <c r="U416" s="183">
        <v>0</v>
      </c>
      <c r="V416" s="183">
        <v>13383660.755000001</v>
      </c>
      <c r="W416" s="183">
        <v>0</v>
      </c>
      <c r="X416" s="183">
        <v>11839738.743999997</v>
      </c>
      <c r="Y416" s="183">
        <v>9525931.5969999991</v>
      </c>
      <c r="Z416" s="183">
        <v>0</v>
      </c>
      <c r="AA416" s="183">
        <v>0</v>
      </c>
      <c r="AB416" s="183">
        <v>0</v>
      </c>
      <c r="AC416" s="183">
        <v>537276.19999999995</v>
      </c>
      <c r="AD416" s="183">
        <v>429001.54399999999</v>
      </c>
      <c r="AE416" s="183">
        <v>222068.83300000001</v>
      </c>
      <c r="AF416" s="183">
        <v>2163831.1549999998</v>
      </c>
      <c r="AG416" s="183">
        <v>783196.076</v>
      </c>
      <c r="AH416" s="183">
        <v>0</v>
      </c>
      <c r="AI416" s="183">
        <v>1688589.0959999999</v>
      </c>
      <c r="AJ416" s="183">
        <v>12629358.717999998</v>
      </c>
      <c r="AK416" s="183">
        <v>0</v>
      </c>
      <c r="AL416" s="183">
        <v>0</v>
      </c>
      <c r="AM416" s="183">
        <v>2559640.2869999995</v>
      </c>
      <c r="AN416" s="183">
        <v>0</v>
      </c>
      <c r="AO416" s="183">
        <v>0</v>
      </c>
      <c r="AP416" s="183">
        <v>5439722.5520000001</v>
      </c>
      <c r="AQ416" s="183">
        <v>1455342.24</v>
      </c>
      <c r="AR416" s="183">
        <v>1797824.997</v>
      </c>
      <c r="AS416" s="183">
        <v>179.083</v>
      </c>
      <c r="AT416" s="183">
        <v>0</v>
      </c>
      <c r="AU416" s="183">
        <v>0</v>
      </c>
      <c r="AV416" s="183">
        <v>3801060.4139999999</v>
      </c>
      <c r="AW416" s="183">
        <v>184218.111</v>
      </c>
      <c r="AX416" s="183">
        <v>230848.12799999997</v>
      </c>
      <c r="AY416" s="183">
        <v>3956.1580000000004</v>
      </c>
      <c r="AZ416" s="183">
        <v>763342.89399999997</v>
      </c>
      <c r="BA416" s="183">
        <v>823976.68899999978</v>
      </c>
      <c r="BB416" s="183">
        <v>115223.05900000001</v>
      </c>
      <c r="BC416" s="183">
        <v>53893.733999999997</v>
      </c>
      <c r="BD416" s="183">
        <v>0</v>
      </c>
      <c r="BE416" s="183">
        <v>929959.44900000002</v>
      </c>
      <c r="BF416" s="183">
        <v>259942.40000000002</v>
      </c>
      <c r="BG416" s="183">
        <v>0</v>
      </c>
      <c r="BH416" s="183">
        <v>133812.48800000001</v>
      </c>
      <c r="BI416" s="183">
        <v>59477793.726740003</v>
      </c>
      <c r="BJ416" s="184">
        <v>0.1853631490608465</v>
      </c>
      <c r="BK416" s="185">
        <v>66235978.847800002</v>
      </c>
      <c r="BL416" s="184">
        <v>6.4418252701065271E-2</v>
      </c>
      <c r="BM416" s="149">
        <v>1.3969838619232178E-8</v>
      </c>
    </row>
    <row r="417" spans="2:65" ht="18" customHeight="1">
      <c r="G417" s="186"/>
      <c r="O417" s="187"/>
    </row>
    <row r="418" spans="2:65" ht="18" customHeight="1">
      <c r="C418" s="188" t="s">
        <v>22</v>
      </c>
      <c r="D418" s="139" t="s">
        <v>1065</v>
      </c>
      <c r="G418" s="140">
        <v>17</v>
      </c>
      <c r="L418" s="127"/>
      <c r="R418" s="127"/>
      <c r="S418" s="226" t="s">
        <v>158</v>
      </c>
      <c r="T418" s="226"/>
      <c r="U418" s="226"/>
      <c r="V418" s="226"/>
      <c r="W418" s="226"/>
      <c r="X418" s="226"/>
      <c r="Y418" s="226"/>
      <c r="Z418" s="226"/>
      <c r="AA418" s="226"/>
      <c r="AB418" s="226"/>
      <c r="AC418" s="226"/>
      <c r="AD418" s="226"/>
      <c r="AE418" s="226"/>
      <c r="AF418" s="226"/>
      <c r="AG418" s="226"/>
      <c r="AH418" s="226"/>
      <c r="AI418" s="226"/>
      <c r="AJ418" s="226"/>
      <c r="AK418" s="226"/>
      <c r="AL418" s="226"/>
      <c r="AM418" s="226"/>
      <c r="AN418" s="226"/>
      <c r="AO418" s="226"/>
      <c r="AP418" s="226"/>
      <c r="AQ418" s="226"/>
      <c r="AR418" s="226"/>
      <c r="AS418" s="226"/>
      <c r="AT418" s="226"/>
      <c r="AU418" s="226"/>
      <c r="AV418" s="226"/>
      <c r="AW418" s="226"/>
      <c r="AX418" s="226"/>
      <c r="AY418" s="226"/>
      <c r="AZ418" s="226"/>
      <c r="BA418" s="226"/>
      <c r="BB418" s="226"/>
      <c r="BC418" s="226"/>
      <c r="BD418" s="226"/>
      <c r="BE418" s="226"/>
      <c r="BF418" s="226"/>
      <c r="BG418" s="226"/>
      <c r="BH418" s="226"/>
      <c r="BK418" s="129"/>
    </row>
    <row r="419" spans="2:65" ht="21.75" customHeight="1">
      <c r="B419" s="227" t="s">
        <v>780</v>
      </c>
      <c r="C419" s="227" t="s">
        <v>103</v>
      </c>
      <c r="D419" s="227" t="s">
        <v>78</v>
      </c>
      <c r="E419" s="227" t="s">
        <v>23</v>
      </c>
      <c r="F419" s="227" t="s">
        <v>10</v>
      </c>
      <c r="G419" s="39" t="s">
        <v>1271</v>
      </c>
      <c r="H419" s="40"/>
      <c r="I419" s="40"/>
      <c r="J419" s="40"/>
      <c r="K419" s="40"/>
      <c r="L419" s="41"/>
      <c r="M419" s="40"/>
      <c r="N419" s="40"/>
      <c r="O419" s="40"/>
      <c r="P419" s="40"/>
      <c r="Q419" s="40"/>
      <c r="R419" s="41"/>
      <c r="S419" s="141">
        <v>320013</v>
      </c>
      <c r="T419" s="141">
        <v>323555</v>
      </c>
      <c r="U419" s="141">
        <v>342146</v>
      </c>
      <c r="V419" s="141">
        <v>320014</v>
      </c>
      <c r="W419" s="141">
        <v>323510</v>
      </c>
      <c r="X419" s="141">
        <v>320015</v>
      </c>
      <c r="Y419" s="141">
        <v>320012</v>
      </c>
      <c r="Z419" s="141">
        <v>323100</v>
      </c>
      <c r="AA419" s="141">
        <v>320020</v>
      </c>
      <c r="AB419" s="141">
        <v>323001</v>
      </c>
      <c r="AC419" s="141">
        <v>325000</v>
      </c>
      <c r="AD419" s="141">
        <v>320011</v>
      </c>
      <c r="AE419" s="141">
        <v>320917</v>
      </c>
      <c r="AF419" s="141">
        <v>320918</v>
      </c>
      <c r="AG419" s="141">
        <v>320007</v>
      </c>
      <c r="AH419" s="141">
        <v>320920</v>
      </c>
      <c r="AI419" s="141">
        <v>320919</v>
      </c>
      <c r="AJ419" s="141">
        <v>320000</v>
      </c>
      <c r="AK419" s="141">
        <v>320002</v>
      </c>
      <c r="AL419" s="141">
        <v>320006</v>
      </c>
      <c r="AM419" s="141">
        <v>320106</v>
      </c>
      <c r="AN419" s="141">
        <v>331021</v>
      </c>
      <c r="AO419" s="141">
        <v>321245</v>
      </c>
      <c r="AP419" s="141">
        <v>320107</v>
      </c>
      <c r="AQ419" s="141">
        <v>320105</v>
      </c>
      <c r="AR419" s="141">
        <v>320921</v>
      </c>
      <c r="AS419" s="141">
        <v>320001</v>
      </c>
      <c r="AT419" s="141">
        <v>320016</v>
      </c>
      <c r="AU419" s="141">
        <v>320017</v>
      </c>
      <c r="AV419" s="141">
        <v>320009</v>
      </c>
      <c r="AW419" s="141">
        <v>324001</v>
      </c>
      <c r="AX419" s="141">
        <v>324143</v>
      </c>
      <c r="AY419" s="141">
        <v>324901</v>
      </c>
      <c r="AZ419" s="141">
        <v>323003</v>
      </c>
      <c r="BA419" s="141">
        <v>323102</v>
      </c>
      <c r="BB419" s="141">
        <v>320018</v>
      </c>
      <c r="BC419" s="141">
        <v>320019</v>
      </c>
      <c r="BD419" s="141">
        <v>322900</v>
      </c>
      <c r="BE419" s="142">
        <v>322109</v>
      </c>
      <c r="BF419" s="141">
        <v>327100</v>
      </c>
      <c r="BG419" s="141">
        <v>327102</v>
      </c>
      <c r="BH419" s="142">
        <v>327103</v>
      </c>
      <c r="BI419" s="222" t="s">
        <v>1272</v>
      </c>
      <c r="BJ419" s="223"/>
      <c r="BK419" s="224" t="s">
        <v>1273</v>
      </c>
      <c r="BL419" s="225"/>
    </row>
    <row r="420" spans="2:65" ht="43.5" customHeight="1">
      <c r="B420" s="227"/>
      <c r="C420" s="227"/>
      <c r="D420" s="227"/>
      <c r="E420" s="227"/>
      <c r="F420" s="227"/>
      <c r="G420" s="35" t="s">
        <v>1068</v>
      </c>
      <c r="H420" s="35" t="s">
        <v>1069</v>
      </c>
      <c r="I420" s="35" t="s">
        <v>1124</v>
      </c>
      <c r="J420" s="35" t="s">
        <v>1071</v>
      </c>
      <c r="K420" s="35" t="s">
        <v>1072</v>
      </c>
      <c r="L420" s="143" t="s">
        <v>1073</v>
      </c>
      <c r="M420" s="35" t="s">
        <v>1070</v>
      </c>
      <c r="N420" s="35" t="s">
        <v>781</v>
      </c>
      <c r="O420" s="35" t="s">
        <v>1125</v>
      </c>
      <c r="P420" s="35" t="s">
        <v>1074</v>
      </c>
      <c r="Q420" s="35" t="s">
        <v>1075</v>
      </c>
      <c r="R420" s="143" t="s">
        <v>1076</v>
      </c>
      <c r="S420" s="144" t="s">
        <v>709</v>
      </c>
      <c r="T420" s="144" t="s">
        <v>104</v>
      </c>
      <c r="U420" s="144" t="s">
        <v>105</v>
      </c>
      <c r="V420" s="144" t="s">
        <v>717</v>
      </c>
      <c r="W420" s="144" t="s">
        <v>106</v>
      </c>
      <c r="X420" s="144" t="s">
        <v>710</v>
      </c>
      <c r="Y420" s="144" t="s">
        <v>663</v>
      </c>
      <c r="Z420" s="144" t="s">
        <v>711</v>
      </c>
      <c r="AA420" s="144" t="s">
        <v>1178</v>
      </c>
      <c r="AB420" s="144" t="s">
        <v>415</v>
      </c>
      <c r="AC420" s="144" t="s">
        <v>557</v>
      </c>
      <c r="AD420" s="144" t="s">
        <v>591</v>
      </c>
      <c r="AE420" s="144" t="s">
        <v>1146</v>
      </c>
      <c r="AF420" s="144" t="s">
        <v>1274</v>
      </c>
      <c r="AG420" s="144" t="s">
        <v>335</v>
      </c>
      <c r="AH420" s="144" t="s">
        <v>1275</v>
      </c>
      <c r="AI420" s="144" t="s">
        <v>1276</v>
      </c>
      <c r="AJ420" s="144" t="s">
        <v>592</v>
      </c>
      <c r="AK420" s="144" t="s">
        <v>326</v>
      </c>
      <c r="AL420" s="144" t="s">
        <v>331</v>
      </c>
      <c r="AM420" s="144" t="s">
        <v>712</v>
      </c>
      <c r="AN420" s="144" t="s">
        <v>107</v>
      </c>
      <c r="AO420" s="144" t="s">
        <v>108</v>
      </c>
      <c r="AP420" s="144" t="s">
        <v>718</v>
      </c>
      <c r="AQ420" s="144" t="s">
        <v>664</v>
      </c>
      <c r="AR420" s="144" t="s">
        <v>1277</v>
      </c>
      <c r="AS420" s="144" t="s">
        <v>593</v>
      </c>
      <c r="AT420" s="144" t="s">
        <v>1170</v>
      </c>
      <c r="AU420" s="144" t="s">
        <v>690</v>
      </c>
      <c r="AV420" s="144" t="s">
        <v>336</v>
      </c>
      <c r="AW420" s="144" t="s">
        <v>1126</v>
      </c>
      <c r="AX420" s="144" t="s">
        <v>1127</v>
      </c>
      <c r="AY420" s="144" t="s">
        <v>1128</v>
      </c>
      <c r="AZ420" s="144" t="s">
        <v>1129</v>
      </c>
      <c r="BA420" s="144" t="s">
        <v>1130</v>
      </c>
      <c r="BB420" s="144" t="s">
        <v>1210</v>
      </c>
      <c r="BC420" s="144" t="s">
        <v>1211</v>
      </c>
      <c r="BD420" s="144" t="s">
        <v>1278</v>
      </c>
      <c r="BE420" s="144" t="s">
        <v>1171</v>
      </c>
      <c r="BF420" s="144" t="s">
        <v>594</v>
      </c>
      <c r="BG420" s="144" t="s">
        <v>595</v>
      </c>
      <c r="BH420" s="144" t="s">
        <v>596</v>
      </c>
      <c r="BI420" s="202" t="s">
        <v>1191</v>
      </c>
      <c r="BJ420" s="144" t="s">
        <v>1279</v>
      </c>
      <c r="BK420" s="144" t="s">
        <v>11</v>
      </c>
      <c r="BL420" s="145" t="s">
        <v>1250</v>
      </c>
    </row>
    <row r="421" spans="2:65" ht="18" hidden="1" customHeight="1" outlineLevel="3">
      <c r="B421" s="146" t="s">
        <v>744</v>
      </c>
      <c r="C421" s="146"/>
      <c r="D421" s="146">
        <v>2118</v>
      </c>
      <c r="E421" s="147" t="s">
        <v>159</v>
      </c>
      <c r="F421" s="146" t="s">
        <v>782</v>
      </c>
      <c r="G421" s="124"/>
      <c r="H421" s="55">
        <v>17418.66699999995</v>
      </c>
      <c r="I421" s="55"/>
      <c r="J421" s="50">
        <v>17418.66699999995</v>
      </c>
      <c r="K421" s="124"/>
      <c r="L421" s="148"/>
      <c r="M421" s="55"/>
      <c r="N421" s="49">
        <v>17208.672999999937</v>
      </c>
      <c r="O421" s="50"/>
      <c r="P421" s="50">
        <v>17208.672999999937</v>
      </c>
      <c r="Q421" s="124"/>
      <c r="R421" s="148"/>
      <c r="S421" s="123">
        <v>1239.1109999999569</v>
      </c>
      <c r="T421" s="123">
        <v>0</v>
      </c>
      <c r="U421" s="123">
        <v>0</v>
      </c>
      <c r="V421" s="123">
        <v>0</v>
      </c>
      <c r="W421" s="123">
        <v>0</v>
      </c>
      <c r="X421" s="123">
        <v>2722.5049999996654</v>
      </c>
      <c r="Y421" s="123">
        <v>0</v>
      </c>
      <c r="Z421" s="123">
        <v>0</v>
      </c>
      <c r="AA421" s="123">
        <v>0</v>
      </c>
      <c r="AB421" s="123">
        <v>0</v>
      </c>
      <c r="AC421" s="123">
        <v>169.31800000000308</v>
      </c>
      <c r="AD421" s="123">
        <v>28.050999999999469</v>
      </c>
      <c r="AE421" s="123">
        <v>0</v>
      </c>
      <c r="AF421" s="123">
        <v>434.23799999998954</v>
      </c>
      <c r="AG421" s="123">
        <v>259.00000000000011</v>
      </c>
      <c r="AH421" s="123">
        <v>0</v>
      </c>
      <c r="AI421" s="123">
        <v>0</v>
      </c>
      <c r="AJ421" s="123">
        <v>9062.1770000000051</v>
      </c>
      <c r="AK421" s="123">
        <v>0</v>
      </c>
      <c r="AL421" s="123">
        <v>0</v>
      </c>
      <c r="AM421" s="123">
        <v>0</v>
      </c>
      <c r="AN421" s="123">
        <v>0</v>
      </c>
      <c r="AO421" s="123">
        <v>0</v>
      </c>
      <c r="AP421" s="123">
        <v>1206.2610000003328</v>
      </c>
      <c r="AQ421" s="123">
        <v>0</v>
      </c>
      <c r="AR421" s="123">
        <v>135.97899999999615</v>
      </c>
      <c r="AS421" s="123">
        <v>0</v>
      </c>
      <c r="AT421" s="123">
        <v>0</v>
      </c>
      <c r="AU421" s="123">
        <v>0</v>
      </c>
      <c r="AV421" s="123">
        <v>808.18900000000144</v>
      </c>
      <c r="AW421" s="123">
        <v>171.03599999999818</v>
      </c>
      <c r="AX421" s="123">
        <v>260.96699999997787</v>
      </c>
      <c r="AY421" s="123">
        <v>0.42000000000000015</v>
      </c>
      <c r="AZ421" s="123">
        <v>101.99999999999854</v>
      </c>
      <c r="BA421" s="123">
        <v>144.69999999999612</v>
      </c>
      <c r="BB421" s="123">
        <v>199.99700000000686</v>
      </c>
      <c r="BC421" s="123">
        <v>161.27200000000539</v>
      </c>
      <c r="BD421" s="123">
        <v>0</v>
      </c>
      <c r="BE421" s="123">
        <v>103.45200000000303</v>
      </c>
      <c r="BF421" s="123">
        <v>153.85000000001307</v>
      </c>
      <c r="BG421" s="123">
        <v>0</v>
      </c>
      <c r="BH421" s="123">
        <v>56.143999999998648</v>
      </c>
      <c r="BI421" s="124"/>
      <c r="BJ421" s="148"/>
      <c r="BK421" s="124"/>
      <c r="BL421" s="148"/>
      <c r="BM421" s="149">
        <v>0</v>
      </c>
    </row>
    <row r="422" spans="2:65" ht="18" hidden="1" customHeight="1" outlineLevel="3">
      <c r="B422" s="150" t="s">
        <v>744</v>
      </c>
      <c r="C422" s="150"/>
      <c r="D422" s="150">
        <v>2112</v>
      </c>
      <c r="E422" s="151" t="s">
        <v>160</v>
      </c>
      <c r="F422" s="150" t="s">
        <v>783</v>
      </c>
      <c r="G422" s="49"/>
      <c r="H422" s="49">
        <v>16531.468000000001</v>
      </c>
      <c r="I422" s="49"/>
      <c r="J422" s="49">
        <v>16531.468000000001</v>
      </c>
      <c r="K422" s="49"/>
      <c r="L422" s="152"/>
      <c r="M422" s="49"/>
      <c r="N422" s="49">
        <v>16204.632</v>
      </c>
      <c r="O422" s="49"/>
      <c r="P422" s="49">
        <v>16204.632</v>
      </c>
      <c r="Q422" s="49"/>
      <c r="R422" s="152"/>
      <c r="S422" s="123">
        <v>1359.7089999999721</v>
      </c>
      <c r="T422" s="123">
        <v>0</v>
      </c>
      <c r="U422" s="123">
        <v>0</v>
      </c>
      <c r="V422" s="123">
        <v>0</v>
      </c>
      <c r="W422" s="123">
        <v>0</v>
      </c>
      <c r="X422" s="123">
        <v>2367.1889999997215</v>
      </c>
      <c r="Y422" s="123">
        <v>0</v>
      </c>
      <c r="Z422" s="123">
        <v>0</v>
      </c>
      <c r="AA422" s="123">
        <v>0</v>
      </c>
      <c r="AB422" s="123">
        <v>0</v>
      </c>
      <c r="AC422" s="123">
        <v>181.23400000000512</v>
      </c>
      <c r="AD422" s="123">
        <v>27.712999999999461</v>
      </c>
      <c r="AE422" s="123">
        <v>0</v>
      </c>
      <c r="AF422" s="123">
        <v>508.50199999997159</v>
      </c>
      <c r="AG422" s="123">
        <v>160.00000000000017</v>
      </c>
      <c r="AH422" s="123">
        <v>0</v>
      </c>
      <c r="AI422" s="123">
        <v>0</v>
      </c>
      <c r="AJ422" s="123">
        <v>8100.7680000001083</v>
      </c>
      <c r="AK422" s="123">
        <v>0</v>
      </c>
      <c r="AL422" s="123">
        <v>0</v>
      </c>
      <c r="AM422" s="123">
        <v>0</v>
      </c>
      <c r="AN422" s="123">
        <v>0</v>
      </c>
      <c r="AO422" s="123">
        <v>0</v>
      </c>
      <c r="AP422" s="123">
        <v>911.14000000015699</v>
      </c>
      <c r="AQ422" s="123">
        <v>0</v>
      </c>
      <c r="AR422" s="123">
        <v>261.71399999999784</v>
      </c>
      <c r="AS422" s="123">
        <v>0</v>
      </c>
      <c r="AT422" s="123">
        <v>0</v>
      </c>
      <c r="AU422" s="123">
        <v>0</v>
      </c>
      <c r="AV422" s="123">
        <v>773.87600000000646</v>
      </c>
      <c r="AW422" s="123">
        <v>79.60999999999855</v>
      </c>
      <c r="AX422" s="123">
        <v>327.33200000000704</v>
      </c>
      <c r="AY422" s="123">
        <v>0.3640000000000001</v>
      </c>
      <c r="AZ422" s="123">
        <v>312.30000000000246</v>
      </c>
      <c r="BA422" s="123">
        <v>311.10000000000224</v>
      </c>
      <c r="BB422" s="123">
        <v>114.6660000000012</v>
      </c>
      <c r="BC422" s="123">
        <v>5.8289999999999891</v>
      </c>
      <c r="BD422" s="123">
        <v>0</v>
      </c>
      <c r="BE422" s="123">
        <v>401.58600000004816</v>
      </c>
      <c r="BF422" s="123">
        <v>187.82500000000118</v>
      </c>
      <c r="BG422" s="123">
        <v>0</v>
      </c>
      <c r="BH422" s="123">
        <v>139.01099999999963</v>
      </c>
      <c r="BI422" s="49"/>
      <c r="BJ422" s="152"/>
      <c r="BK422" s="49"/>
      <c r="BL422" s="152"/>
      <c r="BM422" s="149">
        <v>0</v>
      </c>
    </row>
    <row r="423" spans="2:65" ht="18" hidden="1" customHeight="1" outlineLevel="3">
      <c r="B423" s="150" t="s">
        <v>744</v>
      </c>
      <c r="C423" s="150"/>
      <c r="D423" s="150">
        <v>2117</v>
      </c>
      <c r="E423" s="151" t="s">
        <v>180</v>
      </c>
      <c r="F423" s="150" t="s">
        <v>784</v>
      </c>
      <c r="G423" s="49"/>
      <c r="H423" s="49">
        <v>16469.590000000575</v>
      </c>
      <c r="I423" s="49"/>
      <c r="J423" s="49">
        <v>16469.590000000575</v>
      </c>
      <c r="K423" s="49"/>
      <c r="L423" s="152"/>
      <c r="M423" s="49"/>
      <c r="N423" s="49">
        <v>16328.807000000563</v>
      </c>
      <c r="O423" s="49"/>
      <c r="P423" s="49">
        <v>16328.807000000561</v>
      </c>
      <c r="Q423" s="49"/>
      <c r="R423" s="152"/>
      <c r="S423" s="123">
        <v>871.55200000001378</v>
      </c>
      <c r="T423" s="123">
        <v>0</v>
      </c>
      <c r="U423" s="123">
        <v>0</v>
      </c>
      <c r="V423" s="123">
        <v>0</v>
      </c>
      <c r="W423" s="123">
        <v>0</v>
      </c>
      <c r="X423" s="123">
        <v>2673.4589999996606</v>
      </c>
      <c r="Y423" s="123">
        <v>0</v>
      </c>
      <c r="Z423" s="123">
        <v>0</v>
      </c>
      <c r="AA423" s="123">
        <v>0</v>
      </c>
      <c r="AB423" s="123">
        <v>0</v>
      </c>
      <c r="AC423" s="123">
        <v>823.1410000000019</v>
      </c>
      <c r="AD423" s="123">
        <v>52.545000000002943</v>
      </c>
      <c r="AE423" s="123">
        <v>0</v>
      </c>
      <c r="AF423" s="123">
        <v>149.92200000000111</v>
      </c>
      <c r="AG423" s="123">
        <v>159.50000000000009</v>
      </c>
      <c r="AH423" s="123">
        <v>0</v>
      </c>
      <c r="AI423" s="123">
        <v>0</v>
      </c>
      <c r="AJ423" s="123">
        <v>8788.1620000006296</v>
      </c>
      <c r="AK423" s="123">
        <v>0</v>
      </c>
      <c r="AL423" s="123">
        <v>0</v>
      </c>
      <c r="AM423" s="123">
        <v>0</v>
      </c>
      <c r="AN423" s="123">
        <v>0</v>
      </c>
      <c r="AO423" s="123">
        <v>0</v>
      </c>
      <c r="AP423" s="123">
        <v>1306.2610000002348</v>
      </c>
      <c r="AQ423" s="123">
        <v>0</v>
      </c>
      <c r="AR423" s="123">
        <v>89.193999999998098</v>
      </c>
      <c r="AS423" s="123">
        <v>0</v>
      </c>
      <c r="AT423" s="123">
        <v>0</v>
      </c>
      <c r="AU423" s="123">
        <v>0</v>
      </c>
      <c r="AV423" s="123">
        <v>840.06900000000689</v>
      </c>
      <c r="AW423" s="123">
        <v>95.676000000004393</v>
      </c>
      <c r="AX423" s="123">
        <v>180.73999999999523</v>
      </c>
      <c r="AY423" s="123">
        <v>0</v>
      </c>
      <c r="AZ423" s="123">
        <v>18.599999999999994</v>
      </c>
      <c r="BA423" s="123">
        <v>13.499999999999972</v>
      </c>
      <c r="BB423" s="123">
        <v>95.465000000002945</v>
      </c>
      <c r="BC423" s="123">
        <v>81.227000000002405</v>
      </c>
      <c r="BD423" s="123">
        <v>0</v>
      </c>
      <c r="BE423" s="123">
        <v>89.794000000002697</v>
      </c>
      <c r="BF423" s="123">
        <v>130.67500000001209</v>
      </c>
      <c r="BG423" s="123">
        <v>0</v>
      </c>
      <c r="BH423" s="123">
        <v>10.107999999999979</v>
      </c>
      <c r="BI423" s="49"/>
      <c r="BJ423" s="152"/>
      <c r="BK423" s="49"/>
      <c r="BL423" s="152"/>
      <c r="BM423" s="149">
        <v>0</v>
      </c>
    </row>
    <row r="424" spans="2:65" ht="18" customHeight="1" outlineLevel="1" collapsed="1">
      <c r="B424" s="153" t="s">
        <v>744</v>
      </c>
      <c r="C424" s="153"/>
      <c r="D424" s="153" t="s">
        <v>785</v>
      </c>
      <c r="E424" s="153"/>
      <c r="F424" s="153"/>
      <c r="G424" s="154"/>
      <c r="H424" s="154">
        <v>50419.72500000053</v>
      </c>
      <c r="I424" s="154"/>
      <c r="J424" s="154">
        <v>50419.725000000515</v>
      </c>
      <c r="K424" s="155"/>
      <c r="L424" s="156"/>
      <c r="M424" s="154"/>
      <c r="N424" s="154">
        <v>49742.112000000503</v>
      </c>
      <c r="O424" s="154"/>
      <c r="P424" s="154">
        <v>49742.112000000488</v>
      </c>
      <c r="Q424" s="155"/>
      <c r="R424" s="156"/>
      <c r="S424" s="154">
        <v>3470.3719999999425</v>
      </c>
      <c r="T424" s="154">
        <v>0</v>
      </c>
      <c r="U424" s="154">
        <v>0</v>
      </c>
      <c r="V424" s="154">
        <v>0</v>
      </c>
      <c r="W424" s="154">
        <v>0</v>
      </c>
      <c r="X424" s="154">
        <v>7763.1529999990471</v>
      </c>
      <c r="Y424" s="154">
        <v>0</v>
      </c>
      <c r="Z424" s="154">
        <v>0</v>
      </c>
      <c r="AA424" s="154">
        <v>0</v>
      </c>
      <c r="AB424" s="154">
        <v>0</v>
      </c>
      <c r="AC424" s="154">
        <v>1173.6930000000102</v>
      </c>
      <c r="AD424" s="154">
        <v>108.30900000000187</v>
      </c>
      <c r="AE424" s="154">
        <v>0</v>
      </c>
      <c r="AF424" s="154">
        <v>1092.6619999999623</v>
      </c>
      <c r="AG424" s="154">
        <v>578.50000000000034</v>
      </c>
      <c r="AH424" s="154">
        <v>0</v>
      </c>
      <c r="AI424" s="154">
        <v>0</v>
      </c>
      <c r="AJ424" s="154">
        <v>25951.107000000742</v>
      </c>
      <c r="AK424" s="154">
        <v>0</v>
      </c>
      <c r="AL424" s="154">
        <v>0</v>
      </c>
      <c r="AM424" s="154">
        <v>0</v>
      </c>
      <c r="AN424" s="154">
        <v>0</v>
      </c>
      <c r="AO424" s="154">
        <v>0</v>
      </c>
      <c r="AP424" s="154">
        <v>3423.6620000007251</v>
      </c>
      <c r="AQ424" s="154">
        <v>0</v>
      </c>
      <c r="AR424" s="154">
        <v>486.88699999999204</v>
      </c>
      <c r="AS424" s="154">
        <v>0</v>
      </c>
      <c r="AT424" s="154">
        <v>0</v>
      </c>
      <c r="AU424" s="154">
        <v>0</v>
      </c>
      <c r="AV424" s="154">
        <v>2422.1340000000146</v>
      </c>
      <c r="AW424" s="154">
        <v>346.32200000000114</v>
      </c>
      <c r="AX424" s="154">
        <v>769.03899999998021</v>
      </c>
      <c r="AY424" s="154">
        <v>0.78400000000000025</v>
      </c>
      <c r="AZ424" s="154">
        <v>432.900000000001</v>
      </c>
      <c r="BA424" s="154">
        <v>469.29999999999836</v>
      </c>
      <c r="BB424" s="154">
        <v>410.12800000001101</v>
      </c>
      <c r="BC424" s="154">
        <v>248.32800000000776</v>
      </c>
      <c r="BD424" s="154">
        <v>0</v>
      </c>
      <c r="BE424" s="154">
        <v>594.83200000005388</v>
      </c>
      <c r="BF424" s="154">
        <v>472.3500000000264</v>
      </c>
      <c r="BG424" s="154">
        <v>0</v>
      </c>
      <c r="BH424" s="154">
        <v>205.26299999999824</v>
      </c>
      <c r="BI424" s="154"/>
      <c r="BJ424" s="156"/>
      <c r="BK424" s="154"/>
      <c r="BL424" s="156"/>
      <c r="BM424" s="149">
        <v>0</v>
      </c>
    </row>
    <row r="425" spans="2:65" ht="18" hidden="1" customHeight="1" outlineLevel="3">
      <c r="B425" s="150" t="s">
        <v>6</v>
      </c>
      <c r="C425" s="150"/>
      <c r="D425" s="150" t="s">
        <v>597</v>
      </c>
      <c r="E425" s="151" t="s">
        <v>598</v>
      </c>
      <c r="F425" s="150" t="s">
        <v>786</v>
      </c>
      <c r="G425" s="49"/>
      <c r="H425" s="55">
        <v>255</v>
      </c>
      <c r="I425" s="55"/>
      <c r="J425" s="50">
        <v>255</v>
      </c>
      <c r="K425" s="49"/>
      <c r="L425" s="152"/>
      <c r="M425" s="55"/>
      <c r="N425" s="49">
        <v>252</v>
      </c>
      <c r="O425" s="50"/>
      <c r="P425" s="50">
        <v>252</v>
      </c>
      <c r="Q425" s="49"/>
      <c r="R425" s="152"/>
      <c r="S425" s="123">
        <v>4</v>
      </c>
      <c r="T425" s="123">
        <v>0</v>
      </c>
      <c r="U425" s="123">
        <v>0</v>
      </c>
      <c r="V425" s="123">
        <v>0</v>
      </c>
      <c r="W425" s="123">
        <v>0</v>
      </c>
      <c r="X425" s="123">
        <v>3</v>
      </c>
      <c r="Y425" s="123">
        <v>0</v>
      </c>
      <c r="Z425" s="123">
        <v>0</v>
      </c>
      <c r="AA425" s="123">
        <v>0</v>
      </c>
      <c r="AB425" s="123">
        <v>0</v>
      </c>
      <c r="AC425" s="123">
        <v>0</v>
      </c>
      <c r="AD425" s="123">
        <v>0</v>
      </c>
      <c r="AE425" s="123">
        <v>0</v>
      </c>
      <c r="AF425" s="123">
        <v>0</v>
      </c>
      <c r="AG425" s="123">
        <v>3</v>
      </c>
      <c r="AH425" s="123">
        <v>0</v>
      </c>
      <c r="AI425" s="123">
        <v>0</v>
      </c>
      <c r="AJ425" s="123">
        <v>86</v>
      </c>
      <c r="AK425" s="123">
        <v>0</v>
      </c>
      <c r="AL425" s="123">
        <v>0</v>
      </c>
      <c r="AM425" s="123">
        <v>0</v>
      </c>
      <c r="AN425" s="123">
        <v>0</v>
      </c>
      <c r="AO425" s="123">
        <v>0</v>
      </c>
      <c r="AP425" s="123">
        <v>150</v>
      </c>
      <c r="AQ425" s="123">
        <v>0</v>
      </c>
      <c r="AR425" s="123">
        <v>0</v>
      </c>
      <c r="AS425" s="123">
        <v>0</v>
      </c>
      <c r="AT425" s="123">
        <v>0</v>
      </c>
      <c r="AU425" s="123">
        <v>0</v>
      </c>
      <c r="AV425" s="123">
        <v>3</v>
      </c>
      <c r="AW425" s="123">
        <v>0</v>
      </c>
      <c r="AX425" s="123">
        <v>0</v>
      </c>
      <c r="AY425" s="123">
        <v>0</v>
      </c>
      <c r="AZ425" s="123">
        <v>0</v>
      </c>
      <c r="BA425" s="123">
        <v>0</v>
      </c>
      <c r="BB425" s="123">
        <v>3</v>
      </c>
      <c r="BC425" s="123">
        <v>0</v>
      </c>
      <c r="BD425" s="123">
        <v>0</v>
      </c>
      <c r="BE425" s="123">
        <v>0</v>
      </c>
      <c r="BF425" s="123">
        <v>3</v>
      </c>
      <c r="BG425" s="123">
        <v>0</v>
      </c>
      <c r="BH425" s="123">
        <v>0</v>
      </c>
      <c r="BI425" s="49"/>
      <c r="BJ425" s="152"/>
      <c r="BK425" s="49"/>
      <c r="BL425" s="152"/>
      <c r="BM425" s="149">
        <v>0</v>
      </c>
    </row>
    <row r="426" spans="2:65" ht="18" hidden="1" customHeight="1" outlineLevel="3">
      <c r="B426" s="150" t="s">
        <v>6</v>
      </c>
      <c r="C426" s="150"/>
      <c r="D426" s="157" t="s">
        <v>665</v>
      </c>
      <c r="E426" s="151" t="s">
        <v>666</v>
      </c>
      <c r="F426" s="150" t="s">
        <v>787</v>
      </c>
      <c r="G426" s="49"/>
      <c r="H426" s="55">
        <v>0</v>
      </c>
      <c r="I426" s="55"/>
      <c r="J426" s="50">
        <v>0</v>
      </c>
      <c r="K426" s="49"/>
      <c r="L426" s="152"/>
      <c r="M426" s="55"/>
      <c r="N426" s="49">
        <v>0</v>
      </c>
      <c r="O426" s="50"/>
      <c r="P426" s="50">
        <v>0</v>
      </c>
      <c r="Q426" s="49"/>
      <c r="R426" s="152"/>
      <c r="S426" s="123">
        <v>0</v>
      </c>
      <c r="T426" s="123">
        <v>0</v>
      </c>
      <c r="U426" s="123">
        <v>0</v>
      </c>
      <c r="V426" s="123">
        <v>0</v>
      </c>
      <c r="W426" s="123">
        <v>0</v>
      </c>
      <c r="X426" s="123">
        <v>0</v>
      </c>
      <c r="Y426" s="123">
        <v>0</v>
      </c>
      <c r="Z426" s="123">
        <v>0</v>
      </c>
      <c r="AA426" s="123">
        <v>0</v>
      </c>
      <c r="AB426" s="123">
        <v>0</v>
      </c>
      <c r="AC426" s="123">
        <v>0</v>
      </c>
      <c r="AD426" s="123">
        <v>0</v>
      </c>
      <c r="AE426" s="123">
        <v>0</v>
      </c>
      <c r="AF426" s="123">
        <v>0</v>
      </c>
      <c r="AG426" s="123">
        <v>0</v>
      </c>
      <c r="AH426" s="123">
        <v>0</v>
      </c>
      <c r="AI426" s="123">
        <v>0</v>
      </c>
      <c r="AJ426" s="123">
        <v>0</v>
      </c>
      <c r="AK426" s="123">
        <v>0</v>
      </c>
      <c r="AL426" s="123">
        <v>0</v>
      </c>
      <c r="AM426" s="123">
        <v>0</v>
      </c>
      <c r="AN426" s="123">
        <v>0</v>
      </c>
      <c r="AO426" s="123">
        <v>0</v>
      </c>
      <c r="AP426" s="123">
        <v>0</v>
      </c>
      <c r="AQ426" s="123">
        <v>0</v>
      </c>
      <c r="AR426" s="123">
        <v>0</v>
      </c>
      <c r="AS426" s="123">
        <v>0</v>
      </c>
      <c r="AT426" s="123">
        <v>0</v>
      </c>
      <c r="AU426" s="123">
        <v>0</v>
      </c>
      <c r="AV426" s="123">
        <v>0</v>
      </c>
      <c r="AW426" s="123">
        <v>0</v>
      </c>
      <c r="AX426" s="123">
        <v>0</v>
      </c>
      <c r="AY426" s="123">
        <v>0</v>
      </c>
      <c r="AZ426" s="123">
        <v>0</v>
      </c>
      <c r="BA426" s="123">
        <v>0</v>
      </c>
      <c r="BB426" s="123">
        <v>0</v>
      </c>
      <c r="BC426" s="123">
        <v>0</v>
      </c>
      <c r="BD426" s="123">
        <v>0</v>
      </c>
      <c r="BE426" s="123">
        <v>0</v>
      </c>
      <c r="BF426" s="123">
        <v>0</v>
      </c>
      <c r="BG426" s="123">
        <v>0</v>
      </c>
      <c r="BH426" s="123">
        <v>0</v>
      </c>
      <c r="BI426" s="49"/>
      <c r="BJ426" s="152"/>
      <c r="BK426" s="49"/>
      <c r="BL426" s="152"/>
      <c r="BM426" s="149">
        <v>0</v>
      </c>
    </row>
    <row r="427" spans="2:65" ht="18" hidden="1" customHeight="1" outlineLevel="2">
      <c r="B427" s="158" t="s">
        <v>6</v>
      </c>
      <c r="C427" s="158"/>
      <c r="D427" s="158"/>
      <c r="E427" s="159" t="s">
        <v>788</v>
      </c>
      <c r="F427" s="158"/>
      <c r="G427" s="160"/>
      <c r="H427" s="160">
        <v>255</v>
      </c>
      <c r="I427" s="160"/>
      <c r="J427" s="160">
        <v>255</v>
      </c>
      <c r="K427" s="160"/>
      <c r="L427" s="161"/>
      <c r="M427" s="160"/>
      <c r="N427" s="160">
        <v>252</v>
      </c>
      <c r="O427" s="160"/>
      <c r="P427" s="160">
        <v>252</v>
      </c>
      <c r="Q427" s="160"/>
      <c r="R427" s="161"/>
      <c r="S427" s="160">
        <v>4</v>
      </c>
      <c r="T427" s="160">
        <v>0</v>
      </c>
      <c r="U427" s="160">
        <v>0</v>
      </c>
      <c r="V427" s="160">
        <v>0</v>
      </c>
      <c r="W427" s="160">
        <v>0</v>
      </c>
      <c r="X427" s="160">
        <v>3</v>
      </c>
      <c r="Y427" s="160">
        <v>0</v>
      </c>
      <c r="Z427" s="160">
        <v>0</v>
      </c>
      <c r="AA427" s="160">
        <v>0</v>
      </c>
      <c r="AB427" s="160">
        <v>0</v>
      </c>
      <c r="AC427" s="160">
        <v>0</v>
      </c>
      <c r="AD427" s="160">
        <v>0</v>
      </c>
      <c r="AE427" s="160">
        <v>0</v>
      </c>
      <c r="AF427" s="160">
        <v>0</v>
      </c>
      <c r="AG427" s="160">
        <v>3</v>
      </c>
      <c r="AH427" s="160">
        <v>0</v>
      </c>
      <c r="AI427" s="160">
        <v>0</v>
      </c>
      <c r="AJ427" s="160">
        <v>86</v>
      </c>
      <c r="AK427" s="160">
        <v>0</v>
      </c>
      <c r="AL427" s="160">
        <v>0</v>
      </c>
      <c r="AM427" s="160">
        <v>0</v>
      </c>
      <c r="AN427" s="160">
        <v>0</v>
      </c>
      <c r="AO427" s="160">
        <v>0</v>
      </c>
      <c r="AP427" s="160">
        <v>150</v>
      </c>
      <c r="AQ427" s="160">
        <v>0</v>
      </c>
      <c r="AR427" s="160">
        <v>0</v>
      </c>
      <c r="AS427" s="160">
        <v>0</v>
      </c>
      <c r="AT427" s="160">
        <v>0</v>
      </c>
      <c r="AU427" s="160">
        <v>0</v>
      </c>
      <c r="AV427" s="160">
        <v>3</v>
      </c>
      <c r="AW427" s="160">
        <v>0</v>
      </c>
      <c r="AX427" s="160">
        <v>0</v>
      </c>
      <c r="AY427" s="160">
        <v>0</v>
      </c>
      <c r="AZ427" s="160">
        <v>0</v>
      </c>
      <c r="BA427" s="160">
        <v>0</v>
      </c>
      <c r="BB427" s="160">
        <v>3</v>
      </c>
      <c r="BC427" s="160">
        <v>0</v>
      </c>
      <c r="BD427" s="160">
        <v>0</v>
      </c>
      <c r="BE427" s="160">
        <v>0</v>
      </c>
      <c r="BF427" s="160">
        <v>3</v>
      </c>
      <c r="BG427" s="160">
        <v>0</v>
      </c>
      <c r="BH427" s="160">
        <v>0</v>
      </c>
      <c r="BI427" s="160"/>
      <c r="BJ427" s="161"/>
      <c r="BK427" s="160"/>
      <c r="BL427" s="161"/>
      <c r="BM427" s="149">
        <v>0</v>
      </c>
    </row>
    <row r="428" spans="2:65" ht="18" customHeight="1" collapsed="1">
      <c r="B428" s="162" t="s">
        <v>6</v>
      </c>
      <c r="C428" s="162"/>
      <c r="D428" s="162" t="s">
        <v>110</v>
      </c>
      <c r="E428" s="162"/>
      <c r="F428" s="162"/>
      <c r="G428" s="163"/>
      <c r="H428" s="163">
        <v>50674.72500000053</v>
      </c>
      <c r="I428" s="163"/>
      <c r="J428" s="163">
        <v>50674.725000000515</v>
      </c>
      <c r="K428" s="163"/>
      <c r="L428" s="164"/>
      <c r="M428" s="163"/>
      <c r="N428" s="163">
        <v>49994.112000000503</v>
      </c>
      <c r="O428" s="163"/>
      <c r="P428" s="163">
        <v>49994.112000000488</v>
      </c>
      <c r="Q428" s="163"/>
      <c r="R428" s="164"/>
      <c r="S428" s="163">
        <v>3474.3719999999425</v>
      </c>
      <c r="T428" s="163">
        <v>0</v>
      </c>
      <c r="U428" s="163">
        <v>0</v>
      </c>
      <c r="V428" s="163">
        <v>0</v>
      </c>
      <c r="W428" s="163">
        <v>0</v>
      </c>
      <c r="X428" s="163">
        <v>7766.1529999990471</v>
      </c>
      <c r="Y428" s="163">
        <v>0</v>
      </c>
      <c r="Z428" s="163">
        <v>0</v>
      </c>
      <c r="AA428" s="163">
        <v>0</v>
      </c>
      <c r="AB428" s="163">
        <v>0</v>
      </c>
      <c r="AC428" s="163">
        <v>1173.6930000000102</v>
      </c>
      <c r="AD428" s="163">
        <v>108.30900000000187</v>
      </c>
      <c r="AE428" s="163">
        <v>0</v>
      </c>
      <c r="AF428" s="163">
        <v>1092.6619999999623</v>
      </c>
      <c r="AG428" s="163">
        <v>581.50000000000034</v>
      </c>
      <c r="AH428" s="163">
        <v>0</v>
      </c>
      <c r="AI428" s="163">
        <v>0</v>
      </c>
      <c r="AJ428" s="163">
        <v>26037.107000000742</v>
      </c>
      <c r="AK428" s="163">
        <v>0</v>
      </c>
      <c r="AL428" s="163">
        <v>0</v>
      </c>
      <c r="AM428" s="163">
        <v>0</v>
      </c>
      <c r="AN428" s="163">
        <v>0</v>
      </c>
      <c r="AO428" s="163">
        <v>0</v>
      </c>
      <c r="AP428" s="163">
        <v>3573.6620000007251</v>
      </c>
      <c r="AQ428" s="163">
        <v>0</v>
      </c>
      <c r="AR428" s="163">
        <v>486.88699999999204</v>
      </c>
      <c r="AS428" s="163">
        <v>0</v>
      </c>
      <c r="AT428" s="163">
        <v>0</v>
      </c>
      <c r="AU428" s="163">
        <v>0</v>
      </c>
      <c r="AV428" s="163">
        <v>2425.1340000000146</v>
      </c>
      <c r="AW428" s="163">
        <v>346.32200000000114</v>
      </c>
      <c r="AX428" s="163">
        <v>769.03899999998021</v>
      </c>
      <c r="AY428" s="163">
        <v>0.78400000000000025</v>
      </c>
      <c r="AZ428" s="163">
        <v>432.900000000001</v>
      </c>
      <c r="BA428" s="163">
        <v>469.29999999999836</v>
      </c>
      <c r="BB428" s="163">
        <v>413.12800000001101</v>
      </c>
      <c r="BC428" s="163">
        <v>248.32800000000776</v>
      </c>
      <c r="BD428" s="163">
        <v>0</v>
      </c>
      <c r="BE428" s="163">
        <v>594.83200000005388</v>
      </c>
      <c r="BF428" s="163">
        <v>475.3500000000264</v>
      </c>
      <c r="BG428" s="163">
        <v>0</v>
      </c>
      <c r="BH428" s="163">
        <v>205.26299999999824</v>
      </c>
      <c r="BI428" s="163"/>
      <c r="BJ428" s="162"/>
      <c r="BK428" s="182"/>
      <c r="BL428" s="162"/>
      <c r="BM428" s="149">
        <v>0</v>
      </c>
    </row>
    <row r="429" spans="2:65" ht="18" hidden="1" customHeight="1" outlineLevel="3">
      <c r="B429" s="150" t="s">
        <v>789</v>
      </c>
      <c r="C429" s="150" t="s">
        <v>162</v>
      </c>
      <c r="D429" s="150" t="s">
        <v>221</v>
      </c>
      <c r="E429" s="151" t="s">
        <v>98</v>
      </c>
      <c r="F429" s="150" t="s">
        <v>599</v>
      </c>
      <c r="G429" s="49"/>
      <c r="H429" s="55">
        <v>3125</v>
      </c>
      <c r="I429" s="55"/>
      <c r="J429" s="50">
        <v>3125</v>
      </c>
      <c r="K429" s="49"/>
      <c r="L429" s="152"/>
      <c r="M429" s="55"/>
      <c r="N429" s="49">
        <v>3065</v>
      </c>
      <c r="O429" s="50"/>
      <c r="P429" s="50">
        <v>3065</v>
      </c>
      <c r="Q429" s="49"/>
      <c r="R429" s="152"/>
      <c r="S429" s="123">
        <v>0</v>
      </c>
      <c r="T429" s="123">
        <v>0</v>
      </c>
      <c r="U429" s="123">
        <v>0</v>
      </c>
      <c r="V429" s="123">
        <v>0</v>
      </c>
      <c r="W429" s="123">
        <v>0</v>
      </c>
      <c r="X429" s="123">
        <v>635</v>
      </c>
      <c r="Y429" s="123">
        <v>0</v>
      </c>
      <c r="Z429" s="123">
        <v>0</v>
      </c>
      <c r="AA429" s="123">
        <v>0</v>
      </c>
      <c r="AB429" s="123">
        <v>0</v>
      </c>
      <c r="AC429" s="123">
        <v>40</v>
      </c>
      <c r="AD429" s="123">
        <v>0</v>
      </c>
      <c r="AE429" s="123">
        <v>0</v>
      </c>
      <c r="AF429" s="123">
        <v>155</v>
      </c>
      <c r="AG429" s="123">
        <v>10</v>
      </c>
      <c r="AH429" s="123">
        <v>0</v>
      </c>
      <c r="AI429" s="123">
        <v>0</v>
      </c>
      <c r="AJ429" s="123">
        <v>1450</v>
      </c>
      <c r="AK429" s="123">
        <v>0</v>
      </c>
      <c r="AL429" s="123">
        <v>0</v>
      </c>
      <c r="AM429" s="123">
        <v>0</v>
      </c>
      <c r="AN429" s="123">
        <v>0</v>
      </c>
      <c r="AO429" s="123">
        <v>0</v>
      </c>
      <c r="AP429" s="123">
        <v>270</v>
      </c>
      <c r="AQ429" s="123">
        <v>0</v>
      </c>
      <c r="AR429" s="123">
        <v>57</v>
      </c>
      <c r="AS429" s="123">
        <v>0</v>
      </c>
      <c r="AT429" s="123">
        <v>0</v>
      </c>
      <c r="AU429" s="123">
        <v>0</v>
      </c>
      <c r="AV429" s="123">
        <v>228</v>
      </c>
      <c r="AW429" s="123">
        <v>0</v>
      </c>
      <c r="AX429" s="123">
        <v>20</v>
      </c>
      <c r="AY429" s="123">
        <v>0</v>
      </c>
      <c r="AZ429" s="123">
        <v>40</v>
      </c>
      <c r="BA429" s="123">
        <v>50</v>
      </c>
      <c r="BB429" s="123">
        <v>0</v>
      </c>
      <c r="BC429" s="123">
        <v>0</v>
      </c>
      <c r="BD429" s="123">
        <v>0</v>
      </c>
      <c r="BE429" s="123">
        <v>110</v>
      </c>
      <c r="BF429" s="123">
        <v>40</v>
      </c>
      <c r="BG429" s="123">
        <v>0</v>
      </c>
      <c r="BH429" s="123">
        <v>20</v>
      </c>
      <c r="BI429" s="49"/>
      <c r="BJ429" s="152"/>
      <c r="BK429" s="49"/>
      <c r="BL429" s="152"/>
      <c r="BM429" s="149">
        <v>0</v>
      </c>
    </row>
    <row r="430" spans="2:65" ht="18" hidden="1" customHeight="1" outlineLevel="3">
      <c r="B430" s="166" t="s">
        <v>789</v>
      </c>
      <c r="C430" s="166" t="s">
        <v>112</v>
      </c>
      <c r="D430" s="166" t="s">
        <v>291</v>
      </c>
      <c r="E430" s="167" t="s">
        <v>292</v>
      </c>
      <c r="F430" s="166" t="s">
        <v>790</v>
      </c>
      <c r="G430" s="49"/>
      <c r="H430" s="55">
        <v>1687</v>
      </c>
      <c r="I430" s="55"/>
      <c r="J430" s="50">
        <v>1687</v>
      </c>
      <c r="K430" s="49"/>
      <c r="L430" s="152"/>
      <c r="M430" s="55"/>
      <c r="N430" s="49">
        <v>1637</v>
      </c>
      <c r="O430" s="50"/>
      <c r="P430" s="50">
        <v>1637</v>
      </c>
      <c r="Q430" s="49"/>
      <c r="R430" s="152"/>
      <c r="S430" s="123">
        <v>0</v>
      </c>
      <c r="T430" s="123">
        <v>0</v>
      </c>
      <c r="U430" s="123">
        <v>0</v>
      </c>
      <c r="V430" s="123">
        <v>0</v>
      </c>
      <c r="W430" s="123">
        <v>0</v>
      </c>
      <c r="X430" s="123">
        <v>560</v>
      </c>
      <c r="Y430" s="123">
        <v>0</v>
      </c>
      <c r="Z430" s="123">
        <v>0</v>
      </c>
      <c r="AA430" s="123">
        <v>0</v>
      </c>
      <c r="AB430" s="123">
        <v>0</v>
      </c>
      <c r="AC430" s="123">
        <v>10</v>
      </c>
      <c r="AD430" s="123">
        <v>20</v>
      </c>
      <c r="AE430" s="123">
        <v>0</v>
      </c>
      <c r="AF430" s="123">
        <v>103</v>
      </c>
      <c r="AG430" s="123">
        <v>30</v>
      </c>
      <c r="AH430" s="123">
        <v>0</v>
      </c>
      <c r="AI430" s="123">
        <v>0</v>
      </c>
      <c r="AJ430" s="123">
        <v>400</v>
      </c>
      <c r="AK430" s="123">
        <v>0</v>
      </c>
      <c r="AL430" s="123">
        <v>0</v>
      </c>
      <c r="AM430" s="123">
        <v>0</v>
      </c>
      <c r="AN430" s="123">
        <v>0</v>
      </c>
      <c r="AO430" s="123">
        <v>0</v>
      </c>
      <c r="AP430" s="123">
        <v>300</v>
      </c>
      <c r="AQ430" s="123">
        <v>0</v>
      </c>
      <c r="AR430" s="123">
        <v>64</v>
      </c>
      <c r="AS430" s="123">
        <v>0</v>
      </c>
      <c r="AT430" s="123">
        <v>0</v>
      </c>
      <c r="AU430" s="123">
        <v>0</v>
      </c>
      <c r="AV430" s="123">
        <v>100</v>
      </c>
      <c r="AW430" s="123">
        <v>0</v>
      </c>
      <c r="AX430" s="123">
        <v>15</v>
      </c>
      <c r="AY430" s="123">
        <v>0</v>
      </c>
      <c r="AZ430" s="123">
        <v>20</v>
      </c>
      <c r="BA430" s="123">
        <v>15</v>
      </c>
      <c r="BB430" s="123">
        <v>0</v>
      </c>
      <c r="BC430" s="123">
        <v>0</v>
      </c>
      <c r="BD430" s="123">
        <v>0</v>
      </c>
      <c r="BE430" s="123">
        <v>0</v>
      </c>
      <c r="BF430" s="123">
        <v>30</v>
      </c>
      <c r="BG430" s="123">
        <v>0</v>
      </c>
      <c r="BH430" s="123">
        <v>20</v>
      </c>
      <c r="BI430" s="49"/>
      <c r="BJ430" s="166"/>
      <c r="BK430" s="166"/>
      <c r="BL430" s="166"/>
      <c r="BM430" s="149">
        <v>0</v>
      </c>
    </row>
    <row r="431" spans="2:65" ht="18" hidden="1" customHeight="1" outlineLevel="3">
      <c r="B431" s="166" t="s">
        <v>789</v>
      </c>
      <c r="C431" s="166" t="s">
        <v>112</v>
      </c>
      <c r="D431" s="166" t="s">
        <v>222</v>
      </c>
      <c r="E431" s="167" t="s">
        <v>212</v>
      </c>
      <c r="F431" s="166" t="s">
        <v>601</v>
      </c>
      <c r="G431" s="49"/>
      <c r="H431" s="55">
        <v>1145</v>
      </c>
      <c r="I431" s="55"/>
      <c r="J431" s="50">
        <v>1145</v>
      </c>
      <c r="K431" s="49"/>
      <c r="L431" s="152"/>
      <c r="M431" s="55"/>
      <c r="N431" s="49">
        <v>1125</v>
      </c>
      <c r="O431" s="50"/>
      <c r="P431" s="50">
        <v>1125</v>
      </c>
      <c r="Q431" s="49"/>
      <c r="R431" s="152"/>
      <c r="S431" s="123">
        <v>100</v>
      </c>
      <c r="T431" s="123">
        <v>0</v>
      </c>
      <c r="U431" s="123">
        <v>0</v>
      </c>
      <c r="V431" s="123">
        <v>0</v>
      </c>
      <c r="W431" s="123">
        <v>0</v>
      </c>
      <c r="X431" s="123">
        <v>507</v>
      </c>
      <c r="Y431" s="123">
        <v>0</v>
      </c>
      <c r="Z431" s="123">
        <v>0</v>
      </c>
      <c r="AA431" s="123">
        <v>0</v>
      </c>
      <c r="AB431" s="123">
        <v>0</v>
      </c>
      <c r="AC431" s="123">
        <v>0</v>
      </c>
      <c r="AD431" s="123">
        <v>0</v>
      </c>
      <c r="AE431" s="123">
        <v>0</v>
      </c>
      <c r="AF431" s="123">
        <v>45</v>
      </c>
      <c r="AG431" s="123">
        <v>0</v>
      </c>
      <c r="AH431" s="123">
        <v>0</v>
      </c>
      <c r="AI431" s="123">
        <v>0</v>
      </c>
      <c r="AJ431" s="123">
        <v>400</v>
      </c>
      <c r="AK431" s="123">
        <v>0</v>
      </c>
      <c r="AL431" s="123">
        <v>0</v>
      </c>
      <c r="AM431" s="123">
        <v>0</v>
      </c>
      <c r="AN431" s="123">
        <v>0</v>
      </c>
      <c r="AO431" s="123">
        <v>0</v>
      </c>
      <c r="AP431" s="123">
        <v>0</v>
      </c>
      <c r="AQ431" s="123">
        <v>0</v>
      </c>
      <c r="AR431" s="123">
        <v>23</v>
      </c>
      <c r="AS431" s="123">
        <v>0</v>
      </c>
      <c r="AT431" s="123">
        <v>0</v>
      </c>
      <c r="AU431" s="123">
        <v>0</v>
      </c>
      <c r="AV431" s="123">
        <v>50</v>
      </c>
      <c r="AW431" s="123">
        <v>0</v>
      </c>
      <c r="AX431" s="123">
        <v>0</v>
      </c>
      <c r="AY431" s="123">
        <v>0</v>
      </c>
      <c r="AZ431" s="123">
        <v>0</v>
      </c>
      <c r="BA431" s="123">
        <v>0</v>
      </c>
      <c r="BB431" s="123">
        <v>0</v>
      </c>
      <c r="BC431" s="123">
        <v>0</v>
      </c>
      <c r="BD431" s="123">
        <v>0</v>
      </c>
      <c r="BE431" s="123">
        <v>0</v>
      </c>
      <c r="BF431" s="123">
        <v>10</v>
      </c>
      <c r="BG431" s="123">
        <v>0</v>
      </c>
      <c r="BH431" s="123">
        <v>10</v>
      </c>
      <c r="BI431" s="49"/>
      <c r="BJ431" s="166"/>
      <c r="BK431" s="166"/>
      <c r="BL431" s="166"/>
      <c r="BM431" s="149">
        <v>0</v>
      </c>
    </row>
    <row r="432" spans="2:65" ht="18" hidden="1" customHeight="1" outlineLevel="3">
      <c r="B432" s="166" t="s">
        <v>789</v>
      </c>
      <c r="C432" t="s">
        <v>1147</v>
      </c>
      <c r="D432" s="166" t="s">
        <v>1148</v>
      </c>
      <c r="E432" s="167" t="s">
        <v>1149</v>
      </c>
      <c r="F432" s="166" t="s">
        <v>791</v>
      </c>
      <c r="G432" s="49"/>
      <c r="H432" s="55">
        <v>3230</v>
      </c>
      <c r="I432" s="55"/>
      <c r="J432" s="50">
        <v>3230</v>
      </c>
      <c r="K432" s="49"/>
      <c r="L432" s="152"/>
      <c r="M432" s="55"/>
      <c r="N432" s="49">
        <v>3170</v>
      </c>
      <c r="O432" s="50"/>
      <c r="P432" s="50">
        <v>3170</v>
      </c>
      <c r="Q432" s="49"/>
      <c r="R432" s="152"/>
      <c r="S432" s="123">
        <v>0</v>
      </c>
      <c r="T432" s="123">
        <v>0</v>
      </c>
      <c r="U432" s="123">
        <v>0</v>
      </c>
      <c r="V432" s="123">
        <v>0</v>
      </c>
      <c r="W432" s="123">
        <v>0</v>
      </c>
      <c r="X432" s="123">
        <v>1230</v>
      </c>
      <c r="Y432" s="123">
        <v>0</v>
      </c>
      <c r="Z432" s="123">
        <v>0</v>
      </c>
      <c r="AA432" s="123">
        <v>0</v>
      </c>
      <c r="AB432" s="123">
        <v>0</v>
      </c>
      <c r="AC432" s="123">
        <v>0</v>
      </c>
      <c r="AD432" s="123">
        <v>25</v>
      </c>
      <c r="AE432" s="123">
        <v>0</v>
      </c>
      <c r="AF432" s="123">
        <v>144</v>
      </c>
      <c r="AG432" s="123">
        <v>10</v>
      </c>
      <c r="AH432" s="123">
        <v>0</v>
      </c>
      <c r="AI432" s="123">
        <v>0</v>
      </c>
      <c r="AJ432" s="123">
        <v>1000</v>
      </c>
      <c r="AK432" s="123">
        <v>0</v>
      </c>
      <c r="AL432" s="123">
        <v>0</v>
      </c>
      <c r="AM432" s="123">
        <v>0</v>
      </c>
      <c r="AN432" s="123">
        <v>0</v>
      </c>
      <c r="AO432" s="123">
        <v>0</v>
      </c>
      <c r="AP432" s="123">
        <v>460</v>
      </c>
      <c r="AQ432" s="123">
        <v>0</v>
      </c>
      <c r="AR432" s="123">
        <v>76</v>
      </c>
      <c r="AS432" s="123">
        <v>0</v>
      </c>
      <c r="AT432" s="123">
        <v>0</v>
      </c>
      <c r="AU432" s="123">
        <v>0</v>
      </c>
      <c r="AV432" s="123">
        <v>0</v>
      </c>
      <c r="AW432" s="123">
        <v>0</v>
      </c>
      <c r="AX432" s="123">
        <v>15</v>
      </c>
      <c r="AY432" s="123">
        <v>0</v>
      </c>
      <c r="AZ432" s="123">
        <v>80</v>
      </c>
      <c r="BA432" s="123">
        <v>80</v>
      </c>
      <c r="BB432" s="123">
        <v>0</v>
      </c>
      <c r="BC432" s="123">
        <v>0</v>
      </c>
      <c r="BD432" s="123">
        <v>0</v>
      </c>
      <c r="BE432" s="123">
        <v>50</v>
      </c>
      <c r="BF432" s="123">
        <v>40</v>
      </c>
      <c r="BG432" s="123">
        <v>0</v>
      </c>
      <c r="BH432" s="123">
        <v>20</v>
      </c>
      <c r="BI432" s="49"/>
      <c r="BJ432" s="166"/>
      <c r="BK432" s="166"/>
      <c r="BL432" s="166"/>
      <c r="BM432" s="149">
        <v>0</v>
      </c>
    </row>
    <row r="433" spans="2:65" ht="18" hidden="1" customHeight="1" outlineLevel="3">
      <c r="B433" s="166" t="s">
        <v>789</v>
      </c>
      <c r="C433" s="166" t="s">
        <v>600</v>
      </c>
      <c r="D433" s="166" t="s">
        <v>218</v>
      </c>
      <c r="E433" s="167" t="s">
        <v>219</v>
      </c>
      <c r="F433" s="166" t="s">
        <v>792</v>
      </c>
      <c r="G433" s="49"/>
      <c r="H433" s="55">
        <v>4338</v>
      </c>
      <c r="I433" s="55"/>
      <c r="J433" s="50">
        <v>4338</v>
      </c>
      <c r="K433" s="49"/>
      <c r="L433" s="152"/>
      <c r="M433" s="55"/>
      <c r="N433" s="49">
        <v>4238</v>
      </c>
      <c r="O433" s="50"/>
      <c r="P433" s="50">
        <v>4238</v>
      </c>
      <c r="Q433" s="49"/>
      <c r="R433" s="152"/>
      <c r="S433" s="123">
        <v>50</v>
      </c>
      <c r="T433" s="123">
        <v>0</v>
      </c>
      <c r="U433" s="123">
        <v>0</v>
      </c>
      <c r="V433" s="123">
        <v>0</v>
      </c>
      <c r="W433" s="123">
        <v>0</v>
      </c>
      <c r="X433" s="123">
        <v>1725</v>
      </c>
      <c r="Y433" s="123">
        <v>0</v>
      </c>
      <c r="Z433" s="123">
        <v>0</v>
      </c>
      <c r="AA433" s="123">
        <v>0</v>
      </c>
      <c r="AB433" s="123">
        <v>0</v>
      </c>
      <c r="AC433" s="123">
        <v>0</v>
      </c>
      <c r="AD433" s="123">
        <v>45</v>
      </c>
      <c r="AE433" s="123">
        <v>0</v>
      </c>
      <c r="AF433" s="123">
        <v>224</v>
      </c>
      <c r="AG433" s="123">
        <v>10</v>
      </c>
      <c r="AH433" s="123">
        <v>0</v>
      </c>
      <c r="AI433" s="123">
        <v>0</v>
      </c>
      <c r="AJ433" s="123">
        <v>1500</v>
      </c>
      <c r="AK433" s="123">
        <v>0</v>
      </c>
      <c r="AL433" s="123">
        <v>0</v>
      </c>
      <c r="AM433" s="123">
        <v>0</v>
      </c>
      <c r="AN433" s="123">
        <v>0</v>
      </c>
      <c r="AO433" s="123">
        <v>0</v>
      </c>
      <c r="AP433" s="123">
        <v>356</v>
      </c>
      <c r="AQ433" s="123">
        <v>0</v>
      </c>
      <c r="AR433" s="123">
        <v>148</v>
      </c>
      <c r="AS433" s="123">
        <v>0</v>
      </c>
      <c r="AT433" s="123">
        <v>0</v>
      </c>
      <c r="AU433" s="123">
        <v>0</v>
      </c>
      <c r="AV433" s="123">
        <v>100</v>
      </c>
      <c r="AW433" s="123">
        <v>0</v>
      </c>
      <c r="AX433" s="123">
        <v>40</v>
      </c>
      <c r="AY433" s="123">
        <v>0</v>
      </c>
      <c r="AZ433" s="123">
        <v>10</v>
      </c>
      <c r="BA433" s="123">
        <v>30</v>
      </c>
      <c r="BB433" s="123">
        <v>0</v>
      </c>
      <c r="BC433" s="123">
        <v>0</v>
      </c>
      <c r="BD433" s="123">
        <v>0</v>
      </c>
      <c r="BE433" s="123">
        <v>0</v>
      </c>
      <c r="BF433" s="123">
        <v>60</v>
      </c>
      <c r="BG433" s="123">
        <v>0</v>
      </c>
      <c r="BH433" s="123">
        <v>40</v>
      </c>
      <c r="BI433" s="49"/>
      <c r="BJ433" s="166"/>
      <c r="BK433" s="166"/>
      <c r="BL433" s="166"/>
      <c r="BM433" s="149">
        <v>0</v>
      </c>
    </row>
    <row r="434" spans="2:65" ht="18" hidden="1" customHeight="1" outlineLevel="3">
      <c r="B434" s="166" t="s">
        <v>789</v>
      </c>
      <c r="C434" s="166" t="s">
        <v>161</v>
      </c>
      <c r="D434" s="166" t="s">
        <v>332</v>
      </c>
      <c r="E434" s="167" t="s">
        <v>95</v>
      </c>
      <c r="F434" s="166" t="s">
        <v>111</v>
      </c>
      <c r="G434" s="49"/>
      <c r="H434" s="55">
        <v>3486</v>
      </c>
      <c r="I434" s="55"/>
      <c r="J434" s="50">
        <v>3486</v>
      </c>
      <c r="K434" s="49"/>
      <c r="L434" s="152"/>
      <c r="M434" s="55"/>
      <c r="N434" s="49">
        <v>3416</v>
      </c>
      <c r="O434" s="50"/>
      <c r="P434" s="50">
        <v>3416</v>
      </c>
      <c r="Q434" s="49"/>
      <c r="R434" s="152"/>
      <c r="S434" s="123">
        <v>170</v>
      </c>
      <c r="T434" s="123">
        <v>0</v>
      </c>
      <c r="U434" s="123">
        <v>0</v>
      </c>
      <c r="V434" s="123">
        <v>0</v>
      </c>
      <c r="W434" s="123">
        <v>0</v>
      </c>
      <c r="X434" s="123">
        <v>810</v>
      </c>
      <c r="Y434" s="123">
        <v>0</v>
      </c>
      <c r="Z434" s="123">
        <v>0</v>
      </c>
      <c r="AA434" s="123">
        <v>0</v>
      </c>
      <c r="AB434" s="123">
        <v>0</v>
      </c>
      <c r="AC434" s="123">
        <v>0</v>
      </c>
      <c r="AD434" s="123">
        <v>35</v>
      </c>
      <c r="AE434" s="123">
        <v>0</v>
      </c>
      <c r="AF434" s="123">
        <v>199</v>
      </c>
      <c r="AG434" s="123">
        <v>20</v>
      </c>
      <c r="AH434" s="123">
        <v>0</v>
      </c>
      <c r="AI434" s="123">
        <v>0</v>
      </c>
      <c r="AJ434" s="123">
        <v>1380</v>
      </c>
      <c r="AK434" s="123">
        <v>0</v>
      </c>
      <c r="AL434" s="123">
        <v>0</v>
      </c>
      <c r="AM434" s="123">
        <v>0</v>
      </c>
      <c r="AN434" s="123">
        <v>0</v>
      </c>
      <c r="AO434" s="123">
        <v>0</v>
      </c>
      <c r="AP434" s="123">
        <v>300</v>
      </c>
      <c r="AQ434" s="123">
        <v>0</v>
      </c>
      <c r="AR434" s="123">
        <v>70</v>
      </c>
      <c r="AS434" s="123">
        <v>0</v>
      </c>
      <c r="AT434" s="123">
        <v>0</v>
      </c>
      <c r="AU434" s="123">
        <v>0</v>
      </c>
      <c r="AV434" s="123">
        <v>287</v>
      </c>
      <c r="AW434" s="123">
        <v>0</v>
      </c>
      <c r="AX434" s="123">
        <v>0</v>
      </c>
      <c r="AY434" s="123">
        <v>0</v>
      </c>
      <c r="AZ434" s="123">
        <v>60</v>
      </c>
      <c r="BA434" s="123">
        <v>45</v>
      </c>
      <c r="BB434" s="123">
        <v>10</v>
      </c>
      <c r="BC434" s="123">
        <v>0</v>
      </c>
      <c r="BD434" s="123">
        <v>0</v>
      </c>
      <c r="BE434" s="123">
        <v>30</v>
      </c>
      <c r="BF434" s="123">
        <v>40</v>
      </c>
      <c r="BG434" s="123">
        <v>0</v>
      </c>
      <c r="BH434" s="123">
        <v>30</v>
      </c>
      <c r="BI434" s="49"/>
      <c r="BJ434" s="166"/>
      <c r="BK434" s="166"/>
      <c r="BL434" s="166"/>
      <c r="BM434" s="149">
        <v>0</v>
      </c>
    </row>
    <row r="435" spans="2:65" ht="18" hidden="1" customHeight="1" outlineLevel="3">
      <c r="B435" s="166" t="s">
        <v>789</v>
      </c>
      <c r="C435" s="166" t="s">
        <v>1192</v>
      </c>
      <c r="D435" s="166" t="s">
        <v>220</v>
      </c>
      <c r="E435" s="167" t="s">
        <v>87</v>
      </c>
      <c r="F435" s="166" t="s">
        <v>793</v>
      </c>
      <c r="G435" s="49"/>
      <c r="H435" s="55">
        <v>2224</v>
      </c>
      <c r="I435" s="55"/>
      <c r="J435" s="50">
        <v>2224</v>
      </c>
      <c r="K435" s="49"/>
      <c r="L435" s="152"/>
      <c r="M435" s="55"/>
      <c r="N435" s="49">
        <v>2164</v>
      </c>
      <c r="O435" s="50"/>
      <c r="P435" s="50">
        <v>2164</v>
      </c>
      <c r="Q435" s="49"/>
      <c r="R435" s="152"/>
      <c r="S435" s="123">
        <v>70</v>
      </c>
      <c r="T435" s="123">
        <v>0</v>
      </c>
      <c r="U435" s="123">
        <v>0</v>
      </c>
      <c r="V435" s="123">
        <v>0</v>
      </c>
      <c r="W435" s="123">
        <v>0</v>
      </c>
      <c r="X435" s="123">
        <v>822</v>
      </c>
      <c r="Y435" s="123">
        <v>0</v>
      </c>
      <c r="Z435" s="123">
        <v>0</v>
      </c>
      <c r="AA435" s="123">
        <v>0</v>
      </c>
      <c r="AB435" s="123">
        <v>0</v>
      </c>
      <c r="AC435" s="123">
        <v>0</v>
      </c>
      <c r="AD435" s="123">
        <v>0</v>
      </c>
      <c r="AE435" s="123">
        <v>0</v>
      </c>
      <c r="AF435" s="123">
        <v>170</v>
      </c>
      <c r="AG435" s="123">
        <v>0</v>
      </c>
      <c r="AH435" s="123">
        <v>0</v>
      </c>
      <c r="AI435" s="123">
        <v>0</v>
      </c>
      <c r="AJ435" s="123">
        <v>684</v>
      </c>
      <c r="AK435" s="123">
        <v>0</v>
      </c>
      <c r="AL435" s="123">
        <v>0</v>
      </c>
      <c r="AM435" s="123">
        <v>0</v>
      </c>
      <c r="AN435" s="123">
        <v>0</v>
      </c>
      <c r="AO435" s="123">
        <v>0</v>
      </c>
      <c r="AP435" s="123">
        <v>180</v>
      </c>
      <c r="AQ435" s="123">
        <v>0</v>
      </c>
      <c r="AR435" s="123">
        <v>68</v>
      </c>
      <c r="AS435" s="123">
        <v>0</v>
      </c>
      <c r="AT435" s="123">
        <v>0</v>
      </c>
      <c r="AU435" s="123">
        <v>0</v>
      </c>
      <c r="AV435" s="123">
        <v>150</v>
      </c>
      <c r="AW435" s="123">
        <v>0</v>
      </c>
      <c r="AX435" s="123">
        <v>0</v>
      </c>
      <c r="AY435" s="123">
        <v>0</v>
      </c>
      <c r="AZ435" s="123">
        <v>0</v>
      </c>
      <c r="BA435" s="123">
        <v>20</v>
      </c>
      <c r="BB435" s="123">
        <v>0</v>
      </c>
      <c r="BC435" s="123">
        <v>0</v>
      </c>
      <c r="BD435" s="123">
        <v>0</v>
      </c>
      <c r="BE435" s="123">
        <v>0</v>
      </c>
      <c r="BF435" s="123">
        <v>30</v>
      </c>
      <c r="BG435" s="123">
        <v>0</v>
      </c>
      <c r="BH435" s="123">
        <v>30</v>
      </c>
      <c r="BI435" s="49"/>
      <c r="BJ435" s="166"/>
      <c r="BK435" s="166"/>
      <c r="BL435" s="166"/>
      <c r="BM435" s="149">
        <v>0</v>
      </c>
    </row>
    <row r="436" spans="2:65" ht="18" hidden="1" customHeight="1" outlineLevel="3">
      <c r="B436" s="166" t="s">
        <v>789</v>
      </c>
      <c r="C436" s="166" t="s">
        <v>719</v>
      </c>
      <c r="D436" s="166" t="s">
        <v>416</v>
      </c>
      <c r="E436" s="167" t="s">
        <v>417</v>
      </c>
      <c r="F436" s="166" t="s">
        <v>794</v>
      </c>
      <c r="G436" s="49"/>
      <c r="H436" s="55">
        <v>4362</v>
      </c>
      <c r="I436" s="55"/>
      <c r="J436" s="50">
        <v>4362</v>
      </c>
      <c r="K436" s="49"/>
      <c r="L436" s="152"/>
      <c r="M436" s="55"/>
      <c r="N436" s="49">
        <v>4272</v>
      </c>
      <c r="O436" s="50"/>
      <c r="P436" s="50">
        <v>4272</v>
      </c>
      <c r="Q436" s="49"/>
      <c r="R436" s="152"/>
      <c r="S436" s="123">
        <v>0</v>
      </c>
      <c r="T436" s="123">
        <v>0</v>
      </c>
      <c r="U436" s="123">
        <v>0</v>
      </c>
      <c r="V436" s="123">
        <v>0</v>
      </c>
      <c r="W436" s="123">
        <v>0</v>
      </c>
      <c r="X436" s="123">
        <v>1730</v>
      </c>
      <c r="Y436" s="123">
        <v>0</v>
      </c>
      <c r="Z436" s="123">
        <v>0</v>
      </c>
      <c r="AA436" s="123">
        <v>0</v>
      </c>
      <c r="AB436" s="123">
        <v>0</v>
      </c>
      <c r="AC436" s="123">
        <v>0</v>
      </c>
      <c r="AD436" s="123">
        <v>40</v>
      </c>
      <c r="AE436" s="123">
        <v>0</v>
      </c>
      <c r="AF436" s="123">
        <v>286</v>
      </c>
      <c r="AG436" s="123">
        <v>0</v>
      </c>
      <c r="AH436" s="123">
        <v>0</v>
      </c>
      <c r="AI436" s="123">
        <v>0</v>
      </c>
      <c r="AJ436" s="123">
        <v>1400</v>
      </c>
      <c r="AK436" s="123">
        <v>0</v>
      </c>
      <c r="AL436" s="123">
        <v>0</v>
      </c>
      <c r="AM436" s="123">
        <v>0</v>
      </c>
      <c r="AN436" s="123">
        <v>0</v>
      </c>
      <c r="AO436" s="123">
        <v>0</v>
      </c>
      <c r="AP436" s="123">
        <v>400</v>
      </c>
      <c r="AQ436" s="123">
        <v>0</v>
      </c>
      <c r="AR436" s="123">
        <v>191</v>
      </c>
      <c r="AS436" s="123">
        <v>0</v>
      </c>
      <c r="AT436" s="123">
        <v>0</v>
      </c>
      <c r="AU436" s="123">
        <v>0</v>
      </c>
      <c r="AV436" s="123">
        <v>125</v>
      </c>
      <c r="AW436" s="123">
        <v>0</v>
      </c>
      <c r="AX436" s="123">
        <v>0</v>
      </c>
      <c r="AY436" s="123">
        <v>0</v>
      </c>
      <c r="AZ436" s="123">
        <v>55</v>
      </c>
      <c r="BA436" s="123">
        <v>40</v>
      </c>
      <c r="BB436" s="123">
        <v>5</v>
      </c>
      <c r="BC436" s="123">
        <v>0</v>
      </c>
      <c r="BD436" s="123">
        <v>0</v>
      </c>
      <c r="BE436" s="123">
        <v>0</v>
      </c>
      <c r="BF436" s="123">
        <v>50</v>
      </c>
      <c r="BG436" s="123">
        <v>0</v>
      </c>
      <c r="BH436" s="123">
        <v>40</v>
      </c>
      <c r="BI436" s="49"/>
      <c r="BJ436" s="166"/>
      <c r="BK436" s="166"/>
      <c r="BL436" s="166"/>
      <c r="BM436" s="149">
        <v>0</v>
      </c>
    </row>
    <row r="437" spans="2:65" ht="18" hidden="1" customHeight="1" outlineLevel="3">
      <c r="B437" s="166" t="s">
        <v>789</v>
      </c>
      <c r="C437" s="166" t="s">
        <v>205</v>
      </c>
      <c r="D437" s="166" t="s">
        <v>301</v>
      </c>
      <c r="E437" s="167" t="s">
        <v>88</v>
      </c>
      <c r="F437" s="166" t="s">
        <v>795</v>
      </c>
      <c r="G437" s="49"/>
      <c r="H437" s="55">
        <v>3898</v>
      </c>
      <c r="I437" s="55"/>
      <c r="J437" s="50">
        <v>3898</v>
      </c>
      <c r="K437" s="49"/>
      <c r="L437" s="152"/>
      <c r="M437" s="55"/>
      <c r="N437" s="49">
        <v>3818</v>
      </c>
      <c r="O437" s="50"/>
      <c r="P437" s="50">
        <v>3818</v>
      </c>
      <c r="Q437" s="49"/>
      <c r="R437" s="152"/>
      <c r="S437" s="123">
        <v>60</v>
      </c>
      <c r="T437" s="123">
        <v>0</v>
      </c>
      <c r="U437" s="123">
        <v>0</v>
      </c>
      <c r="V437" s="123">
        <v>0</v>
      </c>
      <c r="W437" s="123">
        <v>0</v>
      </c>
      <c r="X437" s="123">
        <v>1060</v>
      </c>
      <c r="Y437" s="123">
        <v>0</v>
      </c>
      <c r="Z437" s="123">
        <v>0</v>
      </c>
      <c r="AA437" s="123">
        <v>0</v>
      </c>
      <c r="AB437" s="123">
        <v>0</v>
      </c>
      <c r="AC437" s="123">
        <v>10</v>
      </c>
      <c r="AD437" s="123">
        <v>60</v>
      </c>
      <c r="AE437" s="123">
        <v>0</v>
      </c>
      <c r="AF437" s="123">
        <v>218</v>
      </c>
      <c r="AG437" s="123">
        <v>85</v>
      </c>
      <c r="AH437" s="123">
        <v>0</v>
      </c>
      <c r="AI437" s="123">
        <v>0</v>
      </c>
      <c r="AJ437" s="123">
        <v>1490</v>
      </c>
      <c r="AK437" s="123">
        <v>0</v>
      </c>
      <c r="AL437" s="123">
        <v>0</v>
      </c>
      <c r="AM437" s="123">
        <v>0</v>
      </c>
      <c r="AN437" s="123">
        <v>0</v>
      </c>
      <c r="AO437" s="123">
        <v>0</v>
      </c>
      <c r="AP437" s="123">
        <v>300</v>
      </c>
      <c r="AQ437" s="123">
        <v>0</v>
      </c>
      <c r="AR437" s="123">
        <v>110</v>
      </c>
      <c r="AS437" s="123">
        <v>0</v>
      </c>
      <c r="AT437" s="123">
        <v>0</v>
      </c>
      <c r="AU437" s="123">
        <v>0</v>
      </c>
      <c r="AV437" s="123">
        <v>400</v>
      </c>
      <c r="AW437" s="123">
        <v>0</v>
      </c>
      <c r="AX437" s="123">
        <v>25</v>
      </c>
      <c r="AY437" s="123">
        <v>0</v>
      </c>
      <c r="AZ437" s="123">
        <v>0</v>
      </c>
      <c r="BA437" s="123">
        <v>0</v>
      </c>
      <c r="BB437" s="123">
        <v>0</v>
      </c>
      <c r="BC437" s="123">
        <v>0</v>
      </c>
      <c r="BD437" s="123">
        <v>0</v>
      </c>
      <c r="BE437" s="123">
        <v>0</v>
      </c>
      <c r="BF437" s="123">
        <v>50</v>
      </c>
      <c r="BG437" s="123">
        <v>0</v>
      </c>
      <c r="BH437" s="123">
        <v>30</v>
      </c>
      <c r="BI437" s="49"/>
      <c r="BJ437" s="166"/>
      <c r="BK437" s="166"/>
      <c r="BL437" s="166"/>
      <c r="BM437" s="149">
        <v>0</v>
      </c>
    </row>
    <row r="438" spans="2:65" ht="18" hidden="1" customHeight="1" outlineLevel="2">
      <c r="B438" s="158" t="s">
        <v>789</v>
      </c>
      <c r="C438" s="158"/>
      <c r="D438" s="158"/>
      <c r="E438" s="159" t="s">
        <v>796</v>
      </c>
      <c r="F438" s="158"/>
      <c r="G438" s="160"/>
      <c r="H438" s="160">
        <v>27495</v>
      </c>
      <c r="I438" s="160"/>
      <c r="J438" s="160">
        <v>27495</v>
      </c>
      <c r="K438" s="168"/>
      <c r="L438" s="161"/>
      <c r="M438" s="160"/>
      <c r="N438" s="160">
        <v>26905</v>
      </c>
      <c r="O438" s="160"/>
      <c r="P438" s="160">
        <v>26905</v>
      </c>
      <c r="Q438" s="168"/>
      <c r="R438" s="161"/>
      <c r="S438" s="160">
        <v>450</v>
      </c>
      <c r="T438" s="160">
        <v>0</v>
      </c>
      <c r="U438" s="160">
        <v>0</v>
      </c>
      <c r="V438" s="160">
        <v>0</v>
      </c>
      <c r="W438" s="160">
        <v>0</v>
      </c>
      <c r="X438" s="160">
        <v>9079</v>
      </c>
      <c r="Y438" s="160">
        <v>0</v>
      </c>
      <c r="Z438" s="160">
        <v>0</v>
      </c>
      <c r="AA438" s="160">
        <v>0</v>
      </c>
      <c r="AB438" s="160">
        <v>0</v>
      </c>
      <c r="AC438" s="160">
        <v>60</v>
      </c>
      <c r="AD438" s="160">
        <v>225</v>
      </c>
      <c r="AE438" s="160">
        <v>0</v>
      </c>
      <c r="AF438" s="160">
        <v>1544</v>
      </c>
      <c r="AG438" s="160">
        <v>165</v>
      </c>
      <c r="AH438" s="160">
        <v>0</v>
      </c>
      <c r="AI438" s="160">
        <v>0</v>
      </c>
      <c r="AJ438" s="160">
        <v>9704</v>
      </c>
      <c r="AK438" s="160">
        <v>0</v>
      </c>
      <c r="AL438" s="160">
        <v>0</v>
      </c>
      <c r="AM438" s="160">
        <v>0</v>
      </c>
      <c r="AN438" s="160">
        <v>0</v>
      </c>
      <c r="AO438" s="160">
        <v>0</v>
      </c>
      <c r="AP438" s="160">
        <v>2566</v>
      </c>
      <c r="AQ438" s="160">
        <v>0</v>
      </c>
      <c r="AR438" s="160">
        <v>807</v>
      </c>
      <c r="AS438" s="160">
        <v>0</v>
      </c>
      <c r="AT438" s="160">
        <v>0</v>
      </c>
      <c r="AU438" s="160">
        <v>0</v>
      </c>
      <c r="AV438" s="160">
        <v>1440</v>
      </c>
      <c r="AW438" s="160">
        <v>0</v>
      </c>
      <c r="AX438" s="160">
        <v>115</v>
      </c>
      <c r="AY438" s="160">
        <v>0</v>
      </c>
      <c r="AZ438" s="160">
        <v>265</v>
      </c>
      <c r="BA438" s="160">
        <v>280</v>
      </c>
      <c r="BB438" s="160">
        <v>15</v>
      </c>
      <c r="BC438" s="160">
        <v>0</v>
      </c>
      <c r="BD438" s="160">
        <v>0</v>
      </c>
      <c r="BE438" s="160">
        <v>190</v>
      </c>
      <c r="BF438" s="160">
        <v>350</v>
      </c>
      <c r="BG438" s="160">
        <v>0</v>
      </c>
      <c r="BH438" s="160">
        <v>240</v>
      </c>
      <c r="BI438" s="160"/>
      <c r="BJ438" s="161"/>
      <c r="BK438" s="160"/>
      <c r="BL438" s="161"/>
      <c r="BM438" s="149">
        <v>0</v>
      </c>
    </row>
    <row r="439" spans="2:65" ht="18" hidden="1" customHeight="1" outlineLevel="3">
      <c r="B439" s="166" t="s">
        <v>789</v>
      </c>
      <c r="C439" s="166" t="s">
        <v>797</v>
      </c>
      <c r="D439" s="166" t="s">
        <v>396</v>
      </c>
      <c r="E439" s="167" t="s">
        <v>510</v>
      </c>
      <c r="F439" s="166" t="s">
        <v>798</v>
      </c>
      <c r="G439" s="49"/>
      <c r="H439" s="55">
        <v>0</v>
      </c>
      <c r="I439" s="55"/>
      <c r="J439" s="50">
        <v>0</v>
      </c>
      <c r="K439" s="49"/>
      <c r="L439" s="152"/>
      <c r="M439" s="55"/>
      <c r="N439" s="49">
        <v>0</v>
      </c>
      <c r="O439" s="50"/>
      <c r="P439" s="50">
        <v>0</v>
      </c>
      <c r="Q439" s="49"/>
      <c r="R439" s="152"/>
      <c r="S439" s="123">
        <v>0</v>
      </c>
      <c r="T439" s="123">
        <v>0</v>
      </c>
      <c r="U439" s="123">
        <v>0</v>
      </c>
      <c r="V439" s="123">
        <v>0</v>
      </c>
      <c r="W439" s="123">
        <v>0</v>
      </c>
      <c r="X439" s="123">
        <v>0</v>
      </c>
      <c r="Y439" s="123">
        <v>0</v>
      </c>
      <c r="Z439" s="123">
        <v>0</v>
      </c>
      <c r="AA439" s="123">
        <v>0</v>
      </c>
      <c r="AB439" s="123">
        <v>0</v>
      </c>
      <c r="AC439" s="123">
        <v>0</v>
      </c>
      <c r="AD439" s="123">
        <v>0</v>
      </c>
      <c r="AE439" s="123">
        <v>0</v>
      </c>
      <c r="AF439" s="123">
        <v>0</v>
      </c>
      <c r="AG439" s="123">
        <v>0</v>
      </c>
      <c r="AH439" s="123">
        <v>0</v>
      </c>
      <c r="AI439" s="123">
        <v>0</v>
      </c>
      <c r="AJ439" s="123">
        <v>0</v>
      </c>
      <c r="AK439" s="123">
        <v>0</v>
      </c>
      <c r="AL439" s="123">
        <v>0</v>
      </c>
      <c r="AM439" s="123">
        <v>0</v>
      </c>
      <c r="AN439" s="123">
        <v>0</v>
      </c>
      <c r="AO439" s="123">
        <v>0</v>
      </c>
      <c r="AP439" s="123">
        <v>0</v>
      </c>
      <c r="AQ439" s="123">
        <v>0</v>
      </c>
      <c r="AR439" s="123">
        <v>0</v>
      </c>
      <c r="AS439" s="123">
        <v>0</v>
      </c>
      <c r="AT439" s="123">
        <v>0</v>
      </c>
      <c r="AU439" s="123">
        <v>0</v>
      </c>
      <c r="AV439" s="123">
        <v>0</v>
      </c>
      <c r="AW439" s="123">
        <v>0</v>
      </c>
      <c r="AX439" s="123">
        <v>0</v>
      </c>
      <c r="AY439" s="123">
        <v>0</v>
      </c>
      <c r="AZ439" s="123">
        <v>0</v>
      </c>
      <c r="BA439" s="123">
        <v>0</v>
      </c>
      <c r="BB439" s="123">
        <v>0</v>
      </c>
      <c r="BC439" s="123">
        <v>0</v>
      </c>
      <c r="BD439" s="123">
        <v>0</v>
      </c>
      <c r="BE439" s="123">
        <v>0</v>
      </c>
      <c r="BF439" s="123">
        <v>0</v>
      </c>
      <c r="BG439" s="123">
        <v>0</v>
      </c>
      <c r="BH439" s="123">
        <v>0</v>
      </c>
      <c r="BI439" s="49"/>
      <c r="BJ439" s="166"/>
      <c r="BK439" s="166"/>
      <c r="BL439" s="166"/>
      <c r="BM439" s="149">
        <v>0</v>
      </c>
    </row>
    <row r="440" spans="2:65" ht="18" hidden="1" customHeight="1" outlineLevel="3">
      <c r="B440" s="166" t="s">
        <v>789</v>
      </c>
      <c r="C440" s="166" t="s">
        <v>797</v>
      </c>
      <c r="D440" s="166" t="s">
        <v>499</v>
      </c>
      <c r="E440" s="167" t="s">
        <v>512</v>
      </c>
      <c r="F440" s="166" t="s">
        <v>799</v>
      </c>
      <c r="G440" s="49"/>
      <c r="H440" s="55">
        <v>0</v>
      </c>
      <c r="I440" s="55"/>
      <c r="J440" s="50">
        <v>0</v>
      </c>
      <c r="K440" s="49"/>
      <c r="L440" s="152"/>
      <c r="M440" s="55"/>
      <c r="N440" s="49">
        <v>0</v>
      </c>
      <c r="O440" s="50"/>
      <c r="P440" s="50">
        <v>0</v>
      </c>
      <c r="Q440" s="49"/>
      <c r="R440" s="152"/>
      <c r="S440" s="123">
        <v>0</v>
      </c>
      <c r="T440" s="123">
        <v>0</v>
      </c>
      <c r="U440" s="123">
        <v>0</v>
      </c>
      <c r="V440" s="123">
        <v>0</v>
      </c>
      <c r="W440" s="123">
        <v>0</v>
      </c>
      <c r="X440" s="123">
        <v>0</v>
      </c>
      <c r="Y440" s="123">
        <v>0</v>
      </c>
      <c r="Z440" s="123">
        <v>0</v>
      </c>
      <c r="AA440" s="123">
        <v>0</v>
      </c>
      <c r="AB440" s="123">
        <v>0</v>
      </c>
      <c r="AC440" s="123">
        <v>0</v>
      </c>
      <c r="AD440" s="123">
        <v>0</v>
      </c>
      <c r="AE440" s="123">
        <v>0</v>
      </c>
      <c r="AF440" s="123">
        <v>0</v>
      </c>
      <c r="AG440" s="123">
        <v>0</v>
      </c>
      <c r="AH440" s="123">
        <v>0</v>
      </c>
      <c r="AI440" s="123">
        <v>0</v>
      </c>
      <c r="AJ440" s="123">
        <v>0</v>
      </c>
      <c r="AK440" s="123">
        <v>0</v>
      </c>
      <c r="AL440" s="123">
        <v>0</v>
      </c>
      <c r="AM440" s="123">
        <v>0</v>
      </c>
      <c r="AN440" s="123">
        <v>0</v>
      </c>
      <c r="AO440" s="123">
        <v>0</v>
      </c>
      <c r="AP440" s="123">
        <v>0</v>
      </c>
      <c r="AQ440" s="123">
        <v>0</v>
      </c>
      <c r="AR440" s="123">
        <v>0</v>
      </c>
      <c r="AS440" s="123">
        <v>0</v>
      </c>
      <c r="AT440" s="123">
        <v>0</v>
      </c>
      <c r="AU440" s="123">
        <v>0</v>
      </c>
      <c r="AV440" s="123">
        <v>0</v>
      </c>
      <c r="AW440" s="123">
        <v>0</v>
      </c>
      <c r="AX440" s="123">
        <v>0</v>
      </c>
      <c r="AY440" s="123">
        <v>0</v>
      </c>
      <c r="AZ440" s="123">
        <v>0</v>
      </c>
      <c r="BA440" s="123">
        <v>0</v>
      </c>
      <c r="BB440" s="123">
        <v>0</v>
      </c>
      <c r="BC440" s="123">
        <v>0</v>
      </c>
      <c r="BD440" s="123">
        <v>0</v>
      </c>
      <c r="BE440" s="123">
        <v>0</v>
      </c>
      <c r="BF440" s="123">
        <v>0</v>
      </c>
      <c r="BG440" s="123">
        <v>0</v>
      </c>
      <c r="BH440" s="123">
        <v>0</v>
      </c>
      <c r="BI440" s="49"/>
      <c r="BJ440" s="166"/>
      <c r="BK440" s="166"/>
      <c r="BL440" s="166"/>
      <c r="BM440" s="149">
        <v>0</v>
      </c>
    </row>
    <row r="441" spans="2:65" ht="18" hidden="1" customHeight="1" outlineLevel="3">
      <c r="B441" s="166" t="s">
        <v>789</v>
      </c>
      <c r="C441" s="166" t="s">
        <v>797</v>
      </c>
      <c r="D441" s="166" t="s">
        <v>397</v>
      </c>
      <c r="E441" s="167" t="s">
        <v>407</v>
      </c>
      <c r="F441" s="166" t="s">
        <v>800</v>
      </c>
      <c r="G441" s="49"/>
      <c r="H441" s="55">
        <v>0</v>
      </c>
      <c r="I441" s="55"/>
      <c r="J441" s="50">
        <v>0</v>
      </c>
      <c r="K441" s="49"/>
      <c r="L441" s="152"/>
      <c r="M441" s="55"/>
      <c r="N441" s="49">
        <v>0</v>
      </c>
      <c r="O441" s="50"/>
      <c r="P441" s="50">
        <v>0</v>
      </c>
      <c r="Q441" s="49"/>
      <c r="R441" s="152"/>
      <c r="S441" s="123">
        <v>0</v>
      </c>
      <c r="T441" s="123">
        <v>0</v>
      </c>
      <c r="U441" s="123">
        <v>0</v>
      </c>
      <c r="V441" s="123">
        <v>0</v>
      </c>
      <c r="W441" s="123">
        <v>0</v>
      </c>
      <c r="X441" s="123">
        <v>0</v>
      </c>
      <c r="Y441" s="123">
        <v>0</v>
      </c>
      <c r="Z441" s="123">
        <v>0</v>
      </c>
      <c r="AA441" s="123">
        <v>0</v>
      </c>
      <c r="AB441" s="123">
        <v>0</v>
      </c>
      <c r="AC441" s="123">
        <v>0</v>
      </c>
      <c r="AD441" s="123">
        <v>0</v>
      </c>
      <c r="AE441" s="123">
        <v>0</v>
      </c>
      <c r="AF441" s="123">
        <v>0</v>
      </c>
      <c r="AG441" s="123">
        <v>0</v>
      </c>
      <c r="AH441" s="123">
        <v>0</v>
      </c>
      <c r="AI441" s="123">
        <v>0</v>
      </c>
      <c r="AJ441" s="123">
        <v>0</v>
      </c>
      <c r="AK441" s="123">
        <v>0</v>
      </c>
      <c r="AL441" s="123">
        <v>0</v>
      </c>
      <c r="AM441" s="123">
        <v>0</v>
      </c>
      <c r="AN441" s="123">
        <v>0</v>
      </c>
      <c r="AO441" s="123">
        <v>0</v>
      </c>
      <c r="AP441" s="123">
        <v>0</v>
      </c>
      <c r="AQ441" s="123">
        <v>0</v>
      </c>
      <c r="AR441" s="123">
        <v>0</v>
      </c>
      <c r="AS441" s="123">
        <v>0</v>
      </c>
      <c r="AT441" s="123">
        <v>0</v>
      </c>
      <c r="AU441" s="123">
        <v>0</v>
      </c>
      <c r="AV441" s="123">
        <v>0</v>
      </c>
      <c r="AW441" s="123">
        <v>0</v>
      </c>
      <c r="AX441" s="123">
        <v>0</v>
      </c>
      <c r="AY441" s="123">
        <v>0</v>
      </c>
      <c r="AZ441" s="123">
        <v>0</v>
      </c>
      <c r="BA441" s="123">
        <v>0</v>
      </c>
      <c r="BB441" s="123">
        <v>0</v>
      </c>
      <c r="BC441" s="123">
        <v>0</v>
      </c>
      <c r="BD441" s="123">
        <v>0</v>
      </c>
      <c r="BE441" s="123">
        <v>0</v>
      </c>
      <c r="BF441" s="123">
        <v>0</v>
      </c>
      <c r="BG441" s="123">
        <v>0</v>
      </c>
      <c r="BH441" s="123">
        <v>0</v>
      </c>
      <c r="BI441" s="49"/>
      <c r="BJ441" s="166"/>
      <c r="BK441" s="166"/>
      <c r="BL441" s="166"/>
      <c r="BM441" s="149">
        <v>0</v>
      </c>
    </row>
    <row r="442" spans="2:65" ht="18" hidden="1" customHeight="1" outlineLevel="3">
      <c r="B442" s="166" t="s">
        <v>789</v>
      </c>
      <c r="C442" s="166" t="s">
        <v>797</v>
      </c>
      <c r="D442" s="166" t="s">
        <v>421</v>
      </c>
      <c r="E442" s="167" t="s">
        <v>455</v>
      </c>
      <c r="F442" s="166" t="s">
        <v>801</v>
      </c>
      <c r="G442" s="49"/>
      <c r="H442" s="55">
        <v>0</v>
      </c>
      <c r="I442" s="55"/>
      <c r="J442" s="50">
        <v>0</v>
      </c>
      <c r="K442" s="49"/>
      <c r="L442" s="152"/>
      <c r="M442" s="55"/>
      <c r="N442" s="49">
        <v>0</v>
      </c>
      <c r="O442" s="50"/>
      <c r="P442" s="50">
        <v>0</v>
      </c>
      <c r="Q442" s="49"/>
      <c r="R442" s="152"/>
      <c r="S442" s="123">
        <v>0</v>
      </c>
      <c r="T442" s="123">
        <v>0</v>
      </c>
      <c r="U442" s="123">
        <v>0</v>
      </c>
      <c r="V442" s="123">
        <v>0</v>
      </c>
      <c r="W442" s="123">
        <v>0</v>
      </c>
      <c r="X442" s="123">
        <v>0</v>
      </c>
      <c r="Y442" s="123">
        <v>0</v>
      </c>
      <c r="Z442" s="123">
        <v>0</v>
      </c>
      <c r="AA442" s="123">
        <v>0</v>
      </c>
      <c r="AB442" s="123">
        <v>0</v>
      </c>
      <c r="AC442" s="123">
        <v>0</v>
      </c>
      <c r="AD442" s="123">
        <v>0</v>
      </c>
      <c r="AE442" s="123">
        <v>0</v>
      </c>
      <c r="AF442" s="123">
        <v>0</v>
      </c>
      <c r="AG442" s="123">
        <v>0</v>
      </c>
      <c r="AH442" s="123">
        <v>0</v>
      </c>
      <c r="AI442" s="123">
        <v>0</v>
      </c>
      <c r="AJ442" s="123">
        <v>0</v>
      </c>
      <c r="AK442" s="123">
        <v>0</v>
      </c>
      <c r="AL442" s="123">
        <v>0</v>
      </c>
      <c r="AM442" s="123">
        <v>0</v>
      </c>
      <c r="AN442" s="123">
        <v>0</v>
      </c>
      <c r="AO442" s="123">
        <v>0</v>
      </c>
      <c r="AP442" s="123">
        <v>0</v>
      </c>
      <c r="AQ442" s="123">
        <v>0</v>
      </c>
      <c r="AR442" s="123">
        <v>0</v>
      </c>
      <c r="AS442" s="123">
        <v>0</v>
      </c>
      <c r="AT442" s="123">
        <v>0</v>
      </c>
      <c r="AU442" s="123">
        <v>0</v>
      </c>
      <c r="AV442" s="123">
        <v>0</v>
      </c>
      <c r="AW442" s="123">
        <v>0</v>
      </c>
      <c r="AX442" s="123">
        <v>0</v>
      </c>
      <c r="AY442" s="123">
        <v>0</v>
      </c>
      <c r="AZ442" s="123">
        <v>0</v>
      </c>
      <c r="BA442" s="123">
        <v>0</v>
      </c>
      <c r="BB442" s="123">
        <v>0</v>
      </c>
      <c r="BC442" s="123">
        <v>0</v>
      </c>
      <c r="BD442" s="123">
        <v>0</v>
      </c>
      <c r="BE442" s="123">
        <v>0</v>
      </c>
      <c r="BF442" s="123">
        <v>0</v>
      </c>
      <c r="BG442" s="123">
        <v>0</v>
      </c>
      <c r="BH442" s="123">
        <v>0</v>
      </c>
      <c r="BI442" s="49"/>
      <c r="BJ442" s="166"/>
      <c r="BK442" s="166"/>
      <c r="BL442" s="166"/>
      <c r="BM442" s="149">
        <v>0</v>
      </c>
    </row>
    <row r="443" spans="2:65" ht="18" hidden="1" customHeight="1" outlineLevel="3">
      <c r="B443" s="166" t="s">
        <v>789</v>
      </c>
      <c r="C443" s="166" t="s">
        <v>797</v>
      </c>
      <c r="D443" s="166" t="s">
        <v>422</v>
      </c>
      <c r="E443" s="167" t="s">
        <v>456</v>
      </c>
      <c r="F443" s="166" t="s">
        <v>802</v>
      </c>
      <c r="G443" s="49"/>
      <c r="H443" s="55">
        <v>0</v>
      </c>
      <c r="I443" s="55"/>
      <c r="J443" s="50">
        <v>0</v>
      </c>
      <c r="K443" s="49"/>
      <c r="L443" s="152"/>
      <c r="M443" s="55"/>
      <c r="N443" s="49">
        <v>0</v>
      </c>
      <c r="O443" s="50"/>
      <c r="P443" s="50">
        <v>0</v>
      </c>
      <c r="Q443" s="49"/>
      <c r="R443" s="152"/>
      <c r="S443" s="123">
        <v>0</v>
      </c>
      <c r="T443" s="123">
        <v>0</v>
      </c>
      <c r="U443" s="123">
        <v>0</v>
      </c>
      <c r="V443" s="123">
        <v>0</v>
      </c>
      <c r="W443" s="123">
        <v>0</v>
      </c>
      <c r="X443" s="123">
        <v>0</v>
      </c>
      <c r="Y443" s="123">
        <v>0</v>
      </c>
      <c r="Z443" s="123">
        <v>0</v>
      </c>
      <c r="AA443" s="123">
        <v>0</v>
      </c>
      <c r="AB443" s="123">
        <v>0</v>
      </c>
      <c r="AC443" s="123">
        <v>0</v>
      </c>
      <c r="AD443" s="123">
        <v>0</v>
      </c>
      <c r="AE443" s="123">
        <v>0</v>
      </c>
      <c r="AF443" s="123">
        <v>0</v>
      </c>
      <c r="AG443" s="123">
        <v>0</v>
      </c>
      <c r="AH443" s="123">
        <v>0</v>
      </c>
      <c r="AI443" s="123">
        <v>0</v>
      </c>
      <c r="AJ443" s="123">
        <v>0</v>
      </c>
      <c r="AK443" s="123">
        <v>0</v>
      </c>
      <c r="AL443" s="123">
        <v>0</v>
      </c>
      <c r="AM443" s="123">
        <v>0</v>
      </c>
      <c r="AN443" s="123">
        <v>0</v>
      </c>
      <c r="AO443" s="123">
        <v>0</v>
      </c>
      <c r="AP443" s="123">
        <v>0</v>
      </c>
      <c r="AQ443" s="123">
        <v>0</v>
      </c>
      <c r="AR443" s="123">
        <v>0</v>
      </c>
      <c r="AS443" s="123">
        <v>0</v>
      </c>
      <c r="AT443" s="123">
        <v>0</v>
      </c>
      <c r="AU443" s="123">
        <v>0</v>
      </c>
      <c r="AV443" s="123">
        <v>0</v>
      </c>
      <c r="AW443" s="123">
        <v>0</v>
      </c>
      <c r="AX443" s="123">
        <v>0</v>
      </c>
      <c r="AY443" s="123">
        <v>0</v>
      </c>
      <c r="AZ443" s="123">
        <v>0</v>
      </c>
      <c r="BA443" s="123">
        <v>0</v>
      </c>
      <c r="BB443" s="123">
        <v>0</v>
      </c>
      <c r="BC443" s="123">
        <v>0</v>
      </c>
      <c r="BD443" s="123">
        <v>0</v>
      </c>
      <c r="BE443" s="123">
        <v>0</v>
      </c>
      <c r="BF443" s="123">
        <v>0</v>
      </c>
      <c r="BG443" s="123">
        <v>0</v>
      </c>
      <c r="BH443" s="123">
        <v>0</v>
      </c>
      <c r="BI443" s="49"/>
      <c r="BJ443" s="166"/>
      <c r="BK443" s="166"/>
      <c r="BL443" s="166"/>
      <c r="BM443" s="149">
        <v>0</v>
      </c>
    </row>
    <row r="444" spans="2:65" ht="18" hidden="1" customHeight="1" outlineLevel="3">
      <c r="B444" s="166" t="s">
        <v>789</v>
      </c>
      <c r="C444" s="166" t="s">
        <v>797</v>
      </c>
      <c r="D444" s="166" t="s">
        <v>418</v>
      </c>
      <c r="E444" s="167" t="s">
        <v>457</v>
      </c>
      <c r="F444" s="166" t="s">
        <v>803</v>
      </c>
      <c r="G444" s="49"/>
      <c r="H444" s="55">
        <v>0</v>
      </c>
      <c r="I444" s="55"/>
      <c r="J444" s="50">
        <v>0</v>
      </c>
      <c r="K444" s="49"/>
      <c r="L444" s="152"/>
      <c r="M444" s="55"/>
      <c r="N444" s="49">
        <v>0</v>
      </c>
      <c r="O444" s="50"/>
      <c r="P444" s="50">
        <v>0</v>
      </c>
      <c r="Q444" s="49"/>
      <c r="R444" s="152"/>
      <c r="S444" s="123">
        <v>0</v>
      </c>
      <c r="T444" s="123">
        <v>0</v>
      </c>
      <c r="U444" s="123">
        <v>0</v>
      </c>
      <c r="V444" s="123">
        <v>0</v>
      </c>
      <c r="W444" s="123">
        <v>0</v>
      </c>
      <c r="X444" s="123">
        <v>0</v>
      </c>
      <c r="Y444" s="123">
        <v>0</v>
      </c>
      <c r="Z444" s="123">
        <v>0</v>
      </c>
      <c r="AA444" s="123">
        <v>0</v>
      </c>
      <c r="AB444" s="123">
        <v>0</v>
      </c>
      <c r="AC444" s="123">
        <v>0</v>
      </c>
      <c r="AD444" s="123">
        <v>0</v>
      </c>
      <c r="AE444" s="123">
        <v>0</v>
      </c>
      <c r="AF444" s="123">
        <v>0</v>
      </c>
      <c r="AG444" s="123">
        <v>0</v>
      </c>
      <c r="AH444" s="123">
        <v>0</v>
      </c>
      <c r="AI444" s="123">
        <v>0</v>
      </c>
      <c r="AJ444" s="123">
        <v>0</v>
      </c>
      <c r="AK444" s="123">
        <v>0</v>
      </c>
      <c r="AL444" s="123">
        <v>0</v>
      </c>
      <c r="AM444" s="123">
        <v>0</v>
      </c>
      <c r="AN444" s="123">
        <v>0</v>
      </c>
      <c r="AO444" s="123">
        <v>0</v>
      </c>
      <c r="AP444" s="123">
        <v>0</v>
      </c>
      <c r="AQ444" s="123">
        <v>0</v>
      </c>
      <c r="AR444" s="123">
        <v>0</v>
      </c>
      <c r="AS444" s="123">
        <v>0</v>
      </c>
      <c r="AT444" s="123">
        <v>0</v>
      </c>
      <c r="AU444" s="123">
        <v>0</v>
      </c>
      <c r="AV444" s="123">
        <v>0</v>
      </c>
      <c r="AW444" s="123">
        <v>0</v>
      </c>
      <c r="AX444" s="123">
        <v>0</v>
      </c>
      <c r="AY444" s="123">
        <v>0</v>
      </c>
      <c r="AZ444" s="123">
        <v>0</v>
      </c>
      <c r="BA444" s="123">
        <v>0</v>
      </c>
      <c r="BB444" s="123">
        <v>0</v>
      </c>
      <c r="BC444" s="123">
        <v>0</v>
      </c>
      <c r="BD444" s="123">
        <v>0</v>
      </c>
      <c r="BE444" s="123">
        <v>0</v>
      </c>
      <c r="BF444" s="123">
        <v>0</v>
      </c>
      <c r="BG444" s="123">
        <v>0</v>
      </c>
      <c r="BH444" s="123">
        <v>0</v>
      </c>
      <c r="BI444" s="49"/>
      <c r="BJ444" s="166"/>
      <c r="BK444" s="166"/>
      <c r="BL444" s="166"/>
      <c r="BM444" s="149">
        <v>0</v>
      </c>
    </row>
    <row r="445" spans="2:65" ht="18" hidden="1" customHeight="1" outlineLevel="3">
      <c r="B445" s="166" t="s">
        <v>789</v>
      </c>
      <c r="C445" s="166" t="s">
        <v>797</v>
      </c>
      <c r="D445" s="166" t="s">
        <v>419</v>
      </c>
      <c r="E445" s="167" t="s">
        <v>458</v>
      </c>
      <c r="F445" s="166" t="s">
        <v>804</v>
      </c>
      <c r="G445" s="49"/>
      <c r="H445" s="55">
        <v>135</v>
      </c>
      <c r="I445" s="55"/>
      <c r="J445" s="50">
        <v>135</v>
      </c>
      <c r="K445" s="49"/>
      <c r="L445" s="152"/>
      <c r="M445" s="55"/>
      <c r="N445" s="49">
        <v>135</v>
      </c>
      <c r="O445" s="50"/>
      <c r="P445" s="50">
        <v>135</v>
      </c>
      <c r="Q445" s="49"/>
      <c r="R445" s="152"/>
      <c r="S445" s="123">
        <v>10</v>
      </c>
      <c r="T445" s="123">
        <v>0</v>
      </c>
      <c r="U445" s="123">
        <v>0</v>
      </c>
      <c r="V445" s="123">
        <v>0</v>
      </c>
      <c r="W445" s="123">
        <v>0</v>
      </c>
      <c r="X445" s="123">
        <v>50</v>
      </c>
      <c r="Y445" s="123">
        <v>0</v>
      </c>
      <c r="Z445" s="123">
        <v>0</v>
      </c>
      <c r="AA445" s="123">
        <v>0</v>
      </c>
      <c r="AB445" s="123">
        <v>0</v>
      </c>
      <c r="AC445" s="123">
        <v>0</v>
      </c>
      <c r="AD445" s="123">
        <v>0</v>
      </c>
      <c r="AE445" s="123">
        <v>0</v>
      </c>
      <c r="AF445" s="123">
        <v>0</v>
      </c>
      <c r="AG445" s="123">
        <v>0</v>
      </c>
      <c r="AH445" s="123">
        <v>0</v>
      </c>
      <c r="AI445" s="123">
        <v>0</v>
      </c>
      <c r="AJ445" s="123">
        <v>40</v>
      </c>
      <c r="AK445" s="123">
        <v>0</v>
      </c>
      <c r="AL445" s="123">
        <v>0</v>
      </c>
      <c r="AM445" s="123">
        <v>0</v>
      </c>
      <c r="AN445" s="123">
        <v>0</v>
      </c>
      <c r="AO445" s="123">
        <v>0</v>
      </c>
      <c r="AP445" s="123">
        <v>15</v>
      </c>
      <c r="AQ445" s="123">
        <v>0</v>
      </c>
      <c r="AR445" s="123">
        <v>0</v>
      </c>
      <c r="AS445" s="123">
        <v>0</v>
      </c>
      <c r="AT445" s="123">
        <v>0</v>
      </c>
      <c r="AU445" s="123">
        <v>0</v>
      </c>
      <c r="AV445" s="123">
        <v>5</v>
      </c>
      <c r="AW445" s="123">
        <v>0</v>
      </c>
      <c r="AX445" s="123">
        <v>0</v>
      </c>
      <c r="AY445" s="123">
        <v>0</v>
      </c>
      <c r="AZ445" s="123">
        <v>5</v>
      </c>
      <c r="BA445" s="123">
        <v>0</v>
      </c>
      <c r="BB445" s="123">
        <v>5</v>
      </c>
      <c r="BC445" s="123">
        <v>0</v>
      </c>
      <c r="BD445" s="123">
        <v>0</v>
      </c>
      <c r="BE445" s="123">
        <v>5</v>
      </c>
      <c r="BF445" s="123">
        <v>0</v>
      </c>
      <c r="BG445" s="123">
        <v>0</v>
      </c>
      <c r="BH445" s="123">
        <v>0</v>
      </c>
      <c r="BI445" s="49"/>
      <c r="BJ445" s="166"/>
      <c r="BK445" s="166"/>
      <c r="BL445" s="166"/>
      <c r="BM445" s="149">
        <v>0</v>
      </c>
    </row>
    <row r="446" spans="2:65" ht="18" hidden="1" customHeight="1" outlineLevel="3">
      <c r="B446" s="166" t="s">
        <v>789</v>
      </c>
      <c r="C446" s="166" t="s">
        <v>797</v>
      </c>
      <c r="D446" s="166" t="s">
        <v>420</v>
      </c>
      <c r="E446" s="167" t="s">
        <v>459</v>
      </c>
      <c r="F446" s="166" t="s">
        <v>805</v>
      </c>
      <c r="G446" s="49"/>
      <c r="H446" s="55">
        <v>0</v>
      </c>
      <c r="I446" s="55"/>
      <c r="J446" s="50">
        <v>0</v>
      </c>
      <c r="K446" s="49"/>
      <c r="L446" s="152"/>
      <c r="M446" s="55"/>
      <c r="N446" s="49">
        <v>0</v>
      </c>
      <c r="O446" s="50"/>
      <c r="P446" s="50">
        <v>0</v>
      </c>
      <c r="Q446" s="49"/>
      <c r="R446" s="152"/>
      <c r="S446" s="123">
        <v>0</v>
      </c>
      <c r="T446" s="123">
        <v>0</v>
      </c>
      <c r="U446" s="123">
        <v>0</v>
      </c>
      <c r="V446" s="123">
        <v>0</v>
      </c>
      <c r="W446" s="123">
        <v>0</v>
      </c>
      <c r="X446" s="123">
        <v>0</v>
      </c>
      <c r="Y446" s="123">
        <v>0</v>
      </c>
      <c r="Z446" s="123">
        <v>0</v>
      </c>
      <c r="AA446" s="123">
        <v>0</v>
      </c>
      <c r="AB446" s="123">
        <v>0</v>
      </c>
      <c r="AC446" s="123">
        <v>0</v>
      </c>
      <c r="AD446" s="123">
        <v>0</v>
      </c>
      <c r="AE446" s="123">
        <v>0</v>
      </c>
      <c r="AF446" s="123">
        <v>0</v>
      </c>
      <c r="AG446" s="123">
        <v>0</v>
      </c>
      <c r="AH446" s="123">
        <v>0</v>
      </c>
      <c r="AI446" s="123">
        <v>0</v>
      </c>
      <c r="AJ446" s="123">
        <v>0</v>
      </c>
      <c r="AK446" s="123">
        <v>0</v>
      </c>
      <c r="AL446" s="123">
        <v>0</v>
      </c>
      <c r="AM446" s="123">
        <v>0</v>
      </c>
      <c r="AN446" s="123">
        <v>0</v>
      </c>
      <c r="AO446" s="123">
        <v>0</v>
      </c>
      <c r="AP446" s="123">
        <v>0</v>
      </c>
      <c r="AQ446" s="123">
        <v>0</v>
      </c>
      <c r="AR446" s="123">
        <v>0</v>
      </c>
      <c r="AS446" s="123">
        <v>0</v>
      </c>
      <c r="AT446" s="123">
        <v>0</v>
      </c>
      <c r="AU446" s="123">
        <v>0</v>
      </c>
      <c r="AV446" s="123">
        <v>0</v>
      </c>
      <c r="AW446" s="123">
        <v>0</v>
      </c>
      <c r="AX446" s="123">
        <v>0</v>
      </c>
      <c r="AY446" s="123">
        <v>0</v>
      </c>
      <c r="AZ446" s="123">
        <v>0</v>
      </c>
      <c r="BA446" s="123">
        <v>0</v>
      </c>
      <c r="BB446" s="123">
        <v>0</v>
      </c>
      <c r="BC446" s="123">
        <v>0</v>
      </c>
      <c r="BD446" s="123">
        <v>0</v>
      </c>
      <c r="BE446" s="123">
        <v>0</v>
      </c>
      <c r="BF446" s="123">
        <v>0</v>
      </c>
      <c r="BG446" s="123">
        <v>0</v>
      </c>
      <c r="BH446" s="123">
        <v>0</v>
      </c>
      <c r="BI446" s="49"/>
      <c r="BJ446" s="166"/>
      <c r="BK446" s="166"/>
      <c r="BL446" s="166"/>
      <c r="BM446" s="149">
        <v>0</v>
      </c>
    </row>
    <row r="447" spans="2:65" ht="18" hidden="1" customHeight="1" outlineLevel="3">
      <c r="B447" s="166" t="s">
        <v>789</v>
      </c>
      <c r="C447" s="166" t="s">
        <v>797</v>
      </c>
      <c r="D447" s="166" t="s">
        <v>498</v>
      </c>
      <c r="E447" s="167" t="s">
        <v>511</v>
      </c>
      <c r="F447" s="166" t="s">
        <v>806</v>
      </c>
      <c r="G447" s="49"/>
      <c r="H447" s="55">
        <v>0</v>
      </c>
      <c r="I447" s="55"/>
      <c r="J447" s="50">
        <v>0</v>
      </c>
      <c r="K447" s="49"/>
      <c r="L447" s="152"/>
      <c r="M447" s="55"/>
      <c r="N447" s="49">
        <v>0</v>
      </c>
      <c r="O447" s="50"/>
      <c r="P447" s="50">
        <v>0</v>
      </c>
      <c r="Q447" s="49"/>
      <c r="R447" s="152"/>
      <c r="S447" s="123">
        <v>0</v>
      </c>
      <c r="T447" s="123">
        <v>0</v>
      </c>
      <c r="U447" s="123">
        <v>0</v>
      </c>
      <c r="V447" s="123">
        <v>0</v>
      </c>
      <c r="W447" s="123">
        <v>0</v>
      </c>
      <c r="X447" s="123">
        <v>0</v>
      </c>
      <c r="Y447" s="123">
        <v>0</v>
      </c>
      <c r="Z447" s="123">
        <v>0</v>
      </c>
      <c r="AA447" s="123">
        <v>0</v>
      </c>
      <c r="AB447" s="123">
        <v>0</v>
      </c>
      <c r="AC447" s="123">
        <v>0</v>
      </c>
      <c r="AD447" s="123">
        <v>0</v>
      </c>
      <c r="AE447" s="123">
        <v>0</v>
      </c>
      <c r="AF447" s="123">
        <v>0</v>
      </c>
      <c r="AG447" s="123">
        <v>0</v>
      </c>
      <c r="AH447" s="123">
        <v>0</v>
      </c>
      <c r="AI447" s="123">
        <v>0</v>
      </c>
      <c r="AJ447" s="123">
        <v>0</v>
      </c>
      <c r="AK447" s="123">
        <v>0</v>
      </c>
      <c r="AL447" s="123">
        <v>0</v>
      </c>
      <c r="AM447" s="123">
        <v>0</v>
      </c>
      <c r="AN447" s="123">
        <v>0</v>
      </c>
      <c r="AO447" s="123">
        <v>0</v>
      </c>
      <c r="AP447" s="123">
        <v>0</v>
      </c>
      <c r="AQ447" s="123">
        <v>0</v>
      </c>
      <c r="AR447" s="123">
        <v>0</v>
      </c>
      <c r="AS447" s="123">
        <v>0</v>
      </c>
      <c r="AT447" s="123">
        <v>0</v>
      </c>
      <c r="AU447" s="123">
        <v>0</v>
      </c>
      <c r="AV447" s="123">
        <v>0</v>
      </c>
      <c r="AW447" s="123">
        <v>0</v>
      </c>
      <c r="AX447" s="123">
        <v>0</v>
      </c>
      <c r="AY447" s="123">
        <v>0</v>
      </c>
      <c r="AZ447" s="123">
        <v>0</v>
      </c>
      <c r="BA447" s="123">
        <v>0</v>
      </c>
      <c r="BB447" s="123">
        <v>0</v>
      </c>
      <c r="BC447" s="123">
        <v>0</v>
      </c>
      <c r="BD447" s="123">
        <v>0</v>
      </c>
      <c r="BE447" s="123">
        <v>0</v>
      </c>
      <c r="BF447" s="123">
        <v>0</v>
      </c>
      <c r="BG447" s="123">
        <v>0</v>
      </c>
      <c r="BH447" s="123">
        <v>0</v>
      </c>
      <c r="BI447" s="49"/>
      <c r="BJ447" s="166"/>
      <c r="BK447" s="166"/>
      <c r="BL447" s="166"/>
      <c r="BM447" s="149">
        <v>0</v>
      </c>
    </row>
    <row r="448" spans="2:65" ht="18" hidden="1" customHeight="1" outlineLevel="3">
      <c r="B448" s="166" t="s">
        <v>789</v>
      </c>
      <c r="C448" s="166" t="s">
        <v>797</v>
      </c>
      <c r="D448" s="166" t="s">
        <v>522</v>
      </c>
      <c r="E448" s="167" t="s">
        <v>544</v>
      </c>
      <c r="F448" s="166" t="s">
        <v>807</v>
      </c>
      <c r="G448" s="49"/>
      <c r="H448" s="55">
        <v>0</v>
      </c>
      <c r="I448" s="55"/>
      <c r="J448" s="50">
        <v>0</v>
      </c>
      <c r="K448" s="49"/>
      <c r="L448" s="152"/>
      <c r="M448" s="55"/>
      <c r="N448" s="49">
        <v>0</v>
      </c>
      <c r="O448" s="50"/>
      <c r="P448" s="50">
        <v>0</v>
      </c>
      <c r="Q448" s="49"/>
      <c r="R448" s="152"/>
      <c r="S448" s="123">
        <v>0</v>
      </c>
      <c r="T448" s="123">
        <v>0</v>
      </c>
      <c r="U448" s="123">
        <v>0</v>
      </c>
      <c r="V448" s="123">
        <v>0</v>
      </c>
      <c r="W448" s="123">
        <v>0</v>
      </c>
      <c r="X448" s="123">
        <v>0</v>
      </c>
      <c r="Y448" s="123">
        <v>0</v>
      </c>
      <c r="Z448" s="123">
        <v>0</v>
      </c>
      <c r="AA448" s="123">
        <v>0</v>
      </c>
      <c r="AB448" s="123">
        <v>0</v>
      </c>
      <c r="AC448" s="123">
        <v>0</v>
      </c>
      <c r="AD448" s="123">
        <v>0</v>
      </c>
      <c r="AE448" s="123">
        <v>0</v>
      </c>
      <c r="AF448" s="123">
        <v>0</v>
      </c>
      <c r="AG448" s="123">
        <v>0</v>
      </c>
      <c r="AH448" s="123">
        <v>0</v>
      </c>
      <c r="AI448" s="123">
        <v>0</v>
      </c>
      <c r="AJ448" s="123">
        <v>0</v>
      </c>
      <c r="AK448" s="123">
        <v>0</v>
      </c>
      <c r="AL448" s="123">
        <v>0</v>
      </c>
      <c r="AM448" s="123">
        <v>0</v>
      </c>
      <c r="AN448" s="123">
        <v>0</v>
      </c>
      <c r="AO448" s="123">
        <v>0</v>
      </c>
      <c r="AP448" s="123">
        <v>0</v>
      </c>
      <c r="AQ448" s="123">
        <v>0</v>
      </c>
      <c r="AR448" s="123">
        <v>0</v>
      </c>
      <c r="AS448" s="123">
        <v>0</v>
      </c>
      <c r="AT448" s="123">
        <v>0</v>
      </c>
      <c r="AU448" s="123">
        <v>0</v>
      </c>
      <c r="AV448" s="123">
        <v>0</v>
      </c>
      <c r="AW448" s="123">
        <v>0</v>
      </c>
      <c r="AX448" s="123">
        <v>0</v>
      </c>
      <c r="AY448" s="123">
        <v>0</v>
      </c>
      <c r="AZ448" s="123">
        <v>0</v>
      </c>
      <c r="BA448" s="123">
        <v>0</v>
      </c>
      <c r="BB448" s="123">
        <v>0</v>
      </c>
      <c r="BC448" s="123">
        <v>0</v>
      </c>
      <c r="BD448" s="123">
        <v>0</v>
      </c>
      <c r="BE448" s="123">
        <v>0</v>
      </c>
      <c r="BF448" s="123">
        <v>0</v>
      </c>
      <c r="BG448" s="123">
        <v>0</v>
      </c>
      <c r="BH448" s="123">
        <v>0</v>
      </c>
      <c r="BI448" s="49"/>
      <c r="BJ448" s="166"/>
      <c r="BK448" s="166"/>
      <c r="BL448" s="166"/>
      <c r="BM448" s="149">
        <v>0</v>
      </c>
    </row>
    <row r="449" spans="2:65" ht="18" hidden="1" customHeight="1" outlineLevel="3">
      <c r="B449" s="166" t="s">
        <v>789</v>
      </c>
      <c r="C449" s="166" t="s">
        <v>797</v>
      </c>
      <c r="D449" s="166" t="s">
        <v>538</v>
      </c>
      <c r="E449" s="167" t="s">
        <v>808</v>
      </c>
      <c r="F449" s="166" t="s">
        <v>809</v>
      </c>
      <c r="G449" s="49"/>
      <c r="H449" s="55">
        <v>0</v>
      </c>
      <c r="I449" s="55"/>
      <c r="J449" s="50">
        <v>0</v>
      </c>
      <c r="K449" s="49"/>
      <c r="L449" s="152"/>
      <c r="M449" s="55"/>
      <c r="N449" s="49">
        <v>0</v>
      </c>
      <c r="O449" s="50"/>
      <c r="P449" s="50">
        <v>0</v>
      </c>
      <c r="Q449" s="49"/>
      <c r="R449" s="152"/>
      <c r="S449" s="123">
        <v>0</v>
      </c>
      <c r="T449" s="123">
        <v>0</v>
      </c>
      <c r="U449" s="123">
        <v>0</v>
      </c>
      <c r="V449" s="123">
        <v>0</v>
      </c>
      <c r="W449" s="123">
        <v>0</v>
      </c>
      <c r="X449" s="123">
        <v>0</v>
      </c>
      <c r="Y449" s="123">
        <v>0</v>
      </c>
      <c r="Z449" s="123">
        <v>0</v>
      </c>
      <c r="AA449" s="123">
        <v>0</v>
      </c>
      <c r="AB449" s="123">
        <v>0</v>
      </c>
      <c r="AC449" s="123">
        <v>0</v>
      </c>
      <c r="AD449" s="123">
        <v>0</v>
      </c>
      <c r="AE449" s="123">
        <v>0</v>
      </c>
      <c r="AF449" s="123">
        <v>0</v>
      </c>
      <c r="AG449" s="123">
        <v>0</v>
      </c>
      <c r="AH449" s="123">
        <v>0</v>
      </c>
      <c r="AI449" s="123">
        <v>0</v>
      </c>
      <c r="AJ449" s="123">
        <v>0</v>
      </c>
      <c r="AK449" s="123">
        <v>0</v>
      </c>
      <c r="AL449" s="123">
        <v>0</v>
      </c>
      <c r="AM449" s="123">
        <v>0</v>
      </c>
      <c r="AN449" s="123">
        <v>0</v>
      </c>
      <c r="AO449" s="123">
        <v>0</v>
      </c>
      <c r="AP449" s="123">
        <v>0</v>
      </c>
      <c r="AQ449" s="123">
        <v>0</v>
      </c>
      <c r="AR449" s="123">
        <v>0</v>
      </c>
      <c r="AS449" s="123">
        <v>0</v>
      </c>
      <c r="AT449" s="123">
        <v>0</v>
      </c>
      <c r="AU449" s="123">
        <v>0</v>
      </c>
      <c r="AV449" s="123">
        <v>0</v>
      </c>
      <c r="AW449" s="123">
        <v>0</v>
      </c>
      <c r="AX449" s="123">
        <v>0</v>
      </c>
      <c r="AY449" s="123">
        <v>0</v>
      </c>
      <c r="AZ449" s="123">
        <v>0</v>
      </c>
      <c r="BA449" s="123">
        <v>0</v>
      </c>
      <c r="BB449" s="123">
        <v>0</v>
      </c>
      <c r="BC449" s="123">
        <v>0</v>
      </c>
      <c r="BD449" s="123">
        <v>0</v>
      </c>
      <c r="BE449" s="123">
        <v>0</v>
      </c>
      <c r="BF449" s="123">
        <v>0</v>
      </c>
      <c r="BG449" s="123">
        <v>0</v>
      </c>
      <c r="BH449" s="123">
        <v>0</v>
      </c>
      <c r="BI449" s="49"/>
      <c r="BJ449" s="166"/>
      <c r="BK449" s="166"/>
      <c r="BL449" s="166"/>
      <c r="BM449" s="149">
        <v>0</v>
      </c>
    </row>
    <row r="450" spans="2:65" ht="18" hidden="1" customHeight="1" outlineLevel="3">
      <c r="B450" s="166" t="s">
        <v>789</v>
      </c>
      <c r="C450" s="166" t="s">
        <v>797</v>
      </c>
      <c r="D450" s="166" t="s">
        <v>558</v>
      </c>
      <c r="E450" s="167" t="s">
        <v>578</v>
      </c>
      <c r="F450" s="166" t="s">
        <v>810</v>
      </c>
      <c r="G450" s="49"/>
      <c r="H450" s="55">
        <v>0</v>
      </c>
      <c r="I450" s="55"/>
      <c r="J450" s="50">
        <v>0</v>
      </c>
      <c r="K450" s="49"/>
      <c r="L450" s="152"/>
      <c r="M450" s="55"/>
      <c r="N450" s="49">
        <v>0</v>
      </c>
      <c r="O450" s="50"/>
      <c r="P450" s="50">
        <v>0</v>
      </c>
      <c r="Q450" s="49"/>
      <c r="R450" s="152"/>
      <c r="S450" s="123">
        <v>0</v>
      </c>
      <c r="T450" s="123">
        <v>0</v>
      </c>
      <c r="U450" s="123">
        <v>0</v>
      </c>
      <c r="V450" s="123">
        <v>0</v>
      </c>
      <c r="W450" s="123">
        <v>0</v>
      </c>
      <c r="X450" s="123">
        <v>0</v>
      </c>
      <c r="Y450" s="123">
        <v>0</v>
      </c>
      <c r="Z450" s="123">
        <v>0</v>
      </c>
      <c r="AA450" s="123">
        <v>0</v>
      </c>
      <c r="AB450" s="123">
        <v>0</v>
      </c>
      <c r="AC450" s="123">
        <v>0</v>
      </c>
      <c r="AD450" s="123">
        <v>0</v>
      </c>
      <c r="AE450" s="123">
        <v>0</v>
      </c>
      <c r="AF450" s="123">
        <v>0</v>
      </c>
      <c r="AG450" s="123">
        <v>0</v>
      </c>
      <c r="AH450" s="123">
        <v>0</v>
      </c>
      <c r="AI450" s="123">
        <v>0</v>
      </c>
      <c r="AJ450" s="123">
        <v>0</v>
      </c>
      <c r="AK450" s="123">
        <v>0</v>
      </c>
      <c r="AL450" s="123">
        <v>0</v>
      </c>
      <c r="AM450" s="123">
        <v>0</v>
      </c>
      <c r="AN450" s="123">
        <v>0</v>
      </c>
      <c r="AO450" s="123">
        <v>0</v>
      </c>
      <c r="AP450" s="123">
        <v>0</v>
      </c>
      <c r="AQ450" s="123">
        <v>0</v>
      </c>
      <c r="AR450" s="123">
        <v>0</v>
      </c>
      <c r="AS450" s="123">
        <v>0</v>
      </c>
      <c r="AT450" s="123">
        <v>0</v>
      </c>
      <c r="AU450" s="123">
        <v>0</v>
      </c>
      <c r="AV450" s="123">
        <v>0</v>
      </c>
      <c r="AW450" s="123">
        <v>0</v>
      </c>
      <c r="AX450" s="123">
        <v>0</v>
      </c>
      <c r="AY450" s="123">
        <v>0</v>
      </c>
      <c r="AZ450" s="123">
        <v>0</v>
      </c>
      <c r="BA450" s="123">
        <v>0</v>
      </c>
      <c r="BB450" s="123">
        <v>0</v>
      </c>
      <c r="BC450" s="123">
        <v>0</v>
      </c>
      <c r="BD450" s="123">
        <v>0</v>
      </c>
      <c r="BE450" s="123">
        <v>0</v>
      </c>
      <c r="BF450" s="123">
        <v>0</v>
      </c>
      <c r="BG450" s="123">
        <v>0</v>
      </c>
      <c r="BH450" s="123">
        <v>0</v>
      </c>
      <c r="BI450" s="49"/>
      <c r="BJ450" s="166"/>
      <c r="BK450" s="166"/>
      <c r="BL450" s="166"/>
      <c r="BM450" s="149">
        <v>0</v>
      </c>
    </row>
    <row r="451" spans="2:65" ht="18" hidden="1" customHeight="1" outlineLevel="3">
      <c r="B451" s="166" t="s">
        <v>789</v>
      </c>
      <c r="C451" s="166" t="s">
        <v>797</v>
      </c>
      <c r="D451" s="166" t="s">
        <v>602</v>
      </c>
      <c r="E451" s="167" t="s">
        <v>646</v>
      </c>
      <c r="F451" s="166" t="s">
        <v>811</v>
      </c>
      <c r="G451" s="49"/>
      <c r="H451" s="55">
        <v>0</v>
      </c>
      <c r="I451" s="55"/>
      <c r="J451" s="50">
        <v>0</v>
      </c>
      <c r="K451" s="49"/>
      <c r="L451" s="152"/>
      <c r="M451" s="55"/>
      <c r="N451" s="49">
        <v>0</v>
      </c>
      <c r="O451" s="50"/>
      <c r="P451" s="50">
        <v>0</v>
      </c>
      <c r="Q451" s="49"/>
      <c r="R451" s="152"/>
      <c r="S451" s="123">
        <v>0</v>
      </c>
      <c r="T451" s="123">
        <v>0</v>
      </c>
      <c r="U451" s="123">
        <v>0</v>
      </c>
      <c r="V451" s="123">
        <v>0</v>
      </c>
      <c r="W451" s="123">
        <v>0</v>
      </c>
      <c r="X451" s="123">
        <v>0</v>
      </c>
      <c r="Y451" s="123">
        <v>0</v>
      </c>
      <c r="Z451" s="123">
        <v>0</v>
      </c>
      <c r="AA451" s="123">
        <v>0</v>
      </c>
      <c r="AB451" s="123">
        <v>0</v>
      </c>
      <c r="AC451" s="123">
        <v>0</v>
      </c>
      <c r="AD451" s="123">
        <v>0</v>
      </c>
      <c r="AE451" s="123">
        <v>0</v>
      </c>
      <c r="AF451" s="123">
        <v>0</v>
      </c>
      <c r="AG451" s="123">
        <v>0</v>
      </c>
      <c r="AH451" s="123">
        <v>0</v>
      </c>
      <c r="AI451" s="123">
        <v>0</v>
      </c>
      <c r="AJ451" s="123">
        <v>0</v>
      </c>
      <c r="AK451" s="123">
        <v>0</v>
      </c>
      <c r="AL451" s="123">
        <v>0</v>
      </c>
      <c r="AM451" s="123">
        <v>0</v>
      </c>
      <c r="AN451" s="123">
        <v>0</v>
      </c>
      <c r="AO451" s="123">
        <v>0</v>
      </c>
      <c r="AP451" s="123">
        <v>0</v>
      </c>
      <c r="AQ451" s="123">
        <v>0</v>
      </c>
      <c r="AR451" s="123">
        <v>0</v>
      </c>
      <c r="AS451" s="123">
        <v>0</v>
      </c>
      <c r="AT451" s="123">
        <v>0</v>
      </c>
      <c r="AU451" s="123">
        <v>0</v>
      </c>
      <c r="AV451" s="123">
        <v>0</v>
      </c>
      <c r="AW451" s="123">
        <v>0</v>
      </c>
      <c r="AX451" s="123">
        <v>0</v>
      </c>
      <c r="AY451" s="123">
        <v>0</v>
      </c>
      <c r="AZ451" s="123">
        <v>0</v>
      </c>
      <c r="BA451" s="123">
        <v>0</v>
      </c>
      <c r="BB451" s="123">
        <v>0</v>
      </c>
      <c r="BC451" s="123">
        <v>0</v>
      </c>
      <c r="BD451" s="123">
        <v>0</v>
      </c>
      <c r="BE451" s="123">
        <v>0</v>
      </c>
      <c r="BF451" s="123">
        <v>0</v>
      </c>
      <c r="BG451" s="123">
        <v>0</v>
      </c>
      <c r="BH451" s="123">
        <v>0</v>
      </c>
      <c r="BI451" s="49"/>
      <c r="BJ451" s="166"/>
      <c r="BK451" s="166"/>
      <c r="BL451" s="166"/>
      <c r="BM451" s="149">
        <v>0</v>
      </c>
    </row>
    <row r="452" spans="2:65" ht="18" hidden="1" customHeight="1" outlineLevel="3">
      <c r="B452" s="166" t="s">
        <v>789</v>
      </c>
      <c r="C452" s="166" t="s">
        <v>797</v>
      </c>
      <c r="D452" s="166" t="s">
        <v>603</v>
      </c>
      <c r="E452" s="167" t="s">
        <v>647</v>
      </c>
      <c r="F452" s="166" t="s">
        <v>812</v>
      </c>
      <c r="G452" s="49"/>
      <c r="H452" s="55">
        <v>170</v>
      </c>
      <c r="I452" s="55"/>
      <c r="J452" s="50">
        <v>170</v>
      </c>
      <c r="K452" s="49"/>
      <c r="L452" s="152"/>
      <c r="M452" s="55"/>
      <c r="N452" s="49">
        <v>170</v>
      </c>
      <c r="O452" s="50"/>
      <c r="P452" s="50">
        <v>170</v>
      </c>
      <c r="Q452" s="49"/>
      <c r="R452" s="152"/>
      <c r="S452" s="123">
        <v>5</v>
      </c>
      <c r="T452" s="123">
        <v>0</v>
      </c>
      <c r="U452" s="123">
        <v>0</v>
      </c>
      <c r="V452" s="123">
        <v>0</v>
      </c>
      <c r="W452" s="123">
        <v>0</v>
      </c>
      <c r="X452" s="123">
        <v>70</v>
      </c>
      <c r="Y452" s="123">
        <v>0</v>
      </c>
      <c r="Z452" s="123">
        <v>0</v>
      </c>
      <c r="AA452" s="123">
        <v>0</v>
      </c>
      <c r="AB452" s="123">
        <v>0</v>
      </c>
      <c r="AC452" s="123">
        <v>0</v>
      </c>
      <c r="AD452" s="123">
        <v>0</v>
      </c>
      <c r="AE452" s="123">
        <v>0</v>
      </c>
      <c r="AF452" s="123">
        <v>0</v>
      </c>
      <c r="AG452" s="123">
        <v>5</v>
      </c>
      <c r="AH452" s="123">
        <v>0</v>
      </c>
      <c r="AI452" s="123">
        <v>0</v>
      </c>
      <c r="AJ452" s="123">
        <v>45</v>
      </c>
      <c r="AK452" s="123">
        <v>0</v>
      </c>
      <c r="AL452" s="123">
        <v>0</v>
      </c>
      <c r="AM452" s="123">
        <v>0</v>
      </c>
      <c r="AN452" s="123">
        <v>0</v>
      </c>
      <c r="AO452" s="123">
        <v>0</v>
      </c>
      <c r="AP452" s="123">
        <v>30</v>
      </c>
      <c r="AQ452" s="123">
        <v>0</v>
      </c>
      <c r="AR452" s="123">
        <v>0</v>
      </c>
      <c r="AS452" s="123">
        <v>0</v>
      </c>
      <c r="AT452" s="123">
        <v>0</v>
      </c>
      <c r="AU452" s="123">
        <v>0</v>
      </c>
      <c r="AV452" s="123">
        <v>5</v>
      </c>
      <c r="AW452" s="123">
        <v>0</v>
      </c>
      <c r="AX452" s="123">
        <v>0</v>
      </c>
      <c r="AY452" s="123">
        <v>0</v>
      </c>
      <c r="AZ452" s="123">
        <v>5</v>
      </c>
      <c r="BA452" s="123">
        <v>5</v>
      </c>
      <c r="BB452" s="123">
        <v>0</v>
      </c>
      <c r="BC452" s="123">
        <v>0</v>
      </c>
      <c r="BD452" s="123">
        <v>0</v>
      </c>
      <c r="BE452" s="123">
        <v>0</v>
      </c>
      <c r="BF452" s="123">
        <v>0</v>
      </c>
      <c r="BG452" s="123">
        <v>0</v>
      </c>
      <c r="BH452" s="123">
        <v>0</v>
      </c>
      <c r="BI452" s="49"/>
      <c r="BJ452" s="166"/>
      <c r="BK452" s="166"/>
      <c r="BL452" s="166"/>
      <c r="BM452" s="149">
        <v>0</v>
      </c>
    </row>
    <row r="453" spans="2:65" ht="18" hidden="1" customHeight="1" outlineLevel="3">
      <c r="B453" s="166" t="s">
        <v>789</v>
      </c>
      <c r="C453" s="166" t="s">
        <v>797</v>
      </c>
      <c r="D453" s="166" t="s">
        <v>667</v>
      </c>
      <c r="E453" s="167" t="s">
        <v>668</v>
      </c>
      <c r="F453" s="166" t="s">
        <v>813</v>
      </c>
      <c r="G453" s="49"/>
      <c r="H453" s="55">
        <v>92</v>
      </c>
      <c r="I453" s="55"/>
      <c r="J453" s="50">
        <v>92</v>
      </c>
      <c r="K453" s="49"/>
      <c r="L453" s="152"/>
      <c r="M453" s="55"/>
      <c r="N453" s="49">
        <v>92</v>
      </c>
      <c r="O453" s="50"/>
      <c r="P453" s="50">
        <v>92</v>
      </c>
      <c r="Q453" s="49"/>
      <c r="R453" s="152"/>
      <c r="S453" s="123">
        <v>5</v>
      </c>
      <c r="T453" s="123">
        <v>0</v>
      </c>
      <c r="U453" s="123">
        <v>0</v>
      </c>
      <c r="V453" s="123">
        <v>0</v>
      </c>
      <c r="W453" s="123">
        <v>0</v>
      </c>
      <c r="X453" s="123">
        <v>25</v>
      </c>
      <c r="Y453" s="123">
        <v>0</v>
      </c>
      <c r="Z453" s="123">
        <v>0</v>
      </c>
      <c r="AA453" s="123">
        <v>0</v>
      </c>
      <c r="AB453" s="123">
        <v>0</v>
      </c>
      <c r="AC453" s="123">
        <v>0</v>
      </c>
      <c r="AD453" s="123">
        <v>0</v>
      </c>
      <c r="AE453" s="123">
        <v>0</v>
      </c>
      <c r="AF453" s="123">
        <v>0</v>
      </c>
      <c r="AG453" s="123">
        <v>0</v>
      </c>
      <c r="AH453" s="123">
        <v>0</v>
      </c>
      <c r="AI453" s="123">
        <v>0</v>
      </c>
      <c r="AJ453" s="123">
        <v>24</v>
      </c>
      <c r="AK453" s="123">
        <v>0</v>
      </c>
      <c r="AL453" s="123">
        <v>0</v>
      </c>
      <c r="AM453" s="123">
        <v>0</v>
      </c>
      <c r="AN453" s="123">
        <v>0</v>
      </c>
      <c r="AO453" s="123">
        <v>0</v>
      </c>
      <c r="AP453" s="123">
        <v>8</v>
      </c>
      <c r="AQ453" s="123">
        <v>0</v>
      </c>
      <c r="AR453" s="123">
        <v>0</v>
      </c>
      <c r="AS453" s="123">
        <v>0</v>
      </c>
      <c r="AT453" s="123">
        <v>0</v>
      </c>
      <c r="AU453" s="123">
        <v>0</v>
      </c>
      <c r="AV453" s="123">
        <v>5</v>
      </c>
      <c r="AW453" s="123">
        <v>0</v>
      </c>
      <c r="AX453" s="123">
        <v>5</v>
      </c>
      <c r="AY453" s="123">
        <v>0</v>
      </c>
      <c r="AZ453" s="123">
        <v>0</v>
      </c>
      <c r="BA453" s="123">
        <v>0</v>
      </c>
      <c r="BB453" s="123">
        <v>10</v>
      </c>
      <c r="BC453" s="123">
        <v>0</v>
      </c>
      <c r="BD453" s="123">
        <v>0</v>
      </c>
      <c r="BE453" s="123">
        <v>10</v>
      </c>
      <c r="BF453" s="123">
        <v>0</v>
      </c>
      <c r="BG453" s="123">
        <v>0</v>
      </c>
      <c r="BH453" s="123">
        <v>0</v>
      </c>
      <c r="BI453" s="49"/>
      <c r="BJ453" s="166"/>
      <c r="BK453" s="166"/>
      <c r="BL453" s="166"/>
      <c r="BM453" s="149">
        <v>0</v>
      </c>
    </row>
    <row r="454" spans="2:65" ht="18" hidden="1" customHeight="1" outlineLevel="3">
      <c r="B454" s="166" t="s">
        <v>789</v>
      </c>
      <c r="C454" s="166" t="s">
        <v>797</v>
      </c>
      <c r="D454" s="166" t="s">
        <v>1066</v>
      </c>
      <c r="E454" s="167" t="s">
        <v>1067</v>
      </c>
      <c r="F454" s="166"/>
      <c r="G454" s="49"/>
      <c r="H454" s="55">
        <v>105</v>
      </c>
      <c r="I454" s="55"/>
      <c r="J454" s="50">
        <v>105</v>
      </c>
      <c r="K454" s="49"/>
      <c r="L454" s="152"/>
      <c r="M454" s="55"/>
      <c r="N454" s="49">
        <v>105</v>
      </c>
      <c r="O454" s="50"/>
      <c r="P454" s="50">
        <v>105</v>
      </c>
      <c r="Q454" s="49"/>
      <c r="R454" s="152"/>
      <c r="S454" s="123">
        <v>14</v>
      </c>
      <c r="T454" s="123">
        <v>0</v>
      </c>
      <c r="U454" s="123">
        <v>0</v>
      </c>
      <c r="V454" s="123">
        <v>0</v>
      </c>
      <c r="W454" s="123">
        <v>0</v>
      </c>
      <c r="X454" s="123">
        <v>5</v>
      </c>
      <c r="Y454" s="123">
        <v>0</v>
      </c>
      <c r="Z454" s="123">
        <v>0</v>
      </c>
      <c r="AA454" s="123">
        <v>0</v>
      </c>
      <c r="AB454" s="123">
        <v>0</v>
      </c>
      <c r="AC454" s="123">
        <v>0</v>
      </c>
      <c r="AD454" s="123">
        <v>0</v>
      </c>
      <c r="AE454" s="123">
        <v>0</v>
      </c>
      <c r="AF454" s="123">
        <v>0</v>
      </c>
      <c r="AG454" s="123">
        <v>0</v>
      </c>
      <c r="AH454" s="123">
        <v>0</v>
      </c>
      <c r="AI454" s="123">
        <v>0</v>
      </c>
      <c r="AJ454" s="123">
        <v>31</v>
      </c>
      <c r="AK454" s="123">
        <v>0</v>
      </c>
      <c r="AL454" s="123">
        <v>0</v>
      </c>
      <c r="AM454" s="123">
        <v>0</v>
      </c>
      <c r="AN454" s="123">
        <v>0</v>
      </c>
      <c r="AO454" s="123">
        <v>0</v>
      </c>
      <c r="AP454" s="123">
        <v>5</v>
      </c>
      <c r="AQ454" s="123">
        <v>0</v>
      </c>
      <c r="AR454" s="123">
        <v>0</v>
      </c>
      <c r="AS454" s="123">
        <v>0</v>
      </c>
      <c r="AT454" s="123">
        <v>0</v>
      </c>
      <c r="AU454" s="123">
        <v>0</v>
      </c>
      <c r="AV454" s="123">
        <v>5</v>
      </c>
      <c r="AW454" s="123">
        <v>0</v>
      </c>
      <c r="AX454" s="123">
        <v>5</v>
      </c>
      <c r="AY454" s="123">
        <v>0</v>
      </c>
      <c r="AZ454" s="123">
        <v>20</v>
      </c>
      <c r="BA454" s="123">
        <v>20</v>
      </c>
      <c r="BB454" s="123">
        <v>0</v>
      </c>
      <c r="BC454" s="123">
        <v>0</v>
      </c>
      <c r="BD454" s="123">
        <v>0</v>
      </c>
      <c r="BE454" s="123">
        <v>0</v>
      </c>
      <c r="BF454" s="123">
        <v>0</v>
      </c>
      <c r="BG454" s="123">
        <v>0</v>
      </c>
      <c r="BH454" s="123">
        <v>0</v>
      </c>
      <c r="BI454" s="49"/>
      <c r="BJ454" s="166"/>
      <c r="BK454" s="166"/>
      <c r="BL454" s="166"/>
      <c r="BM454" s="149">
        <v>0</v>
      </c>
    </row>
    <row r="455" spans="2:65" ht="18" hidden="1" customHeight="1" outlineLevel="3">
      <c r="B455" s="166" t="s">
        <v>789</v>
      </c>
      <c r="C455" s="166" t="s">
        <v>797</v>
      </c>
      <c r="D455" s="166" t="s">
        <v>1212</v>
      </c>
      <c r="E455" s="167" t="s">
        <v>1213</v>
      </c>
      <c r="F455" s="166"/>
      <c r="G455" s="49"/>
      <c r="H455" s="55">
        <v>0</v>
      </c>
      <c r="I455" s="55"/>
      <c r="J455" s="50">
        <v>0</v>
      </c>
      <c r="K455" s="49"/>
      <c r="L455" s="152"/>
      <c r="M455" s="55"/>
      <c r="N455" s="49">
        <v>0</v>
      </c>
      <c r="O455" s="50"/>
      <c r="P455" s="50">
        <v>0</v>
      </c>
      <c r="Q455" s="49"/>
      <c r="R455" s="152"/>
      <c r="S455" s="123">
        <v>0</v>
      </c>
      <c r="T455" s="123">
        <v>0</v>
      </c>
      <c r="U455" s="123">
        <v>0</v>
      </c>
      <c r="V455" s="123">
        <v>0</v>
      </c>
      <c r="W455" s="123">
        <v>0</v>
      </c>
      <c r="X455" s="123">
        <v>0</v>
      </c>
      <c r="Y455" s="123">
        <v>0</v>
      </c>
      <c r="Z455" s="123">
        <v>0</v>
      </c>
      <c r="AA455" s="123">
        <v>0</v>
      </c>
      <c r="AB455" s="123">
        <v>0</v>
      </c>
      <c r="AC455" s="123">
        <v>0</v>
      </c>
      <c r="AD455" s="123">
        <v>0</v>
      </c>
      <c r="AE455" s="123">
        <v>0</v>
      </c>
      <c r="AF455" s="123">
        <v>0</v>
      </c>
      <c r="AG455" s="123">
        <v>0</v>
      </c>
      <c r="AH455" s="123">
        <v>0</v>
      </c>
      <c r="AI455" s="123">
        <v>0</v>
      </c>
      <c r="AJ455" s="123">
        <v>0</v>
      </c>
      <c r="AK455" s="123">
        <v>0</v>
      </c>
      <c r="AL455" s="123">
        <v>0</v>
      </c>
      <c r="AM455" s="123">
        <v>0</v>
      </c>
      <c r="AN455" s="123">
        <v>0</v>
      </c>
      <c r="AO455" s="123">
        <v>0</v>
      </c>
      <c r="AP455" s="123">
        <v>0</v>
      </c>
      <c r="AQ455" s="123">
        <v>0</v>
      </c>
      <c r="AR455" s="123">
        <v>0</v>
      </c>
      <c r="AS455" s="123">
        <v>0</v>
      </c>
      <c r="AT455" s="123">
        <v>0</v>
      </c>
      <c r="AU455" s="123">
        <v>0</v>
      </c>
      <c r="AV455" s="123">
        <v>0</v>
      </c>
      <c r="AW455" s="123">
        <v>0</v>
      </c>
      <c r="AX455" s="123">
        <v>0</v>
      </c>
      <c r="AY455" s="123">
        <v>0</v>
      </c>
      <c r="AZ455" s="123">
        <v>0</v>
      </c>
      <c r="BA455" s="123">
        <v>0</v>
      </c>
      <c r="BB455" s="123">
        <v>0</v>
      </c>
      <c r="BC455" s="123">
        <v>0</v>
      </c>
      <c r="BD455" s="123">
        <v>0</v>
      </c>
      <c r="BE455" s="123">
        <v>0</v>
      </c>
      <c r="BF455" s="123">
        <v>0</v>
      </c>
      <c r="BG455" s="123">
        <v>0</v>
      </c>
      <c r="BH455" s="123">
        <v>0</v>
      </c>
      <c r="BI455" s="49"/>
      <c r="BJ455" s="166"/>
      <c r="BK455" s="166"/>
      <c r="BL455" s="166"/>
      <c r="BM455" s="149">
        <v>0</v>
      </c>
    </row>
    <row r="456" spans="2:65" ht="18" hidden="1" customHeight="1" outlineLevel="3">
      <c r="B456" s="166" t="s">
        <v>789</v>
      </c>
      <c r="C456" s="166" t="s">
        <v>797</v>
      </c>
      <c r="D456" s="166" t="s">
        <v>1262</v>
      </c>
      <c r="E456" s="167" t="s">
        <v>1263</v>
      </c>
      <c r="F456" s="166"/>
      <c r="G456" s="49"/>
      <c r="H456" s="55">
        <v>0</v>
      </c>
      <c r="I456" s="55"/>
      <c r="J456" s="50">
        <v>0</v>
      </c>
      <c r="K456" s="49"/>
      <c r="L456" s="152"/>
      <c r="M456" s="55"/>
      <c r="N456" s="49">
        <v>0</v>
      </c>
      <c r="O456" s="50"/>
      <c r="P456" s="50">
        <v>0</v>
      </c>
      <c r="Q456" s="49"/>
      <c r="R456" s="152"/>
      <c r="S456" s="123">
        <v>0</v>
      </c>
      <c r="T456" s="123">
        <v>0</v>
      </c>
      <c r="U456" s="123">
        <v>0</v>
      </c>
      <c r="V456" s="123">
        <v>0</v>
      </c>
      <c r="W456" s="123">
        <v>0</v>
      </c>
      <c r="X456" s="123">
        <v>0</v>
      </c>
      <c r="Y456" s="123">
        <v>0</v>
      </c>
      <c r="Z456" s="123">
        <v>0</v>
      </c>
      <c r="AA456" s="123">
        <v>0</v>
      </c>
      <c r="AB456" s="123">
        <v>0</v>
      </c>
      <c r="AC456" s="123">
        <v>0</v>
      </c>
      <c r="AD456" s="123">
        <v>0</v>
      </c>
      <c r="AE456" s="123">
        <v>0</v>
      </c>
      <c r="AF456" s="123">
        <v>0</v>
      </c>
      <c r="AG456" s="123">
        <v>0</v>
      </c>
      <c r="AH456" s="123">
        <v>0</v>
      </c>
      <c r="AI456" s="123">
        <v>0</v>
      </c>
      <c r="AJ456" s="123">
        <v>0</v>
      </c>
      <c r="AK456" s="123">
        <v>0</v>
      </c>
      <c r="AL456" s="123">
        <v>0</v>
      </c>
      <c r="AM456" s="123">
        <v>0</v>
      </c>
      <c r="AN456" s="123">
        <v>0</v>
      </c>
      <c r="AO456" s="123">
        <v>0</v>
      </c>
      <c r="AP456" s="123">
        <v>0</v>
      </c>
      <c r="AQ456" s="123">
        <v>0</v>
      </c>
      <c r="AR456" s="123">
        <v>0</v>
      </c>
      <c r="AS456" s="123">
        <v>0</v>
      </c>
      <c r="AT456" s="123">
        <v>0</v>
      </c>
      <c r="AU456" s="123">
        <v>0</v>
      </c>
      <c r="AV456" s="123">
        <v>0</v>
      </c>
      <c r="AW456" s="123">
        <v>0</v>
      </c>
      <c r="AX456" s="123">
        <v>0</v>
      </c>
      <c r="AY456" s="123">
        <v>0</v>
      </c>
      <c r="AZ456" s="123">
        <v>0</v>
      </c>
      <c r="BA456" s="123">
        <v>0</v>
      </c>
      <c r="BB456" s="123">
        <v>0</v>
      </c>
      <c r="BC456" s="123">
        <v>0</v>
      </c>
      <c r="BD456" s="123">
        <v>0</v>
      </c>
      <c r="BE456" s="123">
        <v>0</v>
      </c>
      <c r="BF456" s="123">
        <v>0</v>
      </c>
      <c r="BG456" s="123">
        <v>0</v>
      </c>
      <c r="BH456" s="123">
        <v>0</v>
      </c>
      <c r="BI456" s="49"/>
      <c r="BJ456" s="166"/>
      <c r="BK456" s="166"/>
      <c r="BL456" s="166"/>
      <c r="BM456" s="149">
        <v>0</v>
      </c>
    </row>
    <row r="457" spans="2:65" ht="18" hidden="1" customHeight="1" outlineLevel="3">
      <c r="B457" s="166" t="s">
        <v>789</v>
      </c>
      <c r="C457" s="166" t="s">
        <v>797</v>
      </c>
      <c r="D457" s="166" t="s">
        <v>814</v>
      </c>
      <c r="E457" s="167" t="s">
        <v>815</v>
      </c>
      <c r="F457" s="166"/>
      <c r="G457" s="49"/>
      <c r="H457" s="55">
        <v>0</v>
      </c>
      <c r="I457" s="55"/>
      <c r="J457" s="50">
        <v>0</v>
      </c>
      <c r="K457" s="49"/>
      <c r="L457" s="152"/>
      <c r="M457" s="55"/>
      <c r="N457" s="49">
        <v>0</v>
      </c>
      <c r="O457" s="50"/>
      <c r="P457" s="50">
        <v>0</v>
      </c>
      <c r="Q457" s="49"/>
      <c r="R457" s="152"/>
      <c r="S457" s="123">
        <v>0</v>
      </c>
      <c r="T457" s="123">
        <v>0</v>
      </c>
      <c r="U457" s="123">
        <v>0</v>
      </c>
      <c r="V457" s="123">
        <v>0</v>
      </c>
      <c r="W457" s="123">
        <v>0</v>
      </c>
      <c r="X457" s="123">
        <v>0</v>
      </c>
      <c r="Y457" s="123">
        <v>0</v>
      </c>
      <c r="Z457" s="123">
        <v>0</v>
      </c>
      <c r="AA457" s="123">
        <v>0</v>
      </c>
      <c r="AB457" s="123">
        <v>0</v>
      </c>
      <c r="AC457" s="123">
        <v>0</v>
      </c>
      <c r="AD457" s="123">
        <v>0</v>
      </c>
      <c r="AE457" s="123">
        <v>0</v>
      </c>
      <c r="AF457" s="123">
        <v>0</v>
      </c>
      <c r="AG457" s="123">
        <v>0</v>
      </c>
      <c r="AH457" s="123">
        <v>0</v>
      </c>
      <c r="AI457" s="123">
        <v>0</v>
      </c>
      <c r="AJ457" s="123">
        <v>0</v>
      </c>
      <c r="AK457" s="123">
        <v>0</v>
      </c>
      <c r="AL457" s="123">
        <v>0</v>
      </c>
      <c r="AM457" s="123">
        <v>0</v>
      </c>
      <c r="AN457" s="123">
        <v>0</v>
      </c>
      <c r="AO457" s="123">
        <v>0</v>
      </c>
      <c r="AP457" s="123">
        <v>0</v>
      </c>
      <c r="AQ457" s="123">
        <v>0</v>
      </c>
      <c r="AR457" s="123">
        <v>0</v>
      </c>
      <c r="AS457" s="123">
        <v>0</v>
      </c>
      <c r="AT457" s="123">
        <v>0</v>
      </c>
      <c r="AU457" s="123">
        <v>0</v>
      </c>
      <c r="AV457" s="123">
        <v>0</v>
      </c>
      <c r="AW457" s="123">
        <v>0</v>
      </c>
      <c r="AX457" s="123">
        <v>0</v>
      </c>
      <c r="AY457" s="123">
        <v>0</v>
      </c>
      <c r="AZ457" s="123">
        <v>0</v>
      </c>
      <c r="BA457" s="123">
        <v>0</v>
      </c>
      <c r="BB457" s="123">
        <v>0</v>
      </c>
      <c r="BC457" s="123">
        <v>0</v>
      </c>
      <c r="BD457" s="123">
        <v>0</v>
      </c>
      <c r="BE457" s="123">
        <v>0</v>
      </c>
      <c r="BF457" s="123">
        <v>0</v>
      </c>
      <c r="BG457" s="123">
        <v>0</v>
      </c>
      <c r="BH457" s="123">
        <v>0</v>
      </c>
      <c r="BI457" s="49"/>
      <c r="BJ457" s="166"/>
      <c r="BK457" s="166"/>
      <c r="BL457" s="166"/>
      <c r="BM457" s="149">
        <v>0</v>
      </c>
    </row>
    <row r="458" spans="2:65" ht="18" hidden="1" customHeight="1" outlineLevel="3">
      <c r="B458" s="166" t="s">
        <v>789</v>
      </c>
      <c r="C458" s="166" t="s">
        <v>797</v>
      </c>
      <c r="D458" s="166" t="s">
        <v>1077</v>
      </c>
      <c r="E458" s="167" t="s">
        <v>1078</v>
      </c>
      <c r="F458" s="166"/>
      <c r="G458" s="49"/>
      <c r="H458" s="55">
        <v>0</v>
      </c>
      <c r="I458" s="55"/>
      <c r="J458" s="50">
        <v>0</v>
      </c>
      <c r="K458" s="49"/>
      <c r="L458" s="152"/>
      <c r="M458" s="55"/>
      <c r="N458" s="49">
        <v>0</v>
      </c>
      <c r="O458" s="50"/>
      <c r="P458" s="50">
        <v>0</v>
      </c>
      <c r="Q458" s="49"/>
      <c r="R458" s="152"/>
      <c r="S458" s="123">
        <v>0</v>
      </c>
      <c r="T458" s="123">
        <v>0</v>
      </c>
      <c r="U458" s="123">
        <v>0</v>
      </c>
      <c r="V458" s="123">
        <v>0</v>
      </c>
      <c r="W458" s="123">
        <v>0</v>
      </c>
      <c r="X458" s="123">
        <v>0</v>
      </c>
      <c r="Y458" s="123">
        <v>0</v>
      </c>
      <c r="Z458" s="123">
        <v>0</v>
      </c>
      <c r="AA458" s="123">
        <v>0</v>
      </c>
      <c r="AB458" s="123">
        <v>0</v>
      </c>
      <c r="AC458" s="123">
        <v>0</v>
      </c>
      <c r="AD458" s="123">
        <v>0</v>
      </c>
      <c r="AE458" s="123">
        <v>0</v>
      </c>
      <c r="AF458" s="123">
        <v>0</v>
      </c>
      <c r="AG458" s="123">
        <v>0</v>
      </c>
      <c r="AH458" s="123">
        <v>0</v>
      </c>
      <c r="AI458" s="123">
        <v>0</v>
      </c>
      <c r="AJ458" s="123">
        <v>0</v>
      </c>
      <c r="AK458" s="123">
        <v>0</v>
      </c>
      <c r="AL458" s="123">
        <v>0</v>
      </c>
      <c r="AM458" s="123">
        <v>0</v>
      </c>
      <c r="AN458" s="123">
        <v>0</v>
      </c>
      <c r="AO458" s="123">
        <v>0</v>
      </c>
      <c r="AP458" s="123">
        <v>0</v>
      </c>
      <c r="AQ458" s="123">
        <v>0</v>
      </c>
      <c r="AR458" s="123">
        <v>0</v>
      </c>
      <c r="AS458" s="123">
        <v>0</v>
      </c>
      <c r="AT458" s="123">
        <v>0</v>
      </c>
      <c r="AU458" s="123">
        <v>0</v>
      </c>
      <c r="AV458" s="123">
        <v>0</v>
      </c>
      <c r="AW458" s="123">
        <v>0</v>
      </c>
      <c r="AX458" s="123">
        <v>0</v>
      </c>
      <c r="AY458" s="123">
        <v>0</v>
      </c>
      <c r="AZ458" s="123">
        <v>0</v>
      </c>
      <c r="BA458" s="123">
        <v>0</v>
      </c>
      <c r="BB458" s="123">
        <v>0</v>
      </c>
      <c r="BC458" s="123">
        <v>0</v>
      </c>
      <c r="BD458" s="123">
        <v>0</v>
      </c>
      <c r="BE458" s="123">
        <v>0</v>
      </c>
      <c r="BF458" s="123">
        <v>0</v>
      </c>
      <c r="BG458" s="123">
        <v>0</v>
      </c>
      <c r="BH458" s="123">
        <v>0</v>
      </c>
      <c r="BI458" s="49"/>
      <c r="BJ458" s="166"/>
      <c r="BK458" s="166"/>
      <c r="BL458" s="166"/>
      <c r="BM458" s="149">
        <v>0</v>
      </c>
    </row>
    <row r="459" spans="2:65" ht="18" hidden="1" customHeight="1" outlineLevel="2">
      <c r="B459" s="158" t="s">
        <v>789</v>
      </c>
      <c r="C459" s="158"/>
      <c r="D459" s="158"/>
      <c r="E459" s="159" t="s">
        <v>816</v>
      </c>
      <c r="F459" s="158"/>
      <c r="G459" s="160"/>
      <c r="H459" s="160">
        <v>502</v>
      </c>
      <c r="I459" s="160"/>
      <c r="J459" s="160">
        <v>502</v>
      </c>
      <c r="K459" s="168"/>
      <c r="L459" s="161"/>
      <c r="M459" s="160"/>
      <c r="N459" s="160">
        <v>502</v>
      </c>
      <c r="O459" s="160"/>
      <c r="P459" s="160">
        <v>502</v>
      </c>
      <c r="Q459" s="168"/>
      <c r="R459" s="161"/>
      <c r="S459" s="160">
        <v>34</v>
      </c>
      <c r="T459" s="160">
        <v>0</v>
      </c>
      <c r="U459" s="160">
        <v>0</v>
      </c>
      <c r="V459" s="160">
        <v>0</v>
      </c>
      <c r="W459" s="160">
        <v>0</v>
      </c>
      <c r="X459" s="160">
        <v>150</v>
      </c>
      <c r="Y459" s="160">
        <v>0</v>
      </c>
      <c r="Z459" s="160">
        <v>0</v>
      </c>
      <c r="AA459" s="160">
        <v>0</v>
      </c>
      <c r="AB459" s="160">
        <v>0</v>
      </c>
      <c r="AC459" s="160">
        <v>0</v>
      </c>
      <c r="AD459" s="160">
        <v>0</v>
      </c>
      <c r="AE459" s="160">
        <v>0</v>
      </c>
      <c r="AF459" s="160">
        <v>0</v>
      </c>
      <c r="AG459" s="160">
        <v>5</v>
      </c>
      <c r="AH459" s="160">
        <v>0</v>
      </c>
      <c r="AI459" s="160">
        <v>0</v>
      </c>
      <c r="AJ459" s="160">
        <v>140</v>
      </c>
      <c r="AK459" s="160">
        <v>0</v>
      </c>
      <c r="AL459" s="160">
        <v>0</v>
      </c>
      <c r="AM459" s="160">
        <v>0</v>
      </c>
      <c r="AN459" s="160">
        <v>0</v>
      </c>
      <c r="AO459" s="160">
        <v>0</v>
      </c>
      <c r="AP459" s="160">
        <v>58</v>
      </c>
      <c r="AQ459" s="160">
        <v>0</v>
      </c>
      <c r="AR459" s="160">
        <v>0</v>
      </c>
      <c r="AS459" s="160">
        <v>0</v>
      </c>
      <c r="AT459" s="160">
        <v>0</v>
      </c>
      <c r="AU459" s="160">
        <v>0</v>
      </c>
      <c r="AV459" s="160">
        <v>20</v>
      </c>
      <c r="AW459" s="160">
        <v>0</v>
      </c>
      <c r="AX459" s="160">
        <v>10</v>
      </c>
      <c r="AY459" s="160">
        <v>0</v>
      </c>
      <c r="AZ459" s="160">
        <v>30</v>
      </c>
      <c r="BA459" s="160">
        <v>25</v>
      </c>
      <c r="BB459" s="160">
        <v>15</v>
      </c>
      <c r="BC459" s="160">
        <v>0</v>
      </c>
      <c r="BD459" s="160">
        <v>0</v>
      </c>
      <c r="BE459" s="160">
        <v>15</v>
      </c>
      <c r="BF459" s="160">
        <v>0</v>
      </c>
      <c r="BG459" s="160">
        <v>0</v>
      </c>
      <c r="BH459" s="160">
        <v>0</v>
      </c>
      <c r="BI459" s="160"/>
      <c r="BJ459" s="161"/>
      <c r="BK459" s="160"/>
      <c r="BL459" s="161"/>
      <c r="BM459" s="149">
        <v>0</v>
      </c>
    </row>
    <row r="460" spans="2:65" ht="18" customHeight="1" outlineLevel="1" collapsed="1">
      <c r="B460" s="153" t="s">
        <v>789</v>
      </c>
      <c r="C460" s="153"/>
      <c r="D460" s="153" t="s">
        <v>817</v>
      </c>
      <c r="E460" s="153"/>
      <c r="F460" s="153"/>
      <c r="G460" s="154"/>
      <c r="H460" s="154">
        <v>27997</v>
      </c>
      <c r="I460" s="154"/>
      <c r="J460" s="154">
        <v>27997</v>
      </c>
      <c r="K460" s="155"/>
      <c r="L460" s="156"/>
      <c r="M460" s="154"/>
      <c r="N460" s="154">
        <v>27407</v>
      </c>
      <c r="O460" s="154"/>
      <c r="P460" s="154">
        <v>27407</v>
      </c>
      <c r="Q460" s="155"/>
      <c r="R460" s="156"/>
      <c r="S460" s="154">
        <v>484</v>
      </c>
      <c r="T460" s="189">
        <v>0</v>
      </c>
      <c r="U460" s="189">
        <v>0</v>
      </c>
      <c r="V460" s="189">
        <v>0</v>
      </c>
      <c r="W460" s="189">
        <v>0</v>
      </c>
      <c r="X460" s="189">
        <v>9229</v>
      </c>
      <c r="Y460" s="189">
        <v>0</v>
      </c>
      <c r="Z460" s="189">
        <v>0</v>
      </c>
      <c r="AA460" s="189">
        <v>0</v>
      </c>
      <c r="AB460" s="189">
        <v>0</v>
      </c>
      <c r="AC460" s="189">
        <v>60</v>
      </c>
      <c r="AD460" s="189">
        <v>225</v>
      </c>
      <c r="AE460" s="189">
        <v>0</v>
      </c>
      <c r="AF460" s="189">
        <v>1544</v>
      </c>
      <c r="AG460" s="189">
        <v>170</v>
      </c>
      <c r="AH460" s="189">
        <v>0</v>
      </c>
      <c r="AI460" s="189">
        <v>0</v>
      </c>
      <c r="AJ460" s="189">
        <v>9844</v>
      </c>
      <c r="AK460" s="189">
        <v>0</v>
      </c>
      <c r="AL460" s="189">
        <v>0</v>
      </c>
      <c r="AM460" s="189">
        <v>0</v>
      </c>
      <c r="AN460" s="189">
        <v>0</v>
      </c>
      <c r="AO460" s="189">
        <v>0</v>
      </c>
      <c r="AP460" s="189">
        <v>2624</v>
      </c>
      <c r="AQ460" s="189">
        <v>0</v>
      </c>
      <c r="AR460" s="189">
        <v>807</v>
      </c>
      <c r="AS460" s="189">
        <v>0</v>
      </c>
      <c r="AT460" s="189">
        <v>0</v>
      </c>
      <c r="AU460" s="189">
        <v>0</v>
      </c>
      <c r="AV460" s="189">
        <v>1460</v>
      </c>
      <c r="AW460" s="189">
        <v>0</v>
      </c>
      <c r="AX460" s="189">
        <v>125</v>
      </c>
      <c r="AY460" s="189">
        <v>0</v>
      </c>
      <c r="AZ460" s="189">
        <v>295</v>
      </c>
      <c r="BA460" s="189">
        <v>305</v>
      </c>
      <c r="BB460" s="189">
        <v>30</v>
      </c>
      <c r="BC460" s="189">
        <v>0</v>
      </c>
      <c r="BD460" s="189">
        <v>0</v>
      </c>
      <c r="BE460" s="154">
        <v>205</v>
      </c>
      <c r="BF460" s="154">
        <v>350</v>
      </c>
      <c r="BG460" s="154">
        <v>0</v>
      </c>
      <c r="BH460" s="154">
        <v>240</v>
      </c>
      <c r="BI460" s="189"/>
      <c r="BJ460" s="190"/>
      <c r="BK460" s="189"/>
      <c r="BL460" s="190"/>
      <c r="BM460" s="149">
        <v>0</v>
      </c>
    </row>
    <row r="461" spans="2:65" ht="18" hidden="1" customHeight="1" outlineLevel="3">
      <c r="B461" s="150" t="s">
        <v>818</v>
      </c>
      <c r="C461" s="150" t="s">
        <v>604</v>
      </c>
      <c r="D461" s="150" t="s">
        <v>228</v>
      </c>
      <c r="E461" s="151" t="s">
        <v>12</v>
      </c>
      <c r="F461" s="150" t="s">
        <v>320</v>
      </c>
      <c r="G461" s="49"/>
      <c r="H461" s="55">
        <v>4867</v>
      </c>
      <c r="I461" s="55"/>
      <c r="J461" s="50">
        <v>4867</v>
      </c>
      <c r="K461" s="49"/>
      <c r="L461" s="152"/>
      <c r="M461" s="55"/>
      <c r="N461" s="49">
        <v>4817</v>
      </c>
      <c r="O461" s="50"/>
      <c r="P461" s="50">
        <v>4817</v>
      </c>
      <c r="Q461" s="49"/>
      <c r="R461" s="152"/>
      <c r="S461" s="123">
        <v>0</v>
      </c>
      <c r="T461" s="123">
        <v>0</v>
      </c>
      <c r="U461" s="123">
        <v>0</v>
      </c>
      <c r="V461" s="123">
        <v>0</v>
      </c>
      <c r="W461" s="123">
        <v>0</v>
      </c>
      <c r="X461" s="123">
        <v>920</v>
      </c>
      <c r="Y461" s="123">
        <v>0</v>
      </c>
      <c r="Z461" s="123">
        <v>0</v>
      </c>
      <c r="AA461" s="123">
        <v>0</v>
      </c>
      <c r="AB461" s="123">
        <v>0</v>
      </c>
      <c r="AC461" s="123">
        <v>229</v>
      </c>
      <c r="AD461" s="123">
        <v>20</v>
      </c>
      <c r="AE461" s="123">
        <v>0</v>
      </c>
      <c r="AF461" s="123">
        <v>144</v>
      </c>
      <c r="AG461" s="123">
        <v>30</v>
      </c>
      <c r="AH461" s="123">
        <v>0</v>
      </c>
      <c r="AI461" s="123">
        <v>0</v>
      </c>
      <c r="AJ461" s="123">
        <v>1430</v>
      </c>
      <c r="AK461" s="123">
        <v>0</v>
      </c>
      <c r="AL461" s="123">
        <v>0</v>
      </c>
      <c r="AM461" s="123">
        <v>0</v>
      </c>
      <c r="AN461" s="123">
        <v>0</v>
      </c>
      <c r="AO461" s="123">
        <v>0</v>
      </c>
      <c r="AP461" s="123">
        <v>592</v>
      </c>
      <c r="AQ461" s="123">
        <v>0</v>
      </c>
      <c r="AR461" s="123">
        <v>110</v>
      </c>
      <c r="AS461" s="123">
        <v>0</v>
      </c>
      <c r="AT461" s="123">
        <v>0</v>
      </c>
      <c r="AU461" s="123">
        <v>0</v>
      </c>
      <c r="AV461" s="123">
        <v>1182</v>
      </c>
      <c r="AW461" s="123">
        <v>0</v>
      </c>
      <c r="AX461" s="123">
        <v>40</v>
      </c>
      <c r="AY461" s="123">
        <v>0</v>
      </c>
      <c r="AZ461" s="123">
        <v>20</v>
      </c>
      <c r="BA461" s="123">
        <v>50</v>
      </c>
      <c r="BB461" s="123">
        <v>0</v>
      </c>
      <c r="BC461" s="123">
        <v>0</v>
      </c>
      <c r="BD461" s="123">
        <v>0</v>
      </c>
      <c r="BE461" s="123">
        <v>50</v>
      </c>
      <c r="BF461" s="123">
        <v>30</v>
      </c>
      <c r="BG461" s="123">
        <v>0</v>
      </c>
      <c r="BH461" s="123">
        <v>20</v>
      </c>
      <c r="BI461" s="49"/>
      <c r="BJ461" s="152"/>
      <c r="BK461" s="49"/>
      <c r="BL461" s="152"/>
      <c r="BM461" s="149">
        <v>0</v>
      </c>
    </row>
    <row r="462" spans="2:65" ht="18" hidden="1" customHeight="1" outlineLevel="3">
      <c r="B462" s="166" t="s">
        <v>818</v>
      </c>
      <c r="C462" s="166" t="s">
        <v>163</v>
      </c>
      <c r="D462" s="166" t="s">
        <v>231</v>
      </c>
      <c r="E462" s="167" t="s">
        <v>72</v>
      </c>
      <c r="F462" s="166" t="s">
        <v>605</v>
      </c>
      <c r="G462" s="49"/>
      <c r="H462" s="55">
        <v>3885</v>
      </c>
      <c r="I462" s="55"/>
      <c r="J462" s="50">
        <v>3885</v>
      </c>
      <c r="K462" s="49"/>
      <c r="L462" s="152"/>
      <c r="M462" s="55"/>
      <c r="N462" s="49">
        <v>3815</v>
      </c>
      <c r="O462" s="50"/>
      <c r="P462" s="50">
        <v>3815</v>
      </c>
      <c r="Q462" s="49"/>
      <c r="R462" s="152"/>
      <c r="S462" s="123">
        <v>0</v>
      </c>
      <c r="T462" s="123">
        <v>0</v>
      </c>
      <c r="U462" s="123">
        <v>0</v>
      </c>
      <c r="V462" s="123">
        <v>0</v>
      </c>
      <c r="W462" s="123">
        <v>0</v>
      </c>
      <c r="X462" s="123">
        <v>650</v>
      </c>
      <c r="Y462" s="123">
        <v>0</v>
      </c>
      <c r="Z462" s="123">
        <v>0</v>
      </c>
      <c r="AA462" s="123">
        <v>0</v>
      </c>
      <c r="AB462" s="123">
        <v>0</v>
      </c>
      <c r="AC462" s="123">
        <v>50</v>
      </c>
      <c r="AD462" s="123">
        <v>20</v>
      </c>
      <c r="AE462" s="123">
        <v>0</v>
      </c>
      <c r="AF462" s="123">
        <v>188</v>
      </c>
      <c r="AG462" s="123">
        <v>0</v>
      </c>
      <c r="AH462" s="123">
        <v>0</v>
      </c>
      <c r="AI462" s="123">
        <v>0</v>
      </c>
      <c r="AJ462" s="123">
        <v>1700</v>
      </c>
      <c r="AK462" s="123">
        <v>0</v>
      </c>
      <c r="AL462" s="123">
        <v>0</v>
      </c>
      <c r="AM462" s="123">
        <v>0</v>
      </c>
      <c r="AN462" s="123">
        <v>0</v>
      </c>
      <c r="AO462" s="123">
        <v>0</v>
      </c>
      <c r="AP462" s="123">
        <v>700</v>
      </c>
      <c r="AQ462" s="123">
        <v>0</v>
      </c>
      <c r="AR462" s="123">
        <v>57</v>
      </c>
      <c r="AS462" s="123">
        <v>0</v>
      </c>
      <c r="AT462" s="123">
        <v>0</v>
      </c>
      <c r="AU462" s="123">
        <v>0</v>
      </c>
      <c r="AV462" s="123">
        <v>380</v>
      </c>
      <c r="AW462" s="123">
        <v>0</v>
      </c>
      <c r="AX462" s="123">
        <v>0</v>
      </c>
      <c r="AY462" s="123">
        <v>0</v>
      </c>
      <c r="AZ462" s="123">
        <v>20</v>
      </c>
      <c r="BA462" s="123">
        <v>20</v>
      </c>
      <c r="BB462" s="123">
        <v>10</v>
      </c>
      <c r="BC462" s="123">
        <v>0</v>
      </c>
      <c r="BD462" s="123">
        <v>0</v>
      </c>
      <c r="BE462" s="123">
        <v>20</v>
      </c>
      <c r="BF462" s="123">
        <v>40</v>
      </c>
      <c r="BG462" s="123">
        <v>0</v>
      </c>
      <c r="BH462" s="123">
        <v>30</v>
      </c>
      <c r="BI462" s="49"/>
      <c r="BJ462" s="166"/>
      <c r="BK462" s="166"/>
      <c r="BL462" s="166"/>
      <c r="BM462" s="149">
        <v>0</v>
      </c>
    </row>
    <row r="463" spans="2:65" ht="18" hidden="1" customHeight="1" outlineLevel="3">
      <c r="B463" s="166" t="s">
        <v>818</v>
      </c>
      <c r="C463" s="166" t="s">
        <v>1131</v>
      </c>
      <c r="D463" s="166" t="s">
        <v>223</v>
      </c>
      <c r="E463" s="167" t="s">
        <v>96</v>
      </c>
      <c r="F463" s="166" t="s">
        <v>819</v>
      </c>
      <c r="G463" s="49"/>
      <c r="H463" s="55">
        <v>2216</v>
      </c>
      <c r="I463" s="55"/>
      <c r="J463" s="50">
        <v>2216</v>
      </c>
      <c r="K463" s="49"/>
      <c r="L463" s="152"/>
      <c r="M463" s="55"/>
      <c r="N463" s="49">
        <v>2186</v>
      </c>
      <c r="O463" s="50"/>
      <c r="P463" s="50">
        <v>2186</v>
      </c>
      <c r="Q463" s="49"/>
      <c r="R463" s="152"/>
      <c r="S463" s="123">
        <v>0</v>
      </c>
      <c r="T463" s="123">
        <v>0</v>
      </c>
      <c r="U463" s="123">
        <v>0</v>
      </c>
      <c r="V463" s="123">
        <v>0</v>
      </c>
      <c r="W463" s="123">
        <v>0</v>
      </c>
      <c r="X463" s="123">
        <v>510</v>
      </c>
      <c r="Y463" s="123">
        <v>0</v>
      </c>
      <c r="Z463" s="123">
        <v>0</v>
      </c>
      <c r="AA463" s="123">
        <v>0</v>
      </c>
      <c r="AB463" s="123">
        <v>0</v>
      </c>
      <c r="AC463" s="123">
        <v>30</v>
      </c>
      <c r="AD463" s="123">
        <v>15</v>
      </c>
      <c r="AE463" s="123">
        <v>0</v>
      </c>
      <c r="AF463" s="123">
        <v>84</v>
      </c>
      <c r="AG463" s="123">
        <v>30</v>
      </c>
      <c r="AH463" s="123">
        <v>0</v>
      </c>
      <c r="AI463" s="123">
        <v>0</v>
      </c>
      <c r="AJ463" s="123">
        <v>625</v>
      </c>
      <c r="AK463" s="123">
        <v>0</v>
      </c>
      <c r="AL463" s="123">
        <v>0</v>
      </c>
      <c r="AM463" s="123">
        <v>0</v>
      </c>
      <c r="AN463" s="123">
        <v>0</v>
      </c>
      <c r="AO463" s="123">
        <v>0</v>
      </c>
      <c r="AP463" s="123">
        <v>250</v>
      </c>
      <c r="AQ463" s="123">
        <v>0</v>
      </c>
      <c r="AR463" s="123">
        <v>57</v>
      </c>
      <c r="AS463" s="123">
        <v>0</v>
      </c>
      <c r="AT463" s="123">
        <v>0</v>
      </c>
      <c r="AU463" s="123">
        <v>0</v>
      </c>
      <c r="AV463" s="123">
        <v>550</v>
      </c>
      <c r="AW463" s="123">
        <v>0</v>
      </c>
      <c r="AX463" s="123">
        <v>0</v>
      </c>
      <c r="AY463" s="123">
        <v>0</v>
      </c>
      <c r="AZ463" s="123">
        <v>0</v>
      </c>
      <c r="BA463" s="123">
        <v>5</v>
      </c>
      <c r="BB463" s="123">
        <v>0</v>
      </c>
      <c r="BC463" s="123">
        <v>0</v>
      </c>
      <c r="BD463" s="123">
        <v>0</v>
      </c>
      <c r="BE463" s="123">
        <v>30</v>
      </c>
      <c r="BF463" s="123">
        <v>20</v>
      </c>
      <c r="BG463" s="123">
        <v>0</v>
      </c>
      <c r="BH463" s="123">
        <v>10</v>
      </c>
      <c r="BI463" s="49"/>
      <c r="BJ463" s="166"/>
      <c r="BK463" s="166"/>
      <c r="BL463" s="166"/>
      <c r="BM463" s="149">
        <v>0</v>
      </c>
    </row>
    <row r="464" spans="2:65" ht="18" hidden="1" customHeight="1" outlineLevel="3">
      <c r="B464" s="166" t="s">
        <v>818</v>
      </c>
      <c r="C464" s="166" t="s">
        <v>333</v>
      </c>
      <c r="D464" s="166" t="s">
        <v>230</v>
      </c>
      <c r="E464" s="167" t="s">
        <v>199</v>
      </c>
      <c r="F464" s="166" t="s">
        <v>820</v>
      </c>
      <c r="G464" s="49"/>
      <c r="H464" s="55">
        <v>1094</v>
      </c>
      <c r="I464" s="55"/>
      <c r="J464" s="50">
        <v>1094</v>
      </c>
      <c r="K464" s="49"/>
      <c r="L464" s="152"/>
      <c r="M464" s="55"/>
      <c r="N464" s="49">
        <v>1064</v>
      </c>
      <c r="O464" s="50"/>
      <c r="P464" s="50">
        <v>1064</v>
      </c>
      <c r="Q464" s="49"/>
      <c r="R464" s="152"/>
      <c r="S464" s="123">
        <v>100</v>
      </c>
      <c r="T464" s="123">
        <v>0</v>
      </c>
      <c r="U464" s="123">
        <v>0</v>
      </c>
      <c r="V464" s="123">
        <v>0</v>
      </c>
      <c r="W464" s="123">
        <v>0</v>
      </c>
      <c r="X464" s="123">
        <v>146</v>
      </c>
      <c r="Y464" s="123">
        <v>0</v>
      </c>
      <c r="Z464" s="123">
        <v>0</v>
      </c>
      <c r="AA464" s="123">
        <v>0</v>
      </c>
      <c r="AB464" s="123">
        <v>0</v>
      </c>
      <c r="AC464" s="123">
        <v>30</v>
      </c>
      <c r="AD464" s="123">
        <v>0</v>
      </c>
      <c r="AE464" s="123">
        <v>0</v>
      </c>
      <c r="AF464" s="123">
        <v>75</v>
      </c>
      <c r="AG464" s="123">
        <v>0</v>
      </c>
      <c r="AH464" s="123">
        <v>0</v>
      </c>
      <c r="AI464" s="123">
        <v>0</v>
      </c>
      <c r="AJ464" s="123">
        <v>350</v>
      </c>
      <c r="AK464" s="123">
        <v>0</v>
      </c>
      <c r="AL464" s="123">
        <v>0</v>
      </c>
      <c r="AM464" s="123">
        <v>0</v>
      </c>
      <c r="AN464" s="123">
        <v>0</v>
      </c>
      <c r="AO464" s="123">
        <v>0</v>
      </c>
      <c r="AP464" s="123">
        <v>0</v>
      </c>
      <c r="AQ464" s="123">
        <v>0</v>
      </c>
      <c r="AR464" s="123">
        <v>23</v>
      </c>
      <c r="AS464" s="123">
        <v>0</v>
      </c>
      <c r="AT464" s="123">
        <v>0</v>
      </c>
      <c r="AU464" s="123">
        <v>0</v>
      </c>
      <c r="AV464" s="123">
        <v>300</v>
      </c>
      <c r="AW464" s="123">
        <v>0</v>
      </c>
      <c r="AX464" s="123">
        <v>0</v>
      </c>
      <c r="AY464" s="123">
        <v>0</v>
      </c>
      <c r="AZ464" s="123">
        <v>20</v>
      </c>
      <c r="BA464" s="123">
        <v>20</v>
      </c>
      <c r="BB464" s="123">
        <v>0</v>
      </c>
      <c r="BC464" s="123">
        <v>0</v>
      </c>
      <c r="BD464" s="123">
        <v>0</v>
      </c>
      <c r="BE464" s="123">
        <v>0</v>
      </c>
      <c r="BF464" s="123">
        <v>20</v>
      </c>
      <c r="BG464" s="123">
        <v>0</v>
      </c>
      <c r="BH464" s="123">
        <v>10</v>
      </c>
      <c r="BI464" s="49"/>
      <c r="BJ464" s="166"/>
      <c r="BK464" s="166"/>
      <c r="BL464" s="166"/>
      <c r="BM464" s="149">
        <v>0</v>
      </c>
    </row>
    <row r="465" spans="2:65" ht="18" hidden="1" customHeight="1" outlineLevel="3">
      <c r="B465" s="166" t="s">
        <v>818</v>
      </c>
      <c r="C465" s="166" t="s">
        <v>333</v>
      </c>
      <c r="D465" s="166" t="s">
        <v>229</v>
      </c>
      <c r="E465" s="167" t="s">
        <v>26</v>
      </c>
      <c r="F465" s="166" t="s">
        <v>821</v>
      </c>
      <c r="G465" s="49"/>
      <c r="H465" s="55">
        <v>1950</v>
      </c>
      <c r="I465" s="55"/>
      <c r="J465" s="50">
        <v>1950</v>
      </c>
      <c r="K465" s="49"/>
      <c r="L465" s="152"/>
      <c r="M465" s="55"/>
      <c r="N465" s="49">
        <v>1910</v>
      </c>
      <c r="O465" s="50"/>
      <c r="P465" s="50">
        <v>1910</v>
      </c>
      <c r="Q465" s="49"/>
      <c r="R465" s="152"/>
      <c r="S465" s="123">
        <v>100</v>
      </c>
      <c r="T465" s="123">
        <v>0</v>
      </c>
      <c r="U465" s="123">
        <v>0</v>
      </c>
      <c r="V465" s="123">
        <v>0</v>
      </c>
      <c r="W465" s="123">
        <v>0</v>
      </c>
      <c r="X465" s="123">
        <v>395</v>
      </c>
      <c r="Y465" s="123">
        <v>0</v>
      </c>
      <c r="Z465" s="123">
        <v>0</v>
      </c>
      <c r="AA465" s="123">
        <v>0</v>
      </c>
      <c r="AB465" s="123">
        <v>0</v>
      </c>
      <c r="AC465" s="123">
        <v>50</v>
      </c>
      <c r="AD465" s="123">
        <v>20</v>
      </c>
      <c r="AE465" s="123">
        <v>0</v>
      </c>
      <c r="AF465" s="123">
        <v>75</v>
      </c>
      <c r="AG465" s="123">
        <v>0</v>
      </c>
      <c r="AH465" s="123">
        <v>0</v>
      </c>
      <c r="AI465" s="123">
        <v>0</v>
      </c>
      <c r="AJ465" s="123">
        <v>550</v>
      </c>
      <c r="AK465" s="123">
        <v>0</v>
      </c>
      <c r="AL465" s="123">
        <v>0</v>
      </c>
      <c r="AM465" s="123">
        <v>0</v>
      </c>
      <c r="AN465" s="123">
        <v>0</v>
      </c>
      <c r="AO465" s="123">
        <v>0</v>
      </c>
      <c r="AP465" s="123">
        <v>168</v>
      </c>
      <c r="AQ465" s="123">
        <v>0</v>
      </c>
      <c r="AR465" s="123">
        <v>57</v>
      </c>
      <c r="AS465" s="123">
        <v>0</v>
      </c>
      <c r="AT465" s="123">
        <v>0</v>
      </c>
      <c r="AU465" s="123">
        <v>0</v>
      </c>
      <c r="AV465" s="123">
        <v>450</v>
      </c>
      <c r="AW465" s="123">
        <v>0</v>
      </c>
      <c r="AX465" s="123">
        <v>0</v>
      </c>
      <c r="AY465" s="123">
        <v>0</v>
      </c>
      <c r="AZ465" s="123">
        <v>30</v>
      </c>
      <c r="BA465" s="123">
        <v>15</v>
      </c>
      <c r="BB465" s="123">
        <v>0</v>
      </c>
      <c r="BC465" s="123">
        <v>0</v>
      </c>
      <c r="BD465" s="123">
        <v>0</v>
      </c>
      <c r="BE465" s="123">
        <v>0</v>
      </c>
      <c r="BF465" s="123">
        <v>20</v>
      </c>
      <c r="BG465" s="123">
        <v>0</v>
      </c>
      <c r="BH465" s="123">
        <v>20</v>
      </c>
      <c r="BI465" s="49"/>
      <c r="BJ465" s="166"/>
      <c r="BK465" s="166"/>
      <c r="BL465" s="166"/>
      <c r="BM465" s="149">
        <v>0</v>
      </c>
    </row>
    <row r="466" spans="2:65" ht="18" hidden="1" customHeight="1" outlineLevel="3">
      <c r="B466" s="166" t="s">
        <v>818</v>
      </c>
      <c r="C466" s="166" t="s">
        <v>1131</v>
      </c>
      <c r="D466" s="166" t="s">
        <v>224</v>
      </c>
      <c r="E466" s="167" t="s">
        <v>62</v>
      </c>
      <c r="F466" s="166" t="s">
        <v>822</v>
      </c>
      <c r="G466" s="49"/>
      <c r="H466" s="55">
        <v>944</v>
      </c>
      <c r="I466" s="55"/>
      <c r="J466" s="50">
        <v>944</v>
      </c>
      <c r="K466" s="49"/>
      <c r="L466" s="152"/>
      <c r="M466" s="55"/>
      <c r="N466" s="49">
        <v>914</v>
      </c>
      <c r="O466" s="50"/>
      <c r="P466" s="50">
        <v>914</v>
      </c>
      <c r="Q466" s="49"/>
      <c r="R466" s="152"/>
      <c r="S466" s="123">
        <v>100</v>
      </c>
      <c r="T466" s="123">
        <v>0</v>
      </c>
      <c r="U466" s="123">
        <v>0</v>
      </c>
      <c r="V466" s="123">
        <v>0</v>
      </c>
      <c r="W466" s="123">
        <v>0</v>
      </c>
      <c r="X466" s="123">
        <v>200</v>
      </c>
      <c r="Y466" s="123">
        <v>0</v>
      </c>
      <c r="Z466" s="123">
        <v>0</v>
      </c>
      <c r="AA466" s="123">
        <v>0</v>
      </c>
      <c r="AB466" s="123">
        <v>0</v>
      </c>
      <c r="AC466" s="123">
        <v>10</v>
      </c>
      <c r="AD466" s="123">
        <v>0</v>
      </c>
      <c r="AE466" s="123">
        <v>0</v>
      </c>
      <c r="AF466" s="123">
        <v>85</v>
      </c>
      <c r="AG466" s="123">
        <v>0</v>
      </c>
      <c r="AH466" s="123">
        <v>0</v>
      </c>
      <c r="AI466" s="123">
        <v>0</v>
      </c>
      <c r="AJ466" s="123">
        <v>250</v>
      </c>
      <c r="AK466" s="123">
        <v>0</v>
      </c>
      <c r="AL466" s="123">
        <v>0</v>
      </c>
      <c r="AM466" s="123">
        <v>0</v>
      </c>
      <c r="AN466" s="123">
        <v>0</v>
      </c>
      <c r="AO466" s="123">
        <v>0</v>
      </c>
      <c r="AP466" s="123">
        <v>156</v>
      </c>
      <c r="AQ466" s="123">
        <v>0</v>
      </c>
      <c r="AR466" s="123">
        <v>23</v>
      </c>
      <c r="AS466" s="123">
        <v>0</v>
      </c>
      <c r="AT466" s="123">
        <v>0</v>
      </c>
      <c r="AU466" s="123">
        <v>0</v>
      </c>
      <c r="AV466" s="123">
        <v>50</v>
      </c>
      <c r="AW466" s="123">
        <v>0</v>
      </c>
      <c r="AX466" s="123">
        <v>10</v>
      </c>
      <c r="AY466" s="123">
        <v>0</v>
      </c>
      <c r="AZ466" s="123">
        <v>20</v>
      </c>
      <c r="BA466" s="123">
        <v>10</v>
      </c>
      <c r="BB466" s="123">
        <v>0</v>
      </c>
      <c r="BC466" s="123">
        <v>0</v>
      </c>
      <c r="BD466" s="123">
        <v>0</v>
      </c>
      <c r="BE466" s="123">
        <v>0</v>
      </c>
      <c r="BF466" s="123">
        <v>20</v>
      </c>
      <c r="BG466" s="123">
        <v>0</v>
      </c>
      <c r="BH466" s="123">
        <v>10</v>
      </c>
      <c r="BI466" s="49"/>
      <c r="BJ466" s="166"/>
      <c r="BK466" s="166"/>
      <c r="BL466" s="166"/>
      <c r="BM466" s="149">
        <v>0</v>
      </c>
    </row>
    <row r="467" spans="2:65" ht="18" hidden="1" customHeight="1" outlineLevel="3">
      <c r="B467" s="166" t="s">
        <v>818</v>
      </c>
      <c r="C467" s="166" t="s">
        <v>1132</v>
      </c>
      <c r="D467" s="166" t="s">
        <v>398</v>
      </c>
      <c r="E467" s="167" t="s">
        <v>399</v>
      </c>
      <c r="F467" s="166" t="s">
        <v>319</v>
      </c>
      <c r="G467" s="49"/>
      <c r="H467" s="55">
        <v>2030</v>
      </c>
      <c r="I467" s="55"/>
      <c r="J467" s="50">
        <v>2030</v>
      </c>
      <c r="K467" s="49"/>
      <c r="L467" s="152"/>
      <c r="M467" s="55"/>
      <c r="N467" s="49">
        <v>2000</v>
      </c>
      <c r="O467" s="50"/>
      <c r="P467" s="50">
        <v>2000</v>
      </c>
      <c r="Q467" s="49"/>
      <c r="R467" s="152"/>
      <c r="S467" s="123">
        <v>0</v>
      </c>
      <c r="T467" s="123">
        <v>0</v>
      </c>
      <c r="U467" s="123">
        <v>0</v>
      </c>
      <c r="V467" s="123">
        <v>0</v>
      </c>
      <c r="W467" s="123">
        <v>0</v>
      </c>
      <c r="X467" s="123">
        <v>663</v>
      </c>
      <c r="Y467" s="123">
        <v>0</v>
      </c>
      <c r="Z467" s="123">
        <v>0</v>
      </c>
      <c r="AA467" s="123">
        <v>0</v>
      </c>
      <c r="AB467" s="123">
        <v>0</v>
      </c>
      <c r="AC467" s="123">
        <v>65</v>
      </c>
      <c r="AD467" s="123">
        <v>20</v>
      </c>
      <c r="AE467" s="123">
        <v>0</v>
      </c>
      <c r="AF467" s="123">
        <v>85</v>
      </c>
      <c r="AG467" s="123">
        <v>0</v>
      </c>
      <c r="AH467" s="123">
        <v>0</v>
      </c>
      <c r="AI467" s="123">
        <v>0</v>
      </c>
      <c r="AJ467" s="123">
        <v>500</v>
      </c>
      <c r="AK467" s="123">
        <v>0</v>
      </c>
      <c r="AL467" s="123">
        <v>0</v>
      </c>
      <c r="AM467" s="123">
        <v>0</v>
      </c>
      <c r="AN467" s="123">
        <v>0</v>
      </c>
      <c r="AO467" s="123">
        <v>0</v>
      </c>
      <c r="AP467" s="123">
        <v>350</v>
      </c>
      <c r="AQ467" s="123">
        <v>0</v>
      </c>
      <c r="AR467" s="123">
        <v>53</v>
      </c>
      <c r="AS467" s="123">
        <v>0</v>
      </c>
      <c r="AT467" s="123">
        <v>0</v>
      </c>
      <c r="AU467" s="123">
        <v>0</v>
      </c>
      <c r="AV467" s="123">
        <v>164</v>
      </c>
      <c r="AW467" s="123">
        <v>0</v>
      </c>
      <c r="AX467" s="123">
        <v>30</v>
      </c>
      <c r="AY467" s="123">
        <v>0</v>
      </c>
      <c r="AZ467" s="123">
        <v>20</v>
      </c>
      <c r="BA467" s="123">
        <v>30</v>
      </c>
      <c r="BB467" s="123">
        <v>0</v>
      </c>
      <c r="BC467" s="123">
        <v>0</v>
      </c>
      <c r="BD467" s="123">
        <v>0</v>
      </c>
      <c r="BE467" s="123">
        <v>20</v>
      </c>
      <c r="BF467" s="123">
        <v>20</v>
      </c>
      <c r="BG467" s="123">
        <v>0</v>
      </c>
      <c r="BH467" s="123">
        <v>10</v>
      </c>
      <c r="BI467" s="49"/>
      <c r="BJ467" s="166"/>
      <c r="BK467" s="166"/>
      <c r="BL467" s="166"/>
      <c r="BM467" s="149">
        <v>0</v>
      </c>
    </row>
    <row r="468" spans="2:65" ht="18" hidden="1" customHeight="1" outlineLevel="3">
      <c r="B468" s="166" t="s">
        <v>818</v>
      </c>
      <c r="C468" s="166" t="s">
        <v>1132</v>
      </c>
      <c r="D468" s="166" t="s">
        <v>473</v>
      </c>
      <c r="E468" s="167" t="s">
        <v>474</v>
      </c>
      <c r="F468" s="166" t="s">
        <v>319</v>
      </c>
      <c r="G468" s="49"/>
      <c r="H468" s="55">
        <v>1434</v>
      </c>
      <c r="I468" s="55"/>
      <c r="J468" s="50">
        <v>1434</v>
      </c>
      <c r="K468" s="49"/>
      <c r="L468" s="152"/>
      <c r="M468" s="55"/>
      <c r="N468" s="49">
        <v>1414</v>
      </c>
      <c r="O468" s="50"/>
      <c r="P468" s="50">
        <v>1414</v>
      </c>
      <c r="Q468" s="49"/>
      <c r="R468" s="152"/>
      <c r="S468" s="123">
        <v>19</v>
      </c>
      <c r="T468" s="123">
        <v>0</v>
      </c>
      <c r="U468" s="123">
        <v>0</v>
      </c>
      <c r="V468" s="123">
        <v>0</v>
      </c>
      <c r="W468" s="123">
        <v>0</v>
      </c>
      <c r="X468" s="123">
        <v>287</v>
      </c>
      <c r="Y468" s="123">
        <v>0</v>
      </c>
      <c r="Z468" s="123">
        <v>0</v>
      </c>
      <c r="AA468" s="123">
        <v>0</v>
      </c>
      <c r="AB468" s="123">
        <v>0</v>
      </c>
      <c r="AC468" s="123">
        <v>100</v>
      </c>
      <c r="AD468" s="123">
        <v>30</v>
      </c>
      <c r="AE468" s="123">
        <v>0</v>
      </c>
      <c r="AF468" s="123">
        <v>55</v>
      </c>
      <c r="AG468" s="123">
        <v>20</v>
      </c>
      <c r="AH468" s="123">
        <v>0</v>
      </c>
      <c r="AI468" s="123">
        <v>0</v>
      </c>
      <c r="AJ468" s="123">
        <v>375</v>
      </c>
      <c r="AK468" s="123">
        <v>0</v>
      </c>
      <c r="AL468" s="123">
        <v>0</v>
      </c>
      <c r="AM468" s="123">
        <v>0</v>
      </c>
      <c r="AN468" s="123">
        <v>0</v>
      </c>
      <c r="AO468" s="123">
        <v>0</v>
      </c>
      <c r="AP468" s="123">
        <v>157</v>
      </c>
      <c r="AQ468" s="123">
        <v>0</v>
      </c>
      <c r="AR468" s="123">
        <v>46</v>
      </c>
      <c r="AS468" s="123">
        <v>0</v>
      </c>
      <c r="AT468" s="123">
        <v>0</v>
      </c>
      <c r="AU468" s="123">
        <v>0</v>
      </c>
      <c r="AV468" s="123">
        <v>200</v>
      </c>
      <c r="AW468" s="123">
        <v>0</v>
      </c>
      <c r="AX468" s="123">
        <v>20</v>
      </c>
      <c r="AY468" s="123">
        <v>0</v>
      </c>
      <c r="AZ468" s="123">
        <v>40</v>
      </c>
      <c r="BA468" s="123">
        <v>25</v>
      </c>
      <c r="BB468" s="123">
        <v>0</v>
      </c>
      <c r="BC468" s="123">
        <v>0</v>
      </c>
      <c r="BD468" s="123">
        <v>0</v>
      </c>
      <c r="BE468" s="123">
        <v>40</v>
      </c>
      <c r="BF468" s="123">
        <v>10</v>
      </c>
      <c r="BG468" s="123">
        <v>0</v>
      </c>
      <c r="BH468" s="123">
        <v>10</v>
      </c>
      <c r="BI468" s="49"/>
      <c r="BJ468" s="166"/>
      <c r="BK468" s="166"/>
      <c r="BL468" s="166"/>
      <c r="BM468" s="149">
        <v>0</v>
      </c>
    </row>
    <row r="469" spans="2:65" ht="18" hidden="1" customHeight="1" outlineLevel="3">
      <c r="B469" s="166" t="s">
        <v>818</v>
      </c>
      <c r="C469" s="166" t="s">
        <v>164</v>
      </c>
      <c r="D469" s="166" t="s">
        <v>226</v>
      </c>
      <c r="E469" s="167" t="s">
        <v>89</v>
      </c>
      <c r="F469" s="166" t="s">
        <v>1214</v>
      </c>
      <c r="G469" s="49"/>
      <c r="H469" s="55">
        <v>2517</v>
      </c>
      <c r="I469" s="55"/>
      <c r="J469" s="50">
        <v>2517</v>
      </c>
      <c r="K469" s="49"/>
      <c r="L469" s="152"/>
      <c r="M469" s="55"/>
      <c r="N469" s="49">
        <v>2457</v>
      </c>
      <c r="O469" s="50"/>
      <c r="P469" s="50">
        <v>2457</v>
      </c>
      <c r="Q469" s="49"/>
      <c r="R469" s="152"/>
      <c r="S469" s="123">
        <v>100</v>
      </c>
      <c r="T469" s="123">
        <v>0</v>
      </c>
      <c r="U469" s="123">
        <v>0</v>
      </c>
      <c r="V469" s="123">
        <v>0</v>
      </c>
      <c r="W469" s="123">
        <v>0</v>
      </c>
      <c r="X469" s="123">
        <v>267</v>
      </c>
      <c r="Y469" s="123">
        <v>0</v>
      </c>
      <c r="Z469" s="123">
        <v>0</v>
      </c>
      <c r="AA469" s="123">
        <v>0</v>
      </c>
      <c r="AB469" s="123">
        <v>0</v>
      </c>
      <c r="AC469" s="123">
        <v>80</v>
      </c>
      <c r="AD469" s="123">
        <v>0</v>
      </c>
      <c r="AE469" s="123">
        <v>0</v>
      </c>
      <c r="AF469" s="123">
        <v>135</v>
      </c>
      <c r="AG469" s="123">
        <v>0</v>
      </c>
      <c r="AH469" s="123">
        <v>0</v>
      </c>
      <c r="AI469" s="123">
        <v>0</v>
      </c>
      <c r="AJ469" s="123">
        <v>928</v>
      </c>
      <c r="AK469" s="123">
        <v>0</v>
      </c>
      <c r="AL469" s="123">
        <v>0</v>
      </c>
      <c r="AM469" s="123">
        <v>0</v>
      </c>
      <c r="AN469" s="123">
        <v>0</v>
      </c>
      <c r="AO469" s="123">
        <v>0</v>
      </c>
      <c r="AP469" s="123">
        <v>200</v>
      </c>
      <c r="AQ469" s="123">
        <v>0</v>
      </c>
      <c r="AR469" s="123">
        <v>57</v>
      </c>
      <c r="AS469" s="123">
        <v>0</v>
      </c>
      <c r="AT469" s="123">
        <v>0</v>
      </c>
      <c r="AU469" s="123">
        <v>0</v>
      </c>
      <c r="AV469" s="123">
        <v>550</v>
      </c>
      <c r="AW469" s="123">
        <v>0</v>
      </c>
      <c r="AX469" s="123">
        <v>20</v>
      </c>
      <c r="AY469" s="123">
        <v>0</v>
      </c>
      <c r="AZ469" s="123">
        <v>10</v>
      </c>
      <c r="BA469" s="123">
        <v>40</v>
      </c>
      <c r="BB469" s="123">
        <v>20</v>
      </c>
      <c r="BC469" s="123">
        <v>0</v>
      </c>
      <c r="BD469" s="123">
        <v>0</v>
      </c>
      <c r="BE469" s="123">
        <v>50</v>
      </c>
      <c r="BF469" s="123">
        <v>40</v>
      </c>
      <c r="BG469" s="123">
        <v>0</v>
      </c>
      <c r="BH469" s="123">
        <v>20</v>
      </c>
      <c r="BI469" s="49"/>
      <c r="BJ469" s="166"/>
      <c r="BK469" s="166"/>
      <c r="BL469" s="166"/>
      <c r="BM469" s="149">
        <v>0</v>
      </c>
    </row>
    <row r="470" spans="2:65" ht="18" hidden="1" customHeight="1" outlineLevel="3">
      <c r="B470" s="166" t="s">
        <v>818</v>
      </c>
      <c r="C470" s="166" t="s">
        <v>191</v>
      </c>
      <c r="D470" s="166" t="s">
        <v>227</v>
      </c>
      <c r="E470" s="167" t="s">
        <v>183</v>
      </c>
      <c r="F470" s="166" t="s">
        <v>823</v>
      </c>
      <c r="G470" s="49"/>
      <c r="H470" s="55">
        <v>2582</v>
      </c>
      <c r="I470" s="55"/>
      <c r="J470" s="50">
        <v>2582</v>
      </c>
      <c r="K470" s="49"/>
      <c r="L470" s="152"/>
      <c r="M470" s="55"/>
      <c r="N470" s="49">
        <v>2552</v>
      </c>
      <c r="O470" s="50"/>
      <c r="P470" s="50">
        <v>2552</v>
      </c>
      <c r="Q470" s="49"/>
      <c r="R470" s="152"/>
      <c r="S470" s="123">
        <v>0</v>
      </c>
      <c r="T470" s="123">
        <v>0</v>
      </c>
      <c r="U470" s="123">
        <v>0</v>
      </c>
      <c r="V470" s="123">
        <v>0</v>
      </c>
      <c r="W470" s="123">
        <v>0</v>
      </c>
      <c r="X470" s="123">
        <v>610</v>
      </c>
      <c r="Y470" s="123">
        <v>0</v>
      </c>
      <c r="Z470" s="123">
        <v>0</v>
      </c>
      <c r="AA470" s="123">
        <v>0</v>
      </c>
      <c r="AB470" s="123">
        <v>0</v>
      </c>
      <c r="AC470" s="123">
        <v>120</v>
      </c>
      <c r="AD470" s="123">
        <v>15</v>
      </c>
      <c r="AE470" s="123">
        <v>0</v>
      </c>
      <c r="AF470" s="123">
        <v>90</v>
      </c>
      <c r="AG470" s="123">
        <v>0</v>
      </c>
      <c r="AH470" s="123">
        <v>0</v>
      </c>
      <c r="AI470" s="123">
        <v>0</v>
      </c>
      <c r="AJ470" s="123">
        <v>500</v>
      </c>
      <c r="AK470" s="123">
        <v>0</v>
      </c>
      <c r="AL470" s="123">
        <v>0</v>
      </c>
      <c r="AM470" s="123">
        <v>0</v>
      </c>
      <c r="AN470" s="123">
        <v>0</v>
      </c>
      <c r="AO470" s="123">
        <v>0</v>
      </c>
      <c r="AP470" s="123">
        <v>550</v>
      </c>
      <c r="AQ470" s="123">
        <v>0</v>
      </c>
      <c r="AR470" s="123">
        <v>57</v>
      </c>
      <c r="AS470" s="123">
        <v>0</v>
      </c>
      <c r="AT470" s="123">
        <v>0</v>
      </c>
      <c r="AU470" s="123">
        <v>0</v>
      </c>
      <c r="AV470" s="123">
        <v>550</v>
      </c>
      <c r="AW470" s="123">
        <v>0</v>
      </c>
      <c r="AX470" s="123">
        <v>15</v>
      </c>
      <c r="AY470" s="123">
        <v>0</v>
      </c>
      <c r="AZ470" s="123">
        <v>15</v>
      </c>
      <c r="BA470" s="123">
        <v>0</v>
      </c>
      <c r="BB470" s="123">
        <v>0</v>
      </c>
      <c r="BC470" s="123">
        <v>0</v>
      </c>
      <c r="BD470" s="123">
        <v>0</v>
      </c>
      <c r="BE470" s="123">
        <v>30</v>
      </c>
      <c r="BF470" s="123">
        <v>20</v>
      </c>
      <c r="BG470" s="123">
        <v>0</v>
      </c>
      <c r="BH470" s="123">
        <v>10</v>
      </c>
      <c r="BI470" s="49"/>
      <c r="BJ470" s="166"/>
      <c r="BK470" s="166"/>
      <c r="BL470" s="166"/>
      <c r="BM470" s="149">
        <v>0</v>
      </c>
    </row>
    <row r="471" spans="2:65" ht="18" hidden="1" customHeight="1" outlineLevel="3">
      <c r="B471" s="166" t="s">
        <v>818</v>
      </c>
      <c r="C471" s="166" t="s">
        <v>1131</v>
      </c>
      <c r="D471" s="166" t="s">
        <v>1215</v>
      </c>
      <c r="E471" s="167" t="s">
        <v>1216</v>
      </c>
      <c r="F471" s="166" t="s">
        <v>1217</v>
      </c>
      <c r="G471" s="49"/>
      <c r="H471" s="55">
        <v>1867</v>
      </c>
      <c r="I471" s="55"/>
      <c r="J471" s="50">
        <v>1867</v>
      </c>
      <c r="K471" s="49"/>
      <c r="L471" s="152"/>
      <c r="M471" s="55"/>
      <c r="N471" s="49">
        <v>1847</v>
      </c>
      <c r="O471" s="50"/>
      <c r="P471" s="50">
        <v>1847</v>
      </c>
      <c r="Q471" s="49"/>
      <c r="R471" s="152"/>
      <c r="S471" s="123">
        <v>0</v>
      </c>
      <c r="T471" s="123">
        <v>0</v>
      </c>
      <c r="U471" s="123">
        <v>0</v>
      </c>
      <c r="V471" s="123">
        <v>0</v>
      </c>
      <c r="W471" s="123">
        <v>0</v>
      </c>
      <c r="X471" s="123">
        <v>580</v>
      </c>
      <c r="Y471" s="123">
        <v>0</v>
      </c>
      <c r="Z471" s="123">
        <v>0</v>
      </c>
      <c r="AA471" s="123">
        <v>0</v>
      </c>
      <c r="AB471" s="123">
        <v>0</v>
      </c>
      <c r="AC471" s="123">
        <v>40</v>
      </c>
      <c r="AD471" s="123">
        <v>0</v>
      </c>
      <c r="AE471" s="123">
        <v>0</v>
      </c>
      <c r="AF471" s="123">
        <v>29</v>
      </c>
      <c r="AG471" s="123">
        <v>0</v>
      </c>
      <c r="AH471" s="123">
        <v>0</v>
      </c>
      <c r="AI471" s="123">
        <v>0</v>
      </c>
      <c r="AJ471" s="123">
        <v>550</v>
      </c>
      <c r="AK471" s="123">
        <v>0</v>
      </c>
      <c r="AL471" s="123">
        <v>0</v>
      </c>
      <c r="AM471" s="123">
        <v>0</v>
      </c>
      <c r="AN471" s="123">
        <v>0</v>
      </c>
      <c r="AO471" s="123">
        <v>0</v>
      </c>
      <c r="AP471" s="123">
        <v>350</v>
      </c>
      <c r="AQ471" s="123">
        <v>0</v>
      </c>
      <c r="AR471" s="123">
        <v>23</v>
      </c>
      <c r="AS471" s="123">
        <v>0</v>
      </c>
      <c r="AT471" s="123">
        <v>0</v>
      </c>
      <c r="AU471" s="123">
        <v>0</v>
      </c>
      <c r="AV471" s="123">
        <v>220</v>
      </c>
      <c r="AW471" s="123">
        <v>0</v>
      </c>
      <c r="AX471" s="123">
        <v>10</v>
      </c>
      <c r="AY471" s="123">
        <v>0</v>
      </c>
      <c r="AZ471" s="123">
        <v>0</v>
      </c>
      <c r="BA471" s="123">
        <v>35</v>
      </c>
      <c r="BB471" s="123">
        <v>0</v>
      </c>
      <c r="BC471" s="123">
        <v>0</v>
      </c>
      <c r="BD471" s="123">
        <v>0</v>
      </c>
      <c r="BE471" s="123">
        <v>10</v>
      </c>
      <c r="BF471" s="123">
        <v>10</v>
      </c>
      <c r="BG471" s="123">
        <v>0</v>
      </c>
      <c r="BH471" s="123">
        <v>10</v>
      </c>
      <c r="BI471" s="49"/>
      <c r="BJ471" s="166"/>
      <c r="BK471" s="166"/>
      <c r="BL471" s="166"/>
      <c r="BM471" s="149">
        <v>0</v>
      </c>
    </row>
    <row r="472" spans="2:65" ht="18" hidden="1" customHeight="1" outlineLevel="3">
      <c r="B472" s="166" t="s">
        <v>818</v>
      </c>
      <c r="C472" s="166" t="s">
        <v>1131</v>
      </c>
      <c r="D472" s="166" t="s">
        <v>225</v>
      </c>
      <c r="E472" s="167" t="s">
        <v>182</v>
      </c>
      <c r="F472" s="166" t="s">
        <v>819</v>
      </c>
      <c r="G472" s="49"/>
      <c r="H472" s="55">
        <v>0</v>
      </c>
      <c r="I472" s="55"/>
      <c r="J472" s="50">
        <v>0</v>
      </c>
      <c r="K472" s="49"/>
      <c r="L472" s="152"/>
      <c r="M472" s="55"/>
      <c r="N472" s="49">
        <v>0</v>
      </c>
      <c r="O472" s="50"/>
      <c r="P472" s="50">
        <v>0</v>
      </c>
      <c r="Q472" s="49"/>
      <c r="R472" s="152"/>
      <c r="S472" s="123">
        <v>0</v>
      </c>
      <c r="T472" s="123">
        <v>0</v>
      </c>
      <c r="U472" s="123">
        <v>0</v>
      </c>
      <c r="V472" s="123">
        <v>0</v>
      </c>
      <c r="W472" s="123">
        <v>0</v>
      </c>
      <c r="X472" s="123">
        <v>0</v>
      </c>
      <c r="Y472" s="123">
        <v>0</v>
      </c>
      <c r="Z472" s="123">
        <v>0</v>
      </c>
      <c r="AA472" s="123">
        <v>0</v>
      </c>
      <c r="AB472" s="123">
        <v>0</v>
      </c>
      <c r="AC472" s="123">
        <v>0</v>
      </c>
      <c r="AD472" s="123">
        <v>0</v>
      </c>
      <c r="AE472" s="123">
        <v>0</v>
      </c>
      <c r="AF472" s="123">
        <v>0</v>
      </c>
      <c r="AG472" s="123">
        <v>0</v>
      </c>
      <c r="AH472" s="123">
        <v>0</v>
      </c>
      <c r="AI472" s="123">
        <v>0</v>
      </c>
      <c r="AJ472" s="123">
        <v>0</v>
      </c>
      <c r="AK472" s="123">
        <v>0</v>
      </c>
      <c r="AL472" s="123">
        <v>0</v>
      </c>
      <c r="AM472" s="123">
        <v>0</v>
      </c>
      <c r="AN472" s="123">
        <v>0</v>
      </c>
      <c r="AO472" s="123">
        <v>0</v>
      </c>
      <c r="AP472" s="123">
        <v>0</v>
      </c>
      <c r="AQ472" s="123">
        <v>0</v>
      </c>
      <c r="AR472" s="123">
        <v>0</v>
      </c>
      <c r="AS472" s="123">
        <v>0</v>
      </c>
      <c r="AT472" s="123">
        <v>0</v>
      </c>
      <c r="AU472" s="123">
        <v>0</v>
      </c>
      <c r="AV472" s="123">
        <v>0</v>
      </c>
      <c r="AW472" s="123">
        <v>0</v>
      </c>
      <c r="AX472" s="123">
        <v>0</v>
      </c>
      <c r="AY472" s="123">
        <v>0</v>
      </c>
      <c r="AZ472" s="123">
        <v>0</v>
      </c>
      <c r="BA472" s="123">
        <v>0</v>
      </c>
      <c r="BB472" s="123">
        <v>0</v>
      </c>
      <c r="BC472" s="123">
        <v>0</v>
      </c>
      <c r="BD472" s="123">
        <v>0</v>
      </c>
      <c r="BE472" s="123">
        <v>0</v>
      </c>
      <c r="BF472" s="123">
        <v>0</v>
      </c>
      <c r="BG472" s="123">
        <v>0</v>
      </c>
      <c r="BH472" s="123">
        <v>0</v>
      </c>
      <c r="BI472" s="49"/>
      <c r="BJ472" s="166"/>
      <c r="BK472" s="166"/>
      <c r="BL472" s="166"/>
      <c r="BM472" s="149">
        <v>0</v>
      </c>
    </row>
    <row r="473" spans="2:65" ht="18" hidden="1" customHeight="1" outlineLevel="2">
      <c r="B473" s="158" t="s">
        <v>818</v>
      </c>
      <c r="C473" s="158"/>
      <c r="D473" s="158"/>
      <c r="E473" s="159" t="s">
        <v>824</v>
      </c>
      <c r="F473" s="158"/>
      <c r="G473" s="160"/>
      <c r="H473" s="160">
        <v>25386</v>
      </c>
      <c r="I473" s="160"/>
      <c r="J473" s="160">
        <v>25386</v>
      </c>
      <c r="K473" s="168"/>
      <c r="L473" s="161"/>
      <c r="M473" s="160"/>
      <c r="N473" s="160">
        <v>24976</v>
      </c>
      <c r="O473" s="160"/>
      <c r="P473" s="160">
        <v>24976</v>
      </c>
      <c r="Q473" s="168"/>
      <c r="R473" s="161"/>
      <c r="S473" s="160">
        <v>419</v>
      </c>
      <c r="T473" s="160">
        <v>0</v>
      </c>
      <c r="U473" s="160">
        <v>0</v>
      </c>
      <c r="V473" s="160">
        <v>0</v>
      </c>
      <c r="W473" s="160">
        <v>0</v>
      </c>
      <c r="X473" s="160">
        <v>5228</v>
      </c>
      <c r="Y473" s="160">
        <v>0</v>
      </c>
      <c r="Z473" s="160">
        <v>0</v>
      </c>
      <c r="AA473" s="160">
        <v>0</v>
      </c>
      <c r="AB473" s="160">
        <v>0</v>
      </c>
      <c r="AC473" s="160">
        <v>804</v>
      </c>
      <c r="AD473" s="160">
        <v>140</v>
      </c>
      <c r="AE473" s="160">
        <v>0</v>
      </c>
      <c r="AF473" s="160">
        <v>1045</v>
      </c>
      <c r="AG473" s="160">
        <v>80</v>
      </c>
      <c r="AH473" s="160">
        <v>0</v>
      </c>
      <c r="AI473" s="160">
        <v>0</v>
      </c>
      <c r="AJ473" s="160">
        <v>7758</v>
      </c>
      <c r="AK473" s="160">
        <v>0</v>
      </c>
      <c r="AL473" s="160">
        <v>0</v>
      </c>
      <c r="AM473" s="160">
        <v>0</v>
      </c>
      <c r="AN473" s="160">
        <v>0</v>
      </c>
      <c r="AO473" s="160">
        <v>0</v>
      </c>
      <c r="AP473" s="160">
        <v>3473</v>
      </c>
      <c r="AQ473" s="160">
        <v>0</v>
      </c>
      <c r="AR473" s="160">
        <v>563</v>
      </c>
      <c r="AS473" s="160">
        <v>0</v>
      </c>
      <c r="AT473" s="160">
        <v>0</v>
      </c>
      <c r="AU473" s="160">
        <v>0</v>
      </c>
      <c r="AV473" s="160">
        <v>4596</v>
      </c>
      <c r="AW473" s="160">
        <v>0</v>
      </c>
      <c r="AX473" s="160">
        <v>145</v>
      </c>
      <c r="AY473" s="160">
        <v>0</v>
      </c>
      <c r="AZ473" s="160">
        <v>195</v>
      </c>
      <c r="BA473" s="160">
        <v>250</v>
      </c>
      <c r="BB473" s="160">
        <v>30</v>
      </c>
      <c r="BC473" s="160">
        <v>0</v>
      </c>
      <c r="BD473" s="160">
        <v>0</v>
      </c>
      <c r="BE473" s="160">
        <v>250</v>
      </c>
      <c r="BF473" s="160">
        <v>250</v>
      </c>
      <c r="BG473" s="160">
        <v>0</v>
      </c>
      <c r="BH473" s="160">
        <v>160</v>
      </c>
      <c r="BI473" s="160"/>
      <c r="BJ473" s="161"/>
      <c r="BK473" s="160"/>
      <c r="BL473" s="161"/>
      <c r="BM473" s="149">
        <v>0</v>
      </c>
    </row>
    <row r="474" spans="2:65" ht="18" hidden="1" customHeight="1" outlineLevel="3">
      <c r="B474" s="166" t="s">
        <v>818</v>
      </c>
      <c r="C474" s="166" t="s">
        <v>1193</v>
      </c>
      <c r="D474" s="166" t="s">
        <v>469</v>
      </c>
      <c r="E474" s="167" t="s">
        <v>470</v>
      </c>
      <c r="F474" s="166" t="s">
        <v>825</v>
      </c>
      <c r="G474" s="49"/>
      <c r="H474" s="55">
        <v>107</v>
      </c>
      <c r="I474" s="55"/>
      <c r="J474" s="50">
        <v>107</v>
      </c>
      <c r="K474" s="49"/>
      <c r="L474" s="152"/>
      <c r="M474" s="55"/>
      <c r="N474" s="49">
        <v>107</v>
      </c>
      <c r="O474" s="50"/>
      <c r="P474" s="50">
        <v>107</v>
      </c>
      <c r="Q474" s="49"/>
      <c r="R474" s="152"/>
      <c r="S474" s="123">
        <v>0</v>
      </c>
      <c r="T474" s="123">
        <v>0</v>
      </c>
      <c r="U474" s="123">
        <v>0</v>
      </c>
      <c r="V474" s="123">
        <v>0</v>
      </c>
      <c r="W474" s="123">
        <v>0</v>
      </c>
      <c r="X474" s="123">
        <v>31</v>
      </c>
      <c r="Y474" s="123">
        <v>0</v>
      </c>
      <c r="Z474" s="123">
        <v>0</v>
      </c>
      <c r="AA474" s="123">
        <v>0</v>
      </c>
      <c r="AB474" s="123">
        <v>0</v>
      </c>
      <c r="AC474" s="123">
        <v>11</v>
      </c>
      <c r="AD474" s="123">
        <v>5</v>
      </c>
      <c r="AE474" s="123">
        <v>0</v>
      </c>
      <c r="AF474" s="123">
        <v>0</v>
      </c>
      <c r="AG474" s="123">
        <v>5</v>
      </c>
      <c r="AH474" s="123">
        <v>0</v>
      </c>
      <c r="AI474" s="123">
        <v>0</v>
      </c>
      <c r="AJ474" s="123">
        <v>10</v>
      </c>
      <c r="AK474" s="123">
        <v>0</v>
      </c>
      <c r="AL474" s="123">
        <v>0</v>
      </c>
      <c r="AM474" s="123">
        <v>0</v>
      </c>
      <c r="AN474" s="123">
        <v>0</v>
      </c>
      <c r="AO474" s="123">
        <v>0</v>
      </c>
      <c r="AP474" s="123">
        <v>20</v>
      </c>
      <c r="AQ474" s="123">
        <v>0</v>
      </c>
      <c r="AR474" s="123">
        <v>0</v>
      </c>
      <c r="AS474" s="123">
        <v>0</v>
      </c>
      <c r="AT474" s="123">
        <v>0</v>
      </c>
      <c r="AU474" s="123">
        <v>0</v>
      </c>
      <c r="AV474" s="123">
        <v>20</v>
      </c>
      <c r="AW474" s="123">
        <v>0</v>
      </c>
      <c r="AX474" s="123">
        <v>0</v>
      </c>
      <c r="AY474" s="123">
        <v>0</v>
      </c>
      <c r="AZ474" s="123">
        <v>5</v>
      </c>
      <c r="BA474" s="123">
        <v>0</v>
      </c>
      <c r="BB474" s="123">
        <v>0</v>
      </c>
      <c r="BC474" s="123">
        <v>0</v>
      </c>
      <c r="BD474" s="123">
        <v>0</v>
      </c>
      <c r="BE474" s="123">
        <v>0</v>
      </c>
      <c r="BF474" s="123">
        <v>0</v>
      </c>
      <c r="BG474" s="123">
        <v>0</v>
      </c>
      <c r="BH474" s="123">
        <v>0</v>
      </c>
      <c r="BI474" s="49"/>
      <c r="BJ474" s="166"/>
      <c r="BK474" s="166"/>
      <c r="BL474" s="166"/>
      <c r="BM474" s="149">
        <v>0</v>
      </c>
    </row>
    <row r="475" spans="2:65" ht="18" hidden="1" customHeight="1" outlineLevel="3">
      <c r="B475" s="166" t="s">
        <v>818</v>
      </c>
      <c r="C475" s="166" t="s">
        <v>1193</v>
      </c>
      <c r="D475" s="166" t="s">
        <v>471</v>
      </c>
      <c r="E475" s="167" t="s">
        <v>472</v>
      </c>
      <c r="F475" s="166" t="s">
        <v>826</v>
      </c>
      <c r="G475" s="49"/>
      <c r="H475" s="55">
        <v>139</v>
      </c>
      <c r="I475" s="55"/>
      <c r="J475" s="50">
        <v>139</v>
      </c>
      <c r="K475" s="49"/>
      <c r="L475" s="152"/>
      <c r="M475" s="55"/>
      <c r="N475" s="49">
        <v>139</v>
      </c>
      <c r="O475" s="50"/>
      <c r="P475" s="50">
        <v>139</v>
      </c>
      <c r="Q475" s="49"/>
      <c r="R475" s="152"/>
      <c r="S475" s="123">
        <v>19</v>
      </c>
      <c r="T475" s="123">
        <v>0</v>
      </c>
      <c r="U475" s="123">
        <v>0</v>
      </c>
      <c r="V475" s="123">
        <v>0</v>
      </c>
      <c r="W475" s="123">
        <v>0</v>
      </c>
      <c r="X475" s="123">
        <v>36</v>
      </c>
      <c r="Y475" s="123">
        <v>0</v>
      </c>
      <c r="Z475" s="123">
        <v>0</v>
      </c>
      <c r="AA475" s="123">
        <v>0</v>
      </c>
      <c r="AB475" s="123">
        <v>0</v>
      </c>
      <c r="AC475" s="123">
        <v>5</v>
      </c>
      <c r="AD475" s="123">
        <v>0</v>
      </c>
      <c r="AE475" s="123">
        <v>0</v>
      </c>
      <c r="AF475" s="123">
        <v>0</v>
      </c>
      <c r="AG475" s="123">
        <v>0</v>
      </c>
      <c r="AH475" s="123">
        <v>0</v>
      </c>
      <c r="AI475" s="123">
        <v>0</v>
      </c>
      <c r="AJ475" s="123">
        <v>20</v>
      </c>
      <c r="AK475" s="123">
        <v>0</v>
      </c>
      <c r="AL475" s="123">
        <v>0</v>
      </c>
      <c r="AM475" s="123">
        <v>0</v>
      </c>
      <c r="AN475" s="123">
        <v>0</v>
      </c>
      <c r="AO475" s="123">
        <v>0</v>
      </c>
      <c r="AP475" s="123">
        <v>35</v>
      </c>
      <c r="AQ475" s="123">
        <v>0</v>
      </c>
      <c r="AR475" s="123">
        <v>0</v>
      </c>
      <c r="AS475" s="123">
        <v>0</v>
      </c>
      <c r="AT475" s="123">
        <v>0</v>
      </c>
      <c r="AU475" s="123">
        <v>0</v>
      </c>
      <c r="AV475" s="123">
        <v>14</v>
      </c>
      <c r="AW475" s="123">
        <v>0</v>
      </c>
      <c r="AX475" s="123">
        <v>5</v>
      </c>
      <c r="AY475" s="123">
        <v>0</v>
      </c>
      <c r="AZ475" s="123">
        <v>5</v>
      </c>
      <c r="BA475" s="123">
        <v>0</v>
      </c>
      <c r="BB475" s="123">
        <v>0</v>
      </c>
      <c r="BC475" s="123">
        <v>0</v>
      </c>
      <c r="BD475" s="123">
        <v>0</v>
      </c>
      <c r="BE475" s="123">
        <v>0</v>
      </c>
      <c r="BF475" s="123">
        <v>0</v>
      </c>
      <c r="BG475" s="123">
        <v>0</v>
      </c>
      <c r="BH475" s="123">
        <v>0</v>
      </c>
      <c r="BI475" s="49"/>
      <c r="BJ475" s="166"/>
      <c r="BK475" s="166"/>
      <c r="BL475" s="166"/>
      <c r="BM475" s="149">
        <v>0</v>
      </c>
    </row>
    <row r="476" spans="2:65" ht="18" hidden="1" customHeight="1" outlineLevel="3">
      <c r="B476" s="166" t="s">
        <v>818</v>
      </c>
      <c r="C476" s="166" t="s">
        <v>1193</v>
      </c>
      <c r="D476" s="166" t="s">
        <v>669</v>
      </c>
      <c r="E476" s="167" t="s">
        <v>670</v>
      </c>
      <c r="F476" s="166" t="s">
        <v>827</v>
      </c>
      <c r="G476" s="49"/>
      <c r="H476" s="55">
        <v>103</v>
      </c>
      <c r="I476" s="55"/>
      <c r="J476" s="50">
        <v>103</v>
      </c>
      <c r="K476" s="49"/>
      <c r="L476" s="152"/>
      <c r="M476" s="55"/>
      <c r="N476" s="49">
        <v>103</v>
      </c>
      <c r="O476" s="50"/>
      <c r="P476" s="50">
        <v>103</v>
      </c>
      <c r="Q476" s="49"/>
      <c r="R476" s="152"/>
      <c r="S476" s="123">
        <v>0</v>
      </c>
      <c r="T476" s="123">
        <v>0</v>
      </c>
      <c r="U476" s="123">
        <v>0</v>
      </c>
      <c r="V476" s="123">
        <v>0</v>
      </c>
      <c r="W476" s="123">
        <v>0</v>
      </c>
      <c r="X476" s="123">
        <v>40</v>
      </c>
      <c r="Y476" s="123">
        <v>0</v>
      </c>
      <c r="Z476" s="123">
        <v>0</v>
      </c>
      <c r="AA476" s="123">
        <v>0</v>
      </c>
      <c r="AB476" s="123">
        <v>0</v>
      </c>
      <c r="AC476" s="123">
        <v>5</v>
      </c>
      <c r="AD476" s="123">
        <v>5</v>
      </c>
      <c r="AE476" s="123">
        <v>0</v>
      </c>
      <c r="AF476" s="123">
        <v>0</v>
      </c>
      <c r="AG476" s="123">
        <v>5</v>
      </c>
      <c r="AH476" s="123">
        <v>0</v>
      </c>
      <c r="AI476" s="123">
        <v>0</v>
      </c>
      <c r="AJ476" s="123">
        <v>10</v>
      </c>
      <c r="AK476" s="123">
        <v>0</v>
      </c>
      <c r="AL476" s="123">
        <v>0</v>
      </c>
      <c r="AM476" s="123">
        <v>0</v>
      </c>
      <c r="AN476" s="123">
        <v>0</v>
      </c>
      <c r="AO476" s="123">
        <v>0</v>
      </c>
      <c r="AP476" s="123">
        <v>23</v>
      </c>
      <c r="AQ476" s="123">
        <v>0</v>
      </c>
      <c r="AR476" s="123">
        <v>0</v>
      </c>
      <c r="AS476" s="123">
        <v>0</v>
      </c>
      <c r="AT476" s="123">
        <v>0</v>
      </c>
      <c r="AU476" s="123">
        <v>0</v>
      </c>
      <c r="AV476" s="123">
        <v>10</v>
      </c>
      <c r="AW476" s="123">
        <v>0</v>
      </c>
      <c r="AX476" s="123">
        <v>5</v>
      </c>
      <c r="AY476" s="123">
        <v>0</v>
      </c>
      <c r="AZ476" s="123">
        <v>0</v>
      </c>
      <c r="BA476" s="123">
        <v>0</v>
      </c>
      <c r="BB476" s="123">
        <v>0</v>
      </c>
      <c r="BC476" s="123">
        <v>0</v>
      </c>
      <c r="BD476" s="123">
        <v>0</v>
      </c>
      <c r="BE476" s="123">
        <v>0</v>
      </c>
      <c r="BF476" s="123">
        <v>0</v>
      </c>
      <c r="BG476" s="123">
        <v>0</v>
      </c>
      <c r="BH476" s="123">
        <v>0</v>
      </c>
      <c r="BI476" s="49"/>
      <c r="BJ476" s="166"/>
      <c r="BK476" s="166"/>
      <c r="BL476" s="166"/>
      <c r="BM476" s="149">
        <v>0</v>
      </c>
    </row>
    <row r="477" spans="2:65" ht="18" hidden="1" customHeight="1" outlineLevel="3">
      <c r="B477" s="166" t="s">
        <v>818</v>
      </c>
      <c r="C477" s="166" t="s">
        <v>1193</v>
      </c>
      <c r="D477" s="166" t="s">
        <v>671</v>
      </c>
      <c r="E477" s="167" t="s">
        <v>672</v>
      </c>
      <c r="F477" s="166" t="s">
        <v>828</v>
      </c>
      <c r="G477" s="49"/>
      <c r="H477" s="55">
        <v>0</v>
      </c>
      <c r="I477" s="55"/>
      <c r="J477" s="50">
        <v>0</v>
      </c>
      <c r="K477" s="49"/>
      <c r="L477" s="152"/>
      <c r="M477" s="55"/>
      <c r="N477" s="49">
        <v>0</v>
      </c>
      <c r="O477" s="50"/>
      <c r="P477" s="50">
        <v>0</v>
      </c>
      <c r="Q477" s="49"/>
      <c r="R477" s="152"/>
      <c r="S477" s="123">
        <v>0</v>
      </c>
      <c r="T477" s="123">
        <v>0</v>
      </c>
      <c r="U477" s="123">
        <v>0</v>
      </c>
      <c r="V477" s="123">
        <v>0</v>
      </c>
      <c r="W477" s="123">
        <v>0</v>
      </c>
      <c r="X477" s="123">
        <v>0</v>
      </c>
      <c r="Y477" s="123">
        <v>0</v>
      </c>
      <c r="Z477" s="123">
        <v>0</v>
      </c>
      <c r="AA477" s="123">
        <v>0</v>
      </c>
      <c r="AB477" s="123">
        <v>0</v>
      </c>
      <c r="AC477" s="123">
        <v>0</v>
      </c>
      <c r="AD477" s="123">
        <v>0</v>
      </c>
      <c r="AE477" s="123">
        <v>0</v>
      </c>
      <c r="AF477" s="123">
        <v>0</v>
      </c>
      <c r="AG477" s="123">
        <v>0</v>
      </c>
      <c r="AH477" s="123">
        <v>0</v>
      </c>
      <c r="AI477" s="123">
        <v>0</v>
      </c>
      <c r="AJ477" s="123">
        <v>0</v>
      </c>
      <c r="AK477" s="123">
        <v>0</v>
      </c>
      <c r="AL477" s="123">
        <v>0</v>
      </c>
      <c r="AM477" s="123">
        <v>0</v>
      </c>
      <c r="AN477" s="123">
        <v>0</v>
      </c>
      <c r="AO477" s="123">
        <v>0</v>
      </c>
      <c r="AP477" s="123">
        <v>0</v>
      </c>
      <c r="AQ477" s="123">
        <v>0</v>
      </c>
      <c r="AR477" s="123">
        <v>0</v>
      </c>
      <c r="AS477" s="123">
        <v>0</v>
      </c>
      <c r="AT477" s="123">
        <v>0</v>
      </c>
      <c r="AU477" s="123">
        <v>0</v>
      </c>
      <c r="AV477" s="123">
        <v>0</v>
      </c>
      <c r="AW477" s="123">
        <v>0</v>
      </c>
      <c r="AX477" s="123">
        <v>0</v>
      </c>
      <c r="AY477" s="123">
        <v>0</v>
      </c>
      <c r="AZ477" s="123">
        <v>0</v>
      </c>
      <c r="BA477" s="123">
        <v>0</v>
      </c>
      <c r="BB477" s="123">
        <v>0</v>
      </c>
      <c r="BC477" s="123">
        <v>0</v>
      </c>
      <c r="BD477" s="123">
        <v>0</v>
      </c>
      <c r="BE477" s="123">
        <v>0</v>
      </c>
      <c r="BF477" s="123">
        <v>0</v>
      </c>
      <c r="BG477" s="123">
        <v>0</v>
      </c>
      <c r="BH477" s="123">
        <v>0</v>
      </c>
      <c r="BI477" s="49"/>
      <c r="BJ477" s="166"/>
      <c r="BK477" s="166"/>
      <c r="BL477" s="166"/>
      <c r="BM477" s="149">
        <v>0</v>
      </c>
    </row>
    <row r="478" spans="2:65" ht="18" hidden="1" customHeight="1" outlineLevel="3">
      <c r="B478" s="166" t="s">
        <v>818</v>
      </c>
      <c r="C478" s="166" t="s">
        <v>1193</v>
      </c>
      <c r="D478" s="166" t="s">
        <v>606</v>
      </c>
      <c r="E478" s="167" t="s">
        <v>648</v>
      </c>
      <c r="F478" s="166" t="s">
        <v>829</v>
      </c>
      <c r="G478" s="49"/>
      <c r="H478" s="55">
        <v>120</v>
      </c>
      <c r="I478" s="55"/>
      <c r="J478" s="50">
        <v>120</v>
      </c>
      <c r="K478" s="49"/>
      <c r="L478" s="152"/>
      <c r="M478" s="55"/>
      <c r="N478" s="49">
        <v>120</v>
      </c>
      <c r="O478" s="50"/>
      <c r="P478" s="50">
        <v>120</v>
      </c>
      <c r="Q478" s="49"/>
      <c r="R478" s="152"/>
      <c r="S478" s="123">
        <v>9</v>
      </c>
      <c r="T478" s="123">
        <v>0</v>
      </c>
      <c r="U478" s="123">
        <v>0</v>
      </c>
      <c r="V478" s="123">
        <v>0</v>
      </c>
      <c r="W478" s="123">
        <v>0</v>
      </c>
      <c r="X478" s="123">
        <v>5</v>
      </c>
      <c r="Y478" s="123">
        <v>0</v>
      </c>
      <c r="Z478" s="123">
        <v>0</v>
      </c>
      <c r="AA478" s="123">
        <v>0</v>
      </c>
      <c r="AB478" s="123">
        <v>0</v>
      </c>
      <c r="AC478" s="123">
        <v>5</v>
      </c>
      <c r="AD478" s="123">
        <v>0</v>
      </c>
      <c r="AE478" s="123">
        <v>0</v>
      </c>
      <c r="AF478" s="123">
        <v>0</v>
      </c>
      <c r="AG478" s="123">
        <v>25</v>
      </c>
      <c r="AH478" s="123">
        <v>0</v>
      </c>
      <c r="AI478" s="123">
        <v>0</v>
      </c>
      <c r="AJ478" s="123">
        <v>50</v>
      </c>
      <c r="AK478" s="123">
        <v>0</v>
      </c>
      <c r="AL478" s="123">
        <v>0</v>
      </c>
      <c r="AM478" s="123">
        <v>0</v>
      </c>
      <c r="AN478" s="123">
        <v>0</v>
      </c>
      <c r="AO478" s="123">
        <v>0</v>
      </c>
      <c r="AP478" s="123">
        <v>5</v>
      </c>
      <c r="AQ478" s="123">
        <v>0</v>
      </c>
      <c r="AR478" s="123">
        <v>0</v>
      </c>
      <c r="AS478" s="123">
        <v>0</v>
      </c>
      <c r="AT478" s="123">
        <v>0</v>
      </c>
      <c r="AU478" s="123">
        <v>0</v>
      </c>
      <c r="AV478" s="123">
        <v>16</v>
      </c>
      <c r="AW478" s="123">
        <v>0</v>
      </c>
      <c r="AX478" s="123">
        <v>0</v>
      </c>
      <c r="AY478" s="123">
        <v>0</v>
      </c>
      <c r="AZ478" s="123">
        <v>5</v>
      </c>
      <c r="BA478" s="123">
        <v>0</v>
      </c>
      <c r="BB478" s="123">
        <v>0</v>
      </c>
      <c r="BC478" s="123">
        <v>0</v>
      </c>
      <c r="BD478" s="123">
        <v>0</v>
      </c>
      <c r="BE478" s="123">
        <v>0</v>
      </c>
      <c r="BF478" s="123">
        <v>0</v>
      </c>
      <c r="BG478" s="123">
        <v>0</v>
      </c>
      <c r="BH478" s="123">
        <v>0</v>
      </c>
      <c r="BI478" s="49"/>
      <c r="BJ478" s="166"/>
      <c r="BK478" s="166"/>
      <c r="BL478" s="166"/>
      <c r="BM478" s="149">
        <v>0</v>
      </c>
    </row>
    <row r="479" spans="2:65" ht="18" hidden="1" customHeight="1" outlineLevel="3">
      <c r="B479" s="166" t="s">
        <v>818</v>
      </c>
      <c r="C479" s="166" t="s">
        <v>1193</v>
      </c>
      <c r="D479" s="166" t="s">
        <v>607</v>
      </c>
      <c r="E479" s="167" t="s">
        <v>649</v>
      </c>
      <c r="F479" s="166" t="s">
        <v>830</v>
      </c>
      <c r="G479" s="49"/>
      <c r="H479" s="55">
        <v>103</v>
      </c>
      <c r="I479" s="55"/>
      <c r="J479" s="50">
        <v>103</v>
      </c>
      <c r="K479" s="49"/>
      <c r="L479" s="152"/>
      <c r="M479" s="55"/>
      <c r="N479" s="49">
        <v>103</v>
      </c>
      <c r="O479" s="50"/>
      <c r="P479" s="50">
        <v>103</v>
      </c>
      <c r="Q479" s="49"/>
      <c r="R479" s="152"/>
      <c r="S479" s="123">
        <v>0</v>
      </c>
      <c r="T479" s="123">
        <v>0</v>
      </c>
      <c r="U479" s="123">
        <v>0</v>
      </c>
      <c r="V479" s="123">
        <v>0</v>
      </c>
      <c r="W479" s="123">
        <v>0</v>
      </c>
      <c r="X479" s="123">
        <v>39</v>
      </c>
      <c r="Y479" s="123">
        <v>0</v>
      </c>
      <c r="Z479" s="123">
        <v>0</v>
      </c>
      <c r="AA479" s="123">
        <v>0</v>
      </c>
      <c r="AB479" s="123">
        <v>0</v>
      </c>
      <c r="AC479" s="123">
        <v>5</v>
      </c>
      <c r="AD479" s="123">
        <v>5</v>
      </c>
      <c r="AE479" s="123">
        <v>0</v>
      </c>
      <c r="AF479" s="123">
        <v>0</v>
      </c>
      <c r="AG479" s="123">
        <v>5</v>
      </c>
      <c r="AH479" s="123">
        <v>0</v>
      </c>
      <c r="AI479" s="123">
        <v>0</v>
      </c>
      <c r="AJ479" s="123">
        <v>10</v>
      </c>
      <c r="AK479" s="123">
        <v>0</v>
      </c>
      <c r="AL479" s="123">
        <v>0</v>
      </c>
      <c r="AM479" s="123">
        <v>0</v>
      </c>
      <c r="AN479" s="123">
        <v>0</v>
      </c>
      <c r="AO479" s="123">
        <v>0</v>
      </c>
      <c r="AP479" s="123">
        <v>20</v>
      </c>
      <c r="AQ479" s="123">
        <v>0</v>
      </c>
      <c r="AR479" s="123">
        <v>0</v>
      </c>
      <c r="AS479" s="123">
        <v>0</v>
      </c>
      <c r="AT479" s="123">
        <v>0</v>
      </c>
      <c r="AU479" s="123">
        <v>0</v>
      </c>
      <c r="AV479" s="123">
        <v>9</v>
      </c>
      <c r="AW479" s="123">
        <v>0</v>
      </c>
      <c r="AX479" s="123">
        <v>5</v>
      </c>
      <c r="AY479" s="123">
        <v>0</v>
      </c>
      <c r="AZ479" s="123">
        <v>5</v>
      </c>
      <c r="BA479" s="123">
        <v>0</v>
      </c>
      <c r="BB479" s="123">
        <v>0</v>
      </c>
      <c r="BC479" s="123">
        <v>0</v>
      </c>
      <c r="BD479" s="123">
        <v>0</v>
      </c>
      <c r="BE479" s="123">
        <v>0</v>
      </c>
      <c r="BF479" s="123">
        <v>0</v>
      </c>
      <c r="BG479" s="123">
        <v>0</v>
      </c>
      <c r="BH479" s="123">
        <v>0</v>
      </c>
      <c r="BI479" s="49"/>
      <c r="BJ479" s="166"/>
      <c r="BK479" s="166"/>
      <c r="BL479" s="166"/>
      <c r="BM479" s="149">
        <v>0</v>
      </c>
    </row>
    <row r="480" spans="2:65" ht="18" hidden="1" customHeight="1" outlineLevel="3">
      <c r="B480" s="166" t="s">
        <v>818</v>
      </c>
      <c r="C480" s="166" t="s">
        <v>1193</v>
      </c>
      <c r="D480" s="166" t="s">
        <v>691</v>
      </c>
      <c r="E480" s="167" t="s">
        <v>699</v>
      </c>
      <c r="F480" s="166" t="s">
        <v>831</v>
      </c>
      <c r="G480" s="49"/>
      <c r="H480" s="55">
        <v>103</v>
      </c>
      <c r="I480" s="55"/>
      <c r="J480" s="50">
        <v>103</v>
      </c>
      <c r="K480" s="49"/>
      <c r="L480" s="152"/>
      <c r="M480" s="55"/>
      <c r="N480" s="49">
        <v>103</v>
      </c>
      <c r="O480" s="50"/>
      <c r="P480" s="50">
        <v>103</v>
      </c>
      <c r="Q480" s="49"/>
      <c r="R480" s="152"/>
      <c r="S480" s="123">
        <v>0</v>
      </c>
      <c r="T480" s="123">
        <v>0</v>
      </c>
      <c r="U480" s="123">
        <v>0</v>
      </c>
      <c r="V480" s="123">
        <v>0</v>
      </c>
      <c r="W480" s="123">
        <v>0</v>
      </c>
      <c r="X480" s="123">
        <v>40</v>
      </c>
      <c r="Y480" s="123">
        <v>0</v>
      </c>
      <c r="Z480" s="123">
        <v>0</v>
      </c>
      <c r="AA480" s="123">
        <v>0</v>
      </c>
      <c r="AB480" s="123">
        <v>0</v>
      </c>
      <c r="AC480" s="123">
        <v>5</v>
      </c>
      <c r="AD480" s="123">
        <v>5</v>
      </c>
      <c r="AE480" s="123">
        <v>0</v>
      </c>
      <c r="AF480" s="123">
        <v>0</v>
      </c>
      <c r="AG480" s="123">
        <v>5</v>
      </c>
      <c r="AH480" s="123">
        <v>0</v>
      </c>
      <c r="AI480" s="123">
        <v>0</v>
      </c>
      <c r="AJ480" s="123">
        <v>10</v>
      </c>
      <c r="AK480" s="123">
        <v>0</v>
      </c>
      <c r="AL480" s="123">
        <v>0</v>
      </c>
      <c r="AM480" s="123">
        <v>0</v>
      </c>
      <c r="AN480" s="123">
        <v>0</v>
      </c>
      <c r="AO480" s="123">
        <v>0</v>
      </c>
      <c r="AP480" s="123">
        <v>23</v>
      </c>
      <c r="AQ480" s="123">
        <v>0</v>
      </c>
      <c r="AR480" s="123">
        <v>0</v>
      </c>
      <c r="AS480" s="123">
        <v>0</v>
      </c>
      <c r="AT480" s="123">
        <v>0</v>
      </c>
      <c r="AU480" s="123">
        <v>0</v>
      </c>
      <c r="AV480" s="123">
        <v>10</v>
      </c>
      <c r="AW480" s="123">
        <v>0</v>
      </c>
      <c r="AX480" s="123">
        <v>5</v>
      </c>
      <c r="AY480" s="123">
        <v>0</v>
      </c>
      <c r="AZ480" s="123">
        <v>0</v>
      </c>
      <c r="BA480" s="123">
        <v>0</v>
      </c>
      <c r="BB480" s="123">
        <v>0</v>
      </c>
      <c r="BC480" s="123">
        <v>0</v>
      </c>
      <c r="BD480" s="123">
        <v>0</v>
      </c>
      <c r="BE480" s="123">
        <v>0</v>
      </c>
      <c r="BF480" s="123">
        <v>0</v>
      </c>
      <c r="BG480" s="123">
        <v>0</v>
      </c>
      <c r="BH480" s="123">
        <v>0</v>
      </c>
      <c r="BI480" s="49"/>
      <c r="BJ480" s="166"/>
      <c r="BK480" s="166"/>
      <c r="BL480" s="166"/>
      <c r="BM480" s="149">
        <v>0</v>
      </c>
    </row>
    <row r="481" spans="2:65" ht="18" hidden="1" customHeight="1" outlineLevel="3">
      <c r="B481" s="166" t="s">
        <v>818</v>
      </c>
      <c r="C481" s="166" t="s">
        <v>1193</v>
      </c>
      <c r="D481" s="166" t="s">
        <v>755</v>
      </c>
      <c r="E481" s="167" t="s">
        <v>772</v>
      </c>
      <c r="F481" s="166" t="s">
        <v>832</v>
      </c>
      <c r="G481" s="49"/>
      <c r="H481" s="55">
        <v>103</v>
      </c>
      <c r="I481" s="55"/>
      <c r="J481" s="50">
        <v>103</v>
      </c>
      <c r="K481" s="49"/>
      <c r="L481" s="152"/>
      <c r="M481" s="55"/>
      <c r="N481" s="49">
        <v>103</v>
      </c>
      <c r="O481" s="50"/>
      <c r="P481" s="50">
        <v>103</v>
      </c>
      <c r="Q481" s="49"/>
      <c r="R481" s="152"/>
      <c r="S481" s="123">
        <v>0</v>
      </c>
      <c r="T481" s="123">
        <v>0</v>
      </c>
      <c r="U481" s="123">
        <v>0</v>
      </c>
      <c r="V481" s="123">
        <v>0</v>
      </c>
      <c r="W481" s="123">
        <v>0</v>
      </c>
      <c r="X481" s="123">
        <v>38</v>
      </c>
      <c r="Y481" s="123">
        <v>0</v>
      </c>
      <c r="Z481" s="123">
        <v>0</v>
      </c>
      <c r="AA481" s="123">
        <v>0</v>
      </c>
      <c r="AB481" s="123">
        <v>0</v>
      </c>
      <c r="AC481" s="123">
        <v>5</v>
      </c>
      <c r="AD481" s="123">
        <v>5</v>
      </c>
      <c r="AE481" s="123">
        <v>0</v>
      </c>
      <c r="AF481" s="123">
        <v>0</v>
      </c>
      <c r="AG481" s="123">
        <v>5</v>
      </c>
      <c r="AH481" s="123">
        <v>0</v>
      </c>
      <c r="AI481" s="123">
        <v>0</v>
      </c>
      <c r="AJ481" s="123">
        <v>10</v>
      </c>
      <c r="AK481" s="123">
        <v>0</v>
      </c>
      <c r="AL481" s="123">
        <v>0</v>
      </c>
      <c r="AM481" s="123">
        <v>0</v>
      </c>
      <c r="AN481" s="123">
        <v>0</v>
      </c>
      <c r="AO481" s="123">
        <v>0</v>
      </c>
      <c r="AP481" s="123">
        <v>25</v>
      </c>
      <c r="AQ481" s="123">
        <v>0</v>
      </c>
      <c r="AR481" s="123">
        <v>0</v>
      </c>
      <c r="AS481" s="123">
        <v>0</v>
      </c>
      <c r="AT481" s="123">
        <v>0</v>
      </c>
      <c r="AU481" s="123">
        <v>0</v>
      </c>
      <c r="AV481" s="123">
        <v>10</v>
      </c>
      <c r="AW481" s="123">
        <v>0</v>
      </c>
      <c r="AX481" s="123">
        <v>5</v>
      </c>
      <c r="AY481" s="123">
        <v>0</v>
      </c>
      <c r="AZ481" s="123">
        <v>0</v>
      </c>
      <c r="BA481" s="123">
        <v>0</v>
      </c>
      <c r="BB481" s="123">
        <v>0</v>
      </c>
      <c r="BC481" s="123">
        <v>0</v>
      </c>
      <c r="BD481" s="123">
        <v>0</v>
      </c>
      <c r="BE481" s="123">
        <v>0</v>
      </c>
      <c r="BF481" s="123">
        <v>0</v>
      </c>
      <c r="BG481" s="123">
        <v>0</v>
      </c>
      <c r="BH481" s="123">
        <v>0</v>
      </c>
      <c r="BI481" s="49"/>
      <c r="BJ481" s="166"/>
      <c r="BK481" s="166"/>
      <c r="BL481" s="166"/>
      <c r="BM481" s="149">
        <v>0</v>
      </c>
    </row>
    <row r="482" spans="2:65" ht="18" hidden="1" customHeight="1" outlineLevel="3">
      <c r="B482" s="166" t="s">
        <v>818</v>
      </c>
      <c r="C482" s="166" t="s">
        <v>1193</v>
      </c>
      <c r="D482" s="166" t="s">
        <v>833</v>
      </c>
      <c r="E482" s="167" t="s">
        <v>834</v>
      </c>
      <c r="F482" s="166"/>
      <c r="G482" s="49"/>
      <c r="H482" s="55">
        <v>0</v>
      </c>
      <c r="I482" s="55"/>
      <c r="J482" s="50">
        <v>0</v>
      </c>
      <c r="K482" s="49"/>
      <c r="L482" s="152"/>
      <c r="M482" s="55"/>
      <c r="N482" s="49">
        <v>0</v>
      </c>
      <c r="O482" s="50"/>
      <c r="P482" s="50">
        <v>0</v>
      </c>
      <c r="Q482" s="49"/>
      <c r="R482" s="152"/>
      <c r="S482" s="123">
        <v>0</v>
      </c>
      <c r="T482" s="123">
        <v>0</v>
      </c>
      <c r="U482" s="123">
        <v>0</v>
      </c>
      <c r="V482" s="123">
        <v>0</v>
      </c>
      <c r="W482" s="123">
        <v>0</v>
      </c>
      <c r="X482" s="123">
        <v>0</v>
      </c>
      <c r="Y482" s="123">
        <v>0</v>
      </c>
      <c r="Z482" s="123">
        <v>0</v>
      </c>
      <c r="AA482" s="123">
        <v>0</v>
      </c>
      <c r="AB482" s="123">
        <v>0</v>
      </c>
      <c r="AC482" s="123">
        <v>0</v>
      </c>
      <c r="AD482" s="123">
        <v>0</v>
      </c>
      <c r="AE482" s="123">
        <v>0</v>
      </c>
      <c r="AF482" s="123">
        <v>0</v>
      </c>
      <c r="AG482" s="123">
        <v>0</v>
      </c>
      <c r="AH482" s="123">
        <v>0</v>
      </c>
      <c r="AI482" s="123">
        <v>0</v>
      </c>
      <c r="AJ482" s="123">
        <v>0</v>
      </c>
      <c r="AK482" s="123">
        <v>0</v>
      </c>
      <c r="AL482" s="123">
        <v>0</v>
      </c>
      <c r="AM482" s="123">
        <v>0</v>
      </c>
      <c r="AN482" s="123">
        <v>0</v>
      </c>
      <c r="AO482" s="123">
        <v>0</v>
      </c>
      <c r="AP482" s="123">
        <v>0</v>
      </c>
      <c r="AQ482" s="123">
        <v>0</v>
      </c>
      <c r="AR482" s="123">
        <v>0</v>
      </c>
      <c r="AS482" s="123">
        <v>0</v>
      </c>
      <c r="AT482" s="123">
        <v>0</v>
      </c>
      <c r="AU482" s="123">
        <v>0</v>
      </c>
      <c r="AV482" s="123">
        <v>0</v>
      </c>
      <c r="AW482" s="123">
        <v>0</v>
      </c>
      <c r="AX482" s="123">
        <v>0</v>
      </c>
      <c r="AY482" s="123">
        <v>0</v>
      </c>
      <c r="AZ482" s="123">
        <v>0</v>
      </c>
      <c r="BA482" s="123">
        <v>0</v>
      </c>
      <c r="BB482" s="123">
        <v>0</v>
      </c>
      <c r="BC482" s="123">
        <v>0</v>
      </c>
      <c r="BD482" s="123">
        <v>0</v>
      </c>
      <c r="BE482" s="123">
        <v>0</v>
      </c>
      <c r="BF482" s="123">
        <v>0</v>
      </c>
      <c r="BG482" s="123">
        <v>0</v>
      </c>
      <c r="BH482" s="123">
        <v>0</v>
      </c>
      <c r="BI482" s="49"/>
      <c r="BJ482" s="166"/>
      <c r="BK482" s="166"/>
      <c r="BL482" s="166"/>
      <c r="BM482" s="149">
        <v>0</v>
      </c>
    </row>
    <row r="483" spans="2:65" ht="18" hidden="1" customHeight="1" outlineLevel="3">
      <c r="B483" s="166" t="s">
        <v>818</v>
      </c>
      <c r="C483" s="166" t="s">
        <v>1193</v>
      </c>
      <c r="D483" s="166" t="s">
        <v>1079</v>
      </c>
      <c r="E483" s="167" t="s">
        <v>1080</v>
      </c>
      <c r="F483" s="166"/>
      <c r="G483" s="49"/>
      <c r="H483" s="55">
        <v>106</v>
      </c>
      <c r="I483" s="55"/>
      <c r="J483" s="50">
        <v>106</v>
      </c>
      <c r="K483" s="49"/>
      <c r="L483" s="152"/>
      <c r="M483" s="55"/>
      <c r="N483" s="49">
        <v>106</v>
      </c>
      <c r="O483" s="50"/>
      <c r="P483" s="50">
        <v>106</v>
      </c>
      <c r="Q483" s="49"/>
      <c r="R483" s="152"/>
      <c r="S483" s="123">
        <v>10</v>
      </c>
      <c r="T483" s="123">
        <v>0</v>
      </c>
      <c r="U483" s="123">
        <v>0</v>
      </c>
      <c r="V483" s="123">
        <v>0</v>
      </c>
      <c r="W483" s="123">
        <v>0</v>
      </c>
      <c r="X483" s="123">
        <v>40</v>
      </c>
      <c r="Y483" s="123">
        <v>0</v>
      </c>
      <c r="Z483" s="123">
        <v>0</v>
      </c>
      <c r="AA483" s="123">
        <v>0</v>
      </c>
      <c r="AB483" s="123">
        <v>0</v>
      </c>
      <c r="AC483" s="123">
        <v>0</v>
      </c>
      <c r="AD483" s="123">
        <v>0</v>
      </c>
      <c r="AE483" s="123">
        <v>0</v>
      </c>
      <c r="AF483" s="123">
        <v>0</v>
      </c>
      <c r="AG483" s="123">
        <v>0</v>
      </c>
      <c r="AH483" s="123">
        <v>0</v>
      </c>
      <c r="AI483" s="123">
        <v>0</v>
      </c>
      <c r="AJ483" s="123">
        <v>10</v>
      </c>
      <c r="AK483" s="123">
        <v>0</v>
      </c>
      <c r="AL483" s="123">
        <v>0</v>
      </c>
      <c r="AM483" s="123">
        <v>0</v>
      </c>
      <c r="AN483" s="123">
        <v>0</v>
      </c>
      <c r="AO483" s="123">
        <v>0</v>
      </c>
      <c r="AP483" s="123">
        <v>26</v>
      </c>
      <c r="AQ483" s="123">
        <v>0</v>
      </c>
      <c r="AR483" s="123">
        <v>0</v>
      </c>
      <c r="AS483" s="123">
        <v>0</v>
      </c>
      <c r="AT483" s="123">
        <v>0</v>
      </c>
      <c r="AU483" s="123">
        <v>0</v>
      </c>
      <c r="AV483" s="123">
        <v>0</v>
      </c>
      <c r="AW483" s="123">
        <v>0</v>
      </c>
      <c r="AX483" s="123">
        <v>5</v>
      </c>
      <c r="AY483" s="123">
        <v>0</v>
      </c>
      <c r="AZ483" s="123">
        <v>5</v>
      </c>
      <c r="BA483" s="123">
        <v>5</v>
      </c>
      <c r="BB483" s="123">
        <v>0</v>
      </c>
      <c r="BC483" s="123">
        <v>0</v>
      </c>
      <c r="BD483" s="123">
        <v>0</v>
      </c>
      <c r="BE483" s="123">
        <v>5</v>
      </c>
      <c r="BF483" s="123">
        <v>0</v>
      </c>
      <c r="BG483" s="123">
        <v>0</v>
      </c>
      <c r="BH483" s="123">
        <v>0</v>
      </c>
      <c r="BI483" s="49"/>
      <c r="BJ483" s="166"/>
      <c r="BK483" s="166"/>
      <c r="BL483" s="166"/>
      <c r="BM483" s="149">
        <v>0</v>
      </c>
    </row>
    <row r="484" spans="2:65" ht="18" hidden="1" customHeight="1" outlineLevel="3">
      <c r="B484" s="166" t="s">
        <v>818</v>
      </c>
      <c r="C484" s="166" t="s">
        <v>1193</v>
      </c>
      <c r="D484" s="166" t="s">
        <v>1081</v>
      </c>
      <c r="E484" s="167" t="s">
        <v>1082</v>
      </c>
      <c r="F484" s="166"/>
      <c r="G484" s="49"/>
      <c r="H484" s="55">
        <v>104</v>
      </c>
      <c r="I484" s="55"/>
      <c r="J484" s="50">
        <v>104</v>
      </c>
      <c r="K484" s="49"/>
      <c r="L484" s="152"/>
      <c r="M484" s="55"/>
      <c r="N484" s="49">
        <v>104</v>
      </c>
      <c r="O484" s="50"/>
      <c r="P484" s="50">
        <v>104</v>
      </c>
      <c r="Q484" s="49"/>
      <c r="R484" s="152"/>
      <c r="S484" s="123">
        <v>5</v>
      </c>
      <c r="T484" s="123">
        <v>0</v>
      </c>
      <c r="U484" s="123">
        <v>0</v>
      </c>
      <c r="V484" s="123">
        <v>0</v>
      </c>
      <c r="W484" s="123">
        <v>0</v>
      </c>
      <c r="X484" s="123">
        <v>44</v>
      </c>
      <c r="Y484" s="123">
        <v>0</v>
      </c>
      <c r="Z484" s="123">
        <v>0</v>
      </c>
      <c r="AA484" s="123">
        <v>0</v>
      </c>
      <c r="AB484" s="123">
        <v>0</v>
      </c>
      <c r="AC484" s="123">
        <v>5</v>
      </c>
      <c r="AD484" s="123">
        <v>0</v>
      </c>
      <c r="AE484" s="123">
        <v>0</v>
      </c>
      <c r="AF484" s="123">
        <v>0</v>
      </c>
      <c r="AG484" s="123">
        <v>5</v>
      </c>
      <c r="AH484" s="123">
        <v>0</v>
      </c>
      <c r="AI484" s="123">
        <v>0</v>
      </c>
      <c r="AJ484" s="123">
        <v>10</v>
      </c>
      <c r="AK484" s="123">
        <v>0</v>
      </c>
      <c r="AL484" s="123">
        <v>0</v>
      </c>
      <c r="AM484" s="123">
        <v>0</v>
      </c>
      <c r="AN484" s="123">
        <v>0</v>
      </c>
      <c r="AO484" s="123">
        <v>0</v>
      </c>
      <c r="AP484" s="123">
        <v>20</v>
      </c>
      <c r="AQ484" s="123">
        <v>0</v>
      </c>
      <c r="AR484" s="123">
        <v>0</v>
      </c>
      <c r="AS484" s="123">
        <v>0</v>
      </c>
      <c r="AT484" s="123">
        <v>0</v>
      </c>
      <c r="AU484" s="123">
        <v>0</v>
      </c>
      <c r="AV484" s="123">
        <v>10</v>
      </c>
      <c r="AW484" s="123">
        <v>0</v>
      </c>
      <c r="AX484" s="123">
        <v>0</v>
      </c>
      <c r="AY484" s="123">
        <v>0</v>
      </c>
      <c r="AZ484" s="123">
        <v>5</v>
      </c>
      <c r="BA484" s="123">
        <v>0</v>
      </c>
      <c r="BB484" s="123">
        <v>0</v>
      </c>
      <c r="BC484" s="123">
        <v>0</v>
      </c>
      <c r="BD484" s="123">
        <v>0</v>
      </c>
      <c r="BE484" s="123">
        <v>0</v>
      </c>
      <c r="BF484" s="123">
        <v>0</v>
      </c>
      <c r="BG484" s="123">
        <v>0</v>
      </c>
      <c r="BH484" s="123">
        <v>0</v>
      </c>
      <c r="BI484" s="49"/>
      <c r="BJ484" s="166"/>
      <c r="BK484" s="166"/>
      <c r="BL484" s="166"/>
      <c r="BM484" s="149">
        <v>0</v>
      </c>
    </row>
    <row r="485" spans="2:65" ht="18" hidden="1" customHeight="1" outlineLevel="3">
      <c r="B485" s="166" t="s">
        <v>818</v>
      </c>
      <c r="C485" s="166" t="s">
        <v>1193</v>
      </c>
      <c r="D485" s="166" t="s">
        <v>1083</v>
      </c>
      <c r="E485" s="167" t="s">
        <v>1084</v>
      </c>
      <c r="F485" s="166"/>
      <c r="G485" s="49"/>
      <c r="H485" s="55">
        <v>141</v>
      </c>
      <c r="I485" s="55"/>
      <c r="J485" s="50">
        <v>141</v>
      </c>
      <c r="K485" s="49"/>
      <c r="L485" s="152"/>
      <c r="M485" s="55"/>
      <c r="N485" s="49">
        <v>141</v>
      </c>
      <c r="O485" s="50"/>
      <c r="P485" s="50">
        <v>141</v>
      </c>
      <c r="Q485" s="49"/>
      <c r="R485" s="152"/>
      <c r="S485" s="123">
        <v>10</v>
      </c>
      <c r="T485" s="123">
        <v>0</v>
      </c>
      <c r="U485" s="123">
        <v>0</v>
      </c>
      <c r="V485" s="123">
        <v>0</v>
      </c>
      <c r="W485" s="123">
        <v>0</v>
      </c>
      <c r="X485" s="123">
        <v>39</v>
      </c>
      <c r="Y485" s="123">
        <v>0</v>
      </c>
      <c r="Z485" s="123">
        <v>0</v>
      </c>
      <c r="AA485" s="123">
        <v>0</v>
      </c>
      <c r="AB485" s="123">
        <v>0</v>
      </c>
      <c r="AC485" s="123">
        <v>0</v>
      </c>
      <c r="AD485" s="123">
        <v>0</v>
      </c>
      <c r="AE485" s="123">
        <v>0</v>
      </c>
      <c r="AF485" s="123">
        <v>0</v>
      </c>
      <c r="AG485" s="123">
        <v>0</v>
      </c>
      <c r="AH485" s="123">
        <v>0</v>
      </c>
      <c r="AI485" s="123">
        <v>0</v>
      </c>
      <c r="AJ485" s="123">
        <v>37</v>
      </c>
      <c r="AK485" s="123">
        <v>0</v>
      </c>
      <c r="AL485" s="123">
        <v>0</v>
      </c>
      <c r="AM485" s="123">
        <v>0</v>
      </c>
      <c r="AN485" s="123">
        <v>0</v>
      </c>
      <c r="AO485" s="123">
        <v>0</v>
      </c>
      <c r="AP485" s="123">
        <v>20</v>
      </c>
      <c r="AQ485" s="123">
        <v>0</v>
      </c>
      <c r="AR485" s="123">
        <v>0</v>
      </c>
      <c r="AS485" s="123">
        <v>0</v>
      </c>
      <c r="AT485" s="123">
        <v>0</v>
      </c>
      <c r="AU485" s="123">
        <v>0</v>
      </c>
      <c r="AV485" s="123">
        <v>20</v>
      </c>
      <c r="AW485" s="123">
        <v>0</v>
      </c>
      <c r="AX485" s="123">
        <v>5</v>
      </c>
      <c r="AY485" s="123">
        <v>0</v>
      </c>
      <c r="AZ485" s="123">
        <v>5</v>
      </c>
      <c r="BA485" s="123">
        <v>5</v>
      </c>
      <c r="BB485" s="123">
        <v>0</v>
      </c>
      <c r="BC485" s="123">
        <v>0</v>
      </c>
      <c r="BD485" s="123">
        <v>0</v>
      </c>
      <c r="BE485" s="123">
        <v>0</v>
      </c>
      <c r="BF485" s="123">
        <v>0</v>
      </c>
      <c r="BG485" s="123">
        <v>0</v>
      </c>
      <c r="BH485" s="123">
        <v>0</v>
      </c>
      <c r="BI485" s="49"/>
      <c r="BJ485" s="166"/>
      <c r="BK485" s="166"/>
      <c r="BL485" s="166"/>
      <c r="BM485" s="149">
        <v>0</v>
      </c>
    </row>
    <row r="486" spans="2:65" ht="18" hidden="1" customHeight="1" outlineLevel="3">
      <c r="B486" s="166" t="s">
        <v>818</v>
      </c>
      <c r="C486" s="166" t="s">
        <v>1193</v>
      </c>
      <c r="D486" s="166" t="s">
        <v>1179</v>
      </c>
      <c r="E486" s="167" t="s">
        <v>1180</v>
      </c>
      <c r="F486" s="166"/>
      <c r="G486" s="49"/>
      <c r="H486" s="55">
        <v>103</v>
      </c>
      <c r="I486" s="55"/>
      <c r="J486" s="50">
        <v>103</v>
      </c>
      <c r="K486" s="49"/>
      <c r="L486" s="152"/>
      <c r="M486" s="55"/>
      <c r="N486" s="49">
        <v>103</v>
      </c>
      <c r="O486" s="50"/>
      <c r="P486" s="50">
        <v>103</v>
      </c>
      <c r="Q486" s="49"/>
      <c r="R486" s="152"/>
      <c r="S486" s="123">
        <v>0</v>
      </c>
      <c r="T486" s="123">
        <v>0</v>
      </c>
      <c r="U486" s="123">
        <v>0</v>
      </c>
      <c r="V486" s="123">
        <v>0</v>
      </c>
      <c r="W486" s="123">
        <v>0</v>
      </c>
      <c r="X486" s="123">
        <v>39</v>
      </c>
      <c r="Y486" s="123">
        <v>0</v>
      </c>
      <c r="Z486" s="123">
        <v>0</v>
      </c>
      <c r="AA486" s="123">
        <v>0</v>
      </c>
      <c r="AB486" s="123">
        <v>0</v>
      </c>
      <c r="AC486" s="123">
        <v>5</v>
      </c>
      <c r="AD486" s="123">
        <v>5</v>
      </c>
      <c r="AE486" s="123">
        <v>0</v>
      </c>
      <c r="AF486" s="123">
        <v>0</v>
      </c>
      <c r="AG486" s="123">
        <v>5</v>
      </c>
      <c r="AH486" s="123">
        <v>0</v>
      </c>
      <c r="AI486" s="123">
        <v>0</v>
      </c>
      <c r="AJ486" s="123">
        <v>10</v>
      </c>
      <c r="AK486" s="123">
        <v>0</v>
      </c>
      <c r="AL486" s="123">
        <v>0</v>
      </c>
      <c r="AM486" s="123">
        <v>0</v>
      </c>
      <c r="AN486" s="123">
        <v>0</v>
      </c>
      <c r="AO486" s="123">
        <v>0</v>
      </c>
      <c r="AP486" s="123">
        <v>20</v>
      </c>
      <c r="AQ486" s="123">
        <v>0</v>
      </c>
      <c r="AR486" s="123">
        <v>0</v>
      </c>
      <c r="AS486" s="123">
        <v>0</v>
      </c>
      <c r="AT486" s="123">
        <v>0</v>
      </c>
      <c r="AU486" s="123">
        <v>0</v>
      </c>
      <c r="AV486" s="123">
        <v>9</v>
      </c>
      <c r="AW486" s="123">
        <v>0</v>
      </c>
      <c r="AX486" s="123">
        <v>5</v>
      </c>
      <c r="AY486" s="123">
        <v>0</v>
      </c>
      <c r="AZ486" s="123">
        <v>5</v>
      </c>
      <c r="BA486" s="123">
        <v>0</v>
      </c>
      <c r="BB486" s="123">
        <v>0</v>
      </c>
      <c r="BC486" s="123">
        <v>0</v>
      </c>
      <c r="BD486" s="123">
        <v>0</v>
      </c>
      <c r="BE486" s="123">
        <v>0</v>
      </c>
      <c r="BF486" s="123">
        <v>0</v>
      </c>
      <c r="BG486" s="123">
        <v>0</v>
      </c>
      <c r="BH486" s="123">
        <v>0</v>
      </c>
      <c r="BI486" s="49"/>
      <c r="BJ486" s="166"/>
      <c r="BK486" s="166"/>
      <c r="BL486" s="166"/>
      <c r="BM486" s="149">
        <v>0</v>
      </c>
    </row>
    <row r="487" spans="2:65" ht="18" hidden="1" customHeight="1" outlineLevel="3">
      <c r="B487" s="166" t="s">
        <v>818</v>
      </c>
      <c r="C487" s="166" t="s">
        <v>1193</v>
      </c>
      <c r="D487" s="166" t="s">
        <v>1218</v>
      </c>
      <c r="E487" s="167" t="s">
        <v>1219</v>
      </c>
      <c r="F487" s="166"/>
      <c r="G487" s="49"/>
      <c r="H487" s="55">
        <v>125</v>
      </c>
      <c r="I487" s="55"/>
      <c r="J487" s="50">
        <v>125</v>
      </c>
      <c r="K487" s="49"/>
      <c r="L487" s="152"/>
      <c r="M487" s="55"/>
      <c r="N487" s="49">
        <v>125</v>
      </c>
      <c r="O487" s="50"/>
      <c r="P487" s="50">
        <v>125</v>
      </c>
      <c r="Q487" s="49"/>
      <c r="R487" s="152"/>
      <c r="S487" s="123">
        <v>10</v>
      </c>
      <c r="T487" s="123">
        <v>0</v>
      </c>
      <c r="U487" s="123">
        <v>0</v>
      </c>
      <c r="V487" s="123">
        <v>0</v>
      </c>
      <c r="W487" s="123">
        <v>0</v>
      </c>
      <c r="X487" s="123">
        <v>20</v>
      </c>
      <c r="Y487" s="123">
        <v>0</v>
      </c>
      <c r="Z487" s="123">
        <v>0</v>
      </c>
      <c r="AA487" s="123">
        <v>0</v>
      </c>
      <c r="AB487" s="123">
        <v>0</v>
      </c>
      <c r="AC487" s="123">
        <v>5</v>
      </c>
      <c r="AD487" s="123">
        <v>0</v>
      </c>
      <c r="AE487" s="123">
        <v>0</v>
      </c>
      <c r="AF487" s="123">
        <v>0</v>
      </c>
      <c r="AG487" s="123">
        <v>5</v>
      </c>
      <c r="AH487" s="123">
        <v>0</v>
      </c>
      <c r="AI487" s="123">
        <v>0</v>
      </c>
      <c r="AJ487" s="123">
        <v>50</v>
      </c>
      <c r="AK487" s="123">
        <v>0</v>
      </c>
      <c r="AL487" s="123">
        <v>0</v>
      </c>
      <c r="AM487" s="123">
        <v>0</v>
      </c>
      <c r="AN487" s="123">
        <v>0</v>
      </c>
      <c r="AO487" s="123">
        <v>0</v>
      </c>
      <c r="AP487" s="123">
        <v>10</v>
      </c>
      <c r="AQ487" s="123">
        <v>0</v>
      </c>
      <c r="AR487" s="123">
        <v>0</v>
      </c>
      <c r="AS487" s="123">
        <v>0</v>
      </c>
      <c r="AT487" s="123">
        <v>0</v>
      </c>
      <c r="AU487" s="123">
        <v>0</v>
      </c>
      <c r="AV487" s="123">
        <v>20</v>
      </c>
      <c r="AW487" s="123">
        <v>0</v>
      </c>
      <c r="AX487" s="123">
        <v>0</v>
      </c>
      <c r="AY487" s="123">
        <v>0</v>
      </c>
      <c r="AZ487" s="123">
        <v>5</v>
      </c>
      <c r="BA487" s="123">
        <v>0</v>
      </c>
      <c r="BB487" s="123">
        <v>0</v>
      </c>
      <c r="BC487" s="123">
        <v>0</v>
      </c>
      <c r="BD487" s="123">
        <v>0</v>
      </c>
      <c r="BE487" s="123">
        <v>0</v>
      </c>
      <c r="BF487" s="123">
        <v>0</v>
      </c>
      <c r="BG487" s="123">
        <v>0</v>
      </c>
      <c r="BH487" s="123">
        <v>0</v>
      </c>
      <c r="BI487" s="49"/>
      <c r="BJ487" s="166"/>
      <c r="BK487" s="166"/>
      <c r="BL487" s="166"/>
      <c r="BM487" s="149">
        <v>0</v>
      </c>
    </row>
    <row r="488" spans="2:65" ht="18" hidden="1" customHeight="1" outlineLevel="3">
      <c r="B488" s="166" t="s">
        <v>818</v>
      </c>
      <c r="C488" s="166" t="s">
        <v>1193</v>
      </c>
      <c r="D488" s="166" t="s">
        <v>1220</v>
      </c>
      <c r="E488" s="167" t="s">
        <v>1221</v>
      </c>
      <c r="F488" s="166"/>
      <c r="G488" s="49"/>
      <c r="H488" s="55">
        <v>104</v>
      </c>
      <c r="I488" s="55"/>
      <c r="J488" s="50">
        <v>104</v>
      </c>
      <c r="K488" s="49"/>
      <c r="L488" s="152"/>
      <c r="M488" s="55"/>
      <c r="N488" s="49">
        <v>104</v>
      </c>
      <c r="O488" s="50"/>
      <c r="P488" s="50">
        <v>104</v>
      </c>
      <c r="Q488" s="49"/>
      <c r="R488" s="152"/>
      <c r="S488" s="123">
        <v>0</v>
      </c>
      <c r="T488" s="123">
        <v>0</v>
      </c>
      <c r="U488" s="123">
        <v>0</v>
      </c>
      <c r="V488" s="123">
        <v>0</v>
      </c>
      <c r="W488" s="123">
        <v>0</v>
      </c>
      <c r="X488" s="123">
        <v>44</v>
      </c>
      <c r="Y488" s="123">
        <v>0</v>
      </c>
      <c r="Z488" s="123">
        <v>0</v>
      </c>
      <c r="AA488" s="123">
        <v>0</v>
      </c>
      <c r="AB488" s="123">
        <v>0</v>
      </c>
      <c r="AC488" s="123">
        <v>5</v>
      </c>
      <c r="AD488" s="123">
        <v>0</v>
      </c>
      <c r="AE488" s="123">
        <v>0</v>
      </c>
      <c r="AF488" s="123">
        <v>0</v>
      </c>
      <c r="AG488" s="123">
        <v>5</v>
      </c>
      <c r="AH488" s="123">
        <v>0</v>
      </c>
      <c r="AI488" s="123">
        <v>0</v>
      </c>
      <c r="AJ488" s="123">
        <v>10</v>
      </c>
      <c r="AK488" s="123">
        <v>0</v>
      </c>
      <c r="AL488" s="123">
        <v>0</v>
      </c>
      <c r="AM488" s="123">
        <v>0</v>
      </c>
      <c r="AN488" s="123">
        <v>0</v>
      </c>
      <c r="AO488" s="123">
        <v>0</v>
      </c>
      <c r="AP488" s="123">
        <v>20</v>
      </c>
      <c r="AQ488" s="123">
        <v>0</v>
      </c>
      <c r="AR488" s="123">
        <v>0</v>
      </c>
      <c r="AS488" s="123">
        <v>0</v>
      </c>
      <c r="AT488" s="123">
        <v>0</v>
      </c>
      <c r="AU488" s="123">
        <v>0</v>
      </c>
      <c r="AV488" s="123">
        <v>10</v>
      </c>
      <c r="AW488" s="123">
        <v>0</v>
      </c>
      <c r="AX488" s="123">
        <v>5</v>
      </c>
      <c r="AY488" s="123">
        <v>0</v>
      </c>
      <c r="AZ488" s="123">
        <v>5</v>
      </c>
      <c r="BA488" s="123">
        <v>0</v>
      </c>
      <c r="BB488" s="123">
        <v>0</v>
      </c>
      <c r="BC488" s="123">
        <v>0</v>
      </c>
      <c r="BD488" s="123">
        <v>0</v>
      </c>
      <c r="BE488" s="123">
        <v>0</v>
      </c>
      <c r="BF488" s="123">
        <v>0</v>
      </c>
      <c r="BG488" s="123">
        <v>0</v>
      </c>
      <c r="BH488" s="123">
        <v>0</v>
      </c>
      <c r="BI488" s="49"/>
      <c r="BJ488" s="166"/>
      <c r="BK488" s="166"/>
      <c r="BL488" s="166"/>
      <c r="BM488" s="149">
        <v>0</v>
      </c>
    </row>
    <row r="489" spans="2:65" ht="18" hidden="1" customHeight="1" outlineLevel="3">
      <c r="B489" s="166" t="s">
        <v>818</v>
      </c>
      <c r="C489" s="166" t="s">
        <v>1193</v>
      </c>
      <c r="D489" s="166" t="s">
        <v>1251</v>
      </c>
      <c r="E489" s="167" t="s">
        <v>1252</v>
      </c>
      <c r="F489" s="166"/>
      <c r="G489" s="49"/>
      <c r="H489" s="55">
        <v>0</v>
      </c>
      <c r="I489" s="55"/>
      <c r="J489" s="50">
        <v>0</v>
      </c>
      <c r="K489" s="49"/>
      <c r="L489" s="152"/>
      <c r="M489" s="55"/>
      <c r="N489" s="49">
        <v>0</v>
      </c>
      <c r="O489" s="50"/>
      <c r="P489" s="50">
        <v>0</v>
      </c>
      <c r="Q489" s="49"/>
      <c r="R489" s="152"/>
      <c r="S489" s="123">
        <v>0</v>
      </c>
      <c r="T489" s="123">
        <v>0</v>
      </c>
      <c r="U489" s="123">
        <v>0</v>
      </c>
      <c r="V489" s="123">
        <v>0</v>
      </c>
      <c r="W489" s="123">
        <v>0</v>
      </c>
      <c r="X489" s="123">
        <v>0</v>
      </c>
      <c r="Y489" s="123">
        <v>0</v>
      </c>
      <c r="Z489" s="123">
        <v>0</v>
      </c>
      <c r="AA489" s="123">
        <v>0</v>
      </c>
      <c r="AB489" s="123">
        <v>0</v>
      </c>
      <c r="AC489" s="123">
        <v>0</v>
      </c>
      <c r="AD489" s="123">
        <v>0</v>
      </c>
      <c r="AE489" s="123">
        <v>0</v>
      </c>
      <c r="AF489" s="123">
        <v>0</v>
      </c>
      <c r="AG489" s="123">
        <v>0</v>
      </c>
      <c r="AH489" s="123">
        <v>0</v>
      </c>
      <c r="AI489" s="123">
        <v>0</v>
      </c>
      <c r="AJ489" s="123">
        <v>0</v>
      </c>
      <c r="AK489" s="123">
        <v>0</v>
      </c>
      <c r="AL489" s="123">
        <v>0</v>
      </c>
      <c r="AM489" s="123">
        <v>0</v>
      </c>
      <c r="AN489" s="123">
        <v>0</v>
      </c>
      <c r="AO489" s="123">
        <v>0</v>
      </c>
      <c r="AP489" s="123">
        <v>0</v>
      </c>
      <c r="AQ489" s="123">
        <v>0</v>
      </c>
      <c r="AR489" s="123">
        <v>0</v>
      </c>
      <c r="AS489" s="123">
        <v>0</v>
      </c>
      <c r="AT489" s="123">
        <v>0</v>
      </c>
      <c r="AU489" s="123">
        <v>0</v>
      </c>
      <c r="AV489" s="123">
        <v>0</v>
      </c>
      <c r="AW489" s="123">
        <v>0</v>
      </c>
      <c r="AX489" s="123">
        <v>0</v>
      </c>
      <c r="AY489" s="123">
        <v>0</v>
      </c>
      <c r="AZ489" s="123">
        <v>0</v>
      </c>
      <c r="BA489" s="123">
        <v>0</v>
      </c>
      <c r="BB489" s="123">
        <v>0</v>
      </c>
      <c r="BC489" s="123">
        <v>0</v>
      </c>
      <c r="BD489" s="123">
        <v>0</v>
      </c>
      <c r="BE489" s="123">
        <v>0</v>
      </c>
      <c r="BF489" s="123">
        <v>0</v>
      </c>
      <c r="BG489" s="123">
        <v>0</v>
      </c>
      <c r="BH489" s="123">
        <v>0</v>
      </c>
      <c r="BI489" s="49"/>
      <c r="BJ489" s="166"/>
      <c r="BK489" s="166"/>
      <c r="BL489" s="166"/>
      <c r="BM489" s="149">
        <v>0</v>
      </c>
    </row>
    <row r="490" spans="2:65" ht="18" hidden="1" customHeight="1" outlineLevel="3">
      <c r="B490" s="166" t="s">
        <v>818</v>
      </c>
      <c r="C490" s="166" t="s">
        <v>1193</v>
      </c>
      <c r="D490" s="166" t="s">
        <v>1264</v>
      </c>
      <c r="E490" s="167" t="s">
        <v>1265</v>
      </c>
      <c r="F490" s="166"/>
      <c r="G490" s="49"/>
      <c r="H490" s="55">
        <v>110</v>
      </c>
      <c r="I490" s="55"/>
      <c r="J490" s="50">
        <v>110</v>
      </c>
      <c r="K490" s="49"/>
      <c r="L490" s="152"/>
      <c r="M490" s="55"/>
      <c r="N490" s="49">
        <v>110</v>
      </c>
      <c r="O490" s="50"/>
      <c r="P490" s="50">
        <v>110</v>
      </c>
      <c r="Q490" s="49"/>
      <c r="R490" s="152"/>
      <c r="S490" s="123">
        <v>10</v>
      </c>
      <c r="T490" s="123">
        <v>0</v>
      </c>
      <c r="U490" s="123">
        <v>0</v>
      </c>
      <c r="V490" s="123">
        <v>0</v>
      </c>
      <c r="W490" s="123">
        <v>0</v>
      </c>
      <c r="X490" s="123">
        <v>40</v>
      </c>
      <c r="Y490" s="123">
        <v>0</v>
      </c>
      <c r="Z490" s="123">
        <v>0</v>
      </c>
      <c r="AA490" s="123">
        <v>0</v>
      </c>
      <c r="AB490" s="123">
        <v>0</v>
      </c>
      <c r="AC490" s="123">
        <v>5</v>
      </c>
      <c r="AD490" s="123">
        <v>0</v>
      </c>
      <c r="AE490" s="123">
        <v>0</v>
      </c>
      <c r="AF490" s="123">
        <v>0</v>
      </c>
      <c r="AG490" s="123">
        <v>0</v>
      </c>
      <c r="AH490" s="123">
        <v>0</v>
      </c>
      <c r="AI490" s="123">
        <v>0</v>
      </c>
      <c r="AJ490" s="123">
        <v>5</v>
      </c>
      <c r="AK490" s="123">
        <v>0</v>
      </c>
      <c r="AL490" s="123">
        <v>0</v>
      </c>
      <c r="AM490" s="123">
        <v>0</v>
      </c>
      <c r="AN490" s="123">
        <v>0</v>
      </c>
      <c r="AO490" s="123">
        <v>0</v>
      </c>
      <c r="AP490" s="123">
        <v>25</v>
      </c>
      <c r="AQ490" s="123">
        <v>0</v>
      </c>
      <c r="AR490" s="123">
        <v>0</v>
      </c>
      <c r="AS490" s="123">
        <v>0</v>
      </c>
      <c r="AT490" s="123">
        <v>0</v>
      </c>
      <c r="AU490" s="123">
        <v>0</v>
      </c>
      <c r="AV490" s="123">
        <v>15</v>
      </c>
      <c r="AW490" s="123">
        <v>0</v>
      </c>
      <c r="AX490" s="123">
        <v>5</v>
      </c>
      <c r="AY490" s="123">
        <v>0</v>
      </c>
      <c r="AZ490" s="123">
        <v>0</v>
      </c>
      <c r="BA490" s="123">
        <v>5</v>
      </c>
      <c r="BB490" s="123">
        <v>0</v>
      </c>
      <c r="BC490" s="123">
        <v>0</v>
      </c>
      <c r="BD490" s="123">
        <v>0</v>
      </c>
      <c r="BE490" s="123">
        <v>0</v>
      </c>
      <c r="BF490" s="123">
        <v>0</v>
      </c>
      <c r="BG490" s="123">
        <v>0</v>
      </c>
      <c r="BH490" s="123">
        <v>0</v>
      </c>
      <c r="BI490" s="49"/>
      <c r="BJ490" s="166"/>
      <c r="BK490" s="166"/>
      <c r="BL490" s="166"/>
      <c r="BM490" s="149">
        <v>0</v>
      </c>
    </row>
    <row r="491" spans="2:65" ht="18" hidden="1" customHeight="1" outlineLevel="2">
      <c r="B491" s="158" t="s">
        <v>818</v>
      </c>
      <c r="C491" s="158"/>
      <c r="D491" s="158"/>
      <c r="E491" s="159" t="s">
        <v>835</v>
      </c>
      <c r="F491" s="158"/>
      <c r="G491" s="160"/>
      <c r="H491" s="160">
        <v>1571</v>
      </c>
      <c r="I491" s="160"/>
      <c r="J491" s="160">
        <v>1571</v>
      </c>
      <c r="K491" s="168"/>
      <c r="L491" s="161"/>
      <c r="M491" s="160"/>
      <c r="N491" s="160">
        <v>1571</v>
      </c>
      <c r="O491" s="160"/>
      <c r="P491" s="160">
        <v>1571</v>
      </c>
      <c r="Q491" s="168"/>
      <c r="R491" s="161"/>
      <c r="S491" s="160">
        <v>73</v>
      </c>
      <c r="T491" s="160">
        <v>0</v>
      </c>
      <c r="U491" s="160">
        <v>0</v>
      </c>
      <c r="V491" s="160">
        <v>0</v>
      </c>
      <c r="W491" s="160">
        <v>0</v>
      </c>
      <c r="X491" s="160">
        <v>495</v>
      </c>
      <c r="Y491" s="160">
        <v>0</v>
      </c>
      <c r="Z491" s="160">
        <v>0</v>
      </c>
      <c r="AA491" s="160">
        <v>0</v>
      </c>
      <c r="AB491" s="160">
        <v>0</v>
      </c>
      <c r="AC491" s="160">
        <v>66</v>
      </c>
      <c r="AD491" s="160">
        <v>30</v>
      </c>
      <c r="AE491" s="160">
        <v>0</v>
      </c>
      <c r="AF491" s="160">
        <v>0</v>
      </c>
      <c r="AG491" s="160">
        <v>70</v>
      </c>
      <c r="AH491" s="160">
        <v>0</v>
      </c>
      <c r="AI491" s="160">
        <v>0</v>
      </c>
      <c r="AJ491" s="160">
        <v>252</v>
      </c>
      <c r="AK491" s="160">
        <v>0</v>
      </c>
      <c r="AL491" s="160">
        <v>0</v>
      </c>
      <c r="AM491" s="160">
        <v>0</v>
      </c>
      <c r="AN491" s="160">
        <v>0</v>
      </c>
      <c r="AO491" s="160">
        <v>0</v>
      </c>
      <c r="AP491" s="160">
        <v>292</v>
      </c>
      <c r="AQ491" s="160">
        <v>0</v>
      </c>
      <c r="AR491" s="160">
        <v>0</v>
      </c>
      <c r="AS491" s="160">
        <v>0</v>
      </c>
      <c r="AT491" s="160">
        <v>0</v>
      </c>
      <c r="AU491" s="160">
        <v>0</v>
      </c>
      <c r="AV491" s="160">
        <v>173</v>
      </c>
      <c r="AW491" s="160">
        <v>0</v>
      </c>
      <c r="AX491" s="160">
        <v>50</v>
      </c>
      <c r="AY491" s="160">
        <v>0</v>
      </c>
      <c r="AZ491" s="160">
        <v>50</v>
      </c>
      <c r="BA491" s="160">
        <v>15</v>
      </c>
      <c r="BB491" s="160">
        <v>0</v>
      </c>
      <c r="BC491" s="160">
        <v>0</v>
      </c>
      <c r="BD491" s="160">
        <v>0</v>
      </c>
      <c r="BE491" s="160">
        <v>5</v>
      </c>
      <c r="BF491" s="160">
        <v>0</v>
      </c>
      <c r="BG491" s="160">
        <v>0</v>
      </c>
      <c r="BH491" s="160">
        <v>0</v>
      </c>
      <c r="BI491" s="160"/>
      <c r="BJ491" s="161"/>
      <c r="BK491" s="160"/>
      <c r="BL491" s="161"/>
      <c r="BM491" s="149">
        <v>0</v>
      </c>
    </row>
    <row r="492" spans="2:65" ht="18" customHeight="1" outlineLevel="1" collapsed="1">
      <c r="B492" s="153" t="s">
        <v>818</v>
      </c>
      <c r="C492" s="153"/>
      <c r="D492" s="153" t="s">
        <v>836</v>
      </c>
      <c r="E492" s="153"/>
      <c r="F492" s="153"/>
      <c r="G492" s="154"/>
      <c r="H492" s="154">
        <v>26957</v>
      </c>
      <c r="I492" s="154"/>
      <c r="J492" s="154">
        <v>26957</v>
      </c>
      <c r="K492" s="155"/>
      <c r="L492" s="156"/>
      <c r="M492" s="154"/>
      <c r="N492" s="154">
        <v>26547</v>
      </c>
      <c r="O492" s="154"/>
      <c r="P492" s="154">
        <v>26547</v>
      </c>
      <c r="Q492" s="155"/>
      <c r="R492" s="156"/>
      <c r="S492" s="154">
        <v>492</v>
      </c>
      <c r="T492" s="189">
        <v>0</v>
      </c>
      <c r="U492" s="189">
        <v>0</v>
      </c>
      <c r="V492" s="189">
        <v>0</v>
      </c>
      <c r="W492" s="189">
        <v>0</v>
      </c>
      <c r="X492" s="189">
        <v>5723</v>
      </c>
      <c r="Y492" s="189">
        <v>0</v>
      </c>
      <c r="Z492" s="189">
        <v>0</v>
      </c>
      <c r="AA492" s="189">
        <v>0</v>
      </c>
      <c r="AB492" s="189">
        <v>0</v>
      </c>
      <c r="AC492" s="189">
        <v>870</v>
      </c>
      <c r="AD492" s="189">
        <v>170</v>
      </c>
      <c r="AE492" s="189">
        <v>0</v>
      </c>
      <c r="AF492" s="189">
        <v>1045</v>
      </c>
      <c r="AG492" s="189">
        <v>150</v>
      </c>
      <c r="AH492" s="189">
        <v>0</v>
      </c>
      <c r="AI492" s="189">
        <v>0</v>
      </c>
      <c r="AJ492" s="189">
        <v>8010</v>
      </c>
      <c r="AK492" s="189">
        <v>0</v>
      </c>
      <c r="AL492" s="189">
        <v>0</v>
      </c>
      <c r="AM492" s="189">
        <v>0</v>
      </c>
      <c r="AN492" s="189">
        <v>0</v>
      </c>
      <c r="AO492" s="189">
        <v>0</v>
      </c>
      <c r="AP492" s="189">
        <v>3765</v>
      </c>
      <c r="AQ492" s="189">
        <v>0</v>
      </c>
      <c r="AR492" s="189">
        <v>563</v>
      </c>
      <c r="AS492" s="189">
        <v>0</v>
      </c>
      <c r="AT492" s="189">
        <v>0</v>
      </c>
      <c r="AU492" s="189">
        <v>0</v>
      </c>
      <c r="AV492" s="189">
        <v>4769</v>
      </c>
      <c r="AW492" s="189">
        <v>0</v>
      </c>
      <c r="AX492" s="189">
        <v>195</v>
      </c>
      <c r="AY492" s="189">
        <v>0</v>
      </c>
      <c r="AZ492" s="189">
        <v>245</v>
      </c>
      <c r="BA492" s="189">
        <v>265</v>
      </c>
      <c r="BB492" s="189">
        <v>30</v>
      </c>
      <c r="BC492" s="189">
        <v>0</v>
      </c>
      <c r="BD492" s="189">
        <v>0</v>
      </c>
      <c r="BE492" s="154">
        <v>255</v>
      </c>
      <c r="BF492" s="154">
        <v>250</v>
      </c>
      <c r="BG492" s="154">
        <v>0</v>
      </c>
      <c r="BH492" s="154">
        <v>160</v>
      </c>
      <c r="BI492" s="189"/>
      <c r="BJ492" s="190"/>
      <c r="BK492" s="189"/>
      <c r="BL492" s="190"/>
      <c r="BM492" s="149">
        <v>0</v>
      </c>
    </row>
    <row r="493" spans="2:65" ht="18" customHeight="1">
      <c r="B493" s="162" t="s">
        <v>837</v>
      </c>
      <c r="C493" s="162"/>
      <c r="D493" s="162" t="s">
        <v>838</v>
      </c>
      <c r="E493" s="162"/>
      <c r="F493" s="162"/>
      <c r="G493" s="163"/>
      <c r="H493" s="163">
        <v>54954</v>
      </c>
      <c r="I493" s="163"/>
      <c r="J493" s="163">
        <v>54954</v>
      </c>
      <c r="K493" s="163"/>
      <c r="L493" s="164"/>
      <c r="M493" s="163"/>
      <c r="N493" s="163">
        <v>53954</v>
      </c>
      <c r="O493" s="163"/>
      <c r="P493" s="163">
        <v>53954</v>
      </c>
      <c r="Q493" s="163"/>
      <c r="R493" s="164"/>
      <c r="S493" s="163">
        <v>976</v>
      </c>
      <c r="T493" s="163">
        <v>0</v>
      </c>
      <c r="U493" s="163">
        <v>0</v>
      </c>
      <c r="V493" s="163">
        <v>0</v>
      </c>
      <c r="W493" s="163">
        <v>0</v>
      </c>
      <c r="X493" s="163">
        <v>14952</v>
      </c>
      <c r="Y493" s="163">
        <v>0</v>
      </c>
      <c r="Z493" s="163">
        <v>0</v>
      </c>
      <c r="AA493" s="163">
        <v>0</v>
      </c>
      <c r="AB493" s="163">
        <v>0</v>
      </c>
      <c r="AC493" s="163">
        <v>930</v>
      </c>
      <c r="AD493" s="163">
        <v>395</v>
      </c>
      <c r="AE493" s="163">
        <v>0</v>
      </c>
      <c r="AF493" s="163">
        <v>2589</v>
      </c>
      <c r="AG493" s="163">
        <v>320</v>
      </c>
      <c r="AH493" s="163">
        <v>0</v>
      </c>
      <c r="AI493" s="163">
        <v>0</v>
      </c>
      <c r="AJ493" s="163">
        <v>17854</v>
      </c>
      <c r="AK493" s="163">
        <v>0</v>
      </c>
      <c r="AL493" s="163">
        <v>0</v>
      </c>
      <c r="AM493" s="163">
        <v>0</v>
      </c>
      <c r="AN493" s="163">
        <v>0</v>
      </c>
      <c r="AO493" s="163">
        <v>0</v>
      </c>
      <c r="AP493" s="163">
        <v>6389</v>
      </c>
      <c r="AQ493" s="163">
        <v>0</v>
      </c>
      <c r="AR493" s="163">
        <v>1370</v>
      </c>
      <c r="AS493" s="163">
        <v>0</v>
      </c>
      <c r="AT493" s="163">
        <v>0</v>
      </c>
      <c r="AU493" s="163">
        <v>0</v>
      </c>
      <c r="AV493" s="163">
        <v>6229</v>
      </c>
      <c r="AW493" s="163">
        <v>0</v>
      </c>
      <c r="AX493" s="163">
        <v>320</v>
      </c>
      <c r="AY493" s="163">
        <v>0</v>
      </c>
      <c r="AZ493" s="163">
        <v>540</v>
      </c>
      <c r="BA493" s="163">
        <v>570</v>
      </c>
      <c r="BB493" s="163">
        <v>60</v>
      </c>
      <c r="BC493" s="163">
        <v>0</v>
      </c>
      <c r="BD493" s="163">
        <v>0</v>
      </c>
      <c r="BE493" s="163">
        <v>460</v>
      </c>
      <c r="BF493" s="163">
        <v>600</v>
      </c>
      <c r="BG493" s="163">
        <v>0</v>
      </c>
      <c r="BH493" s="163">
        <v>400</v>
      </c>
      <c r="BI493" s="163"/>
      <c r="BJ493" s="162"/>
      <c r="BK493" s="182"/>
      <c r="BL493" s="162"/>
      <c r="BM493" s="149">
        <v>0</v>
      </c>
    </row>
    <row r="494" spans="2:65" ht="18" hidden="1" customHeight="1" outlineLevel="3">
      <c r="B494" s="150" t="s">
        <v>83</v>
      </c>
      <c r="C494" s="150" t="s">
        <v>334</v>
      </c>
      <c r="D494" s="150" t="s">
        <v>232</v>
      </c>
      <c r="E494" s="151" t="s">
        <v>13</v>
      </c>
      <c r="F494" s="150" t="s">
        <v>839</v>
      </c>
      <c r="G494" s="49"/>
      <c r="H494" s="55">
        <v>3265</v>
      </c>
      <c r="I494" s="55"/>
      <c r="J494" s="50">
        <v>3265</v>
      </c>
      <c r="K494" s="49"/>
      <c r="L494" s="152"/>
      <c r="M494" s="55"/>
      <c r="N494" s="49">
        <v>3228</v>
      </c>
      <c r="O494" s="50"/>
      <c r="P494" s="50">
        <v>3228</v>
      </c>
      <c r="Q494" s="49"/>
      <c r="R494" s="152"/>
      <c r="S494" s="123">
        <v>200</v>
      </c>
      <c r="T494" s="123">
        <v>0</v>
      </c>
      <c r="U494" s="123">
        <v>0</v>
      </c>
      <c r="V494" s="123">
        <v>0</v>
      </c>
      <c r="W494" s="123">
        <v>0</v>
      </c>
      <c r="X494" s="123">
        <v>920</v>
      </c>
      <c r="Y494" s="123">
        <v>0</v>
      </c>
      <c r="Z494" s="123">
        <v>0</v>
      </c>
      <c r="AA494" s="123">
        <v>0</v>
      </c>
      <c r="AB494" s="123">
        <v>0</v>
      </c>
      <c r="AC494" s="123">
        <v>20</v>
      </c>
      <c r="AD494" s="123">
        <v>30</v>
      </c>
      <c r="AE494" s="123">
        <v>0</v>
      </c>
      <c r="AF494" s="123">
        <v>124</v>
      </c>
      <c r="AG494" s="123">
        <v>40</v>
      </c>
      <c r="AH494" s="123">
        <v>0</v>
      </c>
      <c r="AI494" s="123">
        <v>0</v>
      </c>
      <c r="AJ494" s="123">
        <v>1110</v>
      </c>
      <c r="AK494" s="123">
        <v>0</v>
      </c>
      <c r="AL494" s="123">
        <v>0</v>
      </c>
      <c r="AM494" s="123">
        <v>0</v>
      </c>
      <c r="AN494" s="123">
        <v>0</v>
      </c>
      <c r="AO494" s="123">
        <v>0</v>
      </c>
      <c r="AP494" s="123">
        <v>300</v>
      </c>
      <c r="AQ494" s="123">
        <v>0</v>
      </c>
      <c r="AR494" s="123">
        <v>79</v>
      </c>
      <c r="AS494" s="123">
        <v>0</v>
      </c>
      <c r="AT494" s="123">
        <v>0</v>
      </c>
      <c r="AU494" s="123">
        <v>0</v>
      </c>
      <c r="AV494" s="123">
        <v>299</v>
      </c>
      <c r="AW494" s="123">
        <v>0</v>
      </c>
      <c r="AX494" s="123">
        <v>40</v>
      </c>
      <c r="AY494" s="123">
        <v>0</v>
      </c>
      <c r="AZ494" s="123">
        <v>20</v>
      </c>
      <c r="BA494" s="123">
        <v>26</v>
      </c>
      <c r="BB494" s="123">
        <v>0</v>
      </c>
      <c r="BC494" s="123">
        <v>0</v>
      </c>
      <c r="BD494" s="123">
        <v>0</v>
      </c>
      <c r="BE494" s="123">
        <v>20</v>
      </c>
      <c r="BF494" s="123">
        <v>20</v>
      </c>
      <c r="BG494" s="123">
        <v>0</v>
      </c>
      <c r="BH494" s="123">
        <v>17</v>
      </c>
      <c r="BI494" s="49"/>
      <c r="BJ494" s="152"/>
      <c r="BK494" s="49"/>
      <c r="BL494" s="152"/>
      <c r="BM494" s="149">
        <v>0</v>
      </c>
    </row>
    <row r="495" spans="2:65" ht="18" hidden="1" customHeight="1" outlineLevel="3">
      <c r="B495" s="166" t="s">
        <v>83</v>
      </c>
      <c r="C495" s="166" t="s">
        <v>101</v>
      </c>
      <c r="D495" s="166" t="s">
        <v>237</v>
      </c>
      <c r="E495" s="167" t="s">
        <v>192</v>
      </c>
      <c r="F495" s="166" t="s">
        <v>840</v>
      </c>
      <c r="G495" s="49"/>
      <c r="H495" s="55">
        <v>1296</v>
      </c>
      <c r="I495" s="55"/>
      <c r="J495" s="50">
        <v>1296</v>
      </c>
      <c r="K495" s="49"/>
      <c r="L495" s="152"/>
      <c r="M495" s="55"/>
      <c r="N495" s="49">
        <v>1266</v>
      </c>
      <c r="O495" s="50"/>
      <c r="P495" s="50">
        <v>1266</v>
      </c>
      <c r="Q495" s="49"/>
      <c r="R495" s="152"/>
      <c r="S495" s="123">
        <v>1</v>
      </c>
      <c r="T495" s="123">
        <v>0</v>
      </c>
      <c r="U495" s="123">
        <v>0</v>
      </c>
      <c r="V495" s="123">
        <v>0</v>
      </c>
      <c r="W495" s="123">
        <v>0</v>
      </c>
      <c r="X495" s="123">
        <v>282</v>
      </c>
      <c r="Y495" s="123">
        <v>0</v>
      </c>
      <c r="Z495" s="123">
        <v>0</v>
      </c>
      <c r="AA495" s="123">
        <v>0</v>
      </c>
      <c r="AB495" s="123">
        <v>0</v>
      </c>
      <c r="AC495" s="123">
        <v>6</v>
      </c>
      <c r="AD495" s="123">
        <v>15</v>
      </c>
      <c r="AE495" s="123">
        <v>0</v>
      </c>
      <c r="AF495" s="123">
        <v>94</v>
      </c>
      <c r="AG495" s="123">
        <v>45</v>
      </c>
      <c r="AH495" s="123">
        <v>0</v>
      </c>
      <c r="AI495" s="123">
        <v>0</v>
      </c>
      <c r="AJ495" s="123">
        <v>430</v>
      </c>
      <c r="AK495" s="123">
        <v>0</v>
      </c>
      <c r="AL495" s="123">
        <v>0</v>
      </c>
      <c r="AM495" s="123">
        <v>0</v>
      </c>
      <c r="AN495" s="123">
        <v>0</v>
      </c>
      <c r="AO495" s="123">
        <v>0</v>
      </c>
      <c r="AP495" s="123">
        <v>235</v>
      </c>
      <c r="AQ495" s="123">
        <v>0</v>
      </c>
      <c r="AR495" s="123">
        <v>68</v>
      </c>
      <c r="AS495" s="123">
        <v>0</v>
      </c>
      <c r="AT495" s="123">
        <v>0</v>
      </c>
      <c r="AU495" s="123">
        <v>0</v>
      </c>
      <c r="AV495" s="123">
        <v>40</v>
      </c>
      <c r="AW495" s="123">
        <v>0</v>
      </c>
      <c r="AX495" s="123">
        <v>2</v>
      </c>
      <c r="AY495" s="123">
        <v>0</v>
      </c>
      <c r="AZ495" s="123">
        <v>20</v>
      </c>
      <c r="BA495" s="123">
        <v>15</v>
      </c>
      <c r="BB495" s="123">
        <v>0</v>
      </c>
      <c r="BC495" s="123">
        <v>0</v>
      </c>
      <c r="BD495" s="123">
        <v>0</v>
      </c>
      <c r="BE495" s="123">
        <v>13</v>
      </c>
      <c r="BF495" s="123">
        <v>20</v>
      </c>
      <c r="BG495" s="123">
        <v>0</v>
      </c>
      <c r="BH495" s="123">
        <v>10</v>
      </c>
      <c r="BI495" s="49"/>
      <c r="BJ495" s="166"/>
      <c r="BK495" s="166"/>
      <c r="BL495" s="166"/>
      <c r="BM495" s="149">
        <v>0</v>
      </c>
    </row>
    <row r="496" spans="2:65" ht="18" hidden="1" customHeight="1" outlineLevel="3">
      <c r="B496" s="166" t="s">
        <v>83</v>
      </c>
      <c r="C496" s="166" t="s">
        <v>100</v>
      </c>
      <c r="D496" s="166" t="s">
        <v>235</v>
      </c>
      <c r="E496" s="167" t="s">
        <v>206</v>
      </c>
      <c r="F496" s="166" t="s">
        <v>115</v>
      </c>
      <c r="G496" s="49"/>
      <c r="H496" s="55">
        <v>2307</v>
      </c>
      <c r="I496" s="55"/>
      <c r="J496" s="50">
        <v>2307</v>
      </c>
      <c r="K496" s="49"/>
      <c r="L496" s="152"/>
      <c r="M496" s="55"/>
      <c r="N496" s="49">
        <v>2267</v>
      </c>
      <c r="O496" s="50"/>
      <c r="P496" s="50">
        <v>2267</v>
      </c>
      <c r="Q496" s="49"/>
      <c r="R496" s="152"/>
      <c r="S496" s="123">
        <v>0</v>
      </c>
      <c r="T496" s="123">
        <v>0</v>
      </c>
      <c r="U496" s="123">
        <v>0</v>
      </c>
      <c r="V496" s="123">
        <v>0</v>
      </c>
      <c r="W496" s="123">
        <v>0</v>
      </c>
      <c r="X496" s="123">
        <v>310</v>
      </c>
      <c r="Y496" s="123">
        <v>0</v>
      </c>
      <c r="Z496" s="123">
        <v>0</v>
      </c>
      <c r="AA496" s="123">
        <v>0</v>
      </c>
      <c r="AB496" s="123">
        <v>0</v>
      </c>
      <c r="AC496" s="123">
        <v>44</v>
      </c>
      <c r="AD496" s="123">
        <v>0</v>
      </c>
      <c r="AE496" s="123">
        <v>0</v>
      </c>
      <c r="AF496" s="123">
        <v>155</v>
      </c>
      <c r="AG496" s="123">
        <v>0</v>
      </c>
      <c r="AH496" s="123">
        <v>0</v>
      </c>
      <c r="AI496" s="123">
        <v>0</v>
      </c>
      <c r="AJ496" s="123">
        <v>1000</v>
      </c>
      <c r="AK496" s="123">
        <v>0</v>
      </c>
      <c r="AL496" s="123">
        <v>0</v>
      </c>
      <c r="AM496" s="123">
        <v>0</v>
      </c>
      <c r="AN496" s="123">
        <v>0</v>
      </c>
      <c r="AO496" s="123">
        <v>0</v>
      </c>
      <c r="AP496" s="123">
        <v>0</v>
      </c>
      <c r="AQ496" s="123">
        <v>0</v>
      </c>
      <c r="AR496" s="123">
        <v>57</v>
      </c>
      <c r="AS496" s="123">
        <v>0</v>
      </c>
      <c r="AT496" s="123">
        <v>0</v>
      </c>
      <c r="AU496" s="123">
        <v>0</v>
      </c>
      <c r="AV496" s="123">
        <v>651</v>
      </c>
      <c r="AW496" s="123">
        <v>0</v>
      </c>
      <c r="AX496" s="123">
        <v>19</v>
      </c>
      <c r="AY496" s="123">
        <v>0</v>
      </c>
      <c r="AZ496" s="123">
        <v>0</v>
      </c>
      <c r="BA496" s="123">
        <v>0</v>
      </c>
      <c r="BB496" s="123">
        <v>0</v>
      </c>
      <c r="BC496" s="123">
        <v>0</v>
      </c>
      <c r="BD496" s="123">
        <v>0</v>
      </c>
      <c r="BE496" s="123">
        <v>31</v>
      </c>
      <c r="BF496" s="123">
        <v>30</v>
      </c>
      <c r="BG496" s="123">
        <v>0</v>
      </c>
      <c r="BH496" s="123">
        <v>10</v>
      </c>
      <c r="BI496" s="49"/>
      <c r="BJ496" s="166"/>
      <c r="BK496" s="166"/>
      <c r="BL496" s="166"/>
      <c r="BM496" s="149">
        <v>0</v>
      </c>
    </row>
    <row r="497" spans="2:65" ht="18" hidden="1" customHeight="1" outlineLevel="3">
      <c r="B497" s="166" t="s">
        <v>83</v>
      </c>
      <c r="C497" s="166" t="s">
        <v>720</v>
      </c>
      <c r="D497" s="166" t="s">
        <v>239</v>
      </c>
      <c r="E497" s="167" t="s">
        <v>63</v>
      </c>
      <c r="F497" s="166" t="s">
        <v>841</v>
      </c>
      <c r="G497" s="49"/>
      <c r="H497" s="55">
        <v>2695</v>
      </c>
      <c r="I497" s="55"/>
      <c r="J497" s="50">
        <v>2695</v>
      </c>
      <c r="K497" s="49"/>
      <c r="L497" s="152"/>
      <c r="M497" s="55"/>
      <c r="N497" s="49">
        <v>2642</v>
      </c>
      <c r="O497" s="50"/>
      <c r="P497" s="50">
        <v>2642</v>
      </c>
      <c r="Q497" s="49"/>
      <c r="R497" s="152"/>
      <c r="S497" s="123">
        <v>0</v>
      </c>
      <c r="T497" s="123">
        <v>0</v>
      </c>
      <c r="U497" s="123">
        <v>0</v>
      </c>
      <c r="V497" s="123">
        <v>0</v>
      </c>
      <c r="W497" s="123">
        <v>0</v>
      </c>
      <c r="X497" s="123">
        <v>1055</v>
      </c>
      <c r="Y497" s="123">
        <v>0</v>
      </c>
      <c r="Z497" s="123">
        <v>0</v>
      </c>
      <c r="AA497" s="123">
        <v>0</v>
      </c>
      <c r="AB497" s="123">
        <v>0</v>
      </c>
      <c r="AC497" s="123">
        <v>15</v>
      </c>
      <c r="AD497" s="123">
        <v>0</v>
      </c>
      <c r="AE497" s="123">
        <v>0</v>
      </c>
      <c r="AF497" s="123">
        <v>155</v>
      </c>
      <c r="AG497" s="123">
        <v>15</v>
      </c>
      <c r="AH497" s="123">
        <v>0</v>
      </c>
      <c r="AI497" s="123">
        <v>0</v>
      </c>
      <c r="AJ497" s="123">
        <v>1020</v>
      </c>
      <c r="AK497" s="123">
        <v>0</v>
      </c>
      <c r="AL497" s="123">
        <v>0</v>
      </c>
      <c r="AM497" s="123">
        <v>0</v>
      </c>
      <c r="AN497" s="123">
        <v>0</v>
      </c>
      <c r="AO497" s="123">
        <v>0</v>
      </c>
      <c r="AP497" s="123">
        <v>30</v>
      </c>
      <c r="AQ497" s="123">
        <v>0</v>
      </c>
      <c r="AR497" s="123">
        <v>57</v>
      </c>
      <c r="AS497" s="123">
        <v>0</v>
      </c>
      <c r="AT497" s="123">
        <v>0</v>
      </c>
      <c r="AU497" s="123">
        <v>0</v>
      </c>
      <c r="AV497" s="123">
        <v>220</v>
      </c>
      <c r="AW497" s="123">
        <v>0</v>
      </c>
      <c r="AX497" s="123">
        <v>21</v>
      </c>
      <c r="AY497" s="123">
        <v>0</v>
      </c>
      <c r="AZ497" s="123">
        <v>0</v>
      </c>
      <c r="BA497" s="123">
        <v>10</v>
      </c>
      <c r="BB497" s="123">
        <v>0</v>
      </c>
      <c r="BC497" s="123">
        <v>0</v>
      </c>
      <c r="BD497" s="123">
        <v>0</v>
      </c>
      <c r="BE497" s="123">
        <v>44</v>
      </c>
      <c r="BF497" s="123">
        <v>30</v>
      </c>
      <c r="BG497" s="123">
        <v>0</v>
      </c>
      <c r="BH497" s="123">
        <v>23</v>
      </c>
      <c r="BI497" s="49"/>
      <c r="BJ497" s="166"/>
      <c r="BK497" s="166"/>
      <c r="BL497" s="166"/>
      <c r="BM497" s="149">
        <v>0</v>
      </c>
    </row>
    <row r="498" spans="2:65" ht="18" hidden="1" customHeight="1" outlineLevel="3">
      <c r="B498" s="166" t="s">
        <v>83</v>
      </c>
      <c r="C498" s="166" t="s">
        <v>334</v>
      </c>
      <c r="D498" s="166" t="s">
        <v>233</v>
      </c>
      <c r="E498" s="167" t="s">
        <v>80</v>
      </c>
      <c r="F498" s="166" t="s">
        <v>321</v>
      </c>
      <c r="G498" s="49"/>
      <c r="H498" s="55">
        <v>2125</v>
      </c>
      <c r="I498" s="55"/>
      <c r="J498" s="50">
        <v>2125</v>
      </c>
      <c r="K498" s="49"/>
      <c r="L498" s="152"/>
      <c r="M498" s="55"/>
      <c r="N498" s="49">
        <v>2095</v>
      </c>
      <c r="O498" s="50"/>
      <c r="P498" s="50">
        <v>2095</v>
      </c>
      <c r="Q498" s="49"/>
      <c r="R498" s="152"/>
      <c r="S498" s="123">
        <v>20</v>
      </c>
      <c r="T498" s="123">
        <v>0</v>
      </c>
      <c r="U498" s="123">
        <v>0</v>
      </c>
      <c r="V498" s="123">
        <v>0</v>
      </c>
      <c r="W498" s="123">
        <v>0</v>
      </c>
      <c r="X498" s="123">
        <v>895</v>
      </c>
      <c r="Y498" s="123">
        <v>0</v>
      </c>
      <c r="Z498" s="123">
        <v>0</v>
      </c>
      <c r="AA498" s="123">
        <v>0</v>
      </c>
      <c r="AB498" s="123">
        <v>0</v>
      </c>
      <c r="AC498" s="123">
        <v>15</v>
      </c>
      <c r="AD498" s="123">
        <v>18</v>
      </c>
      <c r="AE498" s="123">
        <v>0</v>
      </c>
      <c r="AF498" s="123">
        <v>90</v>
      </c>
      <c r="AG498" s="123">
        <v>5</v>
      </c>
      <c r="AH498" s="123">
        <v>0</v>
      </c>
      <c r="AI498" s="123">
        <v>0</v>
      </c>
      <c r="AJ498" s="123">
        <v>670</v>
      </c>
      <c r="AK498" s="123">
        <v>0</v>
      </c>
      <c r="AL498" s="123">
        <v>0</v>
      </c>
      <c r="AM498" s="123">
        <v>0</v>
      </c>
      <c r="AN498" s="123">
        <v>0</v>
      </c>
      <c r="AO498" s="123">
        <v>0</v>
      </c>
      <c r="AP498" s="123">
        <v>105</v>
      </c>
      <c r="AQ498" s="123">
        <v>0</v>
      </c>
      <c r="AR498" s="123">
        <v>57</v>
      </c>
      <c r="AS498" s="123">
        <v>0</v>
      </c>
      <c r="AT498" s="123">
        <v>0</v>
      </c>
      <c r="AU498" s="123">
        <v>0</v>
      </c>
      <c r="AV498" s="123">
        <v>171</v>
      </c>
      <c r="AW498" s="123">
        <v>0</v>
      </c>
      <c r="AX498" s="123">
        <v>20</v>
      </c>
      <c r="AY498" s="123">
        <v>0</v>
      </c>
      <c r="AZ498" s="123">
        <v>13</v>
      </c>
      <c r="BA498" s="123">
        <v>16</v>
      </c>
      <c r="BB498" s="123">
        <v>0</v>
      </c>
      <c r="BC498" s="123">
        <v>0</v>
      </c>
      <c r="BD498" s="123">
        <v>0</v>
      </c>
      <c r="BE498" s="123">
        <v>0</v>
      </c>
      <c r="BF498" s="123">
        <v>20</v>
      </c>
      <c r="BG498" s="123">
        <v>0</v>
      </c>
      <c r="BH498" s="123">
        <v>10</v>
      </c>
      <c r="BI498" s="49"/>
      <c r="BJ498" s="166"/>
      <c r="BK498" s="166"/>
      <c r="BL498" s="166"/>
      <c r="BM498" s="149">
        <v>0</v>
      </c>
    </row>
    <row r="499" spans="2:65" ht="18" hidden="1" customHeight="1" outlineLevel="3">
      <c r="B499" s="166" t="s">
        <v>83</v>
      </c>
      <c r="C499" s="166" t="s">
        <v>302</v>
      </c>
      <c r="D499" s="166" t="s">
        <v>236</v>
      </c>
      <c r="E499" s="167" t="s">
        <v>113</v>
      </c>
      <c r="F499" s="166" t="s">
        <v>114</v>
      </c>
      <c r="G499" s="49"/>
      <c r="H499" s="55">
        <v>3109</v>
      </c>
      <c r="I499" s="55"/>
      <c r="J499" s="50">
        <v>3109</v>
      </c>
      <c r="K499" s="49"/>
      <c r="L499" s="152"/>
      <c r="M499" s="55"/>
      <c r="N499" s="49">
        <v>3064</v>
      </c>
      <c r="O499" s="50"/>
      <c r="P499" s="50">
        <v>3064</v>
      </c>
      <c r="Q499" s="49"/>
      <c r="R499" s="152"/>
      <c r="S499" s="123">
        <v>0</v>
      </c>
      <c r="T499" s="123">
        <v>0</v>
      </c>
      <c r="U499" s="123">
        <v>0</v>
      </c>
      <c r="V499" s="123">
        <v>0</v>
      </c>
      <c r="W499" s="123">
        <v>0</v>
      </c>
      <c r="X499" s="123">
        <v>935</v>
      </c>
      <c r="Y499" s="123">
        <v>0</v>
      </c>
      <c r="Z499" s="123">
        <v>0</v>
      </c>
      <c r="AA499" s="123">
        <v>0</v>
      </c>
      <c r="AB499" s="123">
        <v>0</v>
      </c>
      <c r="AC499" s="123">
        <v>5</v>
      </c>
      <c r="AD499" s="123">
        <v>50</v>
      </c>
      <c r="AE499" s="123">
        <v>0</v>
      </c>
      <c r="AF499" s="123">
        <v>184</v>
      </c>
      <c r="AG499" s="123">
        <v>50</v>
      </c>
      <c r="AH499" s="123">
        <v>0</v>
      </c>
      <c r="AI499" s="123">
        <v>0</v>
      </c>
      <c r="AJ499" s="123">
        <v>1200</v>
      </c>
      <c r="AK499" s="123">
        <v>0</v>
      </c>
      <c r="AL499" s="123">
        <v>0</v>
      </c>
      <c r="AM499" s="123">
        <v>0</v>
      </c>
      <c r="AN499" s="123">
        <v>0</v>
      </c>
      <c r="AO499" s="123">
        <v>0</v>
      </c>
      <c r="AP499" s="123">
        <v>295</v>
      </c>
      <c r="AQ499" s="123">
        <v>0</v>
      </c>
      <c r="AR499" s="123">
        <v>79</v>
      </c>
      <c r="AS499" s="123">
        <v>0</v>
      </c>
      <c r="AT499" s="123">
        <v>0</v>
      </c>
      <c r="AU499" s="123">
        <v>0</v>
      </c>
      <c r="AV499" s="123">
        <v>200</v>
      </c>
      <c r="AW499" s="123">
        <v>0</v>
      </c>
      <c r="AX499" s="123">
        <v>10</v>
      </c>
      <c r="AY499" s="123">
        <v>0</v>
      </c>
      <c r="AZ499" s="123">
        <v>20</v>
      </c>
      <c r="BA499" s="123">
        <v>36</v>
      </c>
      <c r="BB499" s="123">
        <v>0</v>
      </c>
      <c r="BC499" s="123">
        <v>0</v>
      </c>
      <c r="BD499" s="123">
        <v>0</v>
      </c>
      <c r="BE499" s="123">
        <v>0</v>
      </c>
      <c r="BF499" s="123">
        <v>35</v>
      </c>
      <c r="BG499" s="123">
        <v>0</v>
      </c>
      <c r="BH499" s="123">
        <v>10</v>
      </c>
      <c r="BI499" s="49"/>
      <c r="BJ499" s="166"/>
      <c r="BK499" s="166"/>
      <c r="BL499" s="166"/>
      <c r="BM499" s="149">
        <v>0</v>
      </c>
    </row>
    <row r="500" spans="2:65" ht="18" hidden="1" customHeight="1" outlineLevel="3">
      <c r="B500" s="166" t="s">
        <v>83</v>
      </c>
      <c r="C500" s="166" t="s">
        <v>101</v>
      </c>
      <c r="D500" s="166" t="s">
        <v>238</v>
      </c>
      <c r="E500" s="167" t="s">
        <v>79</v>
      </c>
      <c r="F500" s="166" t="s">
        <v>842</v>
      </c>
      <c r="G500" s="49"/>
      <c r="H500" s="55">
        <v>2013</v>
      </c>
      <c r="I500" s="55"/>
      <c r="J500" s="50">
        <v>2013</v>
      </c>
      <c r="K500" s="49"/>
      <c r="L500" s="152"/>
      <c r="M500" s="55"/>
      <c r="N500" s="49">
        <v>1983</v>
      </c>
      <c r="O500" s="50"/>
      <c r="P500" s="50">
        <v>1983</v>
      </c>
      <c r="Q500" s="49"/>
      <c r="R500" s="152"/>
      <c r="S500" s="123">
        <v>99</v>
      </c>
      <c r="T500" s="123">
        <v>0</v>
      </c>
      <c r="U500" s="123">
        <v>0</v>
      </c>
      <c r="V500" s="123">
        <v>0</v>
      </c>
      <c r="W500" s="123">
        <v>0</v>
      </c>
      <c r="X500" s="123">
        <v>978</v>
      </c>
      <c r="Y500" s="123">
        <v>0</v>
      </c>
      <c r="Z500" s="123">
        <v>0</v>
      </c>
      <c r="AA500" s="123">
        <v>0</v>
      </c>
      <c r="AB500" s="123">
        <v>0</v>
      </c>
      <c r="AC500" s="123">
        <v>6</v>
      </c>
      <c r="AD500" s="123">
        <v>15</v>
      </c>
      <c r="AE500" s="123">
        <v>0</v>
      </c>
      <c r="AF500" s="123">
        <v>90</v>
      </c>
      <c r="AG500" s="123">
        <v>0</v>
      </c>
      <c r="AH500" s="123">
        <v>0</v>
      </c>
      <c r="AI500" s="123">
        <v>0</v>
      </c>
      <c r="AJ500" s="123">
        <v>240</v>
      </c>
      <c r="AK500" s="123">
        <v>0</v>
      </c>
      <c r="AL500" s="123">
        <v>0</v>
      </c>
      <c r="AM500" s="123">
        <v>0</v>
      </c>
      <c r="AN500" s="123">
        <v>0</v>
      </c>
      <c r="AO500" s="123">
        <v>0</v>
      </c>
      <c r="AP500" s="123">
        <v>381</v>
      </c>
      <c r="AQ500" s="123">
        <v>0</v>
      </c>
      <c r="AR500" s="123">
        <v>57</v>
      </c>
      <c r="AS500" s="123">
        <v>0</v>
      </c>
      <c r="AT500" s="123">
        <v>0</v>
      </c>
      <c r="AU500" s="123">
        <v>0</v>
      </c>
      <c r="AV500" s="123">
        <v>32</v>
      </c>
      <c r="AW500" s="123">
        <v>0</v>
      </c>
      <c r="AX500" s="123">
        <v>10</v>
      </c>
      <c r="AY500" s="123">
        <v>0</v>
      </c>
      <c r="AZ500" s="123">
        <v>20</v>
      </c>
      <c r="BA500" s="123">
        <v>20</v>
      </c>
      <c r="BB500" s="123">
        <v>20</v>
      </c>
      <c r="BC500" s="123">
        <v>0</v>
      </c>
      <c r="BD500" s="123">
        <v>0</v>
      </c>
      <c r="BE500" s="123">
        <v>15</v>
      </c>
      <c r="BF500" s="123">
        <v>20</v>
      </c>
      <c r="BG500" s="123">
        <v>0</v>
      </c>
      <c r="BH500" s="123">
        <v>10</v>
      </c>
      <c r="BI500" s="49"/>
      <c r="BJ500" s="166"/>
      <c r="BK500" s="166"/>
      <c r="BL500" s="166"/>
      <c r="BM500" s="149">
        <v>0</v>
      </c>
    </row>
    <row r="501" spans="2:65" ht="18" hidden="1" customHeight="1" outlineLevel="3">
      <c r="B501" s="166" t="s">
        <v>83</v>
      </c>
      <c r="C501" s="166" t="s">
        <v>99</v>
      </c>
      <c r="D501" s="166" t="s">
        <v>234</v>
      </c>
      <c r="E501" s="167" t="s">
        <v>81</v>
      </c>
      <c r="F501" s="166" t="s">
        <v>843</v>
      </c>
      <c r="G501" s="49"/>
      <c r="H501" s="55">
        <v>3761</v>
      </c>
      <c r="I501" s="55"/>
      <c r="J501" s="50">
        <v>3761</v>
      </c>
      <c r="K501" s="49"/>
      <c r="L501" s="152"/>
      <c r="M501" s="55"/>
      <c r="N501" s="49">
        <v>3652</v>
      </c>
      <c r="O501" s="50"/>
      <c r="P501" s="50">
        <v>3652</v>
      </c>
      <c r="Q501" s="49"/>
      <c r="R501" s="152"/>
      <c r="S501" s="123">
        <v>99</v>
      </c>
      <c r="T501" s="123">
        <v>0</v>
      </c>
      <c r="U501" s="123">
        <v>0</v>
      </c>
      <c r="V501" s="123">
        <v>0</v>
      </c>
      <c r="W501" s="123">
        <v>0</v>
      </c>
      <c r="X501" s="123">
        <v>730</v>
      </c>
      <c r="Y501" s="123">
        <v>0</v>
      </c>
      <c r="Z501" s="123">
        <v>0</v>
      </c>
      <c r="AA501" s="123">
        <v>0</v>
      </c>
      <c r="AB501" s="123">
        <v>0</v>
      </c>
      <c r="AC501" s="123">
        <v>10</v>
      </c>
      <c r="AD501" s="123">
        <v>0</v>
      </c>
      <c r="AE501" s="123">
        <v>0</v>
      </c>
      <c r="AF501" s="123">
        <v>239</v>
      </c>
      <c r="AG501" s="123">
        <v>0</v>
      </c>
      <c r="AH501" s="123">
        <v>0</v>
      </c>
      <c r="AI501" s="123">
        <v>0</v>
      </c>
      <c r="AJ501" s="123">
        <v>1700</v>
      </c>
      <c r="AK501" s="123">
        <v>0</v>
      </c>
      <c r="AL501" s="123">
        <v>0</v>
      </c>
      <c r="AM501" s="123">
        <v>0</v>
      </c>
      <c r="AN501" s="123">
        <v>0</v>
      </c>
      <c r="AO501" s="123">
        <v>0</v>
      </c>
      <c r="AP501" s="123">
        <v>520</v>
      </c>
      <c r="AQ501" s="123">
        <v>0</v>
      </c>
      <c r="AR501" s="123">
        <v>80</v>
      </c>
      <c r="AS501" s="123">
        <v>0</v>
      </c>
      <c r="AT501" s="123">
        <v>0</v>
      </c>
      <c r="AU501" s="123">
        <v>0</v>
      </c>
      <c r="AV501" s="123">
        <v>183</v>
      </c>
      <c r="AW501" s="123">
        <v>0</v>
      </c>
      <c r="AX501" s="123">
        <v>10</v>
      </c>
      <c r="AY501" s="123">
        <v>0</v>
      </c>
      <c r="AZ501" s="123">
        <v>30</v>
      </c>
      <c r="BA501" s="123">
        <v>41</v>
      </c>
      <c r="BB501" s="123">
        <v>10</v>
      </c>
      <c r="BC501" s="123">
        <v>0</v>
      </c>
      <c r="BD501" s="123">
        <v>0</v>
      </c>
      <c r="BE501" s="123">
        <v>0</v>
      </c>
      <c r="BF501" s="123">
        <v>75</v>
      </c>
      <c r="BG501" s="123">
        <v>0</v>
      </c>
      <c r="BH501" s="123">
        <v>34</v>
      </c>
      <c r="BI501" s="49"/>
      <c r="BJ501" s="166"/>
      <c r="BK501" s="166"/>
      <c r="BL501" s="166"/>
      <c r="BM501" s="149">
        <v>0</v>
      </c>
    </row>
    <row r="502" spans="2:65" ht="18" hidden="1" customHeight="1" outlineLevel="3">
      <c r="B502" s="166" t="s">
        <v>83</v>
      </c>
      <c r="C502" s="166" t="s">
        <v>165</v>
      </c>
      <c r="D502" s="166" t="s">
        <v>611</v>
      </c>
      <c r="E502" s="167" t="s">
        <v>166</v>
      </c>
      <c r="F502" s="166" t="s">
        <v>116</v>
      </c>
      <c r="G502" s="49"/>
      <c r="H502" s="55">
        <v>0</v>
      </c>
      <c r="I502" s="55"/>
      <c r="J502" s="50">
        <v>0</v>
      </c>
      <c r="K502" s="49"/>
      <c r="L502" s="152"/>
      <c r="M502" s="55"/>
      <c r="N502" s="49">
        <v>0</v>
      </c>
      <c r="O502" s="50"/>
      <c r="P502" s="50">
        <v>0</v>
      </c>
      <c r="Q502" s="49"/>
      <c r="R502" s="152"/>
      <c r="S502" s="123">
        <v>0</v>
      </c>
      <c r="T502" s="123">
        <v>0</v>
      </c>
      <c r="U502" s="123">
        <v>0</v>
      </c>
      <c r="V502" s="123">
        <v>0</v>
      </c>
      <c r="W502" s="123">
        <v>0</v>
      </c>
      <c r="X502" s="123">
        <v>0</v>
      </c>
      <c r="Y502" s="123">
        <v>0</v>
      </c>
      <c r="Z502" s="123">
        <v>0</v>
      </c>
      <c r="AA502" s="123">
        <v>0</v>
      </c>
      <c r="AB502" s="123">
        <v>0</v>
      </c>
      <c r="AC502" s="123">
        <v>0</v>
      </c>
      <c r="AD502" s="123">
        <v>0</v>
      </c>
      <c r="AE502" s="123">
        <v>0</v>
      </c>
      <c r="AF502" s="123">
        <v>0</v>
      </c>
      <c r="AG502" s="123">
        <v>0</v>
      </c>
      <c r="AH502" s="123">
        <v>0</v>
      </c>
      <c r="AI502" s="123">
        <v>0</v>
      </c>
      <c r="AJ502" s="123">
        <v>0</v>
      </c>
      <c r="AK502" s="123">
        <v>0</v>
      </c>
      <c r="AL502" s="123">
        <v>0</v>
      </c>
      <c r="AM502" s="123">
        <v>0</v>
      </c>
      <c r="AN502" s="123">
        <v>0</v>
      </c>
      <c r="AO502" s="123">
        <v>0</v>
      </c>
      <c r="AP502" s="123">
        <v>0</v>
      </c>
      <c r="AQ502" s="123">
        <v>0</v>
      </c>
      <c r="AR502" s="123">
        <v>0</v>
      </c>
      <c r="AS502" s="123">
        <v>0</v>
      </c>
      <c r="AT502" s="123">
        <v>0</v>
      </c>
      <c r="AU502" s="123">
        <v>0</v>
      </c>
      <c r="AV502" s="123">
        <v>0</v>
      </c>
      <c r="AW502" s="123">
        <v>0</v>
      </c>
      <c r="AX502" s="123">
        <v>0</v>
      </c>
      <c r="AY502" s="123">
        <v>0</v>
      </c>
      <c r="AZ502" s="123">
        <v>0</v>
      </c>
      <c r="BA502" s="123">
        <v>0</v>
      </c>
      <c r="BB502" s="123">
        <v>0</v>
      </c>
      <c r="BC502" s="123">
        <v>0</v>
      </c>
      <c r="BD502" s="123">
        <v>0</v>
      </c>
      <c r="BE502" s="123">
        <v>0</v>
      </c>
      <c r="BF502" s="123">
        <v>0</v>
      </c>
      <c r="BG502" s="123">
        <v>0</v>
      </c>
      <c r="BH502" s="123">
        <v>0</v>
      </c>
      <c r="BI502" s="49"/>
      <c r="BJ502" s="166"/>
      <c r="BK502" s="166"/>
      <c r="BL502" s="166"/>
      <c r="BM502" s="149">
        <v>0</v>
      </c>
    </row>
    <row r="503" spans="2:65" ht="18" hidden="1" customHeight="1" outlineLevel="3">
      <c r="B503" s="166" t="s">
        <v>83</v>
      </c>
      <c r="C503" s="166" t="s">
        <v>165</v>
      </c>
      <c r="D503" s="166" t="s">
        <v>1133</v>
      </c>
      <c r="E503" s="167" t="s">
        <v>1134</v>
      </c>
      <c r="F503" s="166" t="s">
        <v>116</v>
      </c>
      <c r="G503" s="49"/>
      <c r="H503" s="55">
        <v>3157</v>
      </c>
      <c r="I503" s="55"/>
      <c r="J503" s="50">
        <v>3157</v>
      </c>
      <c r="K503" s="49"/>
      <c r="L503" s="152"/>
      <c r="M503" s="55"/>
      <c r="N503" s="49">
        <v>3104</v>
      </c>
      <c r="O503" s="50"/>
      <c r="P503" s="50">
        <v>3104</v>
      </c>
      <c r="Q503" s="49"/>
      <c r="R503" s="152"/>
      <c r="S503" s="123">
        <v>80</v>
      </c>
      <c r="T503" s="123">
        <v>0</v>
      </c>
      <c r="U503" s="123">
        <v>0</v>
      </c>
      <c r="V503" s="123">
        <v>0</v>
      </c>
      <c r="W503" s="123">
        <v>0</v>
      </c>
      <c r="X503" s="123">
        <v>865</v>
      </c>
      <c r="Y503" s="123">
        <v>0</v>
      </c>
      <c r="Z503" s="123">
        <v>0</v>
      </c>
      <c r="AA503" s="123">
        <v>0</v>
      </c>
      <c r="AB503" s="123">
        <v>0</v>
      </c>
      <c r="AC503" s="123">
        <v>0</v>
      </c>
      <c r="AD503" s="123">
        <v>25</v>
      </c>
      <c r="AE503" s="123">
        <v>0</v>
      </c>
      <c r="AF503" s="123">
        <v>164</v>
      </c>
      <c r="AG503" s="123">
        <v>0</v>
      </c>
      <c r="AH503" s="123">
        <v>0</v>
      </c>
      <c r="AI503" s="123">
        <v>0</v>
      </c>
      <c r="AJ503" s="123">
        <v>1500</v>
      </c>
      <c r="AK503" s="123">
        <v>0</v>
      </c>
      <c r="AL503" s="123">
        <v>0</v>
      </c>
      <c r="AM503" s="123">
        <v>0</v>
      </c>
      <c r="AN503" s="123">
        <v>0</v>
      </c>
      <c r="AO503" s="123">
        <v>0</v>
      </c>
      <c r="AP503" s="123">
        <v>150</v>
      </c>
      <c r="AQ503" s="123">
        <v>0</v>
      </c>
      <c r="AR503" s="123">
        <v>125</v>
      </c>
      <c r="AS503" s="123">
        <v>0</v>
      </c>
      <c r="AT503" s="123">
        <v>0</v>
      </c>
      <c r="AU503" s="123">
        <v>0</v>
      </c>
      <c r="AV503" s="123">
        <v>110</v>
      </c>
      <c r="AW503" s="123">
        <v>0</v>
      </c>
      <c r="AX503" s="123">
        <v>0</v>
      </c>
      <c r="AY503" s="123">
        <v>0</v>
      </c>
      <c r="AZ503" s="123">
        <v>35</v>
      </c>
      <c r="BA503" s="123">
        <v>30</v>
      </c>
      <c r="BB503" s="123">
        <v>0</v>
      </c>
      <c r="BC503" s="123">
        <v>0</v>
      </c>
      <c r="BD503" s="123">
        <v>0</v>
      </c>
      <c r="BE503" s="123">
        <v>20</v>
      </c>
      <c r="BF503" s="123">
        <v>30</v>
      </c>
      <c r="BG503" s="123">
        <v>0</v>
      </c>
      <c r="BH503" s="123">
        <v>23</v>
      </c>
      <c r="BI503" s="49"/>
      <c r="BJ503" s="166"/>
      <c r="BK503" s="166"/>
      <c r="BL503" s="166"/>
      <c r="BM503" s="149">
        <v>0</v>
      </c>
    </row>
    <row r="504" spans="2:65" ht="18" hidden="1" customHeight="1" outlineLevel="2">
      <c r="B504" s="158" t="s">
        <v>83</v>
      </c>
      <c r="C504" s="158"/>
      <c r="D504" s="158"/>
      <c r="E504" s="159" t="s">
        <v>844</v>
      </c>
      <c r="F504" s="158"/>
      <c r="G504" s="160"/>
      <c r="H504" s="160">
        <v>23728</v>
      </c>
      <c r="I504" s="160"/>
      <c r="J504" s="160">
        <v>23728</v>
      </c>
      <c r="K504" s="168"/>
      <c r="L504" s="161"/>
      <c r="M504" s="160"/>
      <c r="N504" s="160">
        <v>23301</v>
      </c>
      <c r="O504" s="160"/>
      <c r="P504" s="160">
        <v>23301</v>
      </c>
      <c r="Q504" s="168"/>
      <c r="R504" s="161"/>
      <c r="S504" s="160">
        <v>499</v>
      </c>
      <c r="T504" s="160">
        <v>0</v>
      </c>
      <c r="U504" s="160">
        <v>0</v>
      </c>
      <c r="V504" s="160">
        <v>0</v>
      </c>
      <c r="W504" s="160">
        <v>0</v>
      </c>
      <c r="X504" s="160">
        <v>6970</v>
      </c>
      <c r="Y504" s="160">
        <v>0</v>
      </c>
      <c r="Z504" s="160">
        <v>0</v>
      </c>
      <c r="AA504" s="160">
        <v>0</v>
      </c>
      <c r="AB504" s="160">
        <v>0</v>
      </c>
      <c r="AC504" s="160">
        <v>121</v>
      </c>
      <c r="AD504" s="160">
        <v>153</v>
      </c>
      <c r="AE504" s="160">
        <v>0</v>
      </c>
      <c r="AF504" s="160">
        <v>1295</v>
      </c>
      <c r="AG504" s="160">
        <v>155</v>
      </c>
      <c r="AH504" s="160">
        <v>0</v>
      </c>
      <c r="AI504" s="160">
        <v>0</v>
      </c>
      <c r="AJ504" s="160">
        <v>8870</v>
      </c>
      <c r="AK504" s="160">
        <v>0</v>
      </c>
      <c r="AL504" s="160">
        <v>0</v>
      </c>
      <c r="AM504" s="160">
        <v>0</v>
      </c>
      <c r="AN504" s="160">
        <v>0</v>
      </c>
      <c r="AO504" s="160">
        <v>0</v>
      </c>
      <c r="AP504" s="160">
        <v>2016</v>
      </c>
      <c r="AQ504" s="160">
        <v>0</v>
      </c>
      <c r="AR504" s="160">
        <v>659</v>
      </c>
      <c r="AS504" s="160">
        <v>0</v>
      </c>
      <c r="AT504" s="160">
        <v>0</v>
      </c>
      <c r="AU504" s="160">
        <v>0</v>
      </c>
      <c r="AV504" s="160">
        <v>1906</v>
      </c>
      <c r="AW504" s="160">
        <v>0</v>
      </c>
      <c r="AX504" s="160">
        <v>132</v>
      </c>
      <c r="AY504" s="160">
        <v>0</v>
      </c>
      <c r="AZ504" s="160">
        <v>158</v>
      </c>
      <c r="BA504" s="160">
        <v>194</v>
      </c>
      <c r="BB504" s="160">
        <v>30</v>
      </c>
      <c r="BC504" s="160">
        <v>0</v>
      </c>
      <c r="BD504" s="160">
        <v>0</v>
      </c>
      <c r="BE504" s="160">
        <v>143</v>
      </c>
      <c r="BF504" s="160">
        <v>280</v>
      </c>
      <c r="BG504" s="160">
        <v>0</v>
      </c>
      <c r="BH504" s="160">
        <v>147</v>
      </c>
      <c r="BI504" s="160"/>
      <c r="BJ504" s="161"/>
      <c r="BK504" s="160"/>
      <c r="BL504" s="161"/>
      <c r="BM504" s="149">
        <v>0</v>
      </c>
    </row>
    <row r="505" spans="2:65" ht="18" hidden="1" customHeight="1" outlineLevel="3">
      <c r="B505" s="166" t="s">
        <v>83</v>
      </c>
      <c r="C505" s="166" t="s">
        <v>302</v>
      </c>
      <c r="D505" s="166" t="s">
        <v>423</v>
      </c>
      <c r="E505" s="167" t="s">
        <v>461</v>
      </c>
      <c r="F505" s="166" t="s">
        <v>846</v>
      </c>
      <c r="G505" s="49"/>
      <c r="H505" s="55">
        <v>0</v>
      </c>
      <c r="I505" s="55"/>
      <c r="J505" s="50">
        <v>0</v>
      </c>
      <c r="K505" s="49"/>
      <c r="L505" s="152"/>
      <c r="M505" s="55"/>
      <c r="N505" s="49">
        <v>0</v>
      </c>
      <c r="O505" s="50"/>
      <c r="P505" s="50">
        <v>0</v>
      </c>
      <c r="Q505" s="49"/>
      <c r="R505" s="152"/>
      <c r="S505" s="123">
        <v>0</v>
      </c>
      <c r="T505" s="123">
        <v>0</v>
      </c>
      <c r="U505" s="123">
        <v>0</v>
      </c>
      <c r="V505" s="123">
        <v>0</v>
      </c>
      <c r="W505" s="123">
        <v>0</v>
      </c>
      <c r="X505" s="123">
        <v>0</v>
      </c>
      <c r="Y505" s="123">
        <v>0</v>
      </c>
      <c r="Z505" s="123">
        <v>0</v>
      </c>
      <c r="AA505" s="123">
        <v>0</v>
      </c>
      <c r="AB505" s="123">
        <v>0</v>
      </c>
      <c r="AC505" s="123">
        <v>0</v>
      </c>
      <c r="AD505" s="123">
        <v>0</v>
      </c>
      <c r="AE505" s="123">
        <v>0</v>
      </c>
      <c r="AF505" s="123">
        <v>0</v>
      </c>
      <c r="AG505" s="123">
        <v>0</v>
      </c>
      <c r="AH505" s="123">
        <v>0</v>
      </c>
      <c r="AI505" s="123">
        <v>0</v>
      </c>
      <c r="AJ505" s="123">
        <v>0</v>
      </c>
      <c r="AK505" s="123">
        <v>0</v>
      </c>
      <c r="AL505" s="123">
        <v>0</v>
      </c>
      <c r="AM505" s="123">
        <v>0</v>
      </c>
      <c r="AN505" s="123">
        <v>0</v>
      </c>
      <c r="AO505" s="123">
        <v>0</v>
      </c>
      <c r="AP505" s="123">
        <v>0</v>
      </c>
      <c r="AQ505" s="123">
        <v>0</v>
      </c>
      <c r="AR505" s="123">
        <v>0</v>
      </c>
      <c r="AS505" s="123">
        <v>0</v>
      </c>
      <c r="AT505" s="123">
        <v>0</v>
      </c>
      <c r="AU505" s="123">
        <v>0</v>
      </c>
      <c r="AV505" s="123">
        <v>0</v>
      </c>
      <c r="AW505" s="123">
        <v>0</v>
      </c>
      <c r="AX505" s="123">
        <v>0</v>
      </c>
      <c r="AY505" s="123">
        <v>0</v>
      </c>
      <c r="AZ505" s="123">
        <v>0</v>
      </c>
      <c r="BA505" s="123">
        <v>0</v>
      </c>
      <c r="BB505" s="123">
        <v>0</v>
      </c>
      <c r="BC505" s="123">
        <v>0</v>
      </c>
      <c r="BD505" s="123">
        <v>0</v>
      </c>
      <c r="BE505" s="123">
        <v>0</v>
      </c>
      <c r="BF505" s="123">
        <v>0</v>
      </c>
      <c r="BG505" s="123">
        <v>0</v>
      </c>
      <c r="BH505" s="123">
        <v>0</v>
      </c>
      <c r="BI505" s="49"/>
      <c r="BJ505" s="166"/>
      <c r="BK505" s="166"/>
      <c r="BL505" s="166"/>
      <c r="BM505" s="149">
        <v>0</v>
      </c>
    </row>
    <row r="506" spans="2:65" ht="18" hidden="1" customHeight="1" outlineLevel="3">
      <c r="B506" s="166" t="s">
        <v>83</v>
      </c>
      <c r="C506" s="166" t="s">
        <v>99</v>
      </c>
      <c r="D506" s="166" t="s">
        <v>424</v>
      </c>
      <c r="E506" s="167" t="s">
        <v>460</v>
      </c>
      <c r="F506" s="166" t="s">
        <v>847</v>
      </c>
      <c r="G506" s="49"/>
      <c r="H506" s="55">
        <v>0</v>
      </c>
      <c r="I506" s="55"/>
      <c r="J506" s="50">
        <v>0</v>
      </c>
      <c r="K506" s="49"/>
      <c r="L506" s="152"/>
      <c r="M506" s="55"/>
      <c r="N506" s="49">
        <v>0</v>
      </c>
      <c r="O506" s="50"/>
      <c r="P506" s="50">
        <v>0</v>
      </c>
      <c r="Q506" s="49"/>
      <c r="R506" s="152"/>
      <c r="S506" s="123">
        <v>0</v>
      </c>
      <c r="T506" s="123">
        <v>0</v>
      </c>
      <c r="U506" s="123">
        <v>0</v>
      </c>
      <c r="V506" s="123">
        <v>0</v>
      </c>
      <c r="W506" s="123">
        <v>0</v>
      </c>
      <c r="X506" s="123">
        <v>0</v>
      </c>
      <c r="Y506" s="123">
        <v>0</v>
      </c>
      <c r="Z506" s="123">
        <v>0</v>
      </c>
      <c r="AA506" s="123">
        <v>0</v>
      </c>
      <c r="AB506" s="123">
        <v>0</v>
      </c>
      <c r="AC506" s="123">
        <v>0</v>
      </c>
      <c r="AD506" s="123">
        <v>0</v>
      </c>
      <c r="AE506" s="123">
        <v>0</v>
      </c>
      <c r="AF506" s="123">
        <v>0</v>
      </c>
      <c r="AG506" s="123">
        <v>0</v>
      </c>
      <c r="AH506" s="123">
        <v>0</v>
      </c>
      <c r="AI506" s="123">
        <v>0</v>
      </c>
      <c r="AJ506" s="123">
        <v>0</v>
      </c>
      <c r="AK506" s="123">
        <v>0</v>
      </c>
      <c r="AL506" s="123">
        <v>0</v>
      </c>
      <c r="AM506" s="123">
        <v>0</v>
      </c>
      <c r="AN506" s="123">
        <v>0</v>
      </c>
      <c r="AO506" s="123">
        <v>0</v>
      </c>
      <c r="AP506" s="123">
        <v>0</v>
      </c>
      <c r="AQ506" s="123">
        <v>0</v>
      </c>
      <c r="AR506" s="123">
        <v>0</v>
      </c>
      <c r="AS506" s="123">
        <v>0</v>
      </c>
      <c r="AT506" s="123">
        <v>0</v>
      </c>
      <c r="AU506" s="123">
        <v>0</v>
      </c>
      <c r="AV506" s="123">
        <v>0</v>
      </c>
      <c r="AW506" s="123">
        <v>0</v>
      </c>
      <c r="AX506" s="123">
        <v>0</v>
      </c>
      <c r="AY506" s="123">
        <v>0</v>
      </c>
      <c r="AZ506" s="123">
        <v>0</v>
      </c>
      <c r="BA506" s="123">
        <v>0</v>
      </c>
      <c r="BB506" s="123">
        <v>0</v>
      </c>
      <c r="BC506" s="123">
        <v>0</v>
      </c>
      <c r="BD506" s="123">
        <v>0</v>
      </c>
      <c r="BE506" s="123">
        <v>0</v>
      </c>
      <c r="BF506" s="123">
        <v>0</v>
      </c>
      <c r="BG506" s="123">
        <v>0</v>
      </c>
      <c r="BH506" s="123">
        <v>0</v>
      </c>
      <c r="BI506" s="49"/>
      <c r="BJ506" s="166"/>
      <c r="BK506" s="166"/>
      <c r="BL506" s="166"/>
      <c r="BM506" s="149">
        <v>0</v>
      </c>
    </row>
    <row r="507" spans="2:65" ht="18" hidden="1" customHeight="1" outlineLevel="3">
      <c r="B507" s="166" t="s">
        <v>83</v>
      </c>
      <c r="C507" s="166" t="s">
        <v>720</v>
      </c>
      <c r="D507" s="166" t="s">
        <v>559</v>
      </c>
      <c r="E507" s="167" t="s">
        <v>579</v>
      </c>
      <c r="F507" s="166" t="s">
        <v>848</v>
      </c>
      <c r="G507" s="49"/>
      <c r="H507" s="55">
        <v>0</v>
      </c>
      <c r="I507" s="55"/>
      <c r="J507" s="50">
        <v>0</v>
      </c>
      <c r="K507" s="49"/>
      <c r="L507" s="152"/>
      <c r="M507" s="55"/>
      <c r="N507" s="49">
        <v>0</v>
      </c>
      <c r="O507" s="50"/>
      <c r="P507" s="50">
        <v>0</v>
      </c>
      <c r="Q507" s="49"/>
      <c r="R507" s="152"/>
      <c r="S507" s="123">
        <v>0</v>
      </c>
      <c r="T507" s="123">
        <v>0</v>
      </c>
      <c r="U507" s="123">
        <v>0</v>
      </c>
      <c r="V507" s="123">
        <v>0</v>
      </c>
      <c r="W507" s="123">
        <v>0</v>
      </c>
      <c r="X507" s="123">
        <v>0</v>
      </c>
      <c r="Y507" s="123">
        <v>0</v>
      </c>
      <c r="Z507" s="123">
        <v>0</v>
      </c>
      <c r="AA507" s="123">
        <v>0</v>
      </c>
      <c r="AB507" s="123">
        <v>0</v>
      </c>
      <c r="AC507" s="123">
        <v>0</v>
      </c>
      <c r="AD507" s="123">
        <v>0</v>
      </c>
      <c r="AE507" s="123">
        <v>0</v>
      </c>
      <c r="AF507" s="123">
        <v>0</v>
      </c>
      <c r="AG507" s="123">
        <v>0</v>
      </c>
      <c r="AH507" s="123">
        <v>0</v>
      </c>
      <c r="AI507" s="123">
        <v>0</v>
      </c>
      <c r="AJ507" s="123">
        <v>0</v>
      </c>
      <c r="AK507" s="123">
        <v>0</v>
      </c>
      <c r="AL507" s="123">
        <v>0</v>
      </c>
      <c r="AM507" s="123">
        <v>0</v>
      </c>
      <c r="AN507" s="123">
        <v>0</v>
      </c>
      <c r="AO507" s="123">
        <v>0</v>
      </c>
      <c r="AP507" s="123">
        <v>0</v>
      </c>
      <c r="AQ507" s="123">
        <v>0</v>
      </c>
      <c r="AR507" s="123">
        <v>0</v>
      </c>
      <c r="AS507" s="123">
        <v>0</v>
      </c>
      <c r="AT507" s="123">
        <v>0</v>
      </c>
      <c r="AU507" s="123">
        <v>0</v>
      </c>
      <c r="AV507" s="123">
        <v>0</v>
      </c>
      <c r="AW507" s="123">
        <v>0</v>
      </c>
      <c r="AX507" s="123">
        <v>0</v>
      </c>
      <c r="AY507" s="123">
        <v>0</v>
      </c>
      <c r="AZ507" s="123">
        <v>0</v>
      </c>
      <c r="BA507" s="123">
        <v>0</v>
      </c>
      <c r="BB507" s="123">
        <v>0</v>
      </c>
      <c r="BC507" s="123">
        <v>0</v>
      </c>
      <c r="BD507" s="123">
        <v>0</v>
      </c>
      <c r="BE507" s="123">
        <v>0</v>
      </c>
      <c r="BF507" s="123">
        <v>0</v>
      </c>
      <c r="BG507" s="123">
        <v>0</v>
      </c>
      <c r="BH507" s="123">
        <v>0</v>
      </c>
      <c r="BI507" s="49"/>
      <c r="BJ507" s="166"/>
      <c r="BK507" s="166"/>
      <c r="BL507" s="166"/>
      <c r="BM507" s="149">
        <v>0</v>
      </c>
    </row>
    <row r="508" spans="2:65" ht="18" hidden="1" customHeight="1" outlineLevel="3">
      <c r="B508" s="166" t="s">
        <v>83</v>
      </c>
      <c r="C508" s="166" t="s">
        <v>720</v>
      </c>
      <c r="D508" s="166" t="s">
        <v>560</v>
      </c>
      <c r="E508" s="167" t="s">
        <v>580</v>
      </c>
      <c r="F508" s="166" t="s">
        <v>849</v>
      </c>
      <c r="G508" s="49"/>
      <c r="H508" s="55">
        <v>0</v>
      </c>
      <c r="I508" s="55"/>
      <c r="J508" s="50">
        <v>0</v>
      </c>
      <c r="K508" s="49"/>
      <c r="L508" s="152"/>
      <c r="M508" s="55"/>
      <c r="N508" s="49">
        <v>0</v>
      </c>
      <c r="O508" s="50"/>
      <c r="P508" s="50">
        <v>0</v>
      </c>
      <c r="Q508" s="49"/>
      <c r="R508" s="152"/>
      <c r="S508" s="123">
        <v>0</v>
      </c>
      <c r="T508" s="123">
        <v>0</v>
      </c>
      <c r="U508" s="123">
        <v>0</v>
      </c>
      <c r="V508" s="123">
        <v>0</v>
      </c>
      <c r="W508" s="123">
        <v>0</v>
      </c>
      <c r="X508" s="123">
        <v>0</v>
      </c>
      <c r="Y508" s="123">
        <v>0</v>
      </c>
      <c r="Z508" s="123">
        <v>0</v>
      </c>
      <c r="AA508" s="123">
        <v>0</v>
      </c>
      <c r="AB508" s="123">
        <v>0</v>
      </c>
      <c r="AC508" s="123">
        <v>0</v>
      </c>
      <c r="AD508" s="123">
        <v>0</v>
      </c>
      <c r="AE508" s="123">
        <v>0</v>
      </c>
      <c r="AF508" s="123">
        <v>0</v>
      </c>
      <c r="AG508" s="123">
        <v>0</v>
      </c>
      <c r="AH508" s="123">
        <v>0</v>
      </c>
      <c r="AI508" s="123">
        <v>0</v>
      </c>
      <c r="AJ508" s="123">
        <v>0</v>
      </c>
      <c r="AK508" s="123">
        <v>0</v>
      </c>
      <c r="AL508" s="123">
        <v>0</v>
      </c>
      <c r="AM508" s="123">
        <v>0</v>
      </c>
      <c r="AN508" s="123">
        <v>0</v>
      </c>
      <c r="AO508" s="123">
        <v>0</v>
      </c>
      <c r="AP508" s="123">
        <v>0</v>
      </c>
      <c r="AQ508" s="123">
        <v>0</v>
      </c>
      <c r="AR508" s="123">
        <v>0</v>
      </c>
      <c r="AS508" s="123">
        <v>0</v>
      </c>
      <c r="AT508" s="123">
        <v>0</v>
      </c>
      <c r="AU508" s="123">
        <v>0</v>
      </c>
      <c r="AV508" s="123">
        <v>0</v>
      </c>
      <c r="AW508" s="123">
        <v>0</v>
      </c>
      <c r="AX508" s="123">
        <v>0</v>
      </c>
      <c r="AY508" s="123">
        <v>0</v>
      </c>
      <c r="AZ508" s="123">
        <v>0</v>
      </c>
      <c r="BA508" s="123">
        <v>0</v>
      </c>
      <c r="BB508" s="123">
        <v>0</v>
      </c>
      <c r="BC508" s="123">
        <v>0</v>
      </c>
      <c r="BD508" s="123">
        <v>0</v>
      </c>
      <c r="BE508" s="123">
        <v>0</v>
      </c>
      <c r="BF508" s="123">
        <v>0</v>
      </c>
      <c r="BG508" s="123">
        <v>0</v>
      </c>
      <c r="BH508" s="123">
        <v>0</v>
      </c>
      <c r="BI508" s="49"/>
      <c r="BJ508" s="166"/>
      <c r="BK508" s="166"/>
      <c r="BL508" s="166"/>
      <c r="BM508" s="149">
        <v>0</v>
      </c>
    </row>
    <row r="509" spans="2:65" ht="18" hidden="1" customHeight="1" outlineLevel="3">
      <c r="B509" s="166" t="s">
        <v>83</v>
      </c>
      <c r="C509" s="166" t="s">
        <v>165</v>
      </c>
      <c r="D509" s="166" t="s">
        <v>608</v>
      </c>
      <c r="E509" s="167" t="s">
        <v>650</v>
      </c>
      <c r="F509" s="166" t="s">
        <v>850</v>
      </c>
      <c r="G509" s="49"/>
      <c r="H509" s="55">
        <v>0</v>
      </c>
      <c r="I509" s="55"/>
      <c r="J509" s="50">
        <v>0</v>
      </c>
      <c r="K509" s="49"/>
      <c r="L509" s="152"/>
      <c r="M509" s="55"/>
      <c r="N509" s="49">
        <v>0</v>
      </c>
      <c r="O509" s="50"/>
      <c r="P509" s="50">
        <v>0</v>
      </c>
      <c r="Q509" s="49"/>
      <c r="R509" s="152"/>
      <c r="S509" s="123">
        <v>0</v>
      </c>
      <c r="T509" s="123">
        <v>0</v>
      </c>
      <c r="U509" s="123">
        <v>0</v>
      </c>
      <c r="V509" s="123">
        <v>0</v>
      </c>
      <c r="W509" s="123">
        <v>0</v>
      </c>
      <c r="X509" s="123">
        <v>0</v>
      </c>
      <c r="Y509" s="123">
        <v>0</v>
      </c>
      <c r="Z509" s="123">
        <v>0</v>
      </c>
      <c r="AA509" s="123">
        <v>0</v>
      </c>
      <c r="AB509" s="123">
        <v>0</v>
      </c>
      <c r="AC509" s="123">
        <v>0</v>
      </c>
      <c r="AD509" s="123">
        <v>0</v>
      </c>
      <c r="AE509" s="123">
        <v>0</v>
      </c>
      <c r="AF509" s="123">
        <v>0</v>
      </c>
      <c r="AG509" s="123">
        <v>0</v>
      </c>
      <c r="AH509" s="123">
        <v>0</v>
      </c>
      <c r="AI509" s="123">
        <v>0</v>
      </c>
      <c r="AJ509" s="123">
        <v>0</v>
      </c>
      <c r="AK509" s="123">
        <v>0</v>
      </c>
      <c r="AL509" s="123">
        <v>0</v>
      </c>
      <c r="AM509" s="123">
        <v>0</v>
      </c>
      <c r="AN509" s="123">
        <v>0</v>
      </c>
      <c r="AO509" s="123">
        <v>0</v>
      </c>
      <c r="AP509" s="123">
        <v>0</v>
      </c>
      <c r="AQ509" s="123">
        <v>0</v>
      </c>
      <c r="AR509" s="123">
        <v>0</v>
      </c>
      <c r="AS509" s="123">
        <v>0</v>
      </c>
      <c r="AT509" s="123">
        <v>0</v>
      </c>
      <c r="AU509" s="123">
        <v>0</v>
      </c>
      <c r="AV509" s="123">
        <v>0</v>
      </c>
      <c r="AW509" s="123">
        <v>0</v>
      </c>
      <c r="AX509" s="123">
        <v>0</v>
      </c>
      <c r="AY509" s="123">
        <v>0</v>
      </c>
      <c r="AZ509" s="123">
        <v>0</v>
      </c>
      <c r="BA509" s="123">
        <v>0</v>
      </c>
      <c r="BB509" s="123">
        <v>0</v>
      </c>
      <c r="BC509" s="123">
        <v>0</v>
      </c>
      <c r="BD509" s="123">
        <v>0</v>
      </c>
      <c r="BE509" s="123">
        <v>0</v>
      </c>
      <c r="BF509" s="123">
        <v>0</v>
      </c>
      <c r="BG509" s="123">
        <v>0</v>
      </c>
      <c r="BH509" s="123">
        <v>0</v>
      </c>
      <c r="BI509" s="49"/>
      <c r="BJ509" s="166"/>
      <c r="BK509" s="166"/>
      <c r="BL509" s="166"/>
      <c r="BM509" s="149">
        <v>0</v>
      </c>
    </row>
    <row r="510" spans="2:65" ht="18" hidden="1" customHeight="1" outlineLevel="3">
      <c r="B510" s="166" t="s">
        <v>83</v>
      </c>
      <c r="C510" s="166" t="s">
        <v>99</v>
      </c>
      <c r="D510" s="166" t="s">
        <v>609</v>
      </c>
      <c r="E510" s="167" t="s">
        <v>651</v>
      </c>
      <c r="F510" s="166" t="s">
        <v>851</v>
      </c>
      <c r="G510" s="49"/>
      <c r="H510" s="55">
        <v>0</v>
      </c>
      <c r="I510" s="55"/>
      <c r="J510" s="50">
        <v>0</v>
      </c>
      <c r="K510" s="49"/>
      <c r="L510" s="152"/>
      <c r="M510" s="55"/>
      <c r="N510" s="49">
        <v>0</v>
      </c>
      <c r="O510" s="50"/>
      <c r="P510" s="50">
        <v>0</v>
      </c>
      <c r="Q510" s="49"/>
      <c r="R510" s="152"/>
      <c r="S510" s="123">
        <v>0</v>
      </c>
      <c r="T510" s="123">
        <v>0</v>
      </c>
      <c r="U510" s="123">
        <v>0</v>
      </c>
      <c r="V510" s="123">
        <v>0</v>
      </c>
      <c r="W510" s="123">
        <v>0</v>
      </c>
      <c r="X510" s="123">
        <v>0</v>
      </c>
      <c r="Y510" s="123">
        <v>0</v>
      </c>
      <c r="Z510" s="123">
        <v>0</v>
      </c>
      <c r="AA510" s="123">
        <v>0</v>
      </c>
      <c r="AB510" s="123">
        <v>0</v>
      </c>
      <c r="AC510" s="123">
        <v>0</v>
      </c>
      <c r="AD510" s="123">
        <v>0</v>
      </c>
      <c r="AE510" s="123">
        <v>0</v>
      </c>
      <c r="AF510" s="123">
        <v>0</v>
      </c>
      <c r="AG510" s="123">
        <v>0</v>
      </c>
      <c r="AH510" s="123">
        <v>0</v>
      </c>
      <c r="AI510" s="123">
        <v>0</v>
      </c>
      <c r="AJ510" s="123">
        <v>0</v>
      </c>
      <c r="AK510" s="123">
        <v>0</v>
      </c>
      <c r="AL510" s="123">
        <v>0</v>
      </c>
      <c r="AM510" s="123">
        <v>0</v>
      </c>
      <c r="AN510" s="123">
        <v>0</v>
      </c>
      <c r="AO510" s="123">
        <v>0</v>
      </c>
      <c r="AP510" s="123">
        <v>0</v>
      </c>
      <c r="AQ510" s="123">
        <v>0</v>
      </c>
      <c r="AR510" s="123">
        <v>0</v>
      </c>
      <c r="AS510" s="123">
        <v>0</v>
      </c>
      <c r="AT510" s="123">
        <v>0</v>
      </c>
      <c r="AU510" s="123">
        <v>0</v>
      </c>
      <c r="AV510" s="123">
        <v>0</v>
      </c>
      <c r="AW510" s="123">
        <v>0</v>
      </c>
      <c r="AX510" s="123">
        <v>0</v>
      </c>
      <c r="AY510" s="123">
        <v>0</v>
      </c>
      <c r="AZ510" s="123">
        <v>0</v>
      </c>
      <c r="BA510" s="123">
        <v>0</v>
      </c>
      <c r="BB510" s="123">
        <v>0</v>
      </c>
      <c r="BC510" s="123">
        <v>0</v>
      </c>
      <c r="BD510" s="123">
        <v>0</v>
      </c>
      <c r="BE510" s="123">
        <v>0</v>
      </c>
      <c r="BF510" s="123">
        <v>0</v>
      </c>
      <c r="BG510" s="123">
        <v>0</v>
      </c>
      <c r="BH510" s="123">
        <v>0</v>
      </c>
      <c r="BI510" s="49"/>
      <c r="BJ510" s="166"/>
      <c r="BK510" s="166"/>
      <c r="BL510" s="166"/>
      <c r="BM510" s="149">
        <v>0</v>
      </c>
    </row>
    <row r="511" spans="2:65" ht="18" hidden="1" customHeight="1" outlineLevel="3">
      <c r="B511" s="166" t="s">
        <v>83</v>
      </c>
      <c r="C511" s="166" t="s">
        <v>100</v>
      </c>
      <c r="D511" s="166" t="s">
        <v>610</v>
      </c>
      <c r="E511" s="167" t="s">
        <v>643</v>
      </c>
      <c r="F511" s="166" t="s">
        <v>852</v>
      </c>
      <c r="G511" s="49"/>
      <c r="H511" s="55">
        <v>0</v>
      </c>
      <c r="I511" s="55"/>
      <c r="J511" s="50">
        <v>0</v>
      </c>
      <c r="K511" s="49"/>
      <c r="L511" s="152"/>
      <c r="M511" s="55"/>
      <c r="N511" s="49">
        <v>0</v>
      </c>
      <c r="O511" s="50"/>
      <c r="P511" s="50">
        <v>0</v>
      </c>
      <c r="Q511" s="49"/>
      <c r="R511" s="152"/>
      <c r="S511" s="123">
        <v>0</v>
      </c>
      <c r="T511" s="123">
        <v>0</v>
      </c>
      <c r="U511" s="123">
        <v>0</v>
      </c>
      <c r="V511" s="123">
        <v>0</v>
      </c>
      <c r="W511" s="123">
        <v>0</v>
      </c>
      <c r="X511" s="123">
        <v>0</v>
      </c>
      <c r="Y511" s="123">
        <v>0</v>
      </c>
      <c r="Z511" s="123">
        <v>0</v>
      </c>
      <c r="AA511" s="123">
        <v>0</v>
      </c>
      <c r="AB511" s="123">
        <v>0</v>
      </c>
      <c r="AC511" s="123">
        <v>0</v>
      </c>
      <c r="AD511" s="123">
        <v>0</v>
      </c>
      <c r="AE511" s="123">
        <v>0</v>
      </c>
      <c r="AF511" s="123">
        <v>0</v>
      </c>
      <c r="AG511" s="123">
        <v>0</v>
      </c>
      <c r="AH511" s="123">
        <v>0</v>
      </c>
      <c r="AI511" s="123">
        <v>0</v>
      </c>
      <c r="AJ511" s="123">
        <v>0</v>
      </c>
      <c r="AK511" s="123">
        <v>0</v>
      </c>
      <c r="AL511" s="123">
        <v>0</v>
      </c>
      <c r="AM511" s="123">
        <v>0</v>
      </c>
      <c r="AN511" s="123">
        <v>0</v>
      </c>
      <c r="AO511" s="123">
        <v>0</v>
      </c>
      <c r="AP511" s="123">
        <v>0</v>
      </c>
      <c r="AQ511" s="123">
        <v>0</v>
      </c>
      <c r="AR511" s="123">
        <v>0</v>
      </c>
      <c r="AS511" s="123">
        <v>0</v>
      </c>
      <c r="AT511" s="123">
        <v>0</v>
      </c>
      <c r="AU511" s="123">
        <v>0</v>
      </c>
      <c r="AV511" s="123">
        <v>0</v>
      </c>
      <c r="AW511" s="123">
        <v>0</v>
      </c>
      <c r="AX511" s="123">
        <v>0</v>
      </c>
      <c r="AY511" s="123">
        <v>0</v>
      </c>
      <c r="AZ511" s="123">
        <v>0</v>
      </c>
      <c r="BA511" s="123">
        <v>0</v>
      </c>
      <c r="BB511" s="123">
        <v>0</v>
      </c>
      <c r="BC511" s="123">
        <v>0</v>
      </c>
      <c r="BD511" s="123">
        <v>0</v>
      </c>
      <c r="BE511" s="123">
        <v>0</v>
      </c>
      <c r="BF511" s="123">
        <v>0</v>
      </c>
      <c r="BG511" s="123">
        <v>0</v>
      </c>
      <c r="BH511" s="123">
        <v>0</v>
      </c>
      <c r="BI511" s="49"/>
      <c r="BJ511" s="166"/>
      <c r="BK511" s="166"/>
      <c r="BL511" s="166"/>
      <c r="BM511" s="149">
        <v>0</v>
      </c>
    </row>
    <row r="512" spans="2:65" ht="18" hidden="1" customHeight="1" outlineLevel="3">
      <c r="B512" s="166" t="s">
        <v>83</v>
      </c>
      <c r="C512" s="166" t="s">
        <v>165</v>
      </c>
      <c r="D512" s="166" t="s">
        <v>692</v>
      </c>
      <c r="E512" s="167" t="s">
        <v>700</v>
      </c>
      <c r="F512" s="166" t="s">
        <v>853</v>
      </c>
      <c r="G512" s="49"/>
      <c r="H512" s="55">
        <v>0</v>
      </c>
      <c r="I512" s="55"/>
      <c r="J512" s="50">
        <v>0</v>
      </c>
      <c r="K512" s="49"/>
      <c r="L512" s="152"/>
      <c r="M512" s="55"/>
      <c r="N512" s="49">
        <v>0</v>
      </c>
      <c r="O512" s="50"/>
      <c r="P512" s="50">
        <v>0</v>
      </c>
      <c r="Q512" s="49"/>
      <c r="R512" s="152"/>
      <c r="S512" s="123">
        <v>0</v>
      </c>
      <c r="T512" s="123">
        <v>0</v>
      </c>
      <c r="U512" s="123">
        <v>0</v>
      </c>
      <c r="V512" s="123">
        <v>0</v>
      </c>
      <c r="W512" s="123">
        <v>0</v>
      </c>
      <c r="X512" s="123">
        <v>0</v>
      </c>
      <c r="Y512" s="123">
        <v>0</v>
      </c>
      <c r="Z512" s="123">
        <v>0</v>
      </c>
      <c r="AA512" s="123">
        <v>0</v>
      </c>
      <c r="AB512" s="123">
        <v>0</v>
      </c>
      <c r="AC512" s="123">
        <v>0</v>
      </c>
      <c r="AD512" s="123">
        <v>0</v>
      </c>
      <c r="AE512" s="123">
        <v>0</v>
      </c>
      <c r="AF512" s="123">
        <v>0</v>
      </c>
      <c r="AG512" s="123">
        <v>0</v>
      </c>
      <c r="AH512" s="123">
        <v>0</v>
      </c>
      <c r="AI512" s="123">
        <v>0</v>
      </c>
      <c r="AJ512" s="123">
        <v>0</v>
      </c>
      <c r="AK512" s="123">
        <v>0</v>
      </c>
      <c r="AL512" s="123">
        <v>0</v>
      </c>
      <c r="AM512" s="123">
        <v>0</v>
      </c>
      <c r="AN512" s="123">
        <v>0</v>
      </c>
      <c r="AO512" s="123">
        <v>0</v>
      </c>
      <c r="AP512" s="123">
        <v>0</v>
      </c>
      <c r="AQ512" s="123">
        <v>0</v>
      </c>
      <c r="AR512" s="123">
        <v>0</v>
      </c>
      <c r="AS512" s="123">
        <v>0</v>
      </c>
      <c r="AT512" s="123">
        <v>0</v>
      </c>
      <c r="AU512" s="123">
        <v>0</v>
      </c>
      <c r="AV512" s="123">
        <v>0</v>
      </c>
      <c r="AW512" s="123">
        <v>0</v>
      </c>
      <c r="AX512" s="123">
        <v>0</v>
      </c>
      <c r="AY512" s="123">
        <v>0</v>
      </c>
      <c r="AZ512" s="123">
        <v>0</v>
      </c>
      <c r="BA512" s="123">
        <v>0</v>
      </c>
      <c r="BB512" s="123">
        <v>0</v>
      </c>
      <c r="BC512" s="123">
        <v>0</v>
      </c>
      <c r="BD512" s="123">
        <v>0</v>
      </c>
      <c r="BE512" s="123">
        <v>0</v>
      </c>
      <c r="BF512" s="123">
        <v>0</v>
      </c>
      <c r="BG512" s="123">
        <v>0</v>
      </c>
      <c r="BH512" s="123">
        <v>0</v>
      </c>
      <c r="BI512" s="49"/>
      <c r="BJ512" s="166"/>
      <c r="BK512" s="166"/>
      <c r="BL512" s="166"/>
      <c r="BM512" s="149">
        <v>0</v>
      </c>
    </row>
    <row r="513" spans="2:65" ht="18" hidden="1" customHeight="1" outlineLevel="3">
      <c r="B513" s="166" t="s">
        <v>83</v>
      </c>
      <c r="C513" s="166" t="s">
        <v>720</v>
      </c>
      <c r="D513" s="166" t="s">
        <v>756</v>
      </c>
      <c r="E513" s="167" t="s">
        <v>773</v>
      </c>
      <c r="F513" s="166" t="s">
        <v>854</v>
      </c>
      <c r="G513" s="49"/>
      <c r="H513" s="55">
        <v>0</v>
      </c>
      <c r="I513" s="55"/>
      <c r="J513" s="50">
        <v>0</v>
      </c>
      <c r="K513" s="49"/>
      <c r="L513" s="152"/>
      <c r="M513" s="55"/>
      <c r="N513" s="49">
        <v>0</v>
      </c>
      <c r="O513" s="50"/>
      <c r="P513" s="50">
        <v>0</v>
      </c>
      <c r="Q513" s="49"/>
      <c r="R513" s="152"/>
      <c r="S513" s="123">
        <v>0</v>
      </c>
      <c r="T513" s="123">
        <v>0</v>
      </c>
      <c r="U513" s="123">
        <v>0</v>
      </c>
      <c r="V513" s="123">
        <v>0</v>
      </c>
      <c r="W513" s="123">
        <v>0</v>
      </c>
      <c r="X513" s="123">
        <v>0</v>
      </c>
      <c r="Y513" s="123">
        <v>0</v>
      </c>
      <c r="Z513" s="123">
        <v>0</v>
      </c>
      <c r="AA513" s="123">
        <v>0</v>
      </c>
      <c r="AB513" s="123">
        <v>0</v>
      </c>
      <c r="AC513" s="123">
        <v>0</v>
      </c>
      <c r="AD513" s="123">
        <v>0</v>
      </c>
      <c r="AE513" s="123">
        <v>0</v>
      </c>
      <c r="AF513" s="123">
        <v>0</v>
      </c>
      <c r="AG513" s="123">
        <v>0</v>
      </c>
      <c r="AH513" s="123">
        <v>0</v>
      </c>
      <c r="AI513" s="123">
        <v>0</v>
      </c>
      <c r="AJ513" s="123">
        <v>0</v>
      </c>
      <c r="AK513" s="123">
        <v>0</v>
      </c>
      <c r="AL513" s="123">
        <v>0</v>
      </c>
      <c r="AM513" s="123">
        <v>0</v>
      </c>
      <c r="AN513" s="123">
        <v>0</v>
      </c>
      <c r="AO513" s="123">
        <v>0</v>
      </c>
      <c r="AP513" s="123">
        <v>0</v>
      </c>
      <c r="AQ513" s="123">
        <v>0</v>
      </c>
      <c r="AR513" s="123">
        <v>0</v>
      </c>
      <c r="AS513" s="123">
        <v>0</v>
      </c>
      <c r="AT513" s="123">
        <v>0</v>
      </c>
      <c r="AU513" s="123">
        <v>0</v>
      </c>
      <c r="AV513" s="123">
        <v>0</v>
      </c>
      <c r="AW513" s="123">
        <v>0</v>
      </c>
      <c r="AX513" s="123">
        <v>0</v>
      </c>
      <c r="AY513" s="123">
        <v>0</v>
      </c>
      <c r="AZ513" s="123">
        <v>0</v>
      </c>
      <c r="BA513" s="123">
        <v>0</v>
      </c>
      <c r="BB513" s="123">
        <v>0</v>
      </c>
      <c r="BC513" s="123">
        <v>0</v>
      </c>
      <c r="BD513" s="123">
        <v>0</v>
      </c>
      <c r="BE513" s="123">
        <v>0</v>
      </c>
      <c r="BF513" s="123">
        <v>0</v>
      </c>
      <c r="BG513" s="123">
        <v>0</v>
      </c>
      <c r="BH513" s="123">
        <v>0</v>
      </c>
      <c r="BI513" s="49"/>
      <c r="BJ513" s="166"/>
      <c r="BK513" s="166"/>
      <c r="BL513" s="166"/>
      <c r="BM513" s="149">
        <v>0</v>
      </c>
    </row>
    <row r="514" spans="2:65" ht="18" hidden="1" customHeight="1" outlineLevel="3">
      <c r="B514" s="166" t="s">
        <v>83</v>
      </c>
      <c r="C514" s="166" t="s">
        <v>334</v>
      </c>
      <c r="D514" s="166" t="s">
        <v>757</v>
      </c>
      <c r="E514" s="167" t="s">
        <v>774</v>
      </c>
      <c r="F514" s="166" t="s">
        <v>854</v>
      </c>
      <c r="G514" s="49"/>
      <c r="H514" s="55">
        <v>0</v>
      </c>
      <c r="I514" s="55"/>
      <c r="J514" s="50">
        <v>0</v>
      </c>
      <c r="K514" s="49"/>
      <c r="L514" s="152"/>
      <c r="M514" s="55"/>
      <c r="N514" s="49">
        <v>0</v>
      </c>
      <c r="O514" s="50"/>
      <c r="P514" s="50">
        <v>0</v>
      </c>
      <c r="Q514" s="49"/>
      <c r="R514" s="152"/>
      <c r="S514" s="123">
        <v>0</v>
      </c>
      <c r="T514" s="123">
        <v>0</v>
      </c>
      <c r="U514" s="123">
        <v>0</v>
      </c>
      <c r="V514" s="123">
        <v>0</v>
      </c>
      <c r="W514" s="123">
        <v>0</v>
      </c>
      <c r="X514" s="123">
        <v>0</v>
      </c>
      <c r="Y514" s="123">
        <v>0</v>
      </c>
      <c r="Z514" s="123">
        <v>0</v>
      </c>
      <c r="AA514" s="123">
        <v>0</v>
      </c>
      <c r="AB514" s="123">
        <v>0</v>
      </c>
      <c r="AC514" s="123">
        <v>0</v>
      </c>
      <c r="AD514" s="123">
        <v>0</v>
      </c>
      <c r="AE514" s="123">
        <v>0</v>
      </c>
      <c r="AF514" s="123">
        <v>0</v>
      </c>
      <c r="AG514" s="123">
        <v>0</v>
      </c>
      <c r="AH514" s="123">
        <v>0</v>
      </c>
      <c r="AI514" s="123">
        <v>0</v>
      </c>
      <c r="AJ514" s="123">
        <v>0</v>
      </c>
      <c r="AK514" s="123">
        <v>0</v>
      </c>
      <c r="AL514" s="123">
        <v>0</v>
      </c>
      <c r="AM514" s="123">
        <v>0</v>
      </c>
      <c r="AN514" s="123">
        <v>0</v>
      </c>
      <c r="AO514" s="123">
        <v>0</v>
      </c>
      <c r="AP514" s="123">
        <v>0</v>
      </c>
      <c r="AQ514" s="123">
        <v>0</v>
      </c>
      <c r="AR514" s="123">
        <v>0</v>
      </c>
      <c r="AS514" s="123">
        <v>0</v>
      </c>
      <c r="AT514" s="123">
        <v>0</v>
      </c>
      <c r="AU514" s="123">
        <v>0</v>
      </c>
      <c r="AV514" s="123">
        <v>0</v>
      </c>
      <c r="AW514" s="123">
        <v>0</v>
      </c>
      <c r="AX514" s="123">
        <v>0</v>
      </c>
      <c r="AY514" s="123">
        <v>0</v>
      </c>
      <c r="AZ514" s="123">
        <v>0</v>
      </c>
      <c r="BA514" s="123">
        <v>0</v>
      </c>
      <c r="BB514" s="123">
        <v>0</v>
      </c>
      <c r="BC514" s="123">
        <v>0</v>
      </c>
      <c r="BD514" s="123">
        <v>0</v>
      </c>
      <c r="BE514" s="123">
        <v>0</v>
      </c>
      <c r="BF514" s="123">
        <v>0</v>
      </c>
      <c r="BG514" s="123">
        <v>0</v>
      </c>
      <c r="BH514" s="123">
        <v>0</v>
      </c>
      <c r="BI514" s="49"/>
      <c r="BJ514" s="166"/>
      <c r="BK514" s="166"/>
      <c r="BL514" s="166"/>
      <c r="BM514" s="149">
        <v>0</v>
      </c>
    </row>
    <row r="515" spans="2:65" ht="18" hidden="1" customHeight="1" outlineLevel="3">
      <c r="B515" s="166" t="s">
        <v>83</v>
      </c>
      <c r="C515" s="166" t="s">
        <v>845</v>
      </c>
      <c r="D515" s="166" t="s">
        <v>1172</v>
      </c>
      <c r="E515" s="167" t="s">
        <v>1173</v>
      </c>
      <c r="F515" s="166"/>
      <c r="G515" s="49"/>
      <c r="H515" s="55">
        <v>110</v>
      </c>
      <c r="I515" s="55"/>
      <c r="J515" s="50">
        <v>110</v>
      </c>
      <c r="K515" s="49"/>
      <c r="L515" s="152"/>
      <c r="M515" s="55"/>
      <c r="N515" s="49">
        <v>110</v>
      </c>
      <c r="O515" s="50"/>
      <c r="P515" s="50">
        <v>110</v>
      </c>
      <c r="Q515" s="49"/>
      <c r="R515" s="152"/>
      <c r="S515" s="123">
        <v>0</v>
      </c>
      <c r="T515" s="123">
        <v>0</v>
      </c>
      <c r="U515" s="123">
        <v>0</v>
      </c>
      <c r="V515" s="123">
        <v>0</v>
      </c>
      <c r="W515" s="123">
        <v>0</v>
      </c>
      <c r="X515" s="123">
        <v>50</v>
      </c>
      <c r="Y515" s="123">
        <v>0</v>
      </c>
      <c r="Z515" s="123">
        <v>0</v>
      </c>
      <c r="AA515" s="123">
        <v>0</v>
      </c>
      <c r="AB515" s="123">
        <v>0</v>
      </c>
      <c r="AC515" s="123">
        <v>0</v>
      </c>
      <c r="AD515" s="123">
        <v>0</v>
      </c>
      <c r="AE515" s="123">
        <v>0</v>
      </c>
      <c r="AF515" s="123">
        <v>0</v>
      </c>
      <c r="AG515" s="123">
        <v>5</v>
      </c>
      <c r="AH515" s="123">
        <v>0</v>
      </c>
      <c r="AI515" s="123">
        <v>0</v>
      </c>
      <c r="AJ515" s="123">
        <v>30</v>
      </c>
      <c r="AK515" s="123">
        <v>0</v>
      </c>
      <c r="AL515" s="123">
        <v>0</v>
      </c>
      <c r="AM515" s="123">
        <v>0</v>
      </c>
      <c r="AN515" s="123">
        <v>0</v>
      </c>
      <c r="AO515" s="123">
        <v>0</v>
      </c>
      <c r="AP515" s="123">
        <v>5</v>
      </c>
      <c r="AQ515" s="123">
        <v>0</v>
      </c>
      <c r="AR515" s="123">
        <v>0</v>
      </c>
      <c r="AS515" s="123">
        <v>0</v>
      </c>
      <c r="AT515" s="123">
        <v>0</v>
      </c>
      <c r="AU515" s="123">
        <v>0</v>
      </c>
      <c r="AV515" s="123">
        <v>5</v>
      </c>
      <c r="AW515" s="123">
        <v>0</v>
      </c>
      <c r="AX515" s="123">
        <v>0</v>
      </c>
      <c r="AY515" s="123">
        <v>0</v>
      </c>
      <c r="AZ515" s="123">
        <v>5</v>
      </c>
      <c r="BA515" s="123">
        <v>5</v>
      </c>
      <c r="BB515" s="123">
        <v>0</v>
      </c>
      <c r="BC515" s="123">
        <v>0</v>
      </c>
      <c r="BD515" s="123">
        <v>0</v>
      </c>
      <c r="BE515" s="123">
        <v>5</v>
      </c>
      <c r="BF515" s="123">
        <v>0</v>
      </c>
      <c r="BG515" s="123">
        <v>0</v>
      </c>
      <c r="BH515" s="123">
        <v>0</v>
      </c>
      <c r="BI515" s="49"/>
      <c r="BJ515" s="166"/>
      <c r="BK515" s="166"/>
      <c r="BL515" s="166"/>
      <c r="BM515" s="149">
        <v>0</v>
      </c>
    </row>
    <row r="516" spans="2:65" ht="18" hidden="1" customHeight="1" outlineLevel="3">
      <c r="B516" s="166" t="s">
        <v>83</v>
      </c>
      <c r="C516" s="166" t="s">
        <v>845</v>
      </c>
      <c r="D516" s="166" t="s">
        <v>855</v>
      </c>
      <c r="E516" s="167" t="s">
        <v>856</v>
      </c>
      <c r="F516" s="166"/>
      <c r="G516" s="49"/>
      <c r="H516" s="55">
        <v>0</v>
      </c>
      <c r="I516" s="55"/>
      <c r="J516" s="50">
        <v>0</v>
      </c>
      <c r="K516" s="49"/>
      <c r="L516" s="152"/>
      <c r="M516" s="55"/>
      <c r="N516" s="49">
        <v>0</v>
      </c>
      <c r="O516" s="50"/>
      <c r="P516" s="50">
        <v>0</v>
      </c>
      <c r="Q516" s="49"/>
      <c r="R516" s="152"/>
      <c r="S516" s="123">
        <v>0</v>
      </c>
      <c r="T516" s="123">
        <v>0</v>
      </c>
      <c r="U516" s="123">
        <v>0</v>
      </c>
      <c r="V516" s="123">
        <v>0</v>
      </c>
      <c r="W516" s="123">
        <v>0</v>
      </c>
      <c r="X516" s="123">
        <v>0</v>
      </c>
      <c r="Y516" s="123">
        <v>0</v>
      </c>
      <c r="Z516" s="123">
        <v>0</v>
      </c>
      <c r="AA516" s="123">
        <v>0</v>
      </c>
      <c r="AB516" s="123">
        <v>0</v>
      </c>
      <c r="AC516" s="123">
        <v>0</v>
      </c>
      <c r="AD516" s="123">
        <v>0</v>
      </c>
      <c r="AE516" s="123">
        <v>0</v>
      </c>
      <c r="AF516" s="123">
        <v>0</v>
      </c>
      <c r="AG516" s="123">
        <v>0</v>
      </c>
      <c r="AH516" s="123">
        <v>0</v>
      </c>
      <c r="AI516" s="123">
        <v>0</v>
      </c>
      <c r="AJ516" s="123">
        <v>0</v>
      </c>
      <c r="AK516" s="123">
        <v>0</v>
      </c>
      <c r="AL516" s="123">
        <v>0</v>
      </c>
      <c r="AM516" s="123">
        <v>0</v>
      </c>
      <c r="AN516" s="123">
        <v>0</v>
      </c>
      <c r="AO516" s="123">
        <v>0</v>
      </c>
      <c r="AP516" s="123">
        <v>0</v>
      </c>
      <c r="AQ516" s="123">
        <v>0</v>
      </c>
      <c r="AR516" s="123">
        <v>0</v>
      </c>
      <c r="AS516" s="123">
        <v>0</v>
      </c>
      <c r="AT516" s="123">
        <v>0</v>
      </c>
      <c r="AU516" s="123">
        <v>0</v>
      </c>
      <c r="AV516" s="123">
        <v>0</v>
      </c>
      <c r="AW516" s="123">
        <v>0</v>
      </c>
      <c r="AX516" s="123">
        <v>0</v>
      </c>
      <c r="AY516" s="123">
        <v>0</v>
      </c>
      <c r="AZ516" s="123">
        <v>0</v>
      </c>
      <c r="BA516" s="123">
        <v>0</v>
      </c>
      <c r="BB516" s="123">
        <v>0</v>
      </c>
      <c r="BC516" s="123">
        <v>0</v>
      </c>
      <c r="BD516" s="123">
        <v>0</v>
      </c>
      <c r="BE516" s="123">
        <v>0</v>
      </c>
      <c r="BF516" s="123">
        <v>0</v>
      </c>
      <c r="BG516" s="123">
        <v>0</v>
      </c>
      <c r="BH516" s="123">
        <v>0</v>
      </c>
      <c r="BI516" s="49"/>
      <c r="BJ516" s="166"/>
      <c r="BK516" s="166"/>
      <c r="BL516" s="166"/>
      <c r="BM516" s="149">
        <v>0</v>
      </c>
    </row>
    <row r="517" spans="2:65" ht="18" hidden="1" customHeight="1" outlineLevel="3">
      <c r="B517" s="166" t="s">
        <v>83</v>
      </c>
      <c r="C517" s="166" t="s">
        <v>845</v>
      </c>
      <c r="D517" s="166" t="s">
        <v>1085</v>
      </c>
      <c r="E517" s="167" t="s">
        <v>1086</v>
      </c>
      <c r="F517" s="166"/>
      <c r="G517" s="49"/>
      <c r="H517" s="55">
        <v>0</v>
      </c>
      <c r="I517" s="55"/>
      <c r="J517" s="50">
        <v>0</v>
      </c>
      <c r="K517" s="49"/>
      <c r="L517" s="152"/>
      <c r="M517" s="55"/>
      <c r="N517" s="49">
        <v>0</v>
      </c>
      <c r="O517" s="50"/>
      <c r="P517" s="50">
        <v>0</v>
      </c>
      <c r="Q517" s="49"/>
      <c r="R517" s="152"/>
      <c r="S517" s="123">
        <v>0</v>
      </c>
      <c r="T517" s="123">
        <v>0</v>
      </c>
      <c r="U517" s="123">
        <v>0</v>
      </c>
      <c r="V517" s="123">
        <v>0</v>
      </c>
      <c r="W517" s="123">
        <v>0</v>
      </c>
      <c r="X517" s="123">
        <v>0</v>
      </c>
      <c r="Y517" s="123">
        <v>0</v>
      </c>
      <c r="Z517" s="123">
        <v>0</v>
      </c>
      <c r="AA517" s="123">
        <v>0</v>
      </c>
      <c r="AB517" s="123">
        <v>0</v>
      </c>
      <c r="AC517" s="123">
        <v>0</v>
      </c>
      <c r="AD517" s="123">
        <v>0</v>
      </c>
      <c r="AE517" s="123">
        <v>0</v>
      </c>
      <c r="AF517" s="123">
        <v>0</v>
      </c>
      <c r="AG517" s="123">
        <v>0</v>
      </c>
      <c r="AH517" s="123">
        <v>0</v>
      </c>
      <c r="AI517" s="123">
        <v>0</v>
      </c>
      <c r="AJ517" s="123">
        <v>0</v>
      </c>
      <c r="AK517" s="123">
        <v>0</v>
      </c>
      <c r="AL517" s="123">
        <v>0</v>
      </c>
      <c r="AM517" s="123">
        <v>0</v>
      </c>
      <c r="AN517" s="123">
        <v>0</v>
      </c>
      <c r="AO517" s="123">
        <v>0</v>
      </c>
      <c r="AP517" s="123">
        <v>0</v>
      </c>
      <c r="AQ517" s="123">
        <v>0</v>
      </c>
      <c r="AR517" s="123">
        <v>0</v>
      </c>
      <c r="AS517" s="123">
        <v>0</v>
      </c>
      <c r="AT517" s="123">
        <v>0</v>
      </c>
      <c r="AU517" s="123">
        <v>0</v>
      </c>
      <c r="AV517" s="123">
        <v>0</v>
      </c>
      <c r="AW517" s="123">
        <v>0</v>
      </c>
      <c r="AX517" s="123">
        <v>0</v>
      </c>
      <c r="AY517" s="123">
        <v>0</v>
      </c>
      <c r="AZ517" s="123">
        <v>0</v>
      </c>
      <c r="BA517" s="123">
        <v>0</v>
      </c>
      <c r="BB517" s="123">
        <v>0</v>
      </c>
      <c r="BC517" s="123">
        <v>0</v>
      </c>
      <c r="BD517" s="123">
        <v>0</v>
      </c>
      <c r="BE517" s="123">
        <v>0</v>
      </c>
      <c r="BF517" s="123">
        <v>0</v>
      </c>
      <c r="BG517" s="123">
        <v>0</v>
      </c>
      <c r="BH517" s="123">
        <v>0</v>
      </c>
      <c r="BI517" s="49"/>
      <c r="BJ517" s="166"/>
      <c r="BK517" s="166"/>
      <c r="BL517" s="166"/>
      <c r="BM517" s="149">
        <v>0</v>
      </c>
    </row>
    <row r="518" spans="2:65" ht="18" hidden="1" customHeight="1" outlineLevel="3">
      <c r="B518" s="166" t="s">
        <v>83</v>
      </c>
      <c r="C518" s="166" t="s">
        <v>845</v>
      </c>
      <c r="D518" s="166" t="s">
        <v>1087</v>
      </c>
      <c r="E518" s="167" t="s">
        <v>1088</v>
      </c>
      <c r="F518" s="166"/>
      <c r="G518" s="49"/>
      <c r="H518" s="55">
        <v>0</v>
      </c>
      <c r="I518" s="55"/>
      <c r="J518" s="50">
        <v>0</v>
      </c>
      <c r="K518" s="49"/>
      <c r="L518" s="152"/>
      <c r="M518" s="55"/>
      <c r="N518" s="49">
        <v>0</v>
      </c>
      <c r="O518" s="50"/>
      <c r="P518" s="50">
        <v>0</v>
      </c>
      <c r="Q518" s="49"/>
      <c r="R518" s="152"/>
      <c r="S518" s="123">
        <v>0</v>
      </c>
      <c r="T518" s="123">
        <v>0</v>
      </c>
      <c r="U518" s="123">
        <v>0</v>
      </c>
      <c r="V518" s="123">
        <v>0</v>
      </c>
      <c r="W518" s="123">
        <v>0</v>
      </c>
      <c r="X518" s="123">
        <v>0</v>
      </c>
      <c r="Y518" s="123">
        <v>0</v>
      </c>
      <c r="Z518" s="123">
        <v>0</v>
      </c>
      <c r="AA518" s="123">
        <v>0</v>
      </c>
      <c r="AB518" s="123">
        <v>0</v>
      </c>
      <c r="AC518" s="123">
        <v>0</v>
      </c>
      <c r="AD518" s="123">
        <v>0</v>
      </c>
      <c r="AE518" s="123">
        <v>0</v>
      </c>
      <c r="AF518" s="123">
        <v>0</v>
      </c>
      <c r="AG518" s="123">
        <v>0</v>
      </c>
      <c r="AH518" s="123">
        <v>0</v>
      </c>
      <c r="AI518" s="123">
        <v>0</v>
      </c>
      <c r="AJ518" s="123">
        <v>0</v>
      </c>
      <c r="AK518" s="123">
        <v>0</v>
      </c>
      <c r="AL518" s="123">
        <v>0</v>
      </c>
      <c r="AM518" s="123">
        <v>0</v>
      </c>
      <c r="AN518" s="123">
        <v>0</v>
      </c>
      <c r="AO518" s="123">
        <v>0</v>
      </c>
      <c r="AP518" s="123">
        <v>0</v>
      </c>
      <c r="AQ518" s="123">
        <v>0</v>
      </c>
      <c r="AR518" s="123">
        <v>0</v>
      </c>
      <c r="AS518" s="123">
        <v>0</v>
      </c>
      <c r="AT518" s="123">
        <v>0</v>
      </c>
      <c r="AU518" s="123">
        <v>0</v>
      </c>
      <c r="AV518" s="123">
        <v>0</v>
      </c>
      <c r="AW518" s="123">
        <v>0</v>
      </c>
      <c r="AX518" s="123">
        <v>0</v>
      </c>
      <c r="AY518" s="123">
        <v>0</v>
      </c>
      <c r="AZ518" s="123">
        <v>0</v>
      </c>
      <c r="BA518" s="123">
        <v>0</v>
      </c>
      <c r="BB518" s="123">
        <v>0</v>
      </c>
      <c r="BC518" s="123">
        <v>0</v>
      </c>
      <c r="BD518" s="123">
        <v>0</v>
      </c>
      <c r="BE518" s="123">
        <v>0</v>
      </c>
      <c r="BF518" s="123">
        <v>0</v>
      </c>
      <c r="BG518" s="123">
        <v>0</v>
      </c>
      <c r="BH518" s="123">
        <v>0</v>
      </c>
      <c r="BI518" s="49"/>
      <c r="BJ518" s="166"/>
      <c r="BK518" s="166"/>
      <c r="BL518" s="166"/>
      <c r="BM518" s="149">
        <v>0</v>
      </c>
    </row>
    <row r="519" spans="2:65" ht="18" hidden="1" customHeight="1" outlineLevel="3">
      <c r="B519" s="166" t="s">
        <v>83</v>
      </c>
      <c r="C519" s="166" t="s">
        <v>845</v>
      </c>
      <c r="D519" s="166" t="s">
        <v>1112</v>
      </c>
      <c r="E519" s="167" t="s">
        <v>1113</v>
      </c>
      <c r="F519" s="166"/>
      <c r="G519" s="49"/>
      <c r="H519" s="55">
        <v>0</v>
      </c>
      <c r="I519" s="55"/>
      <c r="J519" s="50">
        <v>0</v>
      </c>
      <c r="K519" s="49"/>
      <c r="L519" s="152"/>
      <c r="M519" s="55"/>
      <c r="N519" s="49">
        <v>0</v>
      </c>
      <c r="O519" s="50"/>
      <c r="P519" s="50">
        <v>0</v>
      </c>
      <c r="Q519" s="49"/>
      <c r="R519" s="152"/>
      <c r="S519" s="123">
        <v>0</v>
      </c>
      <c r="T519" s="123">
        <v>0</v>
      </c>
      <c r="U519" s="123">
        <v>0</v>
      </c>
      <c r="V519" s="123">
        <v>0</v>
      </c>
      <c r="W519" s="123">
        <v>0</v>
      </c>
      <c r="X519" s="123">
        <v>0</v>
      </c>
      <c r="Y519" s="123">
        <v>0</v>
      </c>
      <c r="Z519" s="123">
        <v>0</v>
      </c>
      <c r="AA519" s="123">
        <v>0</v>
      </c>
      <c r="AB519" s="123">
        <v>0</v>
      </c>
      <c r="AC519" s="123">
        <v>0</v>
      </c>
      <c r="AD519" s="123">
        <v>0</v>
      </c>
      <c r="AE519" s="123">
        <v>0</v>
      </c>
      <c r="AF519" s="123">
        <v>0</v>
      </c>
      <c r="AG519" s="123">
        <v>0</v>
      </c>
      <c r="AH519" s="123">
        <v>0</v>
      </c>
      <c r="AI519" s="123">
        <v>0</v>
      </c>
      <c r="AJ519" s="123">
        <v>0</v>
      </c>
      <c r="AK519" s="123">
        <v>0</v>
      </c>
      <c r="AL519" s="123">
        <v>0</v>
      </c>
      <c r="AM519" s="123">
        <v>0</v>
      </c>
      <c r="AN519" s="123">
        <v>0</v>
      </c>
      <c r="AO519" s="123">
        <v>0</v>
      </c>
      <c r="AP519" s="123">
        <v>0</v>
      </c>
      <c r="AQ519" s="123">
        <v>0</v>
      </c>
      <c r="AR519" s="123">
        <v>0</v>
      </c>
      <c r="AS519" s="123">
        <v>0</v>
      </c>
      <c r="AT519" s="123">
        <v>0</v>
      </c>
      <c r="AU519" s="123">
        <v>0</v>
      </c>
      <c r="AV519" s="123">
        <v>0</v>
      </c>
      <c r="AW519" s="123">
        <v>0</v>
      </c>
      <c r="AX519" s="123">
        <v>0</v>
      </c>
      <c r="AY519" s="123">
        <v>0</v>
      </c>
      <c r="AZ519" s="123">
        <v>0</v>
      </c>
      <c r="BA519" s="123">
        <v>0</v>
      </c>
      <c r="BB519" s="123">
        <v>0</v>
      </c>
      <c r="BC519" s="123">
        <v>0</v>
      </c>
      <c r="BD519" s="123">
        <v>0</v>
      </c>
      <c r="BE519" s="123">
        <v>0</v>
      </c>
      <c r="BF519" s="123">
        <v>0</v>
      </c>
      <c r="BG519" s="123">
        <v>0</v>
      </c>
      <c r="BH519" s="123">
        <v>0</v>
      </c>
      <c r="BI519" s="49"/>
      <c r="BJ519" s="166"/>
      <c r="BK519" s="166"/>
      <c r="BL519" s="166"/>
      <c r="BM519" s="149">
        <v>0</v>
      </c>
    </row>
    <row r="520" spans="2:65" ht="18" hidden="1" customHeight="1" outlineLevel="3">
      <c r="B520" s="166" t="s">
        <v>83</v>
      </c>
      <c r="C520" s="166" t="s">
        <v>845</v>
      </c>
      <c r="D520" s="166" t="s">
        <v>1150</v>
      </c>
      <c r="E520" s="167" t="s">
        <v>1151</v>
      </c>
      <c r="F520" s="166"/>
      <c r="G520" s="49"/>
      <c r="H520" s="55">
        <v>0</v>
      </c>
      <c r="I520" s="55"/>
      <c r="J520" s="50">
        <v>0</v>
      </c>
      <c r="K520" s="49"/>
      <c r="L520" s="152"/>
      <c r="M520" s="55"/>
      <c r="N520" s="49">
        <v>0</v>
      </c>
      <c r="O520" s="50"/>
      <c r="P520" s="50">
        <v>0</v>
      </c>
      <c r="Q520" s="49"/>
      <c r="R520" s="152"/>
      <c r="S520" s="123">
        <v>0</v>
      </c>
      <c r="T520" s="123">
        <v>0</v>
      </c>
      <c r="U520" s="123">
        <v>0</v>
      </c>
      <c r="V520" s="123">
        <v>0</v>
      </c>
      <c r="W520" s="123">
        <v>0</v>
      </c>
      <c r="X520" s="123">
        <v>0</v>
      </c>
      <c r="Y520" s="123">
        <v>0</v>
      </c>
      <c r="Z520" s="123">
        <v>0</v>
      </c>
      <c r="AA520" s="123">
        <v>0</v>
      </c>
      <c r="AB520" s="123">
        <v>0</v>
      </c>
      <c r="AC520" s="123">
        <v>0</v>
      </c>
      <c r="AD520" s="123">
        <v>0</v>
      </c>
      <c r="AE520" s="123">
        <v>0</v>
      </c>
      <c r="AF520" s="123">
        <v>0</v>
      </c>
      <c r="AG520" s="123">
        <v>0</v>
      </c>
      <c r="AH520" s="123">
        <v>0</v>
      </c>
      <c r="AI520" s="123">
        <v>0</v>
      </c>
      <c r="AJ520" s="123">
        <v>0</v>
      </c>
      <c r="AK520" s="123">
        <v>0</v>
      </c>
      <c r="AL520" s="123">
        <v>0</v>
      </c>
      <c r="AM520" s="123">
        <v>0</v>
      </c>
      <c r="AN520" s="123">
        <v>0</v>
      </c>
      <c r="AO520" s="123">
        <v>0</v>
      </c>
      <c r="AP520" s="123">
        <v>0</v>
      </c>
      <c r="AQ520" s="123">
        <v>0</v>
      </c>
      <c r="AR520" s="123">
        <v>0</v>
      </c>
      <c r="AS520" s="123">
        <v>0</v>
      </c>
      <c r="AT520" s="123">
        <v>0</v>
      </c>
      <c r="AU520" s="123">
        <v>0</v>
      </c>
      <c r="AV520" s="123">
        <v>0</v>
      </c>
      <c r="AW520" s="123">
        <v>0</v>
      </c>
      <c r="AX520" s="123">
        <v>0</v>
      </c>
      <c r="AY520" s="123">
        <v>0</v>
      </c>
      <c r="AZ520" s="123">
        <v>0</v>
      </c>
      <c r="BA520" s="123">
        <v>0</v>
      </c>
      <c r="BB520" s="123">
        <v>0</v>
      </c>
      <c r="BC520" s="123">
        <v>0</v>
      </c>
      <c r="BD520" s="123">
        <v>0</v>
      </c>
      <c r="BE520" s="123">
        <v>0</v>
      </c>
      <c r="BF520" s="123">
        <v>0</v>
      </c>
      <c r="BG520" s="123">
        <v>0</v>
      </c>
      <c r="BH520" s="123">
        <v>0</v>
      </c>
      <c r="BI520" s="49"/>
      <c r="BJ520" s="166"/>
      <c r="BK520" s="166"/>
      <c r="BL520" s="166"/>
      <c r="BM520" s="149">
        <v>0</v>
      </c>
    </row>
    <row r="521" spans="2:65" ht="18" hidden="1" customHeight="1" outlineLevel="2">
      <c r="B521" s="158" t="s">
        <v>83</v>
      </c>
      <c r="C521" s="158"/>
      <c r="D521" s="158"/>
      <c r="E521" s="159" t="s">
        <v>857</v>
      </c>
      <c r="F521" s="158"/>
      <c r="G521" s="160"/>
      <c r="H521" s="160">
        <v>110</v>
      </c>
      <c r="I521" s="160"/>
      <c r="J521" s="160">
        <v>110</v>
      </c>
      <c r="K521" s="168"/>
      <c r="L521" s="161"/>
      <c r="M521" s="160"/>
      <c r="N521" s="160">
        <v>110</v>
      </c>
      <c r="O521" s="160"/>
      <c r="P521" s="160">
        <v>110</v>
      </c>
      <c r="Q521" s="168"/>
      <c r="R521" s="161"/>
      <c r="S521" s="160">
        <v>0</v>
      </c>
      <c r="T521" s="160">
        <v>0</v>
      </c>
      <c r="U521" s="160">
        <v>0</v>
      </c>
      <c r="V521" s="160">
        <v>0</v>
      </c>
      <c r="W521" s="160">
        <v>0</v>
      </c>
      <c r="X521" s="160">
        <v>50</v>
      </c>
      <c r="Y521" s="160">
        <v>0</v>
      </c>
      <c r="Z521" s="160">
        <v>0</v>
      </c>
      <c r="AA521" s="160">
        <v>0</v>
      </c>
      <c r="AB521" s="160">
        <v>0</v>
      </c>
      <c r="AC521" s="160">
        <v>0</v>
      </c>
      <c r="AD521" s="160">
        <v>0</v>
      </c>
      <c r="AE521" s="160">
        <v>0</v>
      </c>
      <c r="AF521" s="160">
        <v>0</v>
      </c>
      <c r="AG521" s="160">
        <v>5</v>
      </c>
      <c r="AH521" s="160">
        <v>0</v>
      </c>
      <c r="AI521" s="160">
        <v>0</v>
      </c>
      <c r="AJ521" s="160">
        <v>30</v>
      </c>
      <c r="AK521" s="160">
        <v>0</v>
      </c>
      <c r="AL521" s="160">
        <v>0</v>
      </c>
      <c r="AM521" s="160">
        <v>0</v>
      </c>
      <c r="AN521" s="160">
        <v>0</v>
      </c>
      <c r="AO521" s="160">
        <v>0</v>
      </c>
      <c r="AP521" s="160">
        <v>5</v>
      </c>
      <c r="AQ521" s="160">
        <v>0</v>
      </c>
      <c r="AR521" s="160">
        <v>0</v>
      </c>
      <c r="AS521" s="160">
        <v>0</v>
      </c>
      <c r="AT521" s="160">
        <v>0</v>
      </c>
      <c r="AU521" s="160">
        <v>0</v>
      </c>
      <c r="AV521" s="160">
        <v>5</v>
      </c>
      <c r="AW521" s="160">
        <v>0</v>
      </c>
      <c r="AX521" s="160">
        <v>0</v>
      </c>
      <c r="AY521" s="160">
        <v>0</v>
      </c>
      <c r="AZ521" s="160">
        <v>5</v>
      </c>
      <c r="BA521" s="160">
        <v>5</v>
      </c>
      <c r="BB521" s="160">
        <v>0</v>
      </c>
      <c r="BC521" s="160">
        <v>0</v>
      </c>
      <c r="BD521" s="160">
        <v>0</v>
      </c>
      <c r="BE521" s="160">
        <v>5</v>
      </c>
      <c r="BF521" s="160">
        <v>0</v>
      </c>
      <c r="BG521" s="160">
        <v>0</v>
      </c>
      <c r="BH521" s="160">
        <v>0</v>
      </c>
      <c r="BI521" s="160"/>
      <c r="BJ521" s="161"/>
      <c r="BK521" s="160"/>
      <c r="BL521" s="161"/>
      <c r="BM521" s="149">
        <v>0</v>
      </c>
    </row>
    <row r="522" spans="2:65" ht="18" customHeight="1" outlineLevel="1" collapsed="1">
      <c r="B522" s="153" t="s">
        <v>83</v>
      </c>
      <c r="C522" s="153"/>
      <c r="D522" s="153" t="s">
        <v>117</v>
      </c>
      <c r="E522" s="153"/>
      <c r="F522" s="153"/>
      <c r="G522" s="154"/>
      <c r="H522" s="154">
        <v>23838</v>
      </c>
      <c r="I522" s="154"/>
      <c r="J522" s="154">
        <v>23838</v>
      </c>
      <c r="K522" s="155"/>
      <c r="L522" s="156"/>
      <c r="M522" s="154"/>
      <c r="N522" s="154">
        <v>23411</v>
      </c>
      <c r="O522" s="154"/>
      <c r="P522" s="154">
        <v>23411</v>
      </c>
      <c r="Q522" s="155"/>
      <c r="R522" s="156"/>
      <c r="S522" s="154">
        <v>499</v>
      </c>
      <c r="T522" s="189">
        <v>0</v>
      </c>
      <c r="U522" s="189">
        <v>0</v>
      </c>
      <c r="V522" s="189">
        <v>0</v>
      </c>
      <c r="W522" s="189">
        <v>0</v>
      </c>
      <c r="X522" s="189">
        <v>7020</v>
      </c>
      <c r="Y522" s="189">
        <v>0</v>
      </c>
      <c r="Z522" s="189">
        <v>0</v>
      </c>
      <c r="AA522" s="189">
        <v>0</v>
      </c>
      <c r="AB522" s="189">
        <v>0</v>
      </c>
      <c r="AC522" s="189">
        <v>121</v>
      </c>
      <c r="AD522" s="189">
        <v>153</v>
      </c>
      <c r="AE522" s="189">
        <v>0</v>
      </c>
      <c r="AF522" s="189">
        <v>1295</v>
      </c>
      <c r="AG522" s="189">
        <v>160</v>
      </c>
      <c r="AH522" s="189">
        <v>0</v>
      </c>
      <c r="AI522" s="189">
        <v>0</v>
      </c>
      <c r="AJ522" s="189">
        <v>8900</v>
      </c>
      <c r="AK522" s="189">
        <v>0</v>
      </c>
      <c r="AL522" s="189">
        <v>0</v>
      </c>
      <c r="AM522" s="189">
        <v>0</v>
      </c>
      <c r="AN522" s="189">
        <v>0</v>
      </c>
      <c r="AO522" s="189">
        <v>0</v>
      </c>
      <c r="AP522" s="189">
        <v>2021</v>
      </c>
      <c r="AQ522" s="189">
        <v>0</v>
      </c>
      <c r="AR522" s="189">
        <v>659</v>
      </c>
      <c r="AS522" s="189">
        <v>0</v>
      </c>
      <c r="AT522" s="189">
        <v>0</v>
      </c>
      <c r="AU522" s="189">
        <v>0</v>
      </c>
      <c r="AV522" s="189">
        <v>1911</v>
      </c>
      <c r="AW522" s="189">
        <v>0</v>
      </c>
      <c r="AX522" s="189">
        <v>132</v>
      </c>
      <c r="AY522" s="189">
        <v>0</v>
      </c>
      <c r="AZ522" s="189">
        <v>163</v>
      </c>
      <c r="BA522" s="189">
        <v>199</v>
      </c>
      <c r="BB522" s="189">
        <v>30</v>
      </c>
      <c r="BC522" s="189">
        <v>0</v>
      </c>
      <c r="BD522" s="189">
        <v>0</v>
      </c>
      <c r="BE522" s="154">
        <v>148</v>
      </c>
      <c r="BF522" s="154">
        <v>280</v>
      </c>
      <c r="BG522" s="154">
        <v>0</v>
      </c>
      <c r="BH522" s="154">
        <v>147</v>
      </c>
      <c r="BI522" s="189"/>
      <c r="BJ522" s="190"/>
      <c r="BK522" s="189"/>
      <c r="BL522" s="190"/>
      <c r="BM522" s="149">
        <v>0</v>
      </c>
    </row>
    <row r="523" spans="2:65" ht="18" hidden="1" customHeight="1" outlineLevel="3">
      <c r="B523" s="150" t="s">
        <v>48</v>
      </c>
      <c r="C523" s="150" t="s">
        <v>612</v>
      </c>
      <c r="D523" s="150" t="s">
        <v>241</v>
      </c>
      <c r="E523" s="151" t="s">
        <v>32</v>
      </c>
      <c r="F523" s="150" t="s">
        <v>858</v>
      </c>
      <c r="G523" s="49"/>
      <c r="H523" s="55">
        <v>2065</v>
      </c>
      <c r="I523" s="55"/>
      <c r="J523" s="50">
        <v>2065</v>
      </c>
      <c r="K523" s="49"/>
      <c r="L523" s="152"/>
      <c r="M523" s="55"/>
      <c r="N523" s="49">
        <v>2015</v>
      </c>
      <c r="O523" s="50"/>
      <c r="P523" s="50">
        <v>2015</v>
      </c>
      <c r="Q523" s="49"/>
      <c r="R523" s="152"/>
      <c r="S523" s="123">
        <v>0</v>
      </c>
      <c r="T523" s="123">
        <v>0</v>
      </c>
      <c r="U523" s="123">
        <v>0</v>
      </c>
      <c r="V523" s="123">
        <v>0</v>
      </c>
      <c r="W523" s="123">
        <v>0</v>
      </c>
      <c r="X523" s="123">
        <v>30</v>
      </c>
      <c r="Y523" s="123">
        <v>0</v>
      </c>
      <c r="Z523" s="123">
        <v>0</v>
      </c>
      <c r="AA523" s="123">
        <v>0</v>
      </c>
      <c r="AB523" s="123">
        <v>0</v>
      </c>
      <c r="AC523" s="123">
        <v>20</v>
      </c>
      <c r="AD523" s="123">
        <v>28</v>
      </c>
      <c r="AE523" s="123">
        <v>0</v>
      </c>
      <c r="AF523" s="123">
        <v>187</v>
      </c>
      <c r="AG523" s="123">
        <v>50</v>
      </c>
      <c r="AH523" s="123">
        <v>0</v>
      </c>
      <c r="AI523" s="123">
        <v>0</v>
      </c>
      <c r="AJ523" s="123">
        <v>810</v>
      </c>
      <c r="AK523" s="123">
        <v>0</v>
      </c>
      <c r="AL523" s="123">
        <v>0</v>
      </c>
      <c r="AM523" s="123">
        <v>0</v>
      </c>
      <c r="AN523" s="123">
        <v>0</v>
      </c>
      <c r="AO523" s="123">
        <v>0</v>
      </c>
      <c r="AP523" s="123">
        <v>142</v>
      </c>
      <c r="AQ523" s="123">
        <v>0</v>
      </c>
      <c r="AR523" s="123">
        <v>125</v>
      </c>
      <c r="AS523" s="123">
        <v>0</v>
      </c>
      <c r="AT523" s="123">
        <v>0</v>
      </c>
      <c r="AU523" s="123">
        <v>0</v>
      </c>
      <c r="AV523" s="123">
        <v>498</v>
      </c>
      <c r="AW523" s="123">
        <v>0</v>
      </c>
      <c r="AX523" s="123">
        <v>21</v>
      </c>
      <c r="AY523" s="123">
        <v>0</v>
      </c>
      <c r="AZ523" s="123">
        <v>50</v>
      </c>
      <c r="BA523" s="123">
        <v>50</v>
      </c>
      <c r="BB523" s="123">
        <v>4</v>
      </c>
      <c r="BC523" s="123">
        <v>0</v>
      </c>
      <c r="BD523" s="123">
        <v>0</v>
      </c>
      <c r="BE523" s="123">
        <v>0</v>
      </c>
      <c r="BF523" s="123">
        <v>30</v>
      </c>
      <c r="BG523" s="123">
        <v>0</v>
      </c>
      <c r="BH523" s="123">
        <v>20</v>
      </c>
      <c r="BI523" s="49"/>
      <c r="BJ523" s="152"/>
      <c r="BK523" s="49"/>
      <c r="BL523" s="152"/>
      <c r="BM523" s="149">
        <v>0</v>
      </c>
    </row>
    <row r="524" spans="2:65" ht="18" hidden="1" customHeight="1" outlineLevel="3">
      <c r="B524" s="166" t="s">
        <v>48</v>
      </c>
      <c r="C524" s="166" t="s">
        <v>169</v>
      </c>
      <c r="D524" s="166" t="s">
        <v>400</v>
      </c>
      <c r="E524" s="167" t="s">
        <v>401</v>
      </c>
      <c r="F524" s="166" t="s">
        <v>121</v>
      </c>
      <c r="G524" s="49"/>
      <c r="H524" s="55">
        <v>1265</v>
      </c>
      <c r="I524" s="55"/>
      <c r="J524" s="50">
        <v>1265</v>
      </c>
      <c r="K524" s="49"/>
      <c r="L524" s="152"/>
      <c r="M524" s="55"/>
      <c r="N524" s="49">
        <v>1225</v>
      </c>
      <c r="O524" s="50"/>
      <c r="P524" s="50">
        <v>1225</v>
      </c>
      <c r="Q524" s="49"/>
      <c r="R524" s="152"/>
      <c r="S524" s="123">
        <v>15</v>
      </c>
      <c r="T524" s="123">
        <v>0</v>
      </c>
      <c r="U524" s="123">
        <v>0</v>
      </c>
      <c r="V524" s="123">
        <v>0</v>
      </c>
      <c r="W524" s="123">
        <v>0</v>
      </c>
      <c r="X524" s="123">
        <v>170</v>
      </c>
      <c r="Y524" s="123">
        <v>0</v>
      </c>
      <c r="Z524" s="123">
        <v>0</v>
      </c>
      <c r="AA524" s="123">
        <v>0</v>
      </c>
      <c r="AB524" s="123">
        <v>0</v>
      </c>
      <c r="AC524" s="123">
        <v>15</v>
      </c>
      <c r="AD524" s="123">
        <v>0</v>
      </c>
      <c r="AE524" s="123">
        <v>0</v>
      </c>
      <c r="AF524" s="123">
        <v>68</v>
      </c>
      <c r="AG524" s="123">
        <v>0</v>
      </c>
      <c r="AH524" s="123">
        <v>0</v>
      </c>
      <c r="AI524" s="123">
        <v>0</v>
      </c>
      <c r="AJ524" s="123">
        <v>600</v>
      </c>
      <c r="AK524" s="123">
        <v>0</v>
      </c>
      <c r="AL524" s="123">
        <v>0</v>
      </c>
      <c r="AM524" s="123">
        <v>0</v>
      </c>
      <c r="AN524" s="123">
        <v>0</v>
      </c>
      <c r="AO524" s="123">
        <v>0</v>
      </c>
      <c r="AP524" s="123">
        <v>70</v>
      </c>
      <c r="AQ524" s="123">
        <v>0</v>
      </c>
      <c r="AR524" s="123">
        <v>0</v>
      </c>
      <c r="AS524" s="123">
        <v>0</v>
      </c>
      <c r="AT524" s="123">
        <v>0</v>
      </c>
      <c r="AU524" s="123">
        <v>0</v>
      </c>
      <c r="AV524" s="123">
        <v>232</v>
      </c>
      <c r="AW524" s="123">
        <v>0</v>
      </c>
      <c r="AX524" s="123">
        <v>15</v>
      </c>
      <c r="AY524" s="123">
        <v>0</v>
      </c>
      <c r="AZ524" s="123">
        <v>0</v>
      </c>
      <c r="BA524" s="123">
        <v>0</v>
      </c>
      <c r="BB524" s="123">
        <v>10</v>
      </c>
      <c r="BC524" s="123">
        <v>0</v>
      </c>
      <c r="BD524" s="123">
        <v>0</v>
      </c>
      <c r="BE524" s="123">
        <v>30</v>
      </c>
      <c r="BF524" s="123">
        <v>30</v>
      </c>
      <c r="BG524" s="123">
        <v>0</v>
      </c>
      <c r="BH524" s="123">
        <v>10</v>
      </c>
      <c r="BI524" s="49"/>
      <c r="BJ524" s="166"/>
      <c r="BK524" s="166"/>
      <c r="BL524" s="166"/>
      <c r="BM524" s="149">
        <v>0</v>
      </c>
    </row>
    <row r="525" spans="2:65" ht="18" hidden="1" customHeight="1" outlineLevel="3">
      <c r="B525" s="166" t="s">
        <v>48</v>
      </c>
      <c r="C525" s="166" t="s">
        <v>169</v>
      </c>
      <c r="D525" s="166" t="s">
        <v>1282</v>
      </c>
      <c r="E525" s="167" t="s">
        <v>1283</v>
      </c>
      <c r="F525" s="166" t="s">
        <v>121</v>
      </c>
      <c r="G525" s="49"/>
      <c r="H525" s="55">
        <v>1054</v>
      </c>
      <c r="I525" s="55"/>
      <c r="J525" s="50">
        <v>1054</v>
      </c>
      <c r="K525" s="49"/>
      <c r="L525" s="152"/>
      <c r="M525" s="55"/>
      <c r="N525" s="49">
        <v>1054</v>
      </c>
      <c r="O525" s="50"/>
      <c r="P525" s="50">
        <v>1054</v>
      </c>
      <c r="Q525" s="49"/>
      <c r="R525" s="152"/>
      <c r="S525" s="123">
        <v>30</v>
      </c>
      <c r="T525" s="123">
        <v>0</v>
      </c>
      <c r="U525" s="123">
        <v>0</v>
      </c>
      <c r="V525" s="123">
        <v>0</v>
      </c>
      <c r="W525" s="123">
        <v>0</v>
      </c>
      <c r="X525" s="123">
        <v>300</v>
      </c>
      <c r="Y525" s="123">
        <v>0</v>
      </c>
      <c r="Z525" s="123">
        <v>0</v>
      </c>
      <c r="AA525" s="123">
        <v>0</v>
      </c>
      <c r="AB525" s="123">
        <v>0</v>
      </c>
      <c r="AC525" s="123">
        <v>0</v>
      </c>
      <c r="AD525" s="123">
        <v>0</v>
      </c>
      <c r="AE525" s="123">
        <v>0</v>
      </c>
      <c r="AF525" s="123">
        <v>87</v>
      </c>
      <c r="AG525" s="123">
        <v>11</v>
      </c>
      <c r="AH525" s="123">
        <v>0</v>
      </c>
      <c r="AI525" s="123">
        <v>0</v>
      </c>
      <c r="AJ525" s="123">
        <v>300</v>
      </c>
      <c r="AK525" s="123">
        <v>0</v>
      </c>
      <c r="AL525" s="123">
        <v>0</v>
      </c>
      <c r="AM525" s="123">
        <v>0</v>
      </c>
      <c r="AN525" s="123">
        <v>0</v>
      </c>
      <c r="AO525" s="123">
        <v>0</v>
      </c>
      <c r="AP525" s="123">
        <v>250</v>
      </c>
      <c r="AQ525" s="123">
        <v>0</v>
      </c>
      <c r="AR525" s="123">
        <v>57</v>
      </c>
      <c r="AS525" s="123">
        <v>0</v>
      </c>
      <c r="AT525" s="123">
        <v>0</v>
      </c>
      <c r="AU525" s="123">
        <v>0</v>
      </c>
      <c r="AV525" s="123">
        <v>0</v>
      </c>
      <c r="AW525" s="123">
        <v>0</v>
      </c>
      <c r="AX525" s="123">
        <v>0</v>
      </c>
      <c r="AY525" s="123">
        <v>0</v>
      </c>
      <c r="AZ525" s="123">
        <v>10</v>
      </c>
      <c r="BA525" s="123">
        <v>7</v>
      </c>
      <c r="BB525" s="123">
        <v>2</v>
      </c>
      <c r="BC525" s="123">
        <v>0</v>
      </c>
      <c r="BD525" s="123">
        <v>0</v>
      </c>
      <c r="BE525" s="123">
        <v>0</v>
      </c>
      <c r="BF525" s="123">
        <v>0</v>
      </c>
      <c r="BG525" s="123">
        <v>0</v>
      </c>
      <c r="BH525" s="123">
        <v>0</v>
      </c>
      <c r="BI525" s="49"/>
      <c r="BJ525" s="166"/>
      <c r="BK525" s="166"/>
      <c r="BL525" s="166"/>
      <c r="BM525" s="149">
        <v>0</v>
      </c>
    </row>
    <row r="526" spans="2:65" ht="18" hidden="1" customHeight="1" outlineLevel="3">
      <c r="B526" s="166" t="s">
        <v>48</v>
      </c>
      <c r="C526" s="166" t="s">
        <v>167</v>
      </c>
      <c r="D526" s="166" t="s">
        <v>243</v>
      </c>
      <c r="E526" s="167" t="s">
        <v>53</v>
      </c>
      <c r="F526" s="166" t="s">
        <v>118</v>
      </c>
      <c r="G526" s="49"/>
      <c r="H526" s="55">
        <v>2174</v>
      </c>
      <c r="I526" s="55"/>
      <c r="J526" s="50">
        <v>2174</v>
      </c>
      <c r="K526" s="49"/>
      <c r="L526" s="152"/>
      <c r="M526" s="55"/>
      <c r="N526" s="49">
        <v>2117</v>
      </c>
      <c r="O526" s="50"/>
      <c r="P526" s="50">
        <v>2117</v>
      </c>
      <c r="Q526" s="49"/>
      <c r="R526" s="152"/>
      <c r="S526" s="123">
        <v>40</v>
      </c>
      <c r="T526" s="123">
        <v>0</v>
      </c>
      <c r="U526" s="123">
        <v>0</v>
      </c>
      <c r="V526" s="123">
        <v>0</v>
      </c>
      <c r="W526" s="123">
        <v>0</v>
      </c>
      <c r="X526" s="123">
        <v>286</v>
      </c>
      <c r="Y526" s="123">
        <v>0</v>
      </c>
      <c r="Z526" s="123">
        <v>0</v>
      </c>
      <c r="AA526" s="123">
        <v>0</v>
      </c>
      <c r="AB526" s="123">
        <v>0</v>
      </c>
      <c r="AC526" s="123">
        <v>25</v>
      </c>
      <c r="AD526" s="123">
        <v>0</v>
      </c>
      <c r="AE526" s="123">
        <v>0</v>
      </c>
      <c r="AF526" s="123">
        <v>164</v>
      </c>
      <c r="AG526" s="123">
        <v>0</v>
      </c>
      <c r="AH526" s="123">
        <v>0</v>
      </c>
      <c r="AI526" s="123">
        <v>0</v>
      </c>
      <c r="AJ526" s="123">
        <v>532</v>
      </c>
      <c r="AK526" s="123">
        <v>0</v>
      </c>
      <c r="AL526" s="123">
        <v>0</v>
      </c>
      <c r="AM526" s="123">
        <v>0</v>
      </c>
      <c r="AN526" s="123">
        <v>0</v>
      </c>
      <c r="AO526" s="123">
        <v>0</v>
      </c>
      <c r="AP526" s="123">
        <v>200</v>
      </c>
      <c r="AQ526" s="123">
        <v>0</v>
      </c>
      <c r="AR526" s="123">
        <v>125</v>
      </c>
      <c r="AS526" s="123">
        <v>0</v>
      </c>
      <c r="AT526" s="123">
        <v>0</v>
      </c>
      <c r="AU526" s="123">
        <v>0</v>
      </c>
      <c r="AV526" s="123">
        <v>662</v>
      </c>
      <c r="AW526" s="123">
        <v>0</v>
      </c>
      <c r="AX526" s="123">
        <v>10</v>
      </c>
      <c r="AY526" s="123">
        <v>0</v>
      </c>
      <c r="AZ526" s="123">
        <v>40</v>
      </c>
      <c r="BA526" s="123">
        <v>33</v>
      </c>
      <c r="BB526" s="123">
        <v>0</v>
      </c>
      <c r="BC526" s="123">
        <v>0</v>
      </c>
      <c r="BD526" s="123">
        <v>0</v>
      </c>
      <c r="BE526" s="123">
        <v>0</v>
      </c>
      <c r="BF526" s="123">
        <v>35</v>
      </c>
      <c r="BG526" s="123">
        <v>0</v>
      </c>
      <c r="BH526" s="123">
        <v>22</v>
      </c>
      <c r="BI526" s="49"/>
      <c r="BJ526" s="166"/>
      <c r="BK526" s="166"/>
      <c r="BL526" s="166"/>
      <c r="BM526" s="149">
        <v>0</v>
      </c>
    </row>
    <row r="527" spans="2:65" ht="18" hidden="1" customHeight="1" outlineLevel="3">
      <c r="B527" s="166" t="s">
        <v>48</v>
      </c>
      <c r="C527" s="166" t="s">
        <v>303</v>
      </c>
      <c r="D527" s="166" t="s">
        <v>337</v>
      </c>
      <c r="E527" s="167" t="s">
        <v>338</v>
      </c>
      <c r="F527" s="166" t="s">
        <v>859</v>
      </c>
      <c r="G527" s="49"/>
      <c r="H527" s="55">
        <v>2917</v>
      </c>
      <c r="I527" s="55"/>
      <c r="J527" s="50">
        <v>2917</v>
      </c>
      <c r="K527" s="49"/>
      <c r="L527" s="152"/>
      <c r="M527" s="55"/>
      <c r="N527" s="49">
        <v>2867</v>
      </c>
      <c r="O527" s="50"/>
      <c r="P527" s="50">
        <v>2867</v>
      </c>
      <c r="Q527" s="49"/>
      <c r="R527" s="152"/>
      <c r="S527" s="123">
        <v>50</v>
      </c>
      <c r="T527" s="123">
        <v>0</v>
      </c>
      <c r="U527" s="123">
        <v>0</v>
      </c>
      <c r="V527" s="123">
        <v>0</v>
      </c>
      <c r="W527" s="123">
        <v>0</v>
      </c>
      <c r="X527" s="123">
        <v>1000</v>
      </c>
      <c r="Y527" s="123">
        <v>0</v>
      </c>
      <c r="Z527" s="123">
        <v>0</v>
      </c>
      <c r="AA527" s="123">
        <v>0</v>
      </c>
      <c r="AB527" s="123">
        <v>0</v>
      </c>
      <c r="AC527" s="123">
        <v>20</v>
      </c>
      <c r="AD527" s="123">
        <v>30</v>
      </c>
      <c r="AE527" s="123">
        <v>0</v>
      </c>
      <c r="AF527" s="123">
        <v>155</v>
      </c>
      <c r="AG527" s="123">
        <v>25</v>
      </c>
      <c r="AH527" s="123">
        <v>0</v>
      </c>
      <c r="AI527" s="123">
        <v>0</v>
      </c>
      <c r="AJ527" s="123">
        <v>730</v>
      </c>
      <c r="AK527" s="123">
        <v>0</v>
      </c>
      <c r="AL527" s="123">
        <v>0</v>
      </c>
      <c r="AM527" s="123">
        <v>0</v>
      </c>
      <c r="AN527" s="123">
        <v>0</v>
      </c>
      <c r="AO527" s="123">
        <v>0</v>
      </c>
      <c r="AP527" s="123">
        <v>600</v>
      </c>
      <c r="AQ527" s="123">
        <v>0</v>
      </c>
      <c r="AR527" s="123">
        <v>125</v>
      </c>
      <c r="AS527" s="123">
        <v>0</v>
      </c>
      <c r="AT527" s="123">
        <v>0</v>
      </c>
      <c r="AU527" s="123">
        <v>0</v>
      </c>
      <c r="AV527" s="123">
        <v>0</v>
      </c>
      <c r="AW527" s="123">
        <v>0</v>
      </c>
      <c r="AX527" s="123">
        <v>25</v>
      </c>
      <c r="AY527" s="123">
        <v>0</v>
      </c>
      <c r="AZ527" s="123">
        <v>44</v>
      </c>
      <c r="BA527" s="123">
        <v>33</v>
      </c>
      <c r="BB527" s="123">
        <v>0</v>
      </c>
      <c r="BC527" s="123">
        <v>0</v>
      </c>
      <c r="BD527" s="123">
        <v>0</v>
      </c>
      <c r="BE527" s="123">
        <v>30</v>
      </c>
      <c r="BF527" s="123">
        <v>30</v>
      </c>
      <c r="BG527" s="123">
        <v>0</v>
      </c>
      <c r="BH527" s="123">
        <v>20</v>
      </c>
      <c r="BI527" s="49"/>
      <c r="BJ527" s="166"/>
      <c r="BK527" s="166"/>
      <c r="BL527" s="166"/>
      <c r="BM527" s="149">
        <v>0</v>
      </c>
    </row>
    <row r="528" spans="2:65" ht="18" hidden="1" customHeight="1" outlineLevel="3">
      <c r="B528" s="166" t="s">
        <v>48</v>
      </c>
      <c r="C528" s="166" t="s">
        <v>102</v>
      </c>
      <c r="D528" s="166" t="s">
        <v>242</v>
      </c>
      <c r="E528" s="167" t="s">
        <v>65</v>
      </c>
      <c r="F528" s="166" t="s">
        <v>119</v>
      </c>
      <c r="G528" s="49"/>
      <c r="H528" s="55">
        <v>4127</v>
      </c>
      <c r="I528" s="55"/>
      <c r="J528" s="50">
        <v>4127</v>
      </c>
      <c r="K528" s="49"/>
      <c r="L528" s="152"/>
      <c r="M528" s="55"/>
      <c r="N528" s="49">
        <v>4067</v>
      </c>
      <c r="O528" s="50"/>
      <c r="P528" s="50">
        <v>4067</v>
      </c>
      <c r="Q528" s="49"/>
      <c r="R528" s="152"/>
      <c r="S528" s="123">
        <v>20</v>
      </c>
      <c r="T528" s="123">
        <v>0</v>
      </c>
      <c r="U528" s="123">
        <v>0</v>
      </c>
      <c r="V528" s="123">
        <v>0</v>
      </c>
      <c r="W528" s="123">
        <v>0</v>
      </c>
      <c r="X528" s="123">
        <v>640</v>
      </c>
      <c r="Y528" s="123">
        <v>0</v>
      </c>
      <c r="Z528" s="123">
        <v>0</v>
      </c>
      <c r="AA528" s="123">
        <v>0</v>
      </c>
      <c r="AB528" s="123">
        <v>0</v>
      </c>
      <c r="AC528" s="123">
        <v>20</v>
      </c>
      <c r="AD528" s="123">
        <v>30</v>
      </c>
      <c r="AE528" s="123">
        <v>0</v>
      </c>
      <c r="AF528" s="123">
        <v>199</v>
      </c>
      <c r="AG528" s="123">
        <v>30</v>
      </c>
      <c r="AH528" s="123">
        <v>0</v>
      </c>
      <c r="AI528" s="123">
        <v>0</v>
      </c>
      <c r="AJ528" s="123">
        <v>1650</v>
      </c>
      <c r="AK528" s="123">
        <v>0</v>
      </c>
      <c r="AL528" s="123">
        <v>0</v>
      </c>
      <c r="AM528" s="123">
        <v>0</v>
      </c>
      <c r="AN528" s="123">
        <v>0</v>
      </c>
      <c r="AO528" s="123">
        <v>0</v>
      </c>
      <c r="AP528" s="123">
        <v>302</v>
      </c>
      <c r="AQ528" s="123">
        <v>0</v>
      </c>
      <c r="AR528" s="123">
        <v>136</v>
      </c>
      <c r="AS528" s="123">
        <v>0</v>
      </c>
      <c r="AT528" s="123">
        <v>0</v>
      </c>
      <c r="AU528" s="123">
        <v>0</v>
      </c>
      <c r="AV528" s="123">
        <v>900</v>
      </c>
      <c r="AW528" s="123">
        <v>0</v>
      </c>
      <c r="AX528" s="123">
        <v>0</v>
      </c>
      <c r="AY528" s="123">
        <v>0</v>
      </c>
      <c r="AZ528" s="123">
        <v>40</v>
      </c>
      <c r="BA528" s="123">
        <v>50</v>
      </c>
      <c r="BB528" s="123">
        <v>0</v>
      </c>
      <c r="BC528" s="123">
        <v>0</v>
      </c>
      <c r="BD528" s="123">
        <v>0</v>
      </c>
      <c r="BE528" s="123">
        <v>50</v>
      </c>
      <c r="BF528" s="123">
        <v>35</v>
      </c>
      <c r="BG528" s="123">
        <v>0</v>
      </c>
      <c r="BH528" s="123">
        <v>25</v>
      </c>
      <c r="BI528" s="49"/>
      <c r="BJ528" s="166"/>
      <c r="BK528" s="166"/>
      <c r="BL528" s="166"/>
      <c r="BM528" s="149">
        <v>0</v>
      </c>
    </row>
    <row r="529" spans="2:65" ht="18" hidden="1" customHeight="1" outlineLevel="3">
      <c r="B529" s="166" t="s">
        <v>48</v>
      </c>
      <c r="C529" s="166" t="s">
        <v>209</v>
      </c>
      <c r="D529" s="166" t="s">
        <v>244</v>
      </c>
      <c r="E529" s="167" t="s">
        <v>193</v>
      </c>
      <c r="F529" s="166" t="s">
        <v>860</v>
      </c>
      <c r="G529" s="49"/>
      <c r="H529" s="55">
        <v>3966</v>
      </c>
      <c r="I529" s="55"/>
      <c r="J529" s="50">
        <v>3966</v>
      </c>
      <c r="K529" s="49"/>
      <c r="L529" s="152"/>
      <c r="M529" s="55"/>
      <c r="N529" s="49">
        <v>3826</v>
      </c>
      <c r="O529" s="50"/>
      <c r="P529" s="50">
        <v>3826</v>
      </c>
      <c r="Q529" s="49"/>
      <c r="R529" s="152"/>
      <c r="S529" s="123">
        <v>102</v>
      </c>
      <c r="T529" s="123">
        <v>0</v>
      </c>
      <c r="U529" s="123">
        <v>0</v>
      </c>
      <c r="V529" s="123">
        <v>0</v>
      </c>
      <c r="W529" s="123">
        <v>0</v>
      </c>
      <c r="X529" s="123">
        <v>1130</v>
      </c>
      <c r="Y529" s="123">
        <v>0</v>
      </c>
      <c r="Z529" s="123">
        <v>0</v>
      </c>
      <c r="AA529" s="123">
        <v>0</v>
      </c>
      <c r="AB529" s="123">
        <v>0</v>
      </c>
      <c r="AC529" s="123">
        <v>100</v>
      </c>
      <c r="AD529" s="123">
        <v>50</v>
      </c>
      <c r="AE529" s="123">
        <v>0</v>
      </c>
      <c r="AF529" s="123">
        <v>239</v>
      </c>
      <c r="AG529" s="123">
        <v>30</v>
      </c>
      <c r="AH529" s="123">
        <v>0</v>
      </c>
      <c r="AI529" s="123">
        <v>0</v>
      </c>
      <c r="AJ529" s="123">
        <v>798</v>
      </c>
      <c r="AK529" s="123">
        <v>0</v>
      </c>
      <c r="AL529" s="123">
        <v>0</v>
      </c>
      <c r="AM529" s="123">
        <v>0</v>
      </c>
      <c r="AN529" s="123">
        <v>0</v>
      </c>
      <c r="AO529" s="123">
        <v>0</v>
      </c>
      <c r="AP529" s="123">
        <v>605</v>
      </c>
      <c r="AQ529" s="123">
        <v>0</v>
      </c>
      <c r="AR529" s="123">
        <v>182</v>
      </c>
      <c r="AS529" s="123">
        <v>0</v>
      </c>
      <c r="AT529" s="123">
        <v>0</v>
      </c>
      <c r="AU529" s="123">
        <v>0</v>
      </c>
      <c r="AV529" s="123">
        <v>436</v>
      </c>
      <c r="AW529" s="123">
        <v>0</v>
      </c>
      <c r="AX529" s="123">
        <v>64</v>
      </c>
      <c r="AY529" s="123">
        <v>0</v>
      </c>
      <c r="AZ529" s="123">
        <v>40</v>
      </c>
      <c r="BA529" s="123">
        <v>50</v>
      </c>
      <c r="BB529" s="123">
        <v>0</v>
      </c>
      <c r="BC529" s="123">
        <v>0</v>
      </c>
      <c r="BD529" s="123">
        <v>0</v>
      </c>
      <c r="BE529" s="123">
        <v>0</v>
      </c>
      <c r="BF529" s="123">
        <v>80</v>
      </c>
      <c r="BG529" s="123">
        <v>0</v>
      </c>
      <c r="BH529" s="123">
        <v>60</v>
      </c>
      <c r="BI529" s="49"/>
      <c r="BJ529" s="166"/>
      <c r="BK529" s="166"/>
      <c r="BL529" s="166"/>
      <c r="BM529" s="149">
        <v>0</v>
      </c>
    </row>
    <row r="530" spans="2:65" ht="18" hidden="1" customHeight="1" outlineLevel="3">
      <c r="B530" s="166" t="s">
        <v>48</v>
      </c>
      <c r="C530" s="166" t="s">
        <v>207</v>
      </c>
      <c r="D530" s="166" t="s">
        <v>240</v>
      </c>
      <c r="E530" s="167" t="s">
        <v>82</v>
      </c>
      <c r="F530" s="166" t="s">
        <v>861</v>
      </c>
      <c r="G530" s="49"/>
      <c r="H530" s="55">
        <v>1755</v>
      </c>
      <c r="I530" s="55"/>
      <c r="J530" s="50">
        <v>1755</v>
      </c>
      <c r="K530" s="49"/>
      <c r="L530" s="152"/>
      <c r="M530" s="55"/>
      <c r="N530" s="49">
        <v>1715</v>
      </c>
      <c r="O530" s="50"/>
      <c r="P530" s="50">
        <v>1715</v>
      </c>
      <c r="Q530" s="49"/>
      <c r="R530" s="152"/>
      <c r="S530" s="123">
        <v>20</v>
      </c>
      <c r="T530" s="123">
        <v>0</v>
      </c>
      <c r="U530" s="123">
        <v>0</v>
      </c>
      <c r="V530" s="123">
        <v>0</v>
      </c>
      <c r="W530" s="123">
        <v>0</v>
      </c>
      <c r="X530" s="123">
        <v>150</v>
      </c>
      <c r="Y530" s="123">
        <v>0</v>
      </c>
      <c r="Z530" s="123">
        <v>0</v>
      </c>
      <c r="AA530" s="123">
        <v>0</v>
      </c>
      <c r="AB530" s="123">
        <v>0</v>
      </c>
      <c r="AC530" s="123">
        <v>0</v>
      </c>
      <c r="AD530" s="123">
        <v>0</v>
      </c>
      <c r="AE530" s="123">
        <v>0</v>
      </c>
      <c r="AF530" s="123">
        <v>155</v>
      </c>
      <c r="AG530" s="123">
        <v>0</v>
      </c>
      <c r="AH530" s="123">
        <v>0</v>
      </c>
      <c r="AI530" s="123">
        <v>0</v>
      </c>
      <c r="AJ530" s="123">
        <v>600</v>
      </c>
      <c r="AK530" s="123">
        <v>0</v>
      </c>
      <c r="AL530" s="123">
        <v>0</v>
      </c>
      <c r="AM530" s="123">
        <v>0</v>
      </c>
      <c r="AN530" s="123">
        <v>0</v>
      </c>
      <c r="AO530" s="123">
        <v>0</v>
      </c>
      <c r="AP530" s="123">
        <v>170</v>
      </c>
      <c r="AQ530" s="123">
        <v>0</v>
      </c>
      <c r="AR530" s="123">
        <v>57</v>
      </c>
      <c r="AS530" s="123">
        <v>0</v>
      </c>
      <c r="AT530" s="123">
        <v>0</v>
      </c>
      <c r="AU530" s="123">
        <v>0</v>
      </c>
      <c r="AV530" s="123">
        <v>500</v>
      </c>
      <c r="AW530" s="123">
        <v>0</v>
      </c>
      <c r="AX530" s="123">
        <v>30</v>
      </c>
      <c r="AY530" s="123">
        <v>0</v>
      </c>
      <c r="AZ530" s="123">
        <v>0</v>
      </c>
      <c r="BA530" s="123">
        <v>33</v>
      </c>
      <c r="BB530" s="123">
        <v>0</v>
      </c>
      <c r="BC530" s="123">
        <v>0</v>
      </c>
      <c r="BD530" s="123">
        <v>0</v>
      </c>
      <c r="BE530" s="123">
        <v>0</v>
      </c>
      <c r="BF530" s="123">
        <v>30</v>
      </c>
      <c r="BG530" s="123">
        <v>0</v>
      </c>
      <c r="BH530" s="123">
        <v>10</v>
      </c>
      <c r="BI530" s="49"/>
      <c r="BJ530" s="166"/>
      <c r="BK530" s="166"/>
      <c r="BL530" s="166"/>
      <c r="BM530" s="149">
        <v>0</v>
      </c>
    </row>
    <row r="531" spans="2:65" ht="18" hidden="1" customHeight="1" outlineLevel="3">
      <c r="B531" s="166" t="s">
        <v>48</v>
      </c>
      <c r="C531" s="166" t="s">
        <v>168</v>
      </c>
      <c r="D531" s="166" t="s">
        <v>293</v>
      </c>
      <c r="E531" s="167" t="s">
        <v>294</v>
      </c>
      <c r="F531" s="166" t="s">
        <v>120</v>
      </c>
      <c r="G531" s="49"/>
      <c r="H531" s="55">
        <v>5784</v>
      </c>
      <c r="I531" s="55"/>
      <c r="J531" s="50">
        <v>5784</v>
      </c>
      <c r="K531" s="49"/>
      <c r="L531" s="152"/>
      <c r="M531" s="55"/>
      <c r="N531" s="49">
        <v>5686</v>
      </c>
      <c r="O531" s="50"/>
      <c r="P531" s="50">
        <v>5686</v>
      </c>
      <c r="Q531" s="49"/>
      <c r="R531" s="152"/>
      <c r="S531" s="123">
        <v>198</v>
      </c>
      <c r="T531" s="123">
        <v>0</v>
      </c>
      <c r="U531" s="123">
        <v>0</v>
      </c>
      <c r="V531" s="123">
        <v>0</v>
      </c>
      <c r="W531" s="123">
        <v>0</v>
      </c>
      <c r="X531" s="123">
        <v>1700</v>
      </c>
      <c r="Y531" s="123">
        <v>0</v>
      </c>
      <c r="Z531" s="123">
        <v>0</v>
      </c>
      <c r="AA531" s="123">
        <v>0</v>
      </c>
      <c r="AB531" s="123">
        <v>0</v>
      </c>
      <c r="AC531" s="123">
        <v>40</v>
      </c>
      <c r="AD531" s="123">
        <v>50</v>
      </c>
      <c r="AE531" s="123">
        <v>0</v>
      </c>
      <c r="AF531" s="123">
        <v>218</v>
      </c>
      <c r="AG531" s="123">
        <v>21</v>
      </c>
      <c r="AH531" s="123">
        <v>0</v>
      </c>
      <c r="AI531" s="123">
        <v>0</v>
      </c>
      <c r="AJ531" s="123">
        <v>1900</v>
      </c>
      <c r="AK531" s="123">
        <v>0</v>
      </c>
      <c r="AL531" s="123">
        <v>0</v>
      </c>
      <c r="AM531" s="123">
        <v>0</v>
      </c>
      <c r="AN531" s="123">
        <v>0</v>
      </c>
      <c r="AO531" s="123">
        <v>0</v>
      </c>
      <c r="AP531" s="123">
        <v>550</v>
      </c>
      <c r="AQ531" s="123">
        <v>0</v>
      </c>
      <c r="AR531" s="123">
        <v>158</v>
      </c>
      <c r="AS531" s="123">
        <v>0</v>
      </c>
      <c r="AT531" s="123">
        <v>0</v>
      </c>
      <c r="AU531" s="123">
        <v>0</v>
      </c>
      <c r="AV531" s="123">
        <v>630</v>
      </c>
      <c r="AW531" s="123">
        <v>0</v>
      </c>
      <c r="AX531" s="123">
        <v>40</v>
      </c>
      <c r="AY531" s="123">
        <v>0</v>
      </c>
      <c r="AZ531" s="123">
        <v>70</v>
      </c>
      <c r="BA531" s="123">
        <v>52</v>
      </c>
      <c r="BB531" s="123">
        <v>4</v>
      </c>
      <c r="BC531" s="123">
        <v>0</v>
      </c>
      <c r="BD531" s="123">
        <v>0</v>
      </c>
      <c r="BE531" s="123">
        <v>55</v>
      </c>
      <c r="BF531" s="123">
        <v>70</v>
      </c>
      <c r="BG531" s="123">
        <v>0</v>
      </c>
      <c r="BH531" s="123">
        <v>28</v>
      </c>
      <c r="BI531" s="49"/>
      <c r="BJ531" s="166"/>
      <c r="BK531" s="166"/>
      <c r="BL531" s="166"/>
      <c r="BM531" s="149">
        <v>0</v>
      </c>
    </row>
    <row r="532" spans="2:65" ht="18" hidden="1" customHeight="1" outlineLevel="2">
      <c r="B532" s="158" t="s">
        <v>48</v>
      </c>
      <c r="C532" s="158"/>
      <c r="D532" s="158"/>
      <c r="E532" s="159" t="s">
        <v>862</v>
      </c>
      <c r="F532" s="158"/>
      <c r="G532" s="160"/>
      <c r="H532" s="160">
        <v>25107</v>
      </c>
      <c r="I532" s="160"/>
      <c r="J532" s="160">
        <v>25107</v>
      </c>
      <c r="K532" s="168"/>
      <c r="L532" s="161"/>
      <c r="M532" s="160"/>
      <c r="N532" s="160">
        <v>24572</v>
      </c>
      <c r="O532" s="160"/>
      <c r="P532" s="160">
        <v>24572</v>
      </c>
      <c r="Q532" s="168"/>
      <c r="R532" s="161"/>
      <c r="S532" s="160">
        <v>475</v>
      </c>
      <c r="T532" s="160">
        <v>0</v>
      </c>
      <c r="U532" s="160">
        <v>0</v>
      </c>
      <c r="V532" s="160">
        <v>0</v>
      </c>
      <c r="W532" s="160">
        <v>0</v>
      </c>
      <c r="X532" s="160">
        <v>5406</v>
      </c>
      <c r="Y532" s="160">
        <v>0</v>
      </c>
      <c r="Z532" s="160">
        <v>0</v>
      </c>
      <c r="AA532" s="160">
        <v>0</v>
      </c>
      <c r="AB532" s="160">
        <v>0</v>
      </c>
      <c r="AC532" s="160">
        <v>240</v>
      </c>
      <c r="AD532" s="160">
        <v>188</v>
      </c>
      <c r="AE532" s="160">
        <v>0</v>
      </c>
      <c r="AF532" s="160">
        <v>1472</v>
      </c>
      <c r="AG532" s="160">
        <v>167</v>
      </c>
      <c r="AH532" s="160">
        <v>0</v>
      </c>
      <c r="AI532" s="160">
        <v>0</v>
      </c>
      <c r="AJ532" s="160">
        <v>7920</v>
      </c>
      <c r="AK532" s="160">
        <v>0</v>
      </c>
      <c r="AL532" s="160">
        <v>0</v>
      </c>
      <c r="AM532" s="160">
        <v>0</v>
      </c>
      <c r="AN532" s="160">
        <v>0</v>
      </c>
      <c r="AO532" s="160">
        <v>0</v>
      </c>
      <c r="AP532" s="160">
        <v>2889</v>
      </c>
      <c r="AQ532" s="160">
        <v>0</v>
      </c>
      <c r="AR532" s="160">
        <v>965</v>
      </c>
      <c r="AS532" s="160">
        <v>0</v>
      </c>
      <c r="AT532" s="160">
        <v>0</v>
      </c>
      <c r="AU532" s="160">
        <v>0</v>
      </c>
      <c r="AV532" s="160">
        <v>3858</v>
      </c>
      <c r="AW532" s="160">
        <v>0</v>
      </c>
      <c r="AX532" s="160">
        <v>205</v>
      </c>
      <c r="AY532" s="160">
        <v>0</v>
      </c>
      <c r="AZ532" s="160">
        <v>294</v>
      </c>
      <c r="BA532" s="160">
        <v>308</v>
      </c>
      <c r="BB532" s="160">
        <v>20</v>
      </c>
      <c r="BC532" s="160">
        <v>0</v>
      </c>
      <c r="BD532" s="160">
        <v>0</v>
      </c>
      <c r="BE532" s="160">
        <v>165</v>
      </c>
      <c r="BF532" s="160">
        <v>340</v>
      </c>
      <c r="BG532" s="160">
        <v>0</v>
      </c>
      <c r="BH532" s="160">
        <v>195</v>
      </c>
      <c r="BI532" s="160"/>
      <c r="BJ532" s="161"/>
      <c r="BK532" s="160"/>
      <c r="BL532" s="161"/>
      <c r="BM532" s="149">
        <v>0</v>
      </c>
    </row>
    <row r="533" spans="2:65" ht="18" hidden="1" customHeight="1" outlineLevel="3">
      <c r="B533" s="166" t="s">
        <v>48</v>
      </c>
      <c r="C533" s="166" t="s">
        <v>1135</v>
      </c>
      <c r="D533" s="166" t="s">
        <v>475</v>
      </c>
      <c r="E533" s="167" t="s">
        <v>484</v>
      </c>
      <c r="F533" s="166" t="s">
        <v>863</v>
      </c>
      <c r="G533" s="49"/>
      <c r="H533" s="55">
        <v>175</v>
      </c>
      <c r="I533" s="55"/>
      <c r="J533" s="50">
        <v>175</v>
      </c>
      <c r="K533" s="49"/>
      <c r="L533" s="152"/>
      <c r="M533" s="55"/>
      <c r="N533" s="49">
        <v>175</v>
      </c>
      <c r="O533" s="50"/>
      <c r="P533" s="50">
        <v>175</v>
      </c>
      <c r="Q533" s="49"/>
      <c r="R533" s="152"/>
      <c r="S533" s="123">
        <v>5</v>
      </c>
      <c r="T533" s="123">
        <v>0</v>
      </c>
      <c r="U533" s="123">
        <v>0</v>
      </c>
      <c r="V533" s="123">
        <v>0</v>
      </c>
      <c r="W533" s="123">
        <v>0</v>
      </c>
      <c r="X533" s="123">
        <v>90</v>
      </c>
      <c r="Y533" s="123">
        <v>0</v>
      </c>
      <c r="Z533" s="123">
        <v>0</v>
      </c>
      <c r="AA533" s="123">
        <v>0</v>
      </c>
      <c r="AB533" s="123">
        <v>0</v>
      </c>
      <c r="AC533" s="123">
        <v>0</v>
      </c>
      <c r="AD533" s="123">
        <v>0</v>
      </c>
      <c r="AE533" s="123">
        <v>0</v>
      </c>
      <c r="AF533" s="123">
        <v>0</v>
      </c>
      <c r="AG533" s="123">
        <v>0</v>
      </c>
      <c r="AH533" s="123">
        <v>0</v>
      </c>
      <c r="AI533" s="123">
        <v>0</v>
      </c>
      <c r="AJ533" s="123">
        <v>5</v>
      </c>
      <c r="AK533" s="123">
        <v>0</v>
      </c>
      <c r="AL533" s="123">
        <v>0</v>
      </c>
      <c r="AM533" s="123">
        <v>0</v>
      </c>
      <c r="AN533" s="123">
        <v>0</v>
      </c>
      <c r="AO533" s="123">
        <v>0</v>
      </c>
      <c r="AP533" s="123">
        <v>55</v>
      </c>
      <c r="AQ533" s="123">
        <v>0</v>
      </c>
      <c r="AR533" s="123">
        <v>0</v>
      </c>
      <c r="AS533" s="123">
        <v>0</v>
      </c>
      <c r="AT533" s="123">
        <v>0</v>
      </c>
      <c r="AU533" s="123">
        <v>0</v>
      </c>
      <c r="AV533" s="123">
        <v>5</v>
      </c>
      <c r="AW533" s="123">
        <v>0</v>
      </c>
      <c r="AX533" s="123">
        <v>5</v>
      </c>
      <c r="AY533" s="123">
        <v>0</v>
      </c>
      <c r="AZ533" s="123">
        <v>0</v>
      </c>
      <c r="BA533" s="123">
        <v>0</v>
      </c>
      <c r="BB533" s="123">
        <v>5</v>
      </c>
      <c r="BC533" s="123">
        <v>0</v>
      </c>
      <c r="BD533" s="123">
        <v>0</v>
      </c>
      <c r="BE533" s="123">
        <v>5</v>
      </c>
      <c r="BF533" s="123">
        <v>0</v>
      </c>
      <c r="BG533" s="123">
        <v>0</v>
      </c>
      <c r="BH533" s="123">
        <v>0</v>
      </c>
      <c r="BI533" s="49"/>
      <c r="BJ533" s="166"/>
      <c r="BK533" s="166"/>
      <c r="BL533" s="166"/>
      <c r="BM533" s="149">
        <v>0</v>
      </c>
    </row>
    <row r="534" spans="2:65" ht="18" hidden="1" customHeight="1" outlineLevel="3">
      <c r="B534" s="166" t="s">
        <v>48</v>
      </c>
      <c r="C534" s="166" t="s">
        <v>1135</v>
      </c>
      <c r="D534" s="166" t="s">
        <v>1222</v>
      </c>
      <c r="E534" s="167" t="s">
        <v>513</v>
      </c>
      <c r="F534" s="166" t="s">
        <v>864</v>
      </c>
      <c r="G534" s="49"/>
      <c r="H534" s="55">
        <v>187</v>
      </c>
      <c r="I534" s="55"/>
      <c r="J534" s="50">
        <v>187</v>
      </c>
      <c r="K534" s="49"/>
      <c r="L534" s="152"/>
      <c r="M534" s="55"/>
      <c r="N534" s="49">
        <v>187</v>
      </c>
      <c r="O534" s="50"/>
      <c r="P534" s="50">
        <v>187</v>
      </c>
      <c r="Q534" s="49"/>
      <c r="R534" s="152"/>
      <c r="S534" s="123">
        <v>5</v>
      </c>
      <c r="T534" s="123">
        <v>0</v>
      </c>
      <c r="U534" s="123">
        <v>0</v>
      </c>
      <c r="V534" s="123">
        <v>0</v>
      </c>
      <c r="W534" s="123">
        <v>0</v>
      </c>
      <c r="X534" s="123">
        <v>82</v>
      </c>
      <c r="Y534" s="123">
        <v>0</v>
      </c>
      <c r="Z534" s="123">
        <v>0</v>
      </c>
      <c r="AA534" s="123">
        <v>0</v>
      </c>
      <c r="AB534" s="123">
        <v>0</v>
      </c>
      <c r="AC534" s="123">
        <v>0</v>
      </c>
      <c r="AD534" s="123">
        <v>5</v>
      </c>
      <c r="AE534" s="123">
        <v>0</v>
      </c>
      <c r="AF534" s="123">
        <v>0</v>
      </c>
      <c r="AG534" s="123">
        <v>5</v>
      </c>
      <c r="AH534" s="123">
        <v>0</v>
      </c>
      <c r="AI534" s="123">
        <v>0</v>
      </c>
      <c r="AJ534" s="123">
        <v>40</v>
      </c>
      <c r="AK534" s="123">
        <v>0</v>
      </c>
      <c r="AL534" s="123">
        <v>0</v>
      </c>
      <c r="AM534" s="123">
        <v>0</v>
      </c>
      <c r="AN534" s="123">
        <v>0</v>
      </c>
      <c r="AO534" s="123">
        <v>0</v>
      </c>
      <c r="AP534" s="123">
        <v>30</v>
      </c>
      <c r="AQ534" s="123">
        <v>0</v>
      </c>
      <c r="AR534" s="123">
        <v>0</v>
      </c>
      <c r="AS534" s="123">
        <v>0</v>
      </c>
      <c r="AT534" s="123">
        <v>0</v>
      </c>
      <c r="AU534" s="123">
        <v>0</v>
      </c>
      <c r="AV534" s="123">
        <v>15</v>
      </c>
      <c r="AW534" s="123">
        <v>0</v>
      </c>
      <c r="AX534" s="123">
        <v>0</v>
      </c>
      <c r="AY534" s="123">
        <v>0</v>
      </c>
      <c r="AZ534" s="123">
        <v>0</v>
      </c>
      <c r="BA534" s="123">
        <v>0</v>
      </c>
      <c r="BB534" s="123">
        <v>0</v>
      </c>
      <c r="BC534" s="123">
        <v>0</v>
      </c>
      <c r="BD534" s="123">
        <v>0</v>
      </c>
      <c r="BE534" s="123">
        <v>5</v>
      </c>
      <c r="BF534" s="123">
        <v>0</v>
      </c>
      <c r="BG534" s="123">
        <v>0</v>
      </c>
      <c r="BH534" s="123">
        <v>0</v>
      </c>
      <c r="BI534" s="49"/>
      <c r="BJ534" s="166"/>
      <c r="BK534" s="166"/>
      <c r="BL534" s="166"/>
      <c r="BM534" s="149">
        <v>0</v>
      </c>
    </row>
    <row r="535" spans="2:65" ht="18" hidden="1" customHeight="1" outlineLevel="3">
      <c r="B535" s="166" t="s">
        <v>48</v>
      </c>
      <c r="C535" s="166" t="s">
        <v>1135</v>
      </c>
      <c r="D535" s="166" t="s">
        <v>402</v>
      </c>
      <c r="E535" s="167" t="s">
        <v>408</v>
      </c>
      <c r="F535" s="166" t="s">
        <v>865</v>
      </c>
      <c r="G535" s="49"/>
      <c r="H535" s="55">
        <v>0</v>
      </c>
      <c r="I535" s="55"/>
      <c r="J535" s="50">
        <v>0</v>
      </c>
      <c r="K535" s="49"/>
      <c r="L535" s="152"/>
      <c r="M535" s="55"/>
      <c r="N535" s="49">
        <v>0</v>
      </c>
      <c r="O535" s="50"/>
      <c r="P535" s="50">
        <v>0</v>
      </c>
      <c r="Q535" s="49"/>
      <c r="R535" s="152"/>
      <c r="S535" s="123">
        <v>0</v>
      </c>
      <c r="T535" s="123">
        <v>0</v>
      </c>
      <c r="U535" s="123">
        <v>0</v>
      </c>
      <c r="V535" s="123">
        <v>0</v>
      </c>
      <c r="W535" s="123">
        <v>0</v>
      </c>
      <c r="X535" s="123">
        <v>0</v>
      </c>
      <c r="Y535" s="123">
        <v>0</v>
      </c>
      <c r="Z535" s="123">
        <v>0</v>
      </c>
      <c r="AA535" s="123">
        <v>0</v>
      </c>
      <c r="AB535" s="123">
        <v>0</v>
      </c>
      <c r="AC535" s="123">
        <v>0</v>
      </c>
      <c r="AD535" s="123">
        <v>0</v>
      </c>
      <c r="AE535" s="123">
        <v>0</v>
      </c>
      <c r="AF535" s="123">
        <v>0</v>
      </c>
      <c r="AG535" s="123">
        <v>0</v>
      </c>
      <c r="AH535" s="123">
        <v>0</v>
      </c>
      <c r="AI535" s="123">
        <v>0</v>
      </c>
      <c r="AJ535" s="123">
        <v>0</v>
      </c>
      <c r="AK535" s="123">
        <v>0</v>
      </c>
      <c r="AL535" s="123">
        <v>0</v>
      </c>
      <c r="AM535" s="123">
        <v>0</v>
      </c>
      <c r="AN535" s="123">
        <v>0</v>
      </c>
      <c r="AO535" s="123">
        <v>0</v>
      </c>
      <c r="AP535" s="123">
        <v>0</v>
      </c>
      <c r="AQ535" s="123">
        <v>0</v>
      </c>
      <c r="AR535" s="123">
        <v>0</v>
      </c>
      <c r="AS535" s="123">
        <v>0</v>
      </c>
      <c r="AT535" s="123">
        <v>0</v>
      </c>
      <c r="AU535" s="123">
        <v>0</v>
      </c>
      <c r="AV535" s="123">
        <v>0</v>
      </c>
      <c r="AW535" s="123">
        <v>0</v>
      </c>
      <c r="AX535" s="123">
        <v>0</v>
      </c>
      <c r="AY535" s="123">
        <v>0</v>
      </c>
      <c r="AZ535" s="123">
        <v>0</v>
      </c>
      <c r="BA535" s="123">
        <v>0</v>
      </c>
      <c r="BB535" s="123">
        <v>0</v>
      </c>
      <c r="BC535" s="123">
        <v>0</v>
      </c>
      <c r="BD535" s="123">
        <v>0</v>
      </c>
      <c r="BE535" s="123">
        <v>0</v>
      </c>
      <c r="BF535" s="123">
        <v>0</v>
      </c>
      <c r="BG535" s="123">
        <v>0</v>
      </c>
      <c r="BH535" s="123">
        <v>0</v>
      </c>
      <c r="BI535" s="49"/>
      <c r="BJ535" s="166"/>
      <c r="BK535" s="166"/>
      <c r="BL535" s="166"/>
      <c r="BM535" s="149">
        <v>0</v>
      </c>
    </row>
    <row r="536" spans="2:65" ht="18" hidden="1" customHeight="1" outlineLevel="3">
      <c r="B536" s="166" t="s">
        <v>48</v>
      </c>
      <c r="C536" s="166" t="s">
        <v>1135</v>
      </c>
      <c r="D536" s="166" t="s">
        <v>758</v>
      </c>
      <c r="E536" s="167" t="s">
        <v>759</v>
      </c>
      <c r="F536" s="166" t="s">
        <v>866</v>
      </c>
      <c r="G536" s="49"/>
      <c r="H536" s="55">
        <v>222</v>
      </c>
      <c r="I536" s="55"/>
      <c r="J536" s="50">
        <v>222</v>
      </c>
      <c r="K536" s="49"/>
      <c r="L536" s="152"/>
      <c r="M536" s="55"/>
      <c r="N536" s="49">
        <v>222</v>
      </c>
      <c r="O536" s="50"/>
      <c r="P536" s="50">
        <v>222</v>
      </c>
      <c r="Q536" s="49"/>
      <c r="R536" s="152"/>
      <c r="S536" s="123">
        <v>5</v>
      </c>
      <c r="T536" s="123">
        <v>0</v>
      </c>
      <c r="U536" s="123">
        <v>0</v>
      </c>
      <c r="V536" s="123">
        <v>0</v>
      </c>
      <c r="W536" s="123">
        <v>0</v>
      </c>
      <c r="X536" s="123">
        <v>32</v>
      </c>
      <c r="Y536" s="123">
        <v>0</v>
      </c>
      <c r="Z536" s="123">
        <v>0</v>
      </c>
      <c r="AA536" s="123">
        <v>0</v>
      </c>
      <c r="AB536" s="123">
        <v>0</v>
      </c>
      <c r="AC536" s="123">
        <v>0</v>
      </c>
      <c r="AD536" s="123">
        <v>0</v>
      </c>
      <c r="AE536" s="123">
        <v>0</v>
      </c>
      <c r="AF536" s="123">
        <v>0</v>
      </c>
      <c r="AG536" s="123">
        <v>0</v>
      </c>
      <c r="AH536" s="123">
        <v>0</v>
      </c>
      <c r="AI536" s="123">
        <v>0</v>
      </c>
      <c r="AJ536" s="123">
        <v>110</v>
      </c>
      <c r="AK536" s="123">
        <v>0</v>
      </c>
      <c r="AL536" s="123">
        <v>0</v>
      </c>
      <c r="AM536" s="123">
        <v>0</v>
      </c>
      <c r="AN536" s="123">
        <v>0</v>
      </c>
      <c r="AO536" s="123">
        <v>0</v>
      </c>
      <c r="AP536" s="123">
        <v>30</v>
      </c>
      <c r="AQ536" s="123">
        <v>0</v>
      </c>
      <c r="AR536" s="123">
        <v>0</v>
      </c>
      <c r="AS536" s="123">
        <v>0</v>
      </c>
      <c r="AT536" s="123">
        <v>0</v>
      </c>
      <c r="AU536" s="123">
        <v>0</v>
      </c>
      <c r="AV536" s="123">
        <v>30</v>
      </c>
      <c r="AW536" s="123">
        <v>0</v>
      </c>
      <c r="AX536" s="123">
        <v>5</v>
      </c>
      <c r="AY536" s="123">
        <v>0</v>
      </c>
      <c r="AZ536" s="123">
        <v>0</v>
      </c>
      <c r="BA536" s="123">
        <v>0</v>
      </c>
      <c r="BB536" s="123">
        <v>5</v>
      </c>
      <c r="BC536" s="123">
        <v>0</v>
      </c>
      <c r="BD536" s="123">
        <v>0</v>
      </c>
      <c r="BE536" s="123">
        <v>5</v>
      </c>
      <c r="BF536" s="123">
        <v>0</v>
      </c>
      <c r="BG536" s="123">
        <v>0</v>
      </c>
      <c r="BH536" s="123">
        <v>0</v>
      </c>
      <c r="BI536" s="49"/>
      <c r="BJ536" s="166"/>
      <c r="BK536" s="166"/>
      <c r="BL536" s="166"/>
      <c r="BM536" s="149">
        <v>0</v>
      </c>
    </row>
    <row r="537" spans="2:65" ht="18" hidden="1" customHeight="1" outlineLevel="3">
      <c r="B537" s="166" t="s">
        <v>48</v>
      </c>
      <c r="C537" s="166" t="s">
        <v>1135</v>
      </c>
      <c r="D537" s="166" t="s">
        <v>867</v>
      </c>
      <c r="E537" s="167" t="s">
        <v>868</v>
      </c>
      <c r="F537" s="166"/>
      <c r="G537" s="49"/>
      <c r="H537" s="55">
        <v>0</v>
      </c>
      <c r="I537" s="55"/>
      <c r="J537" s="50">
        <v>0</v>
      </c>
      <c r="K537" s="49"/>
      <c r="L537" s="152"/>
      <c r="M537" s="55"/>
      <c r="N537" s="49">
        <v>0</v>
      </c>
      <c r="O537" s="50"/>
      <c r="P537" s="50">
        <v>0</v>
      </c>
      <c r="Q537" s="49"/>
      <c r="R537" s="152"/>
      <c r="S537" s="123">
        <v>0</v>
      </c>
      <c r="T537" s="123">
        <v>0</v>
      </c>
      <c r="U537" s="123">
        <v>0</v>
      </c>
      <c r="V537" s="123">
        <v>0</v>
      </c>
      <c r="W537" s="123">
        <v>0</v>
      </c>
      <c r="X537" s="123">
        <v>0</v>
      </c>
      <c r="Y537" s="123">
        <v>0</v>
      </c>
      <c r="Z537" s="123">
        <v>0</v>
      </c>
      <c r="AA537" s="123">
        <v>0</v>
      </c>
      <c r="AB537" s="123">
        <v>0</v>
      </c>
      <c r="AC537" s="123">
        <v>0</v>
      </c>
      <c r="AD537" s="123">
        <v>0</v>
      </c>
      <c r="AE537" s="123">
        <v>0</v>
      </c>
      <c r="AF537" s="123">
        <v>0</v>
      </c>
      <c r="AG537" s="123">
        <v>0</v>
      </c>
      <c r="AH537" s="123">
        <v>0</v>
      </c>
      <c r="AI537" s="123">
        <v>0</v>
      </c>
      <c r="AJ537" s="123">
        <v>0</v>
      </c>
      <c r="AK537" s="123">
        <v>0</v>
      </c>
      <c r="AL537" s="123">
        <v>0</v>
      </c>
      <c r="AM537" s="123">
        <v>0</v>
      </c>
      <c r="AN537" s="123">
        <v>0</v>
      </c>
      <c r="AO537" s="123">
        <v>0</v>
      </c>
      <c r="AP537" s="123">
        <v>0</v>
      </c>
      <c r="AQ537" s="123">
        <v>0</v>
      </c>
      <c r="AR537" s="123">
        <v>0</v>
      </c>
      <c r="AS537" s="123">
        <v>0</v>
      </c>
      <c r="AT537" s="123">
        <v>0</v>
      </c>
      <c r="AU537" s="123">
        <v>0</v>
      </c>
      <c r="AV537" s="123">
        <v>0</v>
      </c>
      <c r="AW537" s="123">
        <v>0</v>
      </c>
      <c r="AX537" s="123">
        <v>0</v>
      </c>
      <c r="AY537" s="123">
        <v>0</v>
      </c>
      <c r="AZ537" s="123">
        <v>0</v>
      </c>
      <c r="BA537" s="123">
        <v>0</v>
      </c>
      <c r="BB537" s="123">
        <v>0</v>
      </c>
      <c r="BC537" s="123">
        <v>0</v>
      </c>
      <c r="BD537" s="123">
        <v>0</v>
      </c>
      <c r="BE537" s="123">
        <v>0</v>
      </c>
      <c r="BF537" s="123">
        <v>0</v>
      </c>
      <c r="BG537" s="123">
        <v>0</v>
      </c>
      <c r="BH537" s="123">
        <v>0</v>
      </c>
      <c r="BI537" s="49"/>
      <c r="BJ537" s="166"/>
      <c r="BK537" s="166"/>
      <c r="BL537" s="166"/>
      <c r="BM537" s="149">
        <v>0</v>
      </c>
    </row>
    <row r="538" spans="2:65" ht="18" hidden="1" customHeight="1" outlineLevel="3">
      <c r="B538" s="166" t="s">
        <v>48</v>
      </c>
      <c r="C538" s="166" t="s">
        <v>1135</v>
      </c>
      <c r="D538" s="166" t="s">
        <v>1223</v>
      </c>
      <c r="E538" s="167" t="s">
        <v>1224</v>
      </c>
      <c r="F538" s="166"/>
      <c r="G538" s="49"/>
      <c r="H538" s="55">
        <v>0</v>
      </c>
      <c r="I538" s="55"/>
      <c r="J538" s="50">
        <v>0</v>
      </c>
      <c r="K538" s="49"/>
      <c r="L538" s="152"/>
      <c r="M538" s="55"/>
      <c r="N538" s="49">
        <v>0</v>
      </c>
      <c r="O538" s="50"/>
      <c r="P538" s="50">
        <v>0</v>
      </c>
      <c r="Q538" s="49"/>
      <c r="R538" s="152"/>
      <c r="S538" s="123">
        <v>0</v>
      </c>
      <c r="T538" s="123">
        <v>0</v>
      </c>
      <c r="U538" s="123">
        <v>0</v>
      </c>
      <c r="V538" s="123">
        <v>0</v>
      </c>
      <c r="W538" s="123">
        <v>0</v>
      </c>
      <c r="X538" s="123">
        <v>0</v>
      </c>
      <c r="Y538" s="123">
        <v>0</v>
      </c>
      <c r="Z538" s="123">
        <v>0</v>
      </c>
      <c r="AA538" s="123">
        <v>0</v>
      </c>
      <c r="AB538" s="123">
        <v>0</v>
      </c>
      <c r="AC538" s="123">
        <v>0</v>
      </c>
      <c r="AD538" s="123">
        <v>0</v>
      </c>
      <c r="AE538" s="123">
        <v>0</v>
      </c>
      <c r="AF538" s="123">
        <v>0</v>
      </c>
      <c r="AG538" s="123">
        <v>0</v>
      </c>
      <c r="AH538" s="123">
        <v>0</v>
      </c>
      <c r="AI538" s="123">
        <v>0</v>
      </c>
      <c r="AJ538" s="123">
        <v>0</v>
      </c>
      <c r="AK538" s="123">
        <v>0</v>
      </c>
      <c r="AL538" s="123">
        <v>0</v>
      </c>
      <c r="AM538" s="123">
        <v>0</v>
      </c>
      <c r="AN538" s="123">
        <v>0</v>
      </c>
      <c r="AO538" s="123">
        <v>0</v>
      </c>
      <c r="AP538" s="123">
        <v>0</v>
      </c>
      <c r="AQ538" s="123">
        <v>0</v>
      </c>
      <c r="AR538" s="123">
        <v>0</v>
      </c>
      <c r="AS538" s="123">
        <v>0</v>
      </c>
      <c r="AT538" s="123">
        <v>0</v>
      </c>
      <c r="AU538" s="123">
        <v>0</v>
      </c>
      <c r="AV538" s="123">
        <v>0</v>
      </c>
      <c r="AW538" s="123">
        <v>0</v>
      </c>
      <c r="AX538" s="123">
        <v>0</v>
      </c>
      <c r="AY538" s="123">
        <v>0</v>
      </c>
      <c r="AZ538" s="123">
        <v>0</v>
      </c>
      <c r="BA538" s="123">
        <v>0</v>
      </c>
      <c r="BB538" s="123">
        <v>0</v>
      </c>
      <c r="BC538" s="123">
        <v>0</v>
      </c>
      <c r="BD538" s="123">
        <v>0</v>
      </c>
      <c r="BE538" s="123">
        <v>0</v>
      </c>
      <c r="BF538" s="123">
        <v>0</v>
      </c>
      <c r="BG538" s="123">
        <v>0</v>
      </c>
      <c r="BH538" s="123">
        <v>0</v>
      </c>
      <c r="BI538" s="49"/>
      <c r="BJ538" s="166"/>
      <c r="BK538" s="166"/>
      <c r="BL538" s="166"/>
      <c r="BM538" s="149">
        <v>0</v>
      </c>
    </row>
    <row r="539" spans="2:65" ht="18" hidden="1" customHeight="1" outlineLevel="3">
      <c r="B539" s="166" t="s">
        <v>48</v>
      </c>
      <c r="C539" s="166" t="s">
        <v>1135</v>
      </c>
      <c r="D539" s="166" t="s">
        <v>869</v>
      </c>
      <c r="E539" s="167" t="s">
        <v>870</v>
      </c>
      <c r="F539" s="166"/>
      <c r="G539" s="49"/>
      <c r="H539" s="55">
        <v>0</v>
      </c>
      <c r="I539" s="55"/>
      <c r="J539" s="50">
        <v>0</v>
      </c>
      <c r="K539" s="49"/>
      <c r="L539" s="152"/>
      <c r="M539" s="55"/>
      <c r="N539" s="49">
        <v>0</v>
      </c>
      <c r="O539" s="50"/>
      <c r="P539" s="50">
        <v>0</v>
      </c>
      <c r="Q539" s="49"/>
      <c r="R539" s="152"/>
      <c r="S539" s="123">
        <v>0</v>
      </c>
      <c r="T539" s="123">
        <v>0</v>
      </c>
      <c r="U539" s="123">
        <v>0</v>
      </c>
      <c r="V539" s="123">
        <v>0</v>
      </c>
      <c r="W539" s="123">
        <v>0</v>
      </c>
      <c r="X539" s="123">
        <v>0</v>
      </c>
      <c r="Y539" s="123">
        <v>0</v>
      </c>
      <c r="Z539" s="123">
        <v>0</v>
      </c>
      <c r="AA539" s="123">
        <v>0</v>
      </c>
      <c r="AB539" s="123">
        <v>0</v>
      </c>
      <c r="AC539" s="123">
        <v>0</v>
      </c>
      <c r="AD539" s="123">
        <v>0</v>
      </c>
      <c r="AE539" s="123">
        <v>0</v>
      </c>
      <c r="AF539" s="123">
        <v>0</v>
      </c>
      <c r="AG539" s="123">
        <v>0</v>
      </c>
      <c r="AH539" s="123">
        <v>0</v>
      </c>
      <c r="AI539" s="123">
        <v>0</v>
      </c>
      <c r="AJ539" s="123">
        <v>0</v>
      </c>
      <c r="AK539" s="123">
        <v>0</v>
      </c>
      <c r="AL539" s="123">
        <v>0</v>
      </c>
      <c r="AM539" s="123">
        <v>0</v>
      </c>
      <c r="AN539" s="123">
        <v>0</v>
      </c>
      <c r="AO539" s="123">
        <v>0</v>
      </c>
      <c r="AP539" s="123">
        <v>0</v>
      </c>
      <c r="AQ539" s="123">
        <v>0</v>
      </c>
      <c r="AR539" s="123">
        <v>0</v>
      </c>
      <c r="AS539" s="123">
        <v>0</v>
      </c>
      <c r="AT539" s="123">
        <v>0</v>
      </c>
      <c r="AU539" s="123">
        <v>0</v>
      </c>
      <c r="AV539" s="123">
        <v>0</v>
      </c>
      <c r="AW539" s="123">
        <v>0</v>
      </c>
      <c r="AX539" s="123">
        <v>0</v>
      </c>
      <c r="AY539" s="123">
        <v>0</v>
      </c>
      <c r="AZ539" s="123">
        <v>0</v>
      </c>
      <c r="BA539" s="123">
        <v>0</v>
      </c>
      <c r="BB539" s="123">
        <v>0</v>
      </c>
      <c r="BC539" s="123">
        <v>0</v>
      </c>
      <c r="BD539" s="123">
        <v>0</v>
      </c>
      <c r="BE539" s="123">
        <v>0</v>
      </c>
      <c r="BF539" s="123">
        <v>0</v>
      </c>
      <c r="BG539" s="123">
        <v>0</v>
      </c>
      <c r="BH539" s="123">
        <v>0</v>
      </c>
      <c r="BI539" s="49"/>
      <c r="BJ539" s="166"/>
      <c r="BK539" s="166"/>
      <c r="BL539" s="166"/>
      <c r="BM539" s="149">
        <v>0</v>
      </c>
    </row>
    <row r="540" spans="2:65" ht="18" hidden="1" customHeight="1" outlineLevel="3">
      <c r="B540" s="166" t="s">
        <v>48</v>
      </c>
      <c r="C540" s="166" t="s">
        <v>1135</v>
      </c>
      <c r="D540" s="166" t="s">
        <v>871</v>
      </c>
      <c r="E540" s="167" t="s">
        <v>872</v>
      </c>
      <c r="F540" s="166"/>
      <c r="G540" s="49"/>
      <c r="H540" s="55">
        <v>0</v>
      </c>
      <c r="I540" s="55"/>
      <c r="J540" s="50">
        <v>0</v>
      </c>
      <c r="K540" s="49"/>
      <c r="L540" s="152"/>
      <c r="M540" s="55"/>
      <c r="N540" s="49">
        <v>0</v>
      </c>
      <c r="O540" s="50"/>
      <c r="P540" s="50">
        <v>0</v>
      </c>
      <c r="Q540" s="49"/>
      <c r="R540" s="152"/>
      <c r="S540" s="123">
        <v>0</v>
      </c>
      <c r="T540" s="123">
        <v>0</v>
      </c>
      <c r="U540" s="123">
        <v>0</v>
      </c>
      <c r="V540" s="123">
        <v>0</v>
      </c>
      <c r="W540" s="123">
        <v>0</v>
      </c>
      <c r="X540" s="123">
        <v>0</v>
      </c>
      <c r="Y540" s="123">
        <v>0</v>
      </c>
      <c r="Z540" s="123">
        <v>0</v>
      </c>
      <c r="AA540" s="123">
        <v>0</v>
      </c>
      <c r="AB540" s="123">
        <v>0</v>
      </c>
      <c r="AC540" s="123">
        <v>0</v>
      </c>
      <c r="AD540" s="123">
        <v>0</v>
      </c>
      <c r="AE540" s="123">
        <v>0</v>
      </c>
      <c r="AF540" s="123">
        <v>0</v>
      </c>
      <c r="AG540" s="123">
        <v>0</v>
      </c>
      <c r="AH540" s="123">
        <v>0</v>
      </c>
      <c r="AI540" s="123">
        <v>0</v>
      </c>
      <c r="AJ540" s="123">
        <v>0</v>
      </c>
      <c r="AK540" s="123">
        <v>0</v>
      </c>
      <c r="AL540" s="123">
        <v>0</v>
      </c>
      <c r="AM540" s="123">
        <v>0</v>
      </c>
      <c r="AN540" s="123">
        <v>0</v>
      </c>
      <c r="AO540" s="123">
        <v>0</v>
      </c>
      <c r="AP540" s="123">
        <v>0</v>
      </c>
      <c r="AQ540" s="123">
        <v>0</v>
      </c>
      <c r="AR540" s="123">
        <v>0</v>
      </c>
      <c r="AS540" s="123">
        <v>0</v>
      </c>
      <c r="AT540" s="123">
        <v>0</v>
      </c>
      <c r="AU540" s="123">
        <v>0</v>
      </c>
      <c r="AV540" s="123">
        <v>0</v>
      </c>
      <c r="AW540" s="123">
        <v>0</v>
      </c>
      <c r="AX540" s="123">
        <v>0</v>
      </c>
      <c r="AY540" s="123">
        <v>0</v>
      </c>
      <c r="AZ540" s="123">
        <v>0</v>
      </c>
      <c r="BA540" s="123">
        <v>0</v>
      </c>
      <c r="BB540" s="123">
        <v>0</v>
      </c>
      <c r="BC540" s="123">
        <v>0</v>
      </c>
      <c r="BD540" s="123">
        <v>0</v>
      </c>
      <c r="BE540" s="123">
        <v>0</v>
      </c>
      <c r="BF540" s="123">
        <v>0</v>
      </c>
      <c r="BG540" s="123">
        <v>0</v>
      </c>
      <c r="BH540" s="123">
        <v>0</v>
      </c>
      <c r="BI540" s="49"/>
      <c r="BJ540" s="166"/>
      <c r="BK540" s="166"/>
      <c r="BL540" s="166"/>
      <c r="BM540" s="149">
        <v>0</v>
      </c>
    </row>
    <row r="541" spans="2:65" ht="18" hidden="1" customHeight="1" outlineLevel="3">
      <c r="B541" s="166" t="s">
        <v>48</v>
      </c>
      <c r="C541" s="166" t="s">
        <v>1135</v>
      </c>
      <c r="D541" s="166" t="s">
        <v>873</v>
      </c>
      <c r="E541" s="167" t="s">
        <v>874</v>
      </c>
      <c r="F541" s="166"/>
      <c r="G541" s="49"/>
      <c r="H541" s="55">
        <v>0</v>
      </c>
      <c r="I541" s="55"/>
      <c r="J541" s="50">
        <v>0</v>
      </c>
      <c r="K541" s="49"/>
      <c r="L541" s="152"/>
      <c r="M541" s="55"/>
      <c r="N541" s="49">
        <v>0</v>
      </c>
      <c r="O541" s="50"/>
      <c r="P541" s="50">
        <v>0</v>
      </c>
      <c r="Q541" s="49"/>
      <c r="R541" s="152"/>
      <c r="S541" s="123">
        <v>0</v>
      </c>
      <c r="T541" s="123">
        <v>0</v>
      </c>
      <c r="U541" s="123">
        <v>0</v>
      </c>
      <c r="V541" s="123">
        <v>0</v>
      </c>
      <c r="W541" s="123">
        <v>0</v>
      </c>
      <c r="X541" s="123">
        <v>0</v>
      </c>
      <c r="Y541" s="123">
        <v>0</v>
      </c>
      <c r="Z541" s="123">
        <v>0</v>
      </c>
      <c r="AA541" s="123">
        <v>0</v>
      </c>
      <c r="AB541" s="123">
        <v>0</v>
      </c>
      <c r="AC541" s="123">
        <v>0</v>
      </c>
      <c r="AD541" s="123">
        <v>0</v>
      </c>
      <c r="AE541" s="123">
        <v>0</v>
      </c>
      <c r="AF541" s="123">
        <v>0</v>
      </c>
      <c r="AG541" s="123">
        <v>0</v>
      </c>
      <c r="AH541" s="123">
        <v>0</v>
      </c>
      <c r="AI541" s="123">
        <v>0</v>
      </c>
      <c r="AJ541" s="123">
        <v>0</v>
      </c>
      <c r="AK541" s="123">
        <v>0</v>
      </c>
      <c r="AL541" s="123">
        <v>0</v>
      </c>
      <c r="AM541" s="123">
        <v>0</v>
      </c>
      <c r="AN541" s="123">
        <v>0</v>
      </c>
      <c r="AO541" s="123">
        <v>0</v>
      </c>
      <c r="AP541" s="123">
        <v>0</v>
      </c>
      <c r="AQ541" s="123">
        <v>0</v>
      </c>
      <c r="AR541" s="123">
        <v>0</v>
      </c>
      <c r="AS541" s="123">
        <v>0</v>
      </c>
      <c r="AT541" s="123">
        <v>0</v>
      </c>
      <c r="AU541" s="123">
        <v>0</v>
      </c>
      <c r="AV541" s="123">
        <v>0</v>
      </c>
      <c r="AW541" s="123">
        <v>0</v>
      </c>
      <c r="AX541" s="123">
        <v>0</v>
      </c>
      <c r="AY541" s="123">
        <v>0</v>
      </c>
      <c r="AZ541" s="123">
        <v>0</v>
      </c>
      <c r="BA541" s="123">
        <v>0</v>
      </c>
      <c r="BB541" s="123">
        <v>0</v>
      </c>
      <c r="BC541" s="123">
        <v>0</v>
      </c>
      <c r="BD541" s="123">
        <v>0</v>
      </c>
      <c r="BE541" s="123">
        <v>0</v>
      </c>
      <c r="BF541" s="123">
        <v>0</v>
      </c>
      <c r="BG541" s="123">
        <v>0</v>
      </c>
      <c r="BH541" s="123">
        <v>0</v>
      </c>
      <c r="BI541" s="49"/>
      <c r="BJ541" s="166"/>
      <c r="BK541" s="166"/>
      <c r="BL541" s="166"/>
      <c r="BM541" s="149">
        <v>0</v>
      </c>
    </row>
    <row r="542" spans="2:65" ht="18" hidden="1" customHeight="1" outlineLevel="3">
      <c r="B542" s="166" t="s">
        <v>48</v>
      </c>
      <c r="C542" s="166" t="s">
        <v>1135</v>
      </c>
      <c r="D542" s="166" t="s">
        <v>875</v>
      </c>
      <c r="E542" s="167" t="s">
        <v>876</v>
      </c>
      <c r="F542" s="166"/>
      <c r="G542" s="49"/>
      <c r="H542" s="55">
        <v>0</v>
      </c>
      <c r="I542" s="55"/>
      <c r="J542" s="50">
        <v>0</v>
      </c>
      <c r="K542" s="49"/>
      <c r="L542" s="152"/>
      <c r="M542" s="55"/>
      <c r="N542" s="49">
        <v>0</v>
      </c>
      <c r="O542" s="50"/>
      <c r="P542" s="50">
        <v>0</v>
      </c>
      <c r="Q542" s="49"/>
      <c r="R542" s="152"/>
      <c r="S542" s="123">
        <v>0</v>
      </c>
      <c r="T542" s="123">
        <v>0</v>
      </c>
      <c r="U542" s="123">
        <v>0</v>
      </c>
      <c r="V542" s="123">
        <v>0</v>
      </c>
      <c r="W542" s="123">
        <v>0</v>
      </c>
      <c r="X542" s="123">
        <v>0</v>
      </c>
      <c r="Y542" s="123">
        <v>0</v>
      </c>
      <c r="Z542" s="123">
        <v>0</v>
      </c>
      <c r="AA542" s="123">
        <v>0</v>
      </c>
      <c r="AB542" s="123">
        <v>0</v>
      </c>
      <c r="AC542" s="123">
        <v>0</v>
      </c>
      <c r="AD542" s="123">
        <v>0</v>
      </c>
      <c r="AE542" s="123">
        <v>0</v>
      </c>
      <c r="AF542" s="123">
        <v>0</v>
      </c>
      <c r="AG542" s="123">
        <v>0</v>
      </c>
      <c r="AH542" s="123">
        <v>0</v>
      </c>
      <c r="AI542" s="123">
        <v>0</v>
      </c>
      <c r="AJ542" s="123">
        <v>0</v>
      </c>
      <c r="AK542" s="123">
        <v>0</v>
      </c>
      <c r="AL542" s="123">
        <v>0</v>
      </c>
      <c r="AM542" s="123">
        <v>0</v>
      </c>
      <c r="AN542" s="123">
        <v>0</v>
      </c>
      <c r="AO542" s="123">
        <v>0</v>
      </c>
      <c r="AP542" s="123">
        <v>0</v>
      </c>
      <c r="AQ542" s="123">
        <v>0</v>
      </c>
      <c r="AR542" s="123">
        <v>0</v>
      </c>
      <c r="AS542" s="123">
        <v>0</v>
      </c>
      <c r="AT542" s="123">
        <v>0</v>
      </c>
      <c r="AU542" s="123">
        <v>0</v>
      </c>
      <c r="AV542" s="123">
        <v>0</v>
      </c>
      <c r="AW542" s="123">
        <v>0</v>
      </c>
      <c r="AX542" s="123">
        <v>0</v>
      </c>
      <c r="AY542" s="123">
        <v>0</v>
      </c>
      <c r="AZ542" s="123">
        <v>0</v>
      </c>
      <c r="BA542" s="123">
        <v>0</v>
      </c>
      <c r="BB542" s="123">
        <v>0</v>
      </c>
      <c r="BC542" s="123">
        <v>0</v>
      </c>
      <c r="BD542" s="123">
        <v>0</v>
      </c>
      <c r="BE542" s="123">
        <v>0</v>
      </c>
      <c r="BF542" s="123">
        <v>0</v>
      </c>
      <c r="BG542" s="123">
        <v>0</v>
      </c>
      <c r="BH542" s="123">
        <v>0</v>
      </c>
      <c r="BI542" s="49"/>
      <c r="BJ542" s="166"/>
      <c r="BK542" s="166"/>
      <c r="BL542" s="166"/>
      <c r="BM542" s="149">
        <v>0</v>
      </c>
    </row>
    <row r="543" spans="2:65" ht="18" hidden="1" customHeight="1" outlineLevel="3">
      <c r="B543" s="166" t="s">
        <v>48</v>
      </c>
      <c r="C543" s="166" t="s">
        <v>1135</v>
      </c>
      <c r="D543" s="166" t="s">
        <v>1089</v>
      </c>
      <c r="E543" s="167" t="s">
        <v>1090</v>
      </c>
      <c r="F543" s="166"/>
      <c r="G543" s="49"/>
      <c r="H543" s="55">
        <v>0</v>
      </c>
      <c r="I543" s="55"/>
      <c r="J543" s="50">
        <v>0</v>
      </c>
      <c r="K543" s="49"/>
      <c r="L543" s="152"/>
      <c r="M543" s="55"/>
      <c r="N543" s="49">
        <v>0</v>
      </c>
      <c r="O543" s="50"/>
      <c r="P543" s="50">
        <v>0</v>
      </c>
      <c r="Q543" s="49"/>
      <c r="R543" s="152"/>
      <c r="S543" s="123">
        <v>0</v>
      </c>
      <c r="T543" s="123">
        <v>0</v>
      </c>
      <c r="U543" s="123">
        <v>0</v>
      </c>
      <c r="V543" s="123">
        <v>0</v>
      </c>
      <c r="W543" s="123">
        <v>0</v>
      </c>
      <c r="X543" s="123">
        <v>0</v>
      </c>
      <c r="Y543" s="123">
        <v>0</v>
      </c>
      <c r="Z543" s="123">
        <v>0</v>
      </c>
      <c r="AA543" s="123">
        <v>0</v>
      </c>
      <c r="AB543" s="123">
        <v>0</v>
      </c>
      <c r="AC543" s="123">
        <v>0</v>
      </c>
      <c r="AD543" s="123">
        <v>0</v>
      </c>
      <c r="AE543" s="123">
        <v>0</v>
      </c>
      <c r="AF543" s="123">
        <v>0</v>
      </c>
      <c r="AG543" s="123">
        <v>0</v>
      </c>
      <c r="AH543" s="123">
        <v>0</v>
      </c>
      <c r="AI543" s="123">
        <v>0</v>
      </c>
      <c r="AJ543" s="123">
        <v>0</v>
      </c>
      <c r="AK543" s="123">
        <v>0</v>
      </c>
      <c r="AL543" s="123">
        <v>0</v>
      </c>
      <c r="AM543" s="123">
        <v>0</v>
      </c>
      <c r="AN543" s="123">
        <v>0</v>
      </c>
      <c r="AO543" s="123">
        <v>0</v>
      </c>
      <c r="AP543" s="123">
        <v>0</v>
      </c>
      <c r="AQ543" s="123">
        <v>0</v>
      </c>
      <c r="AR543" s="123">
        <v>0</v>
      </c>
      <c r="AS543" s="123">
        <v>0</v>
      </c>
      <c r="AT543" s="123">
        <v>0</v>
      </c>
      <c r="AU543" s="123">
        <v>0</v>
      </c>
      <c r="AV543" s="123">
        <v>0</v>
      </c>
      <c r="AW543" s="123">
        <v>0</v>
      </c>
      <c r="AX543" s="123">
        <v>0</v>
      </c>
      <c r="AY543" s="123">
        <v>0</v>
      </c>
      <c r="AZ543" s="123">
        <v>0</v>
      </c>
      <c r="BA543" s="123">
        <v>0</v>
      </c>
      <c r="BB543" s="123">
        <v>0</v>
      </c>
      <c r="BC543" s="123">
        <v>0</v>
      </c>
      <c r="BD543" s="123">
        <v>0</v>
      </c>
      <c r="BE543" s="123">
        <v>0</v>
      </c>
      <c r="BF543" s="123">
        <v>0</v>
      </c>
      <c r="BG543" s="123">
        <v>0</v>
      </c>
      <c r="BH543" s="123">
        <v>0</v>
      </c>
      <c r="BI543" s="49"/>
      <c r="BJ543" s="166"/>
      <c r="BK543" s="166"/>
      <c r="BL543" s="166"/>
      <c r="BM543" s="149">
        <v>0</v>
      </c>
    </row>
    <row r="544" spans="2:65" ht="18" hidden="1" customHeight="1" outlineLevel="3">
      <c r="B544" s="166" t="s">
        <v>48</v>
      </c>
      <c r="C544" s="166" t="s">
        <v>1135</v>
      </c>
      <c r="D544" s="166" t="s">
        <v>1091</v>
      </c>
      <c r="E544" s="167" t="s">
        <v>1092</v>
      </c>
      <c r="F544" s="166"/>
      <c r="G544" s="49"/>
      <c r="H544" s="55">
        <v>0</v>
      </c>
      <c r="I544" s="55"/>
      <c r="J544" s="50">
        <v>0</v>
      </c>
      <c r="K544" s="49"/>
      <c r="L544" s="152"/>
      <c r="M544" s="55"/>
      <c r="N544" s="49">
        <v>0</v>
      </c>
      <c r="O544" s="50"/>
      <c r="P544" s="50">
        <v>0</v>
      </c>
      <c r="Q544" s="49"/>
      <c r="R544" s="152"/>
      <c r="S544" s="123">
        <v>0</v>
      </c>
      <c r="T544" s="123">
        <v>0</v>
      </c>
      <c r="U544" s="123">
        <v>0</v>
      </c>
      <c r="V544" s="123">
        <v>0</v>
      </c>
      <c r="W544" s="123">
        <v>0</v>
      </c>
      <c r="X544" s="123">
        <v>0</v>
      </c>
      <c r="Y544" s="123">
        <v>0</v>
      </c>
      <c r="Z544" s="123">
        <v>0</v>
      </c>
      <c r="AA544" s="123">
        <v>0</v>
      </c>
      <c r="AB544" s="123">
        <v>0</v>
      </c>
      <c r="AC544" s="123">
        <v>0</v>
      </c>
      <c r="AD544" s="123">
        <v>0</v>
      </c>
      <c r="AE544" s="123">
        <v>0</v>
      </c>
      <c r="AF544" s="123">
        <v>0</v>
      </c>
      <c r="AG544" s="123">
        <v>0</v>
      </c>
      <c r="AH544" s="123">
        <v>0</v>
      </c>
      <c r="AI544" s="123">
        <v>0</v>
      </c>
      <c r="AJ544" s="123">
        <v>0</v>
      </c>
      <c r="AK544" s="123">
        <v>0</v>
      </c>
      <c r="AL544" s="123">
        <v>0</v>
      </c>
      <c r="AM544" s="123">
        <v>0</v>
      </c>
      <c r="AN544" s="123">
        <v>0</v>
      </c>
      <c r="AO544" s="123">
        <v>0</v>
      </c>
      <c r="AP544" s="123">
        <v>0</v>
      </c>
      <c r="AQ544" s="123">
        <v>0</v>
      </c>
      <c r="AR544" s="123">
        <v>0</v>
      </c>
      <c r="AS544" s="123">
        <v>0</v>
      </c>
      <c r="AT544" s="123">
        <v>0</v>
      </c>
      <c r="AU544" s="123">
        <v>0</v>
      </c>
      <c r="AV544" s="123">
        <v>0</v>
      </c>
      <c r="AW544" s="123">
        <v>0</v>
      </c>
      <c r="AX544" s="123">
        <v>0</v>
      </c>
      <c r="AY544" s="123">
        <v>0</v>
      </c>
      <c r="AZ544" s="123">
        <v>0</v>
      </c>
      <c r="BA544" s="123">
        <v>0</v>
      </c>
      <c r="BB544" s="123">
        <v>0</v>
      </c>
      <c r="BC544" s="123">
        <v>0</v>
      </c>
      <c r="BD544" s="123">
        <v>0</v>
      </c>
      <c r="BE544" s="123">
        <v>0</v>
      </c>
      <c r="BF544" s="123">
        <v>0</v>
      </c>
      <c r="BG544" s="123">
        <v>0</v>
      </c>
      <c r="BH544" s="123">
        <v>0</v>
      </c>
      <c r="BI544" s="49"/>
      <c r="BJ544" s="166"/>
      <c r="BK544" s="166"/>
      <c r="BL544" s="166"/>
      <c r="BM544" s="149">
        <v>0</v>
      </c>
    </row>
    <row r="545" spans="2:65" ht="18" hidden="1" customHeight="1" outlineLevel="2">
      <c r="B545" s="158" t="s">
        <v>48</v>
      </c>
      <c r="C545" s="158"/>
      <c r="D545" s="158"/>
      <c r="E545" s="159" t="s">
        <v>877</v>
      </c>
      <c r="F545" s="158"/>
      <c r="G545" s="160"/>
      <c r="H545" s="160">
        <v>584</v>
      </c>
      <c r="I545" s="160"/>
      <c r="J545" s="160">
        <v>584</v>
      </c>
      <c r="K545" s="168"/>
      <c r="L545" s="161"/>
      <c r="M545" s="160"/>
      <c r="N545" s="160">
        <v>584</v>
      </c>
      <c r="O545" s="160"/>
      <c r="P545" s="160">
        <v>584</v>
      </c>
      <c r="Q545" s="168"/>
      <c r="R545" s="161"/>
      <c r="S545" s="160">
        <v>15</v>
      </c>
      <c r="T545" s="160">
        <v>0</v>
      </c>
      <c r="U545" s="160">
        <v>0</v>
      </c>
      <c r="V545" s="160">
        <v>0</v>
      </c>
      <c r="W545" s="160">
        <v>0</v>
      </c>
      <c r="X545" s="160">
        <v>204</v>
      </c>
      <c r="Y545" s="160">
        <v>0</v>
      </c>
      <c r="Z545" s="160">
        <v>0</v>
      </c>
      <c r="AA545" s="160">
        <v>0</v>
      </c>
      <c r="AB545" s="160">
        <v>0</v>
      </c>
      <c r="AC545" s="160">
        <v>0</v>
      </c>
      <c r="AD545" s="160">
        <v>5</v>
      </c>
      <c r="AE545" s="160">
        <v>0</v>
      </c>
      <c r="AF545" s="160">
        <v>0</v>
      </c>
      <c r="AG545" s="160">
        <v>5</v>
      </c>
      <c r="AH545" s="160">
        <v>0</v>
      </c>
      <c r="AI545" s="160">
        <v>0</v>
      </c>
      <c r="AJ545" s="160">
        <v>155</v>
      </c>
      <c r="AK545" s="160">
        <v>0</v>
      </c>
      <c r="AL545" s="160">
        <v>0</v>
      </c>
      <c r="AM545" s="160">
        <v>0</v>
      </c>
      <c r="AN545" s="160">
        <v>0</v>
      </c>
      <c r="AO545" s="160">
        <v>0</v>
      </c>
      <c r="AP545" s="160">
        <v>115</v>
      </c>
      <c r="AQ545" s="160">
        <v>0</v>
      </c>
      <c r="AR545" s="160">
        <v>0</v>
      </c>
      <c r="AS545" s="160">
        <v>0</v>
      </c>
      <c r="AT545" s="160">
        <v>0</v>
      </c>
      <c r="AU545" s="160">
        <v>0</v>
      </c>
      <c r="AV545" s="160">
        <v>50</v>
      </c>
      <c r="AW545" s="160">
        <v>0</v>
      </c>
      <c r="AX545" s="160">
        <v>10</v>
      </c>
      <c r="AY545" s="160">
        <v>0</v>
      </c>
      <c r="AZ545" s="160">
        <v>0</v>
      </c>
      <c r="BA545" s="160">
        <v>0</v>
      </c>
      <c r="BB545" s="160">
        <v>10</v>
      </c>
      <c r="BC545" s="160">
        <v>0</v>
      </c>
      <c r="BD545" s="160">
        <v>0</v>
      </c>
      <c r="BE545" s="160">
        <v>15</v>
      </c>
      <c r="BF545" s="160">
        <v>0</v>
      </c>
      <c r="BG545" s="160">
        <v>0</v>
      </c>
      <c r="BH545" s="160">
        <v>0</v>
      </c>
      <c r="BI545" s="160"/>
      <c r="BJ545" s="161"/>
      <c r="BK545" s="160"/>
      <c r="BL545" s="161"/>
      <c r="BM545" s="149">
        <v>0</v>
      </c>
    </row>
    <row r="546" spans="2:65" ht="18" customHeight="1" outlineLevel="1" collapsed="1">
      <c r="B546" s="153" t="s">
        <v>48</v>
      </c>
      <c r="C546" s="153"/>
      <c r="D546" s="153" t="s">
        <v>122</v>
      </c>
      <c r="E546" s="153"/>
      <c r="F546" s="153"/>
      <c r="G546" s="154"/>
      <c r="H546" s="154">
        <v>25691</v>
      </c>
      <c r="I546" s="154"/>
      <c r="J546" s="154">
        <v>25691</v>
      </c>
      <c r="K546" s="155"/>
      <c r="L546" s="156"/>
      <c r="M546" s="154"/>
      <c r="N546" s="154">
        <v>25156</v>
      </c>
      <c r="O546" s="154"/>
      <c r="P546" s="154">
        <v>25156</v>
      </c>
      <c r="Q546" s="155"/>
      <c r="R546" s="156"/>
      <c r="S546" s="154">
        <v>490</v>
      </c>
      <c r="T546" s="189">
        <v>0</v>
      </c>
      <c r="U546" s="189">
        <v>0</v>
      </c>
      <c r="V546" s="189">
        <v>0</v>
      </c>
      <c r="W546" s="189">
        <v>0</v>
      </c>
      <c r="X546" s="189">
        <v>5610</v>
      </c>
      <c r="Y546" s="189">
        <v>0</v>
      </c>
      <c r="Z546" s="189">
        <v>0</v>
      </c>
      <c r="AA546" s="189">
        <v>0</v>
      </c>
      <c r="AB546" s="189">
        <v>0</v>
      </c>
      <c r="AC546" s="189">
        <v>240</v>
      </c>
      <c r="AD546" s="189">
        <v>193</v>
      </c>
      <c r="AE546" s="189">
        <v>0</v>
      </c>
      <c r="AF546" s="189">
        <v>1472</v>
      </c>
      <c r="AG546" s="189">
        <v>172</v>
      </c>
      <c r="AH546" s="189">
        <v>0</v>
      </c>
      <c r="AI546" s="189">
        <v>0</v>
      </c>
      <c r="AJ546" s="189">
        <v>8075</v>
      </c>
      <c r="AK546" s="189">
        <v>0</v>
      </c>
      <c r="AL546" s="189">
        <v>0</v>
      </c>
      <c r="AM546" s="189">
        <v>0</v>
      </c>
      <c r="AN546" s="189">
        <v>0</v>
      </c>
      <c r="AO546" s="189">
        <v>0</v>
      </c>
      <c r="AP546" s="189">
        <v>3004</v>
      </c>
      <c r="AQ546" s="189">
        <v>0</v>
      </c>
      <c r="AR546" s="189">
        <v>965</v>
      </c>
      <c r="AS546" s="189">
        <v>0</v>
      </c>
      <c r="AT546" s="189">
        <v>0</v>
      </c>
      <c r="AU546" s="189">
        <v>0</v>
      </c>
      <c r="AV546" s="189">
        <v>3908</v>
      </c>
      <c r="AW546" s="189">
        <v>0</v>
      </c>
      <c r="AX546" s="189">
        <v>215</v>
      </c>
      <c r="AY546" s="189">
        <v>0</v>
      </c>
      <c r="AZ546" s="189">
        <v>294</v>
      </c>
      <c r="BA546" s="189">
        <v>308</v>
      </c>
      <c r="BB546" s="189">
        <v>30</v>
      </c>
      <c r="BC546" s="189">
        <v>0</v>
      </c>
      <c r="BD546" s="189">
        <v>0</v>
      </c>
      <c r="BE546" s="154">
        <v>180</v>
      </c>
      <c r="BF546" s="154">
        <v>340</v>
      </c>
      <c r="BG546" s="154">
        <v>0</v>
      </c>
      <c r="BH546" s="154">
        <v>195</v>
      </c>
      <c r="BI546" s="189"/>
      <c r="BJ546" s="190"/>
      <c r="BK546" s="189"/>
      <c r="BL546" s="190"/>
      <c r="BM546" s="149">
        <v>0</v>
      </c>
    </row>
    <row r="547" spans="2:65" ht="18" customHeight="1">
      <c r="B547" s="162" t="s">
        <v>878</v>
      </c>
      <c r="C547" s="162"/>
      <c r="D547" s="162" t="s">
        <v>123</v>
      </c>
      <c r="E547" s="162"/>
      <c r="F547" s="162"/>
      <c r="G547" s="163"/>
      <c r="H547" s="163">
        <v>49529</v>
      </c>
      <c r="I547" s="163"/>
      <c r="J547" s="163">
        <v>49529</v>
      </c>
      <c r="K547" s="163"/>
      <c r="L547" s="164"/>
      <c r="M547" s="163"/>
      <c r="N547" s="163">
        <v>48567</v>
      </c>
      <c r="O547" s="163"/>
      <c r="P547" s="163">
        <v>48567</v>
      </c>
      <c r="Q547" s="163"/>
      <c r="R547" s="164"/>
      <c r="S547" s="163">
        <v>989</v>
      </c>
      <c r="T547" s="163">
        <v>0</v>
      </c>
      <c r="U547" s="163">
        <v>0</v>
      </c>
      <c r="V547" s="163">
        <v>0</v>
      </c>
      <c r="W547" s="163">
        <v>0</v>
      </c>
      <c r="X547" s="163">
        <v>12630</v>
      </c>
      <c r="Y547" s="163">
        <v>0</v>
      </c>
      <c r="Z547" s="163">
        <v>0</v>
      </c>
      <c r="AA547" s="163">
        <v>0</v>
      </c>
      <c r="AB547" s="163">
        <v>0</v>
      </c>
      <c r="AC547" s="163">
        <v>361</v>
      </c>
      <c r="AD547" s="163">
        <v>346</v>
      </c>
      <c r="AE547" s="163">
        <v>0</v>
      </c>
      <c r="AF547" s="163">
        <v>2767</v>
      </c>
      <c r="AG547" s="163">
        <v>332</v>
      </c>
      <c r="AH547" s="163">
        <v>0</v>
      </c>
      <c r="AI547" s="163">
        <v>0</v>
      </c>
      <c r="AJ547" s="163">
        <v>16975</v>
      </c>
      <c r="AK547" s="163">
        <v>0</v>
      </c>
      <c r="AL547" s="163">
        <v>0</v>
      </c>
      <c r="AM547" s="163">
        <v>0</v>
      </c>
      <c r="AN547" s="163">
        <v>0</v>
      </c>
      <c r="AO547" s="163">
        <v>0</v>
      </c>
      <c r="AP547" s="163">
        <v>5025</v>
      </c>
      <c r="AQ547" s="163">
        <v>0</v>
      </c>
      <c r="AR547" s="163">
        <v>1624</v>
      </c>
      <c r="AS547" s="163">
        <v>0</v>
      </c>
      <c r="AT547" s="163">
        <v>0</v>
      </c>
      <c r="AU547" s="163">
        <v>0</v>
      </c>
      <c r="AV547" s="163">
        <v>5819</v>
      </c>
      <c r="AW547" s="163">
        <v>0</v>
      </c>
      <c r="AX547" s="163">
        <v>347</v>
      </c>
      <c r="AY547" s="163">
        <v>0</v>
      </c>
      <c r="AZ547" s="163">
        <v>457</v>
      </c>
      <c r="BA547" s="163">
        <v>507</v>
      </c>
      <c r="BB547" s="163">
        <v>60</v>
      </c>
      <c r="BC547" s="163">
        <v>0</v>
      </c>
      <c r="BD547" s="163">
        <v>0</v>
      </c>
      <c r="BE547" s="163">
        <v>328</v>
      </c>
      <c r="BF547" s="163">
        <v>620</v>
      </c>
      <c r="BG547" s="163">
        <v>0</v>
      </c>
      <c r="BH547" s="163">
        <v>342</v>
      </c>
      <c r="BI547" s="163"/>
      <c r="BJ547" s="162"/>
      <c r="BK547" s="182"/>
      <c r="BL547" s="162"/>
      <c r="BM547" s="149">
        <v>0</v>
      </c>
    </row>
    <row r="548" spans="2:65" ht="18" hidden="1" customHeight="1" outlineLevel="3">
      <c r="B548" s="150" t="s">
        <v>879</v>
      </c>
      <c r="C548" s="150" t="s">
        <v>133</v>
      </c>
      <c r="D548" s="150" t="s">
        <v>267</v>
      </c>
      <c r="E548" s="151" t="s">
        <v>16</v>
      </c>
      <c r="F548" s="150" t="s">
        <v>626</v>
      </c>
      <c r="G548" s="49"/>
      <c r="H548" s="55">
        <v>8109</v>
      </c>
      <c r="I548" s="55"/>
      <c r="J548" s="50">
        <v>8109</v>
      </c>
      <c r="K548" s="49"/>
      <c r="L548" s="152"/>
      <c r="M548" s="55"/>
      <c r="N548" s="49">
        <v>8109</v>
      </c>
      <c r="O548" s="50"/>
      <c r="P548" s="50">
        <v>8109</v>
      </c>
      <c r="Q548" s="49"/>
      <c r="R548" s="152"/>
      <c r="S548" s="123">
        <v>59</v>
      </c>
      <c r="T548" s="123">
        <v>0</v>
      </c>
      <c r="U548" s="123">
        <v>0</v>
      </c>
      <c r="V548" s="123">
        <v>3657</v>
      </c>
      <c r="W548" s="123">
        <v>0</v>
      </c>
      <c r="X548" s="123">
        <v>0</v>
      </c>
      <c r="Y548" s="123">
        <v>900</v>
      </c>
      <c r="Z548" s="123">
        <v>0</v>
      </c>
      <c r="AA548" s="123">
        <v>0</v>
      </c>
      <c r="AB548" s="123">
        <v>0</v>
      </c>
      <c r="AC548" s="123">
        <v>0</v>
      </c>
      <c r="AD548" s="123">
        <v>0</v>
      </c>
      <c r="AE548" s="123">
        <v>50</v>
      </c>
      <c r="AF548" s="123">
        <v>251</v>
      </c>
      <c r="AG548" s="123">
        <v>0</v>
      </c>
      <c r="AH548" s="123">
        <v>0</v>
      </c>
      <c r="AI548" s="123">
        <v>259</v>
      </c>
      <c r="AJ548" s="123">
        <v>677</v>
      </c>
      <c r="AK548" s="123">
        <v>0</v>
      </c>
      <c r="AL548" s="123">
        <v>0</v>
      </c>
      <c r="AM548" s="123">
        <v>1535</v>
      </c>
      <c r="AN548" s="123">
        <v>0</v>
      </c>
      <c r="AO548" s="123">
        <v>0</v>
      </c>
      <c r="AP548" s="123">
        <v>0</v>
      </c>
      <c r="AQ548" s="123">
        <v>0</v>
      </c>
      <c r="AR548" s="123">
        <v>141</v>
      </c>
      <c r="AS548" s="123">
        <v>0</v>
      </c>
      <c r="AT548" s="123">
        <v>0</v>
      </c>
      <c r="AU548" s="123">
        <v>0</v>
      </c>
      <c r="AV548" s="123">
        <v>420</v>
      </c>
      <c r="AW548" s="123">
        <v>10</v>
      </c>
      <c r="AX548" s="123">
        <v>0</v>
      </c>
      <c r="AY548" s="123">
        <v>0</v>
      </c>
      <c r="AZ548" s="123">
        <v>50</v>
      </c>
      <c r="BA548" s="123">
        <v>100</v>
      </c>
      <c r="BB548" s="123">
        <v>0</v>
      </c>
      <c r="BC548" s="123">
        <v>0</v>
      </c>
      <c r="BD548" s="123">
        <v>0</v>
      </c>
      <c r="BE548" s="123">
        <v>0</v>
      </c>
      <c r="BF548" s="123">
        <v>0</v>
      </c>
      <c r="BG548" s="123">
        <v>0</v>
      </c>
      <c r="BH548" s="123">
        <v>0</v>
      </c>
      <c r="BI548" s="49"/>
      <c r="BJ548" s="152"/>
      <c r="BK548" s="49"/>
      <c r="BL548" s="152"/>
      <c r="BM548" s="149">
        <v>0</v>
      </c>
    </row>
    <row r="549" spans="2:65" ht="18" hidden="1" customHeight="1" outlineLevel="3">
      <c r="B549" s="166" t="s">
        <v>879</v>
      </c>
      <c r="C549" s="166" t="s">
        <v>136</v>
      </c>
      <c r="D549" s="166" t="s">
        <v>268</v>
      </c>
      <c r="E549" s="167" t="s">
        <v>27</v>
      </c>
      <c r="F549" s="166" t="s">
        <v>137</v>
      </c>
      <c r="G549" s="49"/>
      <c r="H549" s="55">
        <v>5012</v>
      </c>
      <c r="I549" s="55"/>
      <c r="J549" s="50">
        <v>5012</v>
      </c>
      <c r="K549" s="49"/>
      <c r="L549" s="152"/>
      <c r="M549" s="55"/>
      <c r="N549" s="49">
        <v>5012</v>
      </c>
      <c r="O549" s="50"/>
      <c r="P549" s="50">
        <v>5012</v>
      </c>
      <c r="Q549" s="49"/>
      <c r="R549" s="152"/>
      <c r="S549" s="123">
        <v>15</v>
      </c>
      <c r="T549" s="123">
        <v>0</v>
      </c>
      <c r="U549" s="123">
        <v>0</v>
      </c>
      <c r="V549" s="123">
        <v>1580</v>
      </c>
      <c r="W549" s="123">
        <v>0</v>
      </c>
      <c r="X549" s="123">
        <v>4</v>
      </c>
      <c r="Y549" s="123">
        <v>1430</v>
      </c>
      <c r="Z549" s="123">
        <v>0</v>
      </c>
      <c r="AA549" s="123">
        <v>0</v>
      </c>
      <c r="AB549" s="123">
        <v>0</v>
      </c>
      <c r="AC549" s="123">
        <v>115</v>
      </c>
      <c r="AD549" s="123">
        <v>0</v>
      </c>
      <c r="AE549" s="123">
        <v>20</v>
      </c>
      <c r="AF549" s="123">
        <v>141</v>
      </c>
      <c r="AG549" s="123">
        <v>0</v>
      </c>
      <c r="AH549" s="123">
        <v>0</v>
      </c>
      <c r="AI549" s="123">
        <v>132</v>
      </c>
      <c r="AJ549" s="123">
        <v>370</v>
      </c>
      <c r="AK549" s="123">
        <v>0</v>
      </c>
      <c r="AL549" s="123">
        <v>0</v>
      </c>
      <c r="AM549" s="123">
        <v>785</v>
      </c>
      <c r="AN549" s="123">
        <v>0</v>
      </c>
      <c r="AO549" s="123">
        <v>0</v>
      </c>
      <c r="AP549" s="123">
        <v>30</v>
      </c>
      <c r="AQ549" s="123">
        <v>0</v>
      </c>
      <c r="AR549" s="123">
        <v>63</v>
      </c>
      <c r="AS549" s="123">
        <v>0</v>
      </c>
      <c r="AT549" s="123">
        <v>0</v>
      </c>
      <c r="AU549" s="123">
        <v>0</v>
      </c>
      <c r="AV549" s="123">
        <v>200</v>
      </c>
      <c r="AW549" s="123">
        <v>0</v>
      </c>
      <c r="AX549" s="123">
        <v>0</v>
      </c>
      <c r="AY549" s="123">
        <v>0</v>
      </c>
      <c r="AZ549" s="123">
        <v>53</v>
      </c>
      <c r="BA549" s="123">
        <v>35</v>
      </c>
      <c r="BB549" s="123">
        <v>0</v>
      </c>
      <c r="BC549" s="123">
        <v>0</v>
      </c>
      <c r="BD549" s="123">
        <v>0</v>
      </c>
      <c r="BE549" s="123">
        <v>39</v>
      </c>
      <c r="BF549" s="123">
        <v>0</v>
      </c>
      <c r="BG549" s="123">
        <v>0</v>
      </c>
      <c r="BH549" s="123">
        <v>0</v>
      </c>
      <c r="BI549" s="49"/>
      <c r="BJ549" s="166"/>
      <c r="BK549" s="166"/>
      <c r="BL549" s="166"/>
      <c r="BM549" s="149">
        <v>0</v>
      </c>
    </row>
    <row r="550" spans="2:65" ht="18" hidden="1" customHeight="1" outlineLevel="3">
      <c r="B550" s="166" t="s">
        <v>879</v>
      </c>
      <c r="C550" s="166" t="s">
        <v>627</v>
      </c>
      <c r="D550" s="166" t="s">
        <v>269</v>
      </c>
      <c r="E550" s="167" t="s">
        <v>211</v>
      </c>
      <c r="F550" s="166" t="s">
        <v>628</v>
      </c>
      <c r="G550" s="49"/>
      <c r="H550" s="55">
        <v>3094</v>
      </c>
      <c r="I550" s="55"/>
      <c r="J550" s="50">
        <v>3094</v>
      </c>
      <c r="K550" s="49"/>
      <c r="L550" s="152"/>
      <c r="M550" s="55"/>
      <c r="N550" s="49">
        <v>3094</v>
      </c>
      <c r="O550" s="50"/>
      <c r="P550" s="50">
        <v>3094</v>
      </c>
      <c r="Q550" s="49"/>
      <c r="R550" s="152"/>
      <c r="S550" s="123">
        <v>10</v>
      </c>
      <c r="T550" s="123">
        <v>0</v>
      </c>
      <c r="U550" s="123">
        <v>0</v>
      </c>
      <c r="V550" s="123">
        <v>1210</v>
      </c>
      <c r="W550" s="123">
        <v>0</v>
      </c>
      <c r="X550" s="123">
        <v>45</v>
      </c>
      <c r="Y550" s="123">
        <v>625</v>
      </c>
      <c r="Z550" s="123">
        <v>0</v>
      </c>
      <c r="AA550" s="123">
        <v>0</v>
      </c>
      <c r="AB550" s="123">
        <v>0</v>
      </c>
      <c r="AC550" s="123">
        <v>12</v>
      </c>
      <c r="AD550" s="123">
        <v>0</v>
      </c>
      <c r="AE550" s="123">
        <v>15</v>
      </c>
      <c r="AF550" s="123">
        <v>105</v>
      </c>
      <c r="AG550" s="123">
        <v>0</v>
      </c>
      <c r="AH550" s="123">
        <v>0</v>
      </c>
      <c r="AI550" s="123">
        <v>105</v>
      </c>
      <c r="AJ550" s="123">
        <v>80</v>
      </c>
      <c r="AK550" s="123">
        <v>0</v>
      </c>
      <c r="AL550" s="123">
        <v>0</v>
      </c>
      <c r="AM550" s="123">
        <v>670</v>
      </c>
      <c r="AN550" s="123">
        <v>0</v>
      </c>
      <c r="AO550" s="123">
        <v>0</v>
      </c>
      <c r="AP550" s="123">
        <v>20</v>
      </c>
      <c r="AQ550" s="123">
        <v>0</v>
      </c>
      <c r="AR550" s="123">
        <v>47</v>
      </c>
      <c r="AS550" s="123">
        <v>0</v>
      </c>
      <c r="AT550" s="123">
        <v>0</v>
      </c>
      <c r="AU550" s="123">
        <v>0</v>
      </c>
      <c r="AV550" s="123">
        <v>30</v>
      </c>
      <c r="AW550" s="123">
        <v>0</v>
      </c>
      <c r="AX550" s="123">
        <v>0</v>
      </c>
      <c r="AY550" s="123">
        <v>0</v>
      </c>
      <c r="AZ550" s="123">
        <v>14</v>
      </c>
      <c r="BA550" s="123">
        <v>25</v>
      </c>
      <c r="BB550" s="123">
        <v>0</v>
      </c>
      <c r="BC550" s="123">
        <v>0</v>
      </c>
      <c r="BD550" s="123">
        <v>0</v>
      </c>
      <c r="BE550" s="123">
        <v>81</v>
      </c>
      <c r="BF550" s="123">
        <v>0</v>
      </c>
      <c r="BG550" s="123">
        <v>0</v>
      </c>
      <c r="BH550" s="123">
        <v>0</v>
      </c>
      <c r="BI550" s="49"/>
      <c r="BJ550" s="166"/>
      <c r="BK550" s="166"/>
      <c r="BL550" s="166"/>
      <c r="BM550" s="149">
        <v>0</v>
      </c>
    </row>
    <row r="551" spans="2:65" ht="18" hidden="1" customHeight="1" outlineLevel="3">
      <c r="B551" s="166" t="s">
        <v>879</v>
      </c>
      <c r="C551" s="166" t="s">
        <v>215</v>
      </c>
      <c r="D551" s="166" t="s">
        <v>270</v>
      </c>
      <c r="E551" s="167" t="s">
        <v>97</v>
      </c>
      <c r="F551" s="166" t="s">
        <v>880</v>
      </c>
      <c r="G551" s="49"/>
      <c r="H551" s="55">
        <v>6690</v>
      </c>
      <c r="I551" s="55"/>
      <c r="J551" s="50">
        <v>6690</v>
      </c>
      <c r="K551" s="49"/>
      <c r="L551" s="152"/>
      <c r="M551" s="55"/>
      <c r="N551" s="49">
        <v>6690</v>
      </c>
      <c r="O551" s="50"/>
      <c r="P551" s="50">
        <v>6690</v>
      </c>
      <c r="Q551" s="49"/>
      <c r="R551" s="152"/>
      <c r="S551" s="123">
        <v>20</v>
      </c>
      <c r="T551" s="123">
        <v>0</v>
      </c>
      <c r="U551" s="123">
        <v>0</v>
      </c>
      <c r="V551" s="123">
        <v>3027</v>
      </c>
      <c r="W551" s="123">
        <v>0</v>
      </c>
      <c r="X551" s="123">
        <v>418</v>
      </c>
      <c r="Y551" s="123">
        <v>530</v>
      </c>
      <c r="Z551" s="123">
        <v>0</v>
      </c>
      <c r="AA551" s="123">
        <v>0</v>
      </c>
      <c r="AB551" s="123">
        <v>0</v>
      </c>
      <c r="AC551" s="123">
        <v>79</v>
      </c>
      <c r="AD551" s="123">
        <v>0</v>
      </c>
      <c r="AE551" s="123">
        <v>70</v>
      </c>
      <c r="AF551" s="123">
        <v>263</v>
      </c>
      <c r="AG551" s="123">
        <v>0</v>
      </c>
      <c r="AH551" s="123">
        <v>0</v>
      </c>
      <c r="AI551" s="123">
        <v>263</v>
      </c>
      <c r="AJ551" s="123">
        <v>195</v>
      </c>
      <c r="AK551" s="123">
        <v>0</v>
      </c>
      <c r="AL551" s="123">
        <v>0</v>
      </c>
      <c r="AM551" s="123">
        <v>1225</v>
      </c>
      <c r="AN551" s="123">
        <v>0</v>
      </c>
      <c r="AO551" s="123">
        <v>0</v>
      </c>
      <c r="AP551" s="123">
        <v>60</v>
      </c>
      <c r="AQ551" s="123">
        <v>0</v>
      </c>
      <c r="AR551" s="123">
        <v>110</v>
      </c>
      <c r="AS551" s="123">
        <v>0</v>
      </c>
      <c r="AT551" s="123">
        <v>0</v>
      </c>
      <c r="AU551" s="123">
        <v>0</v>
      </c>
      <c r="AV551" s="123">
        <v>60</v>
      </c>
      <c r="AW551" s="123">
        <v>15</v>
      </c>
      <c r="AX551" s="123">
        <v>3</v>
      </c>
      <c r="AY551" s="123">
        <v>3</v>
      </c>
      <c r="AZ551" s="123">
        <v>136</v>
      </c>
      <c r="BA551" s="123">
        <v>160</v>
      </c>
      <c r="BB551" s="123">
        <v>0</v>
      </c>
      <c r="BC551" s="123">
        <v>0</v>
      </c>
      <c r="BD551" s="123">
        <v>0</v>
      </c>
      <c r="BE551" s="123">
        <v>53</v>
      </c>
      <c r="BF551" s="123">
        <v>0</v>
      </c>
      <c r="BG551" s="123">
        <v>0</v>
      </c>
      <c r="BH551" s="123">
        <v>0</v>
      </c>
      <c r="BI551" s="49"/>
      <c r="BJ551" s="166"/>
      <c r="BK551" s="166"/>
      <c r="BL551" s="166"/>
      <c r="BM551" s="149">
        <v>0</v>
      </c>
    </row>
    <row r="552" spans="2:65" ht="18" hidden="1" customHeight="1" outlineLevel="3">
      <c r="B552" s="166" t="s">
        <v>879</v>
      </c>
      <c r="C552" s="166" t="s">
        <v>216</v>
      </c>
      <c r="D552" s="166" t="s">
        <v>271</v>
      </c>
      <c r="E552" s="167" t="s">
        <v>36</v>
      </c>
      <c r="F552" s="166" t="s">
        <v>146</v>
      </c>
      <c r="G552" s="49"/>
      <c r="H552" s="55">
        <v>1368</v>
      </c>
      <c r="I552" s="55"/>
      <c r="J552" s="50">
        <v>1368</v>
      </c>
      <c r="K552" s="49"/>
      <c r="L552" s="152"/>
      <c r="M552" s="55"/>
      <c r="N552" s="49">
        <v>1368</v>
      </c>
      <c r="O552" s="50"/>
      <c r="P552" s="50">
        <v>1368</v>
      </c>
      <c r="Q552" s="49"/>
      <c r="R552" s="152"/>
      <c r="S552" s="123">
        <v>0</v>
      </c>
      <c r="T552" s="123">
        <v>0</v>
      </c>
      <c r="U552" s="123">
        <v>0</v>
      </c>
      <c r="V552" s="123">
        <v>500</v>
      </c>
      <c r="W552" s="123">
        <v>0</v>
      </c>
      <c r="X552" s="123">
        <v>28</v>
      </c>
      <c r="Y552" s="123">
        <v>520</v>
      </c>
      <c r="Z552" s="123">
        <v>0</v>
      </c>
      <c r="AA552" s="123">
        <v>0</v>
      </c>
      <c r="AB552" s="123">
        <v>0</v>
      </c>
      <c r="AC552" s="123">
        <v>0</v>
      </c>
      <c r="AD552" s="123">
        <v>0</v>
      </c>
      <c r="AE552" s="123">
        <v>25</v>
      </c>
      <c r="AF552" s="123">
        <v>42</v>
      </c>
      <c r="AG552" s="123">
        <v>0</v>
      </c>
      <c r="AH552" s="123">
        <v>0</v>
      </c>
      <c r="AI552" s="123">
        <v>52</v>
      </c>
      <c r="AJ552" s="123">
        <v>37</v>
      </c>
      <c r="AK552" s="123">
        <v>0</v>
      </c>
      <c r="AL552" s="123">
        <v>0</v>
      </c>
      <c r="AM552" s="123">
        <v>0</v>
      </c>
      <c r="AN552" s="123">
        <v>0</v>
      </c>
      <c r="AO552" s="123">
        <v>0</v>
      </c>
      <c r="AP552" s="123">
        <v>42</v>
      </c>
      <c r="AQ552" s="123">
        <v>30</v>
      </c>
      <c r="AR552" s="123">
        <v>16</v>
      </c>
      <c r="AS552" s="123">
        <v>0</v>
      </c>
      <c r="AT552" s="123">
        <v>0</v>
      </c>
      <c r="AU552" s="123">
        <v>0</v>
      </c>
      <c r="AV552" s="123">
        <v>30</v>
      </c>
      <c r="AW552" s="123">
        <v>0</v>
      </c>
      <c r="AX552" s="123">
        <v>0</v>
      </c>
      <c r="AY552" s="123">
        <v>0</v>
      </c>
      <c r="AZ552" s="123">
        <v>5</v>
      </c>
      <c r="BA552" s="123">
        <v>20</v>
      </c>
      <c r="BB552" s="123">
        <v>0</v>
      </c>
      <c r="BC552" s="123">
        <v>0</v>
      </c>
      <c r="BD552" s="123">
        <v>0</v>
      </c>
      <c r="BE552" s="123">
        <v>21</v>
      </c>
      <c r="BF552" s="123">
        <v>0</v>
      </c>
      <c r="BG552" s="123">
        <v>0</v>
      </c>
      <c r="BH552" s="123">
        <v>0</v>
      </c>
      <c r="BI552" s="49"/>
      <c r="BJ552" s="166"/>
      <c r="BK552" s="166"/>
      <c r="BL552" s="166"/>
      <c r="BM552" s="149">
        <v>0</v>
      </c>
    </row>
    <row r="553" spans="2:65" ht="18" hidden="1" customHeight="1" outlineLevel="3">
      <c r="B553" s="166" t="s">
        <v>879</v>
      </c>
      <c r="C553" s="166" t="s">
        <v>216</v>
      </c>
      <c r="D553" s="166" t="s">
        <v>272</v>
      </c>
      <c r="E553" s="167" t="s">
        <v>196</v>
      </c>
      <c r="F553" s="166" t="s">
        <v>146</v>
      </c>
      <c r="G553" s="49"/>
      <c r="H553" s="55">
        <v>1796</v>
      </c>
      <c r="I553" s="55"/>
      <c r="J553" s="50">
        <v>1796</v>
      </c>
      <c r="K553" s="49"/>
      <c r="L553" s="152"/>
      <c r="M553" s="55"/>
      <c r="N553" s="49">
        <v>1796</v>
      </c>
      <c r="O553" s="50"/>
      <c r="P553" s="50">
        <v>1796</v>
      </c>
      <c r="Q553" s="49"/>
      <c r="R553" s="152"/>
      <c r="S553" s="123">
        <v>0</v>
      </c>
      <c r="T553" s="123">
        <v>0</v>
      </c>
      <c r="U553" s="123">
        <v>0</v>
      </c>
      <c r="V553" s="123">
        <v>488</v>
      </c>
      <c r="W553" s="123">
        <v>0</v>
      </c>
      <c r="X553" s="123">
        <v>35</v>
      </c>
      <c r="Y553" s="123">
        <v>909</v>
      </c>
      <c r="Z553" s="123">
        <v>0</v>
      </c>
      <c r="AA553" s="123">
        <v>0</v>
      </c>
      <c r="AB553" s="123">
        <v>0</v>
      </c>
      <c r="AC553" s="123">
        <v>0</v>
      </c>
      <c r="AD553" s="123">
        <v>0</v>
      </c>
      <c r="AE553" s="123">
        <v>25</v>
      </c>
      <c r="AF553" s="123">
        <v>42</v>
      </c>
      <c r="AG553" s="123">
        <v>0</v>
      </c>
      <c r="AH553" s="123">
        <v>0</v>
      </c>
      <c r="AI553" s="123">
        <v>32</v>
      </c>
      <c r="AJ553" s="123">
        <v>0</v>
      </c>
      <c r="AK553" s="123">
        <v>0</v>
      </c>
      <c r="AL553" s="123">
        <v>0</v>
      </c>
      <c r="AM553" s="123">
        <v>0</v>
      </c>
      <c r="AN553" s="123">
        <v>0</v>
      </c>
      <c r="AO553" s="123">
        <v>0</v>
      </c>
      <c r="AP553" s="123">
        <v>120</v>
      </c>
      <c r="AQ553" s="123">
        <v>28</v>
      </c>
      <c r="AR553" s="123">
        <v>17</v>
      </c>
      <c r="AS553" s="123">
        <v>0</v>
      </c>
      <c r="AT553" s="123">
        <v>0</v>
      </c>
      <c r="AU553" s="123">
        <v>0</v>
      </c>
      <c r="AV553" s="123">
        <v>10</v>
      </c>
      <c r="AW553" s="123">
        <v>0</v>
      </c>
      <c r="AX553" s="123">
        <v>0</v>
      </c>
      <c r="AY553" s="123">
        <v>0</v>
      </c>
      <c r="AZ553" s="123">
        <v>3</v>
      </c>
      <c r="BA553" s="123">
        <v>27</v>
      </c>
      <c r="BB553" s="123">
        <v>0</v>
      </c>
      <c r="BC553" s="123">
        <v>0</v>
      </c>
      <c r="BD553" s="123">
        <v>0</v>
      </c>
      <c r="BE553" s="123">
        <v>60</v>
      </c>
      <c r="BF553" s="123">
        <v>0</v>
      </c>
      <c r="BG553" s="123">
        <v>0</v>
      </c>
      <c r="BH553" s="123">
        <v>0</v>
      </c>
      <c r="BI553" s="49"/>
      <c r="BJ553" s="166"/>
      <c r="BK553" s="166"/>
      <c r="BL553" s="166"/>
      <c r="BM553" s="149">
        <v>0</v>
      </c>
    </row>
    <row r="554" spans="2:65" ht="18" hidden="1" customHeight="1" outlineLevel="2">
      <c r="B554" s="158" t="s">
        <v>879</v>
      </c>
      <c r="C554" s="158"/>
      <c r="D554" s="158"/>
      <c r="E554" s="159" t="s">
        <v>881</v>
      </c>
      <c r="F554" s="158"/>
      <c r="G554" s="160"/>
      <c r="H554" s="160">
        <v>26069</v>
      </c>
      <c r="I554" s="160"/>
      <c r="J554" s="160">
        <v>26069</v>
      </c>
      <c r="K554" s="168"/>
      <c r="L554" s="161"/>
      <c r="M554" s="160"/>
      <c r="N554" s="160">
        <v>26069</v>
      </c>
      <c r="O554" s="160"/>
      <c r="P554" s="160">
        <v>26069</v>
      </c>
      <c r="Q554" s="168"/>
      <c r="R554" s="161"/>
      <c r="S554" s="160">
        <v>104</v>
      </c>
      <c r="T554" s="160">
        <v>0</v>
      </c>
      <c r="U554" s="160">
        <v>0</v>
      </c>
      <c r="V554" s="160">
        <v>10462</v>
      </c>
      <c r="W554" s="160">
        <v>0</v>
      </c>
      <c r="X554" s="160">
        <v>530</v>
      </c>
      <c r="Y554" s="160">
        <v>4914</v>
      </c>
      <c r="Z554" s="160">
        <v>0</v>
      </c>
      <c r="AA554" s="160">
        <v>0</v>
      </c>
      <c r="AB554" s="160">
        <v>0</v>
      </c>
      <c r="AC554" s="160">
        <v>206</v>
      </c>
      <c r="AD554" s="160">
        <v>0</v>
      </c>
      <c r="AE554" s="160">
        <v>205</v>
      </c>
      <c r="AF554" s="160">
        <v>844</v>
      </c>
      <c r="AG554" s="160">
        <v>0</v>
      </c>
      <c r="AH554" s="160">
        <v>0</v>
      </c>
      <c r="AI554" s="160">
        <v>843</v>
      </c>
      <c r="AJ554" s="160">
        <v>1359</v>
      </c>
      <c r="AK554" s="160">
        <v>0</v>
      </c>
      <c r="AL554" s="160">
        <v>0</v>
      </c>
      <c r="AM554" s="160">
        <v>4215</v>
      </c>
      <c r="AN554" s="160">
        <v>0</v>
      </c>
      <c r="AO554" s="160">
        <v>0</v>
      </c>
      <c r="AP554" s="160">
        <v>272</v>
      </c>
      <c r="AQ554" s="160">
        <v>58</v>
      </c>
      <c r="AR554" s="160">
        <v>394</v>
      </c>
      <c r="AS554" s="160">
        <v>0</v>
      </c>
      <c r="AT554" s="160">
        <v>0</v>
      </c>
      <c r="AU554" s="160">
        <v>0</v>
      </c>
      <c r="AV554" s="160">
        <v>750</v>
      </c>
      <c r="AW554" s="160">
        <v>25</v>
      </c>
      <c r="AX554" s="160">
        <v>3</v>
      </c>
      <c r="AY554" s="160">
        <v>3</v>
      </c>
      <c r="AZ554" s="160">
        <v>261</v>
      </c>
      <c r="BA554" s="160">
        <v>367</v>
      </c>
      <c r="BB554" s="160">
        <v>0</v>
      </c>
      <c r="BC554" s="160">
        <v>0</v>
      </c>
      <c r="BD554" s="160">
        <v>0</v>
      </c>
      <c r="BE554" s="160">
        <v>254</v>
      </c>
      <c r="BF554" s="160">
        <v>0</v>
      </c>
      <c r="BG554" s="160">
        <v>0</v>
      </c>
      <c r="BH554" s="160">
        <v>0</v>
      </c>
      <c r="BI554" s="160"/>
      <c r="BJ554" s="161"/>
      <c r="BK554" s="160"/>
      <c r="BL554" s="161"/>
      <c r="BM554" s="149">
        <v>0</v>
      </c>
    </row>
    <row r="555" spans="2:65" ht="18" hidden="1" customHeight="1" outlineLevel="3">
      <c r="B555" s="166" t="s">
        <v>879</v>
      </c>
      <c r="C555" s="166" t="s">
        <v>215</v>
      </c>
      <c r="D555" s="166" t="s">
        <v>1136</v>
      </c>
      <c r="E555" s="167" t="s">
        <v>1137</v>
      </c>
      <c r="F555" s="166" t="s">
        <v>880</v>
      </c>
      <c r="G555" s="49"/>
      <c r="H555" s="55">
        <v>125</v>
      </c>
      <c r="I555" s="55"/>
      <c r="J555" s="50">
        <v>125</v>
      </c>
      <c r="K555" s="49"/>
      <c r="L555" s="152"/>
      <c r="M555" s="55"/>
      <c r="N555" s="49">
        <v>125</v>
      </c>
      <c r="O555" s="50"/>
      <c r="P555" s="50">
        <v>125</v>
      </c>
      <c r="Q555" s="49"/>
      <c r="R555" s="152"/>
      <c r="S555" s="123">
        <v>0</v>
      </c>
      <c r="T555" s="123">
        <v>0</v>
      </c>
      <c r="U555" s="123">
        <v>0</v>
      </c>
      <c r="V555" s="123">
        <v>60</v>
      </c>
      <c r="W555" s="123">
        <v>0</v>
      </c>
      <c r="X555" s="123">
        <v>0</v>
      </c>
      <c r="Y555" s="123">
        <v>5</v>
      </c>
      <c r="Z555" s="123">
        <v>0</v>
      </c>
      <c r="AA555" s="123">
        <v>0</v>
      </c>
      <c r="AB555" s="123">
        <v>0</v>
      </c>
      <c r="AC555" s="123">
        <v>5</v>
      </c>
      <c r="AD555" s="123">
        <v>0</v>
      </c>
      <c r="AE555" s="123">
        <v>0</v>
      </c>
      <c r="AF555" s="123">
        <v>0</v>
      </c>
      <c r="AG555" s="123">
        <v>0</v>
      </c>
      <c r="AH555" s="123">
        <v>0</v>
      </c>
      <c r="AI555" s="123">
        <v>0</v>
      </c>
      <c r="AJ555" s="123">
        <v>5</v>
      </c>
      <c r="AK555" s="123">
        <v>0</v>
      </c>
      <c r="AL555" s="123">
        <v>0</v>
      </c>
      <c r="AM555" s="123">
        <v>35</v>
      </c>
      <c r="AN555" s="123">
        <v>0</v>
      </c>
      <c r="AO555" s="123">
        <v>0</v>
      </c>
      <c r="AP555" s="123">
        <v>0</v>
      </c>
      <c r="AQ555" s="123">
        <v>0</v>
      </c>
      <c r="AR555" s="123">
        <v>0</v>
      </c>
      <c r="AS555" s="123">
        <v>0</v>
      </c>
      <c r="AT555" s="123">
        <v>0</v>
      </c>
      <c r="AU555" s="123">
        <v>0</v>
      </c>
      <c r="AV555" s="123">
        <v>5</v>
      </c>
      <c r="AW555" s="123">
        <v>5</v>
      </c>
      <c r="AX555" s="123">
        <v>0</v>
      </c>
      <c r="AY555" s="123">
        <v>0</v>
      </c>
      <c r="AZ555" s="123">
        <v>0</v>
      </c>
      <c r="BA555" s="123">
        <v>0</v>
      </c>
      <c r="BB555" s="123">
        <v>0</v>
      </c>
      <c r="BC555" s="123">
        <v>0</v>
      </c>
      <c r="BD555" s="123">
        <v>0</v>
      </c>
      <c r="BE555" s="123">
        <v>5</v>
      </c>
      <c r="BF555" s="123">
        <v>0</v>
      </c>
      <c r="BG555" s="123">
        <v>0</v>
      </c>
      <c r="BH555" s="123">
        <v>0</v>
      </c>
      <c r="BI555" s="49"/>
      <c r="BJ555" s="166"/>
      <c r="BK555" s="166"/>
      <c r="BL555" s="166"/>
      <c r="BM555" s="149">
        <v>0</v>
      </c>
    </row>
    <row r="556" spans="2:65" ht="18" hidden="1" customHeight="1" outlineLevel="3">
      <c r="B556" s="166" t="s">
        <v>879</v>
      </c>
      <c r="C556" s="166" t="s">
        <v>136</v>
      </c>
      <c r="D556" s="166" t="s">
        <v>531</v>
      </c>
      <c r="E556" s="167" t="s">
        <v>882</v>
      </c>
      <c r="F556" s="166" t="s">
        <v>883</v>
      </c>
      <c r="G556" s="49"/>
      <c r="H556" s="55">
        <v>210</v>
      </c>
      <c r="I556" s="55"/>
      <c r="J556" s="50">
        <v>210</v>
      </c>
      <c r="K556" s="49"/>
      <c r="L556" s="152"/>
      <c r="M556" s="55"/>
      <c r="N556" s="49">
        <v>210</v>
      </c>
      <c r="O556" s="50"/>
      <c r="P556" s="50">
        <v>210</v>
      </c>
      <c r="Q556" s="49"/>
      <c r="R556" s="152"/>
      <c r="S556" s="123">
        <v>0</v>
      </c>
      <c r="T556" s="123">
        <v>0</v>
      </c>
      <c r="U556" s="123">
        <v>0</v>
      </c>
      <c r="V556" s="123">
        <v>90</v>
      </c>
      <c r="W556" s="123">
        <v>0</v>
      </c>
      <c r="X556" s="123">
        <v>0</v>
      </c>
      <c r="Y556" s="123">
        <v>25</v>
      </c>
      <c r="Z556" s="123">
        <v>0</v>
      </c>
      <c r="AA556" s="123">
        <v>0</v>
      </c>
      <c r="AB556" s="123">
        <v>0</v>
      </c>
      <c r="AC556" s="123">
        <v>5</v>
      </c>
      <c r="AD556" s="123">
        <v>0</v>
      </c>
      <c r="AE556" s="123">
        <v>0</v>
      </c>
      <c r="AF556" s="123">
        <v>0</v>
      </c>
      <c r="AG556" s="123">
        <v>0</v>
      </c>
      <c r="AH556" s="123">
        <v>0</v>
      </c>
      <c r="AI556" s="123">
        <v>0</v>
      </c>
      <c r="AJ556" s="123">
        <v>5</v>
      </c>
      <c r="AK556" s="123">
        <v>0</v>
      </c>
      <c r="AL556" s="123">
        <v>0</v>
      </c>
      <c r="AM556" s="123">
        <v>70</v>
      </c>
      <c r="AN556" s="123">
        <v>0</v>
      </c>
      <c r="AO556" s="123">
        <v>0</v>
      </c>
      <c r="AP556" s="123">
        <v>0</v>
      </c>
      <c r="AQ556" s="123">
        <v>0</v>
      </c>
      <c r="AR556" s="123">
        <v>0</v>
      </c>
      <c r="AS556" s="123">
        <v>0</v>
      </c>
      <c r="AT556" s="123">
        <v>0</v>
      </c>
      <c r="AU556" s="123">
        <v>0</v>
      </c>
      <c r="AV556" s="123">
        <v>5</v>
      </c>
      <c r="AW556" s="123">
        <v>5</v>
      </c>
      <c r="AX556" s="123">
        <v>0</v>
      </c>
      <c r="AY556" s="123">
        <v>0</v>
      </c>
      <c r="AZ556" s="123">
        <v>0</v>
      </c>
      <c r="BA556" s="123">
        <v>0</v>
      </c>
      <c r="BB556" s="123">
        <v>0</v>
      </c>
      <c r="BC556" s="123">
        <v>0</v>
      </c>
      <c r="BD556" s="123">
        <v>0</v>
      </c>
      <c r="BE556" s="123">
        <v>5</v>
      </c>
      <c r="BF556" s="123">
        <v>0</v>
      </c>
      <c r="BG556" s="123">
        <v>0</v>
      </c>
      <c r="BH556" s="123">
        <v>0</v>
      </c>
      <c r="BI556" s="49"/>
      <c r="BJ556" s="166"/>
      <c r="BK556" s="166"/>
      <c r="BL556" s="166"/>
      <c r="BM556" s="149">
        <v>0</v>
      </c>
    </row>
    <row r="557" spans="2:65" ht="18" hidden="1" customHeight="1" outlineLevel="3">
      <c r="B557" s="166" t="s">
        <v>879</v>
      </c>
      <c r="C557" s="166" t="s">
        <v>627</v>
      </c>
      <c r="D557" s="166" t="s">
        <v>574</v>
      </c>
      <c r="E557" s="167" t="s">
        <v>581</v>
      </c>
      <c r="F557" s="166" t="s">
        <v>884</v>
      </c>
      <c r="G557" s="49"/>
      <c r="H557" s="55">
        <v>199</v>
      </c>
      <c r="I557" s="55"/>
      <c r="J557" s="50">
        <v>199</v>
      </c>
      <c r="K557" s="49"/>
      <c r="L557" s="152"/>
      <c r="M557" s="55"/>
      <c r="N557" s="49">
        <v>199</v>
      </c>
      <c r="O557" s="50"/>
      <c r="P557" s="50">
        <v>199</v>
      </c>
      <c r="Q557" s="49"/>
      <c r="R557" s="152"/>
      <c r="S557" s="123">
        <v>5</v>
      </c>
      <c r="T557" s="123">
        <v>0</v>
      </c>
      <c r="U557" s="123">
        <v>0</v>
      </c>
      <c r="V557" s="123">
        <v>80</v>
      </c>
      <c r="W557" s="123">
        <v>0</v>
      </c>
      <c r="X557" s="123">
        <v>0</v>
      </c>
      <c r="Y557" s="123">
        <v>24</v>
      </c>
      <c r="Z557" s="123">
        <v>0</v>
      </c>
      <c r="AA557" s="123">
        <v>0</v>
      </c>
      <c r="AB557" s="123">
        <v>0</v>
      </c>
      <c r="AC557" s="123">
        <v>0</v>
      </c>
      <c r="AD557" s="123">
        <v>0</v>
      </c>
      <c r="AE557" s="123">
        <v>0</v>
      </c>
      <c r="AF557" s="123">
        <v>0</v>
      </c>
      <c r="AG557" s="123">
        <v>0</v>
      </c>
      <c r="AH557" s="123">
        <v>0</v>
      </c>
      <c r="AI557" s="123">
        <v>0</v>
      </c>
      <c r="AJ557" s="123">
        <v>5</v>
      </c>
      <c r="AK557" s="123">
        <v>0</v>
      </c>
      <c r="AL557" s="123">
        <v>0</v>
      </c>
      <c r="AM557" s="123">
        <v>70</v>
      </c>
      <c r="AN557" s="123">
        <v>0</v>
      </c>
      <c r="AO557" s="123">
        <v>0</v>
      </c>
      <c r="AP557" s="123">
        <v>5</v>
      </c>
      <c r="AQ557" s="123">
        <v>0</v>
      </c>
      <c r="AR557" s="123">
        <v>0</v>
      </c>
      <c r="AS557" s="123">
        <v>0</v>
      </c>
      <c r="AT557" s="123">
        <v>0</v>
      </c>
      <c r="AU557" s="123">
        <v>0</v>
      </c>
      <c r="AV557" s="123">
        <v>5</v>
      </c>
      <c r="AW557" s="123">
        <v>0</v>
      </c>
      <c r="AX557" s="123">
        <v>0</v>
      </c>
      <c r="AY557" s="123">
        <v>0</v>
      </c>
      <c r="AZ557" s="123">
        <v>0</v>
      </c>
      <c r="BA557" s="123">
        <v>0</v>
      </c>
      <c r="BB557" s="123">
        <v>0</v>
      </c>
      <c r="BC557" s="123">
        <v>0</v>
      </c>
      <c r="BD557" s="123">
        <v>0</v>
      </c>
      <c r="BE557" s="123">
        <v>5</v>
      </c>
      <c r="BF557" s="123">
        <v>0</v>
      </c>
      <c r="BG557" s="123">
        <v>0</v>
      </c>
      <c r="BH557" s="123">
        <v>0</v>
      </c>
      <c r="BI557" s="49"/>
      <c r="BJ557" s="166"/>
      <c r="BK557" s="166"/>
      <c r="BL557" s="166"/>
      <c r="BM557" s="149">
        <v>0</v>
      </c>
    </row>
    <row r="558" spans="2:65" ht="18" hidden="1" customHeight="1" outlineLevel="3">
      <c r="B558" s="166" t="s">
        <v>879</v>
      </c>
      <c r="C558" s="166" t="s">
        <v>216</v>
      </c>
      <c r="D558" s="166" t="s">
        <v>1253</v>
      </c>
      <c r="E558" s="167" t="s">
        <v>1254</v>
      </c>
      <c r="F558" s="166" t="s">
        <v>885</v>
      </c>
      <c r="G558" s="49"/>
      <c r="H558" s="55">
        <v>0</v>
      </c>
      <c r="I558" s="55"/>
      <c r="J558" s="50">
        <v>0</v>
      </c>
      <c r="K558" s="49"/>
      <c r="L558" s="152"/>
      <c r="M558" s="55"/>
      <c r="N558" s="49">
        <v>0</v>
      </c>
      <c r="O558" s="50"/>
      <c r="P558" s="50">
        <v>0</v>
      </c>
      <c r="Q558" s="49"/>
      <c r="R558" s="152"/>
      <c r="S558" s="123">
        <v>0</v>
      </c>
      <c r="T558" s="123">
        <v>0</v>
      </c>
      <c r="U558" s="123">
        <v>0</v>
      </c>
      <c r="V558" s="123">
        <v>0</v>
      </c>
      <c r="W558" s="123">
        <v>0</v>
      </c>
      <c r="X558" s="123">
        <v>0</v>
      </c>
      <c r="Y558" s="123">
        <v>0</v>
      </c>
      <c r="Z558" s="123">
        <v>0</v>
      </c>
      <c r="AA558" s="123">
        <v>0</v>
      </c>
      <c r="AB558" s="123">
        <v>0</v>
      </c>
      <c r="AC558" s="123">
        <v>0</v>
      </c>
      <c r="AD558" s="123">
        <v>0</v>
      </c>
      <c r="AE558" s="123">
        <v>0</v>
      </c>
      <c r="AF558" s="123">
        <v>0</v>
      </c>
      <c r="AG558" s="123">
        <v>0</v>
      </c>
      <c r="AH558" s="123">
        <v>0</v>
      </c>
      <c r="AI558" s="123">
        <v>0</v>
      </c>
      <c r="AJ558" s="123">
        <v>0</v>
      </c>
      <c r="AK558" s="123">
        <v>0</v>
      </c>
      <c r="AL558" s="123">
        <v>0</v>
      </c>
      <c r="AM558" s="123">
        <v>0</v>
      </c>
      <c r="AN558" s="123">
        <v>0</v>
      </c>
      <c r="AO558" s="123">
        <v>0</v>
      </c>
      <c r="AP558" s="123">
        <v>0</v>
      </c>
      <c r="AQ558" s="123">
        <v>0</v>
      </c>
      <c r="AR558" s="123">
        <v>0</v>
      </c>
      <c r="AS558" s="123">
        <v>0</v>
      </c>
      <c r="AT558" s="123">
        <v>0</v>
      </c>
      <c r="AU558" s="123">
        <v>0</v>
      </c>
      <c r="AV558" s="123">
        <v>0</v>
      </c>
      <c r="AW558" s="123">
        <v>0</v>
      </c>
      <c r="AX558" s="123">
        <v>0</v>
      </c>
      <c r="AY558" s="123">
        <v>0</v>
      </c>
      <c r="AZ558" s="123">
        <v>0</v>
      </c>
      <c r="BA558" s="123">
        <v>0</v>
      </c>
      <c r="BB558" s="123">
        <v>0</v>
      </c>
      <c r="BC558" s="123">
        <v>0</v>
      </c>
      <c r="BD558" s="123">
        <v>0</v>
      </c>
      <c r="BE558" s="123">
        <v>0</v>
      </c>
      <c r="BF558" s="123">
        <v>0</v>
      </c>
      <c r="BG558" s="123">
        <v>0</v>
      </c>
      <c r="BH558" s="123">
        <v>0</v>
      </c>
      <c r="BI558" s="49"/>
      <c r="BJ558" s="166"/>
      <c r="BK558" s="166"/>
      <c r="BL558" s="166"/>
      <c r="BM558" s="149">
        <v>0</v>
      </c>
    </row>
    <row r="559" spans="2:65" ht="18" hidden="1" customHeight="1" outlineLevel="3">
      <c r="B559" s="166" t="s">
        <v>879</v>
      </c>
      <c r="C559" s="166" t="s">
        <v>627</v>
      </c>
      <c r="D559" s="166" t="s">
        <v>762</v>
      </c>
      <c r="E559" s="167" t="s">
        <v>763</v>
      </c>
      <c r="F559" s="166" t="s">
        <v>886</v>
      </c>
      <c r="G559" s="49"/>
      <c r="H559" s="55">
        <v>195</v>
      </c>
      <c r="I559" s="55"/>
      <c r="J559" s="50">
        <v>195</v>
      </c>
      <c r="K559" s="49"/>
      <c r="L559" s="152"/>
      <c r="M559" s="55"/>
      <c r="N559" s="49">
        <v>195</v>
      </c>
      <c r="O559" s="50"/>
      <c r="P559" s="50">
        <v>195</v>
      </c>
      <c r="Q559" s="49"/>
      <c r="R559" s="152"/>
      <c r="S559" s="123">
        <v>0</v>
      </c>
      <c r="T559" s="123">
        <v>0</v>
      </c>
      <c r="U559" s="123">
        <v>0</v>
      </c>
      <c r="V559" s="123">
        <v>60</v>
      </c>
      <c r="W559" s="123">
        <v>0</v>
      </c>
      <c r="X559" s="123">
        <v>5</v>
      </c>
      <c r="Y559" s="123">
        <v>80</v>
      </c>
      <c r="Z559" s="123">
        <v>0</v>
      </c>
      <c r="AA559" s="123">
        <v>0</v>
      </c>
      <c r="AB559" s="123">
        <v>0</v>
      </c>
      <c r="AC559" s="123">
        <v>0</v>
      </c>
      <c r="AD559" s="123">
        <v>0</v>
      </c>
      <c r="AE559" s="123">
        <v>0</v>
      </c>
      <c r="AF559" s="123">
        <v>0</v>
      </c>
      <c r="AG559" s="123">
        <v>0</v>
      </c>
      <c r="AH559" s="123">
        <v>0</v>
      </c>
      <c r="AI559" s="123">
        <v>0</v>
      </c>
      <c r="AJ559" s="123">
        <v>5</v>
      </c>
      <c r="AK559" s="123">
        <v>0</v>
      </c>
      <c r="AL559" s="123">
        <v>0</v>
      </c>
      <c r="AM559" s="123">
        <v>30</v>
      </c>
      <c r="AN559" s="123">
        <v>0</v>
      </c>
      <c r="AO559" s="123">
        <v>0</v>
      </c>
      <c r="AP559" s="123">
        <v>5</v>
      </c>
      <c r="AQ559" s="123">
        <v>5</v>
      </c>
      <c r="AR559" s="123">
        <v>0</v>
      </c>
      <c r="AS559" s="123">
        <v>0</v>
      </c>
      <c r="AT559" s="123">
        <v>0</v>
      </c>
      <c r="AU559" s="123">
        <v>0</v>
      </c>
      <c r="AV559" s="123">
        <v>5</v>
      </c>
      <c r="AW559" s="123">
        <v>0</v>
      </c>
      <c r="AX559" s="123">
        <v>0</v>
      </c>
      <c r="AY559" s="123">
        <v>0</v>
      </c>
      <c r="AZ559" s="123">
        <v>0</v>
      </c>
      <c r="BA559" s="123">
        <v>0</v>
      </c>
      <c r="BB559" s="123">
        <v>0</v>
      </c>
      <c r="BC559" s="123">
        <v>0</v>
      </c>
      <c r="BD559" s="123">
        <v>0</v>
      </c>
      <c r="BE559" s="123">
        <v>0</v>
      </c>
      <c r="BF559" s="123">
        <v>0</v>
      </c>
      <c r="BG559" s="123">
        <v>0</v>
      </c>
      <c r="BH559" s="123">
        <v>0</v>
      </c>
      <c r="BI559" s="49"/>
      <c r="BJ559" s="166"/>
      <c r="BK559" s="166"/>
      <c r="BL559" s="166"/>
      <c r="BM559" s="149">
        <v>0</v>
      </c>
    </row>
    <row r="560" spans="2:65" ht="18" hidden="1" customHeight="1" outlineLevel="3">
      <c r="B560" s="166" t="s">
        <v>879</v>
      </c>
      <c r="C560" s="166" t="s">
        <v>136</v>
      </c>
      <c r="D560" s="166" t="s">
        <v>739</v>
      </c>
      <c r="E560" s="167" t="s">
        <v>745</v>
      </c>
      <c r="F560" s="166" t="s">
        <v>887</v>
      </c>
      <c r="G560" s="49"/>
      <c r="H560" s="55">
        <v>127</v>
      </c>
      <c r="I560" s="55"/>
      <c r="J560" s="50">
        <v>127</v>
      </c>
      <c r="K560" s="49"/>
      <c r="L560" s="152"/>
      <c r="M560" s="55"/>
      <c r="N560" s="49">
        <v>127</v>
      </c>
      <c r="O560" s="50"/>
      <c r="P560" s="50">
        <v>127</v>
      </c>
      <c r="Q560" s="49"/>
      <c r="R560" s="152"/>
      <c r="S560" s="123">
        <v>0</v>
      </c>
      <c r="T560" s="123">
        <v>0</v>
      </c>
      <c r="U560" s="123">
        <v>0</v>
      </c>
      <c r="V560" s="123">
        <v>52</v>
      </c>
      <c r="W560" s="123">
        <v>0</v>
      </c>
      <c r="X560" s="123">
        <v>5</v>
      </c>
      <c r="Y560" s="123">
        <v>20</v>
      </c>
      <c r="Z560" s="123">
        <v>0</v>
      </c>
      <c r="AA560" s="123">
        <v>0</v>
      </c>
      <c r="AB560" s="123">
        <v>0</v>
      </c>
      <c r="AC560" s="123">
        <v>0</v>
      </c>
      <c r="AD560" s="123">
        <v>0</v>
      </c>
      <c r="AE560" s="123">
        <v>0</v>
      </c>
      <c r="AF560" s="123">
        <v>0</v>
      </c>
      <c r="AG560" s="123">
        <v>0</v>
      </c>
      <c r="AH560" s="123">
        <v>0</v>
      </c>
      <c r="AI560" s="123">
        <v>0</v>
      </c>
      <c r="AJ560" s="123">
        <v>5</v>
      </c>
      <c r="AK560" s="123">
        <v>0</v>
      </c>
      <c r="AL560" s="123">
        <v>0</v>
      </c>
      <c r="AM560" s="123">
        <v>30</v>
      </c>
      <c r="AN560" s="123">
        <v>0</v>
      </c>
      <c r="AO560" s="123">
        <v>0</v>
      </c>
      <c r="AP560" s="123">
        <v>5</v>
      </c>
      <c r="AQ560" s="123">
        <v>5</v>
      </c>
      <c r="AR560" s="123">
        <v>0</v>
      </c>
      <c r="AS560" s="123">
        <v>0</v>
      </c>
      <c r="AT560" s="123">
        <v>0</v>
      </c>
      <c r="AU560" s="123">
        <v>0</v>
      </c>
      <c r="AV560" s="123">
        <v>5</v>
      </c>
      <c r="AW560" s="123">
        <v>0</v>
      </c>
      <c r="AX560" s="123">
        <v>0</v>
      </c>
      <c r="AY560" s="123">
        <v>0</v>
      </c>
      <c r="AZ560" s="123">
        <v>0</v>
      </c>
      <c r="BA560" s="123">
        <v>0</v>
      </c>
      <c r="BB560" s="123">
        <v>0</v>
      </c>
      <c r="BC560" s="123">
        <v>0</v>
      </c>
      <c r="BD560" s="123">
        <v>0</v>
      </c>
      <c r="BE560" s="123">
        <v>0</v>
      </c>
      <c r="BF560" s="123">
        <v>0</v>
      </c>
      <c r="BG560" s="123">
        <v>0</v>
      </c>
      <c r="BH560" s="123">
        <v>0</v>
      </c>
      <c r="BI560" s="49"/>
      <c r="BJ560" s="166"/>
      <c r="BK560" s="166"/>
      <c r="BL560" s="166"/>
      <c r="BM560" s="149">
        <v>0</v>
      </c>
    </row>
    <row r="561" spans="2:65" ht="18" hidden="1" customHeight="1" outlineLevel="3">
      <c r="B561" s="166" t="s">
        <v>879</v>
      </c>
      <c r="C561" s="166" t="s">
        <v>216</v>
      </c>
      <c r="D561" s="166" t="s">
        <v>764</v>
      </c>
      <c r="E561" s="167" t="s">
        <v>888</v>
      </c>
      <c r="F561" s="166" t="s">
        <v>889</v>
      </c>
      <c r="G561" s="49"/>
      <c r="H561" s="55">
        <v>115</v>
      </c>
      <c r="I561" s="55"/>
      <c r="J561" s="50">
        <v>115</v>
      </c>
      <c r="K561" s="49"/>
      <c r="L561" s="152"/>
      <c r="M561" s="55"/>
      <c r="N561" s="49">
        <v>115</v>
      </c>
      <c r="O561" s="50"/>
      <c r="P561" s="50">
        <v>115</v>
      </c>
      <c r="Q561" s="49"/>
      <c r="R561" s="152"/>
      <c r="S561" s="123">
        <v>0</v>
      </c>
      <c r="T561" s="123">
        <v>0</v>
      </c>
      <c r="U561" s="123">
        <v>0</v>
      </c>
      <c r="V561" s="123">
        <v>20</v>
      </c>
      <c r="W561" s="123">
        <v>0</v>
      </c>
      <c r="X561" s="123">
        <v>5</v>
      </c>
      <c r="Y561" s="123">
        <v>40</v>
      </c>
      <c r="Z561" s="123">
        <v>0</v>
      </c>
      <c r="AA561" s="123">
        <v>0</v>
      </c>
      <c r="AB561" s="123">
        <v>0</v>
      </c>
      <c r="AC561" s="123">
        <v>0</v>
      </c>
      <c r="AD561" s="123">
        <v>0</v>
      </c>
      <c r="AE561" s="123">
        <v>0</v>
      </c>
      <c r="AF561" s="123">
        <v>0</v>
      </c>
      <c r="AG561" s="123">
        <v>0</v>
      </c>
      <c r="AH561" s="123">
        <v>0</v>
      </c>
      <c r="AI561" s="123">
        <v>0</v>
      </c>
      <c r="AJ561" s="123">
        <v>5</v>
      </c>
      <c r="AK561" s="123">
        <v>0</v>
      </c>
      <c r="AL561" s="123">
        <v>0</v>
      </c>
      <c r="AM561" s="123">
        <v>10</v>
      </c>
      <c r="AN561" s="123">
        <v>0</v>
      </c>
      <c r="AO561" s="123">
        <v>0</v>
      </c>
      <c r="AP561" s="123">
        <v>5</v>
      </c>
      <c r="AQ561" s="123">
        <v>20</v>
      </c>
      <c r="AR561" s="123">
        <v>0</v>
      </c>
      <c r="AS561" s="123">
        <v>0</v>
      </c>
      <c r="AT561" s="123">
        <v>0</v>
      </c>
      <c r="AU561" s="123">
        <v>0</v>
      </c>
      <c r="AV561" s="123">
        <v>5</v>
      </c>
      <c r="AW561" s="123">
        <v>0</v>
      </c>
      <c r="AX561" s="123">
        <v>0</v>
      </c>
      <c r="AY561" s="123">
        <v>0</v>
      </c>
      <c r="AZ561" s="123">
        <v>0</v>
      </c>
      <c r="BA561" s="123">
        <v>0</v>
      </c>
      <c r="BB561" s="123">
        <v>0</v>
      </c>
      <c r="BC561" s="123">
        <v>0</v>
      </c>
      <c r="BD561" s="123">
        <v>0</v>
      </c>
      <c r="BE561" s="123">
        <v>5</v>
      </c>
      <c r="BF561" s="123">
        <v>0</v>
      </c>
      <c r="BG561" s="123">
        <v>0</v>
      </c>
      <c r="BH561" s="123">
        <v>0</v>
      </c>
      <c r="BI561" s="49"/>
      <c r="BJ561" s="166"/>
      <c r="BK561" s="166"/>
      <c r="BL561" s="166"/>
      <c r="BM561" s="149">
        <v>0</v>
      </c>
    </row>
    <row r="562" spans="2:65" ht="18" hidden="1" customHeight="1" outlineLevel="3">
      <c r="B562" s="166" t="s">
        <v>879</v>
      </c>
      <c r="C562" s="166" t="s">
        <v>1138</v>
      </c>
      <c r="D562" s="166" t="s">
        <v>890</v>
      </c>
      <c r="E562" s="167" t="s">
        <v>891</v>
      </c>
      <c r="F562" s="166"/>
      <c r="G562" s="49"/>
      <c r="H562" s="55">
        <v>185</v>
      </c>
      <c r="I562" s="55"/>
      <c r="J562" s="50">
        <v>185</v>
      </c>
      <c r="K562" s="49"/>
      <c r="L562" s="152"/>
      <c r="M562" s="55"/>
      <c r="N562" s="49">
        <v>185</v>
      </c>
      <c r="O562" s="50"/>
      <c r="P562" s="50">
        <v>185</v>
      </c>
      <c r="Q562" s="49"/>
      <c r="R562" s="152"/>
      <c r="S562" s="123">
        <v>0</v>
      </c>
      <c r="T562" s="123">
        <v>0</v>
      </c>
      <c r="U562" s="123">
        <v>0</v>
      </c>
      <c r="V562" s="123">
        <v>75</v>
      </c>
      <c r="W562" s="123">
        <v>0</v>
      </c>
      <c r="X562" s="123">
        <v>20</v>
      </c>
      <c r="Y562" s="123">
        <v>5</v>
      </c>
      <c r="Z562" s="123">
        <v>0</v>
      </c>
      <c r="AA562" s="123">
        <v>0</v>
      </c>
      <c r="AB562" s="123">
        <v>0</v>
      </c>
      <c r="AC562" s="123">
        <v>0</v>
      </c>
      <c r="AD562" s="123">
        <v>0</v>
      </c>
      <c r="AE562" s="123">
        <v>0</v>
      </c>
      <c r="AF562" s="123">
        <v>0</v>
      </c>
      <c r="AG562" s="123">
        <v>3</v>
      </c>
      <c r="AH562" s="123">
        <v>0</v>
      </c>
      <c r="AI562" s="123">
        <v>0</v>
      </c>
      <c r="AJ562" s="123">
        <v>5</v>
      </c>
      <c r="AK562" s="123">
        <v>0</v>
      </c>
      <c r="AL562" s="123">
        <v>0</v>
      </c>
      <c r="AM562" s="123">
        <v>60</v>
      </c>
      <c r="AN562" s="123">
        <v>0</v>
      </c>
      <c r="AO562" s="123">
        <v>0</v>
      </c>
      <c r="AP562" s="123">
        <v>7</v>
      </c>
      <c r="AQ562" s="123">
        <v>5</v>
      </c>
      <c r="AR562" s="123">
        <v>0</v>
      </c>
      <c r="AS562" s="123">
        <v>0</v>
      </c>
      <c r="AT562" s="123">
        <v>0</v>
      </c>
      <c r="AU562" s="123">
        <v>0</v>
      </c>
      <c r="AV562" s="123">
        <v>5</v>
      </c>
      <c r="AW562" s="123">
        <v>0</v>
      </c>
      <c r="AX562" s="123">
        <v>0</v>
      </c>
      <c r="AY562" s="123">
        <v>0</v>
      </c>
      <c r="AZ562" s="123">
        <v>0</v>
      </c>
      <c r="BA562" s="123">
        <v>0</v>
      </c>
      <c r="BB562" s="123">
        <v>0</v>
      </c>
      <c r="BC562" s="123">
        <v>0</v>
      </c>
      <c r="BD562" s="123">
        <v>0</v>
      </c>
      <c r="BE562" s="123">
        <v>0</v>
      </c>
      <c r="BF562" s="123">
        <v>0</v>
      </c>
      <c r="BG562" s="123">
        <v>0</v>
      </c>
      <c r="BH562" s="123">
        <v>0</v>
      </c>
      <c r="BI562" s="49"/>
      <c r="BJ562" s="166"/>
      <c r="BK562" s="166"/>
      <c r="BL562" s="166"/>
      <c r="BM562" s="149">
        <v>0</v>
      </c>
    </row>
    <row r="563" spans="2:65" ht="18" hidden="1" customHeight="1" outlineLevel="3">
      <c r="B563" s="166" t="s">
        <v>879</v>
      </c>
      <c r="C563" s="166" t="s">
        <v>216</v>
      </c>
      <c r="D563" s="166" t="s">
        <v>1225</v>
      </c>
      <c r="E563" s="167" t="s">
        <v>1226</v>
      </c>
      <c r="F563" s="166"/>
      <c r="G563" s="49"/>
      <c r="H563" s="55">
        <v>0</v>
      </c>
      <c r="I563" s="55"/>
      <c r="J563" s="50">
        <v>0</v>
      </c>
      <c r="K563" s="49"/>
      <c r="L563" s="152"/>
      <c r="M563" s="55"/>
      <c r="N563" s="49">
        <v>0</v>
      </c>
      <c r="O563" s="50"/>
      <c r="P563" s="50">
        <v>0</v>
      </c>
      <c r="Q563" s="49"/>
      <c r="R563" s="152"/>
      <c r="S563" s="123">
        <v>0</v>
      </c>
      <c r="T563" s="123">
        <v>0</v>
      </c>
      <c r="U563" s="123">
        <v>0</v>
      </c>
      <c r="V563" s="123">
        <v>0</v>
      </c>
      <c r="W563" s="123">
        <v>0</v>
      </c>
      <c r="X563" s="123">
        <v>0</v>
      </c>
      <c r="Y563" s="123">
        <v>0</v>
      </c>
      <c r="Z563" s="123">
        <v>0</v>
      </c>
      <c r="AA563" s="123">
        <v>0</v>
      </c>
      <c r="AB563" s="123">
        <v>0</v>
      </c>
      <c r="AC563" s="123">
        <v>0</v>
      </c>
      <c r="AD563" s="123">
        <v>0</v>
      </c>
      <c r="AE563" s="123">
        <v>0</v>
      </c>
      <c r="AF563" s="123">
        <v>0</v>
      </c>
      <c r="AG563" s="123">
        <v>0</v>
      </c>
      <c r="AH563" s="123">
        <v>0</v>
      </c>
      <c r="AI563" s="123">
        <v>0</v>
      </c>
      <c r="AJ563" s="123">
        <v>0</v>
      </c>
      <c r="AK563" s="123">
        <v>0</v>
      </c>
      <c r="AL563" s="123">
        <v>0</v>
      </c>
      <c r="AM563" s="123">
        <v>0</v>
      </c>
      <c r="AN563" s="123">
        <v>0</v>
      </c>
      <c r="AO563" s="123">
        <v>0</v>
      </c>
      <c r="AP563" s="123">
        <v>0</v>
      </c>
      <c r="AQ563" s="123">
        <v>0</v>
      </c>
      <c r="AR563" s="123">
        <v>0</v>
      </c>
      <c r="AS563" s="123">
        <v>0</v>
      </c>
      <c r="AT563" s="123">
        <v>0</v>
      </c>
      <c r="AU563" s="123">
        <v>0</v>
      </c>
      <c r="AV563" s="123">
        <v>0</v>
      </c>
      <c r="AW563" s="123">
        <v>0</v>
      </c>
      <c r="AX563" s="123">
        <v>0</v>
      </c>
      <c r="AY563" s="123">
        <v>0</v>
      </c>
      <c r="AZ563" s="123">
        <v>0</v>
      </c>
      <c r="BA563" s="123">
        <v>0</v>
      </c>
      <c r="BB563" s="123">
        <v>0</v>
      </c>
      <c r="BC563" s="123">
        <v>0</v>
      </c>
      <c r="BD563" s="123">
        <v>0</v>
      </c>
      <c r="BE563" s="123">
        <v>0</v>
      </c>
      <c r="BF563" s="123">
        <v>0</v>
      </c>
      <c r="BG563" s="123">
        <v>0</v>
      </c>
      <c r="BH563" s="123">
        <v>0</v>
      </c>
      <c r="BI563" s="49"/>
      <c r="BJ563" s="166"/>
      <c r="BK563" s="166"/>
      <c r="BL563" s="166"/>
      <c r="BM563" s="149">
        <v>0</v>
      </c>
    </row>
    <row r="564" spans="2:65" ht="18" hidden="1" customHeight="1" outlineLevel="3">
      <c r="B564" s="166" t="s">
        <v>879</v>
      </c>
      <c r="C564" s="166" t="s">
        <v>136</v>
      </c>
      <c r="D564" s="166" t="s">
        <v>1114</v>
      </c>
      <c r="E564" s="167" t="s">
        <v>1115</v>
      </c>
      <c r="F564" s="166"/>
      <c r="G564" s="49"/>
      <c r="H564" s="55">
        <v>0</v>
      </c>
      <c r="I564" s="55"/>
      <c r="J564" s="50">
        <v>0</v>
      </c>
      <c r="K564" s="49"/>
      <c r="L564" s="152"/>
      <c r="M564" s="55"/>
      <c r="N564" s="49">
        <v>0</v>
      </c>
      <c r="O564" s="50"/>
      <c r="P564" s="50">
        <v>0</v>
      </c>
      <c r="Q564" s="49"/>
      <c r="R564" s="152"/>
      <c r="S564" s="123">
        <v>0</v>
      </c>
      <c r="T564" s="123">
        <v>0</v>
      </c>
      <c r="U564" s="123">
        <v>0</v>
      </c>
      <c r="V564" s="123">
        <v>0</v>
      </c>
      <c r="W564" s="123">
        <v>0</v>
      </c>
      <c r="X564" s="123">
        <v>0</v>
      </c>
      <c r="Y564" s="123">
        <v>0</v>
      </c>
      <c r="Z564" s="123">
        <v>0</v>
      </c>
      <c r="AA564" s="123">
        <v>0</v>
      </c>
      <c r="AB564" s="123">
        <v>0</v>
      </c>
      <c r="AC564" s="123">
        <v>0</v>
      </c>
      <c r="AD564" s="123">
        <v>0</v>
      </c>
      <c r="AE564" s="123">
        <v>0</v>
      </c>
      <c r="AF564" s="123">
        <v>0</v>
      </c>
      <c r="AG564" s="123">
        <v>0</v>
      </c>
      <c r="AH564" s="123">
        <v>0</v>
      </c>
      <c r="AI564" s="123">
        <v>0</v>
      </c>
      <c r="AJ564" s="123">
        <v>0</v>
      </c>
      <c r="AK564" s="123">
        <v>0</v>
      </c>
      <c r="AL564" s="123">
        <v>0</v>
      </c>
      <c r="AM564" s="123">
        <v>0</v>
      </c>
      <c r="AN564" s="123">
        <v>0</v>
      </c>
      <c r="AO564" s="123">
        <v>0</v>
      </c>
      <c r="AP564" s="123">
        <v>0</v>
      </c>
      <c r="AQ564" s="123">
        <v>0</v>
      </c>
      <c r="AR564" s="123">
        <v>0</v>
      </c>
      <c r="AS564" s="123">
        <v>0</v>
      </c>
      <c r="AT564" s="123">
        <v>0</v>
      </c>
      <c r="AU564" s="123">
        <v>0</v>
      </c>
      <c r="AV564" s="123">
        <v>0</v>
      </c>
      <c r="AW564" s="123">
        <v>0</v>
      </c>
      <c r="AX564" s="123">
        <v>0</v>
      </c>
      <c r="AY564" s="123">
        <v>0</v>
      </c>
      <c r="AZ564" s="123">
        <v>0</v>
      </c>
      <c r="BA564" s="123">
        <v>0</v>
      </c>
      <c r="BB564" s="123">
        <v>0</v>
      </c>
      <c r="BC564" s="123">
        <v>0</v>
      </c>
      <c r="BD564" s="123">
        <v>0</v>
      </c>
      <c r="BE564" s="123">
        <v>0</v>
      </c>
      <c r="BF564" s="123">
        <v>0</v>
      </c>
      <c r="BG564" s="123">
        <v>0</v>
      </c>
      <c r="BH564" s="123">
        <v>0</v>
      </c>
      <c r="BI564" s="49"/>
      <c r="BJ564" s="166"/>
      <c r="BK564" s="166"/>
      <c r="BL564" s="166"/>
      <c r="BM564" s="149">
        <v>0</v>
      </c>
    </row>
    <row r="565" spans="2:65" ht="18" hidden="1" customHeight="1" outlineLevel="3">
      <c r="B565" s="166" t="s">
        <v>879</v>
      </c>
      <c r="C565" s="166" t="s">
        <v>216</v>
      </c>
      <c r="D565" s="166" t="s">
        <v>1181</v>
      </c>
      <c r="E565" s="167" t="s">
        <v>1182</v>
      </c>
      <c r="F565" s="166"/>
      <c r="G565" s="49"/>
      <c r="H565" s="55">
        <v>110</v>
      </c>
      <c r="I565" s="55"/>
      <c r="J565" s="50">
        <v>110</v>
      </c>
      <c r="K565" s="49"/>
      <c r="L565" s="152"/>
      <c r="M565" s="55"/>
      <c r="N565" s="49">
        <v>110</v>
      </c>
      <c r="O565" s="50"/>
      <c r="P565" s="50">
        <v>110</v>
      </c>
      <c r="Q565" s="49"/>
      <c r="R565" s="152"/>
      <c r="S565" s="123">
        <v>0</v>
      </c>
      <c r="T565" s="123">
        <v>0</v>
      </c>
      <c r="U565" s="123">
        <v>0</v>
      </c>
      <c r="V565" s="123">
        <v>20</v>
      </c>
      <c r="W565" s="123">
        <v>0</v>
      </c>
      <c r="X565" s="123">
        <v>5</v>
      </c>
      <c r="Y565" s="123">
        <v>35</v>
      </c>
      <c r="Z565" s="123">
        <v>0</v>
      </c>
      <c r="AA565" s="123">
        <v>0</v>
      </c>
      <c r="AB565" s="123">
        <v>0</v>
      </c>
      <c r="AC565" s="123">
        <v>0</v>
      </c>
      <c r="AD565" s="123">
        <v>0</v>
      </c>
      <c r="AE565" s="123">
        <v>0</v>
      </c>
      <c r="AF565" s="123">
        <v>0</v>
      </c>
      <c r="AG565" s="123">
        <v>0</v>
      </c>
      <c r="AH565" s="123">
        <v>0</v>
      </c>
      <c r="AI565" s="123">
        <v>0</v>
      </c>
      <c r="AJ565" s="123">
        <v>0</v>
      </c>
      <c r="AK565" s="123">
        <v>0</v>
      </c>
      <c r="AL565" s="123">
        <v>0</v>
      </c>
      <c r="AM565" s="123">
        <v>27</v>
      </c>
      <c r="AN565" s="123">
        <v>0</v>
      </c>
      <c r="AO565" s="123">
        <v>0</v>
      </c>
      <c r="AP565" s="123">
        <v>5</v>
      </c>
      <c r="AQ565" s="123">
        <v>8</v>
      </c>
      <c r="AR565" s="123">
        <v>0</v>
      </c>
      <c r="AS565" s="123">
        <v>0</v>
      </c>
      <c r="AT565" s="123">
        <v>0</v>
      </c>
      <c r="AU565" s="123">
        <v>0</v>
      </c>
      <c r="AV565" s="123">
        <v>5</v>
      </c>
      <c r="AW565" s="123">
        <v>0</v>
      </c>
      <c r="AX565" s="123">
        <v>0</v>
      </c>
      <c r="AY565" s="123">
        <v>0</v>
      </c>
      <c r="AZ565" s="123">
        <v>0</v>
      </c>
      <c r="BA565" s="123">
        <v>0</v>
      </c>
      <c r="BB565" s="123">
        <v>0</v>
      </c>
      <c r="BC565" s="123">
        <v>0</v>
      </c>
      <c r="BD565" s="123">
        <v>0</v>
      </c>
      <c r="BE565" s="123">
        <v>5</v>
      </c>
      <c r="BF565" s="123">
        <v>0</v>
      </c>
      <c r="BG565" s="123">
        <v>0</v>
      </c>
      <c r="BH565" s="123">
        <v>0</v>
      </c>
      <c r="BI565" s="49"/>
      <c r="BJ565" s="166"/>
      <c r="BK565" s="166"/>
      <c r="BL565" s="166"/>
      <c r="BM565" s="149">
        <v>0</v>
      </c>
    </row>
    <row r="566" spans="2:65" ht="18" hidden="1" customHeight="1" outlineLevel="3">
      <c r="B566" s="166" t="s">
        <v>879</v>
      </c>
      <c r="C566" s="166" t="s">
        <v>1227</v>
      </c>
      <c r="D566" s="166" t="s">
        <v>1152</v>
      </c>
      <c r="E566" s="167" t="s">
        <v>1152</v>
      </c>
      <c r="F566" s="166"/>
      <c r="G566" s="49"/>
      <c r="H566" s="55">
        <v>0</v>
      </c>
      <c r="I566" s="55"/>
      <c r="J566" s="50">
        <v>0</v>
      </c>
      <c r="K566" s="49"/>
      <c r="L566" s="152"/>
      <c r="M566" s="55"/>
      <c r="N566" s="49">
        <v>0</v>
      </c>
      <c r="O566" s="50"/>
      <c r="P566" s="50">
        <v>0</v>
      </c>
      <c r="Q566" s="49"/>
      <c r="R566" s="152"/>
      <c r="S566" s="123">
        <v>0</v>
      </c>
      <c r="T566" s="123">
        <v>0</v>
      </c>
      <c r="U566" s="123">
        <v>0</v>
      </c>
      <c r="V566" s="123">
        <v>0</v>
      </c>
      <c r="W566" s="123">
        <v>0</v>
      </c>
      <c r="X566" s="123">
        <v>0</v>
      </c>
      <c r="Y566" s="123">
        <v>0</v>
      </c>
      <c r="Z566" s="123">
        <v>0</v>
      </c>
      <c r="AA566" s="123">
        <v>0</v>
      </c>
      <c r="AB566" s="123">
        <v>0</v>
      </c>
      <c r="AC566" s="123">
        <v>0</v>
      </c>
      <c r="AD566" s="123">
        <v>0</v>
      </c>
      <c r="AE566" s="123">
        <v>0</v>
      </c>
      <c r="AF566" s="123">
        <v>0</v>
      </c>
      <c r="AG566" s="123">
        <v>0</v>
      </c>
      <c r="AH566" s="123">
        <v>0</v>
      </c>
      <c r="AI566" s="123">
        <v>0</v>
      </c>
      <c r="AJ566" s="123">
        <v>0</v>
      </c>
      <c r="AK566" s="123">
        <v>0</v>
      </c>
      <c r="AL566" s="123">
        <v>0</v>
      </c>
      <c r="AM566" s="123">
        <v>0</v>
      </c>
      <c r="AN566" s="123">
        <v>0</v>
      </c>
      <c r="AO566" s="123">
        <v>0</v>
      </c>
      <c r="AP566" s="123">
        <v>0</v>
      </c>
      <c r="AQ566" s="123">
        <v>0</v>
      </c>
      <c r="AR566" s="123">
        <v>0</v>
      </c>
      <c r="AS566" s="123">
        <v>0</v>
      </c>
      <c r="AT566" s="123">
        <v>0</v>
      </c>
      <c r="AU566" s="123">
        <v>0</v>
      </c>
      <c r="AV566" s="123">
        <v>0</v>
      </c>
      <c r="AW566" s="123">
        <v>0</v>
      </c>
      <c r="AX566" s="123">
        <v>0</v>
      </c>
      <c r="AY566" s="123">
        <v>0</v>
      </c>
      <c r="AZ566" s="123">
        <v>0</v>
      </c>
      <c r="BA566" s="123">
        <v>0</v>
      </c>
      <c r="BB566" s="123">
        <v>0</v>
      </c>
      <c r="BC566" s="123">
        <v>0</v>
      </c>
      <c r="BD566" s="123">
        <v>0</v>
      </c>
      <c r="BE566" s="123">
        <v>0</v>
      </c>
      <c r="BF566" s="123">
        <v>0</v>
      </c>
      <c r="BG566" s="123">
        <v>0</v>
      </c>
      <c r="BH566" s="123">
        <v>0</v>
      </c>
      <c r="BI566" s="49"/>
      <c r="BJ566" s="166"/>
      <c r="BK566" s="166"/>
      <c r="BL566" s="166"/>
      <c r="BM566" s="149">
        <v>0</v>
      </c>
    </row>
    <row r="567" spans="2:65" ht="18" hidden="1" customHeight="1" outlineLevel="2">
      <c r="B567" s="158" t="s">
        <v>879</v>
      </c>
      <c r="C567" s="158"/>
      <c r="D567" s="158"/>
      <c r="E567" s="159" t="s">
        <v>892</v>
      </c>
      <c r="F567" s="158"/>
      <c r="G567" s="160"/>
      <c r="H567" s="160">
        <v>1266</v>
      </c>
      <c r="I567" s="160"/>
      <c r="J567" s="160">
        <v>1266</v>
      </c>
      <c r="K567" s="168"/>
      <c r="L567" s="161"/>
      <c r="M567" s="160"/>
      <c r="N567" s="160">
        <v>1266</v>
      </c>
      <c r="O567" s="160"/>
      <c r="P567" s="160">
        <v>1266</v>
      </c>
      <c r="Q567" s="168"/>
      <c r="R567" s="161"/>
      <c r="S567" s="160">
        <v>5</v>
      </c>
      <c r="T567" s="160">
        <v>0</v>
      </c>
      <c r="U567" s="160">
        <v>0</v>
      </c>
      <c r="V567" s="160">
        <v>457</v>
      </c>
      <c r="W567" s="160">
        <v>0</v>
      </c>
      <c r="X567" s="160">
        <v>40</v>
      </c>
      <c r="Y567" s="160">
        <v>234</v>
      </c>
      <c r="Z567" s="160">
        <v>0</v>
      </c>
      <c r="AA567" s="160">
        <v>0</v>
      </c>
      <c r="AB567" s="160">
        <v>0</v>
      </c>
      <c r="AC567" s="160">
        <v>10</v>
      </c>
      <c r="AD567" s="160">
        <v>0</v>
      </c>
      <c r="AE567" s="160">
        <v>0</v>
      </c>
      <c r="AF567" s="160">
        <v>0</v>
      </c>
      <c r="AG567" s="160">
        <v>3</v>
      </c>
      <c r="AH567" s="160">
        <v>0</v>
      </c>
      <c r="AI567" s="160">
        <v>0</v>
      </c>
      <c r="AJ567" s="160">
        <v>35</v>
      </c>
      <c r="AK567" s="160">
        <v>0</v>
      </c>
      <c r="AL567" s="160">
        <v>0</v>
      </c>
      <c r="AM567" s="160">
        <v>332</v>
      </c>
      <c r="AN567" s="160">
        <v>0</v>
      </c>
      <c r="AO567" s="160">
        <v>0</v>
      </c>
      <c r="AP567" s="160">
        <v>32</v>
      </c>
      <c r="AQ567" s="160">
        <v>43</v>
      </c>
      <c r="AR567" s="160">
        <v>0</v>
      </c>
      <c r="AS567" s="160">
        <v>0</v>
      </c>
      <c r="AT567" s="160">
        <v>0</v>
      </c>
      <c r="AU567" s="160">
        <v>0</v>
      </c>
      <c r="AV567" s="160">
        <v>40</v>
      </c>
      <c r="AW567" s="160">
        <v>10</v>
      </c>
      <c r="AX567" s="160">
        <v>0</v>
      </c>
      <c r="AY567" s="160">
        <v>0</v>
      </c>
      <c r="AZ567" s="160">
        <v>0</v>
      </c>
      <c r="BA567" s="160">
        <v>0</v>
      </c>
      <c r="BB567" s="160">
        <v>0</v>
      </c>
      <c r="BC567" s="160">
        <v>0</v>
      </c>
      <c r="BD567" s="160">
        <v>0</v>
      </c>
      <c r="BE567" s="160">
        <v>25</v>
      </c>
      <c r="BF567" s="160">
        <v>0</v>
      </c>
      <c r="BG567" s="160">
        <v>0</v>
      </c>
      <c r="BH567" s="160">
        <v>0</v>
      </c>
      <c r="BI567" s="160"/>
      <c r="BJ567" s="161"/>
      <c r="BK567" s="160"/>
      <c r="BL567" s="161"/>
      <c r="BM567" s="149">
        <v>0</v>
      </c>
    </row>
    <row r="568" spans="2:65" ht="18" customHeight="1" outlineLevel="1" collapsed="1">
      <c r="B568" s="153" t="s">
        <v>879</v>
      </c>
      <c r="C568" s="153"/>
      <c r="D568" s="153" t="s">
        <v>200</v>
      </c>
      <c r="E568" s="153"/>
      <c r="F568" s="153"/>
      <c r="G568" s="154"/>
      <c r="H568" s="154">
        <v>27335</v>
      </c>
      <c r="I568" s="154"/>
      <c r="J568" s="154">
        <v>27335</v>
      </c>
      <c r="K568" s="154"/>
      <c r="L568" s="156"/>
      <c r="M568" s="154"/>
      <c r="N568" s="154">
        <v>27335</v>
      </c>
      <c r="O568" s="154"/>
      <c r="P568" s="154">
        <v>27335</v>
      </c>
      <c r="Q568" s="154"/>
      <c r="R568" s="156"/>
      <c r="S568" s="154">
        <v>109</v>
      </c>
      <c r="T568" s="154">
        <v>0</v>
      </c>
      <c r="U568" s="154">
        <v>0</v>
      </c>
      <c r="V568" s="154">
        <v>10919</v>
      </c>
      <c r="W568" s="154">
        <v>0</v>
      </c>
      <c r="X568" s="154">
        <v>570</v>
      </c>
      <c r="Y568" s="154">
        <v>5148</v>
      </c>
      <c r="Z568" s="154">
        <v>0</v>
      </c>
      <c r="AA568" s="154">
        <v>0</v>
      </c>
      <c r="AB568" s="154">
        <v>0</v>
      </c>
      <c r="AC568" s="154">
        <v>216</v>
      </c>
      <c r="AD568" s="154">
        <v>0</v>
      </c>
      <c r="AE568" s="154">
        <v>205</v>
      </c>
      <c r="AF568" s="154">
        <v>844</v>
      </c>
      <c r="AG568" s="154">
        <v>3</v>
      </c>
      <c r="AH568" s="154">
        <v>0</v>
      </c>
      <c r="AI568" s="154">
        <v>843</v>
      </c>
      <c r="AJ568" s="154">
        <v>1394</v>
      </c>
      <c r="AK568" s="154">
        <v>0</v>
      </c>
      <c r="AL568" s="154">
        <v>0</v>
      </c>
      <c r="AM568" s="154">
        <v>4547</v>
      </c>
      <c r="AN568" s="154">
        <v>0</v>
      </c>
      <c r="AO568" s="154">
        <v>0</v>
      </c>
      <c r="AP568" s="154">
        <v>304</v>
      </c>
      <c r="AQ568" s="154">
        <v>101</v>
      </c>
      <c r="AR568" s="154">
        <v>394</v>
      </c>
      <c r="AS568" s="154">
        <v>0</v>
      </c>
      <c r="AT568" s="154">
        <v>0</v>
      </c>
      <c r="AU568" s="154">
        <v>0</v>
      </c>
      <c r="AV568" s="154">
        <v>790</v>
      </c>
      <c r="AW568" s="154">
        <v>35</v>
      </c>
      <c r="AX568" s="154">
        <v>3</v>
      </c>
      <c r="AY568" s="154">
        <v>3</v>
      </c>
      <c r="AZ568" s="154">
        <v>261</v>
      </c>
      <c r="BA568" s="154">
        <v>367</v>
      </c>
      <c r="BB568" s="154">
        <v>0</v>
      </c>
      <c r="BC568" s="154">
        <v>0</v>
      </c>
      <c r="BD568" s="154">
        <v>0</v>
      </c>
      <c r="BE568" s="154">
        <v>279</v>
      </c>
      <c r="BF568" s="154">
        <v>0</v>
      </c>
      <c r="BG568" s="154">
        <v>0</v>
      </c>
      <c r="BH568" s="154">
        <v>0</v>
      </c>
      <c r="BI568" s="189"/>
      <c r="BJ568" s="190"/>
      <c r="BK568" s="189"/>
      <c r="BL568" s="190"/>
      <c r="BM568" s="149">
        <v>0</v>
      </c>
    </row>
    <row r="569" spans="2:65" ht="18" hidden="1" customHeight="1" outlineLevel="3">
      <c r="B569" s="150" t="s">
        <v>893</v>
      </c>
      <c r="C569" s="150" t="s">
        <v>1228</v>
      </c>
      <c r="D569" s="150" t="s">
        <v>276</v>
      </c>
      <c r="E569" s="151" t="s">
        <v>33</v>
      </c>
      <c r="F569" s="150" t="s">
        <v>138</v>
      </c>
      <c r="G569" s="49"/>
      <c r="H569" s="55">
        <v>4541</v>
      </c>
      <c r="I569" s="55"/>
      <c r="J569" s="50">
        <v>4541</v>
      </c>
      <c r="K569" s="49"/>
      <c r="L569" s="152"/>
      <c r="M569" s="55"/>
      <c r="N569" s="49">
        <v>4541</v>
      </c>
      <c r="O569" s="50"/>
      <c r="P569" s="50">
        <v>4541</v>
      </c>
      <c r="Q569" s="49"/>
      <c r="R569" s="152"/>
      <c r="S569" s="123">
        <v>0</v>
      </c>
      <c r="T569" s="123">
        <v>0</v>
      </c>
      <c r="U569" s="123">
        <v>0</v>
      </c>
      <c r="V569" s="123">
        <v>1496</v>
      </c>
      <c r="W569" s="123">
        <v>0</v>
      </c>
      <c r="X569" s="123">
        <v>213</v>
      </c>
      <c r="Y569" s="123">
        <v>1281</v>
      </c>
      <c r="Z569" s="123">
        <v>0</v>
      </c>
      <c r="AA569" s="123">
        <v>0</v>
      </c>
      <c r="AB569" s="123">
        <v>0</v>
      </c>
      <c r="AC569" s="123">
        <v>44</v>
      </c>
      <c r="AD569" s="123">
        <v>0</v>
      </c>
      <c r="AE569" s="123">
        <v>20</v>
      </c>
      <c r="AF569" s="123">
        <v>158</v>
      </c>
      <c r="AG569" s="123">
        <v>0</v>
      </c>
      <c r="AH569" s="123">
        <v>0</v>
      </c>
      <c r="AI569" s="123">
        <v>158</v>
      </c>
      <c r="AJ569" s="123">
        <v>218</v>
      </c>
      <c r="AK569" s="123">
        <v>0</v>
      </c>
      <c r="AL569" s="123">
        <v>0</v>
      </c>
      <c r="AM569" s="123">
        <v>591</v>
      </c>
      <c r="AN569" s="123">
        <v>0</v>
      </c>
      <c r="AO569" s="123">
        <v>0</v>
      </c>
      <c r="AP569" s="123">
        <v>37</v>
      </c>
      <c r="AQ569" s="123">
        <v>0</v>
      </c>
      <c r="AR569" s="123">
        <v>79</v>
      </c>
      <c r="AS569" s="123">
        <v>0</v>
      </c>
      <c r="AT569" s="123">
        <v>0</v>
      </c>
      <c r="AU569" s="123">
        <v>0</v>
      </c>
      <c r="AV569" s="123">
        <v>0</v>
      </c>
      <c r="AW569" s="123">
        <v>7</v>
      </c>
      <c r="AX569" s="123">
        <v>0</v>
      </c>
      <c r="AY569" s="123">
        <v>0</v>
      </c>
      <c r="AZ569" s="123">
        <v>109</v>
      </c>
      <c r="BA569" s="123">
        <v>93</v>
      </c>
      <c r="BB569" s="123">
        <v>0</v>
      </c>
      <c r="BC569" s="123">
        <v>0</v>
      </c>
      <c r="BD569" s="123">
        <v>0</v>
      </c>
      <c r="BE569" s="123">
        <v>37</v>
      </c>
      <c r="BF569" s="123">
        <v>0</v>
      </c>
      <c r="BG569" s="123">
        <v>0</v>
      </c>
      <c r="BH569" s="123">
        <v>0</v>
      </c>
      <c r="BI569" s="49"/>
      <c r="BJ569" s="152"/>
      <c r="BK569" s="49"/>
      <c r="BL569" s="152"/>
      <c r="BM569" s="149">
        <v>0</v>
      </c>
    </row>
    <row r="570" spans="2:65" ht="18" hidden="1" customHeight="1" outlineLevel="3">
      <c r="B570" s="166" t="s">
        <v>893</v>
      </c>
      <c r="C570" s="166" t="s">
        <v>134</v>
      </c>
      <c r="D570" s="166" t="s">
        <v>344</v>
      </c>
      <c r="E570" s="167" t="s">
        <v>17</v>
      </c>
      <c r="F570" s="166" t="s">
        <v>135</v>
      </c>
      <c r="G570" s="49"/>
      <c r="H570" s="55">
        <v>6330</v>
      </c>
      <c r="I570" s="55"/>
      <c r="J570" s="50">
        <v>6330</v>
      </c>
      <c r="K570" s="49"/>
      <c r="L570" s="152"/>
      <c r="M570" s="55"/>
      <c r="N570" s="49">
        <v>6330</v>
      </c>
      <c r="O570" s="50"/>
      <c r="P570" s="50">
        <v>6330</v>
      </c>
      <c r="Q570" s="49"/>
      <c r="R570" s="152"/>
      <c r="S570" s="123">
        <v>25</v>
      </c>
      <c r="T570" s="123">
        <v>0</v>
      </c>
      <c r="U570" s="123">
        <v>0</v>
      </c>
      <c r="V570" s="123">
        <v>1702</v>
      </c>
      <c r="W570" s="123">
        <v>0</v>
      </c>
      <c r="X570" s="123">
        <v>262</v>
      </c>
      <c r="Y570" s="123">
        <v>2201</v>
      </c>
      <c r="Z570" s="123">
        <v>0</v>
      </c>
      <c r="AA570" s="123">
        <v>0</v>
      </c>
      <c r="AB570" s="123">
        <v>0</v>
      </c>
      <c r="AC570" s="123">
        <v>53</v>
      </c>
      <c r="AD570" s="123">
        <v>0</v>
      </c>
      <c r="AE570" s="123">
        <v>98</v>
      </c>
      <c r="AF570" s="123">
        <v>211</v>
      </c>
      <c r="AG570" s="123">
        <v>0</v>
      </c>
      <c r="AH570" s="123">
        <v>0</v>
      </c>
      <c r="AI570" s="123">
        <v>196</v>
      </c>
      <c r="AJ570" s="123">
        <v>56</v>
      </c>
      <c r="AK570" s="123">
        <v>0</v>
      </c>
      <c r="AL570" s="123">
        <v>0</v>
      </c>
      <c r="AM570" s="123">
        <v>870</v>
      </c>
      <c r="AN570" s="123">
        <v>0</v>
      </c>
      <c r="AO570" s="123">
        <v>0</v>
      </c>
      <c r="AP570" s="123">
        <v>50</v>
      </c>
      <c r="AQ570" s="123">
        <v>3</v>
      </c>
      <c r="AR570" s="123">
        <v>94</v>
      </c>
      <c r="AS570" s="123">
        <v>0</v>
      </c>
      <c r="AT570" s="123">
        <v>0</v>
      </c>
      <c r="AU570" s="123">
        <v>0</v>
      </c>
      <c r="AV570" s="123">
        <v>215</v>
      </c>
      <c r="AW570" s="123">
        <v>14</v>
      </c>
      <c r="AX570" s="123">
        <v>4</v>
      </c>
      <c r="AY570" s="123">
        <v>4</v>
      </c>
      <c r="AZ570" s="123">
        <v>145</v>
      </c>
      <c r="BA570" s="123">
        <v>124</v>
      </c>
      <c r="BB570" s="123">
        <v>0</v>
      </c>
      <c r="BC570" s="123">
        <v>0</v>
      </c>
      <c r="BD570" s="123">
        <v>0</v>
      </c>
      <c r="BE570" s="123">
        <v>3</v>
      </c>
      <c r="BF570" s="123">
        <v>0</v>
      </c>
      <c r="BG570" s="123">
        <v>0</v>
      </c>
      <c r="BH570" s="123">
        <v>0</v>
      </c>
      <c r="BI570" s="49"/>
      <c r="BJ570" s="166"/>
      <c r="BK570" s="166"/>
      <c r="BL570" s="166"/>
      <c r="BM570" s="149">
        <v>0</v>
      </c>
    </row>
    <row r="571" spans="2:65" ht="18" hidden="1" customHeight="1" outlineLevel="3">
      <c r="B571" s="166" t="s">
        <v>893</v>
      </c>
      <c r="C571" s="166" t="s">
        <v>139</v>
      </c>
      <c r="D571" s="166" t="s">
        <v>273</v>
      </c>
      <c r="E571" s="167" t="s">
        <v>20</v>
      </c>
      <c r="F571" s="166" t="s">
        <v>140</v>
      </c>
      <c r="G571" s="49"/>
      <c r="H571" s="55">
        <v>2862</v>
      </c>
      <c r="I571" s="55"/>
      <c r="J571" s="50">
        <v>2862</v>
      </c>
      <c r="K571" s="49"/>
      <c r="L571" s="152"/>
      <c r="M571" s="55"/>
      <c r="N571" s="49">
        <v>2862</v>
      </c>
      <c r="O571" s="50"/>
      <c r="P571" s="50">
        <v>2862</v>
      </c>
      <c r="Q571" s="49"/>
      <c r="R571" s="152"/>
      <c r="S571" s="123">
        <v>7</v>
      </c>
      <c r="T571" s="123">
        <v>0</v>
      </c>
      <c r="U571" s="123">
        <v>0</v>
      </c>
      <c r="V571" s="123">
        <v>1037</v>
      </c>
      <c r="W571" s="123">
        <v>0</v>
      </c>
      <c r="X571" s="123">
        <v>3</v>
      </c>
      <c r="Y571" s="123">
        <v>632</v>
      </c>
      <c r="Z571" s="123">
        <v>0</v>
      </c>
      <c r="AA571" s="123">
        <v>0</v>
      </c>
      <c r="AB571" s="123">
        <v>0</v>
      </c>
      <c r="AC571" s="123">
        <v>14</v>
      </c>
      <c r="AD571" s="123">
        <v>0</v>
      </c>
      <c r="AE571" s="123">
        <v>4</v>
      </c>
      <c r="AF571" s="123">
        <v>105</v>
      </c>
      <c r="AG571" s="123">
        <v>0</v>
      </c>
      <c r="AH571" s="123">
        <v>0</v>
      </c>
      <c r="AI571" s="123">
        <v>95</v>
      </c>
      <c r="AJ571" s="123">
        <v>171</v>
      </c>
      <c r="AK571" s="123">
        <v>0</v>
      </c>
      <c r="AL571" s="123">
        <v>0</v>
      </c>
      <c r="AM571" s="123">
        <v>515</v>
      </c>
      <c r="AN571" s="123">
        <v>0</v>
      </c>
      <c r="AO571" s="123">
        <v>0</v>
      </c>
      <c r="AP571" s="123">
        <v>24</v>
      </c>
      <c r="AQ571" s="123">
        <v>0</v>
      </c>
      <c r="AR571" s="123">
        <v>47</v>
      </c>
      <c r="AS571" s="123">
        <v>0</v>
      </c>
      <c r="AT571" s="123">
        <v>0</v>
      </c>
      <c r="AU571" s="123">
        <v>0</v>
      </c>
      <c r="AV571" s="123">
        <v>40</v>
      </c>
      <c r="AW571" s="123">
        <v>4</v>
      </c>
      <c r="AX571" s="123">
        <v>0</v>
      </c>
      <c r="AY571" s="123">
        <v>0</v>
      </c>
      <c r="AZ571" s="123">
        <v>72</v>
      </c>
      <c r="BA571" s="123">
        <v>61</v>
      </c>
      <c r="BB571" s="123">
        <v>0</v>
      </c>
      <c r="BC571" s="123">
        <v>0</v>
      </c>
      <c r="BD571" s="123">
        <v>0</v>
      </c>
      <c r="BE571" s="123">
        <v>31</v>
      </c>
      <c r="BF571" s="123">
        <v>0</v>
      </c>
      <c r="BG571" s="123">
        <v>0</v>
      </c>
      <c r="BH571" s="123">
        <v>0</v>
      </c>
      <c r="BI571" s="49"/>
      <c r="BJ571" s="166"/>
      <c r="BK571" s="166"/>
      <c r="BL571" s="166"/>
      <c r="BM571" s="149">
        <v>0</v>
      </c>
    </row>
    <row r="572" spans="2:65" ht="18" hidden="1" customHeight="1" outlineLevel="3">
      <c r="B572" s="166" t="s">
        <v>893</v>
      </c>
      <c r="C572" s="166" t="s">
        <v>217</v>
      </c>
      <c r="D572" s="166" t="s">
        <v>275</v>
      </c>
      <c r="E572" s="167" t="s">
        <v>19</v>
      </c>
      <c r="F572" s="166" t="s">
        <v>141</v>
      </c>
      <c r="G572" s="49"/>
      <c r="H572" s="55">
        <v>8077</v>
      </c>
      <c r="I572" s="55"/>
      <c r="J572" s="50">
        <v>8077</v>
      </c>
      <c r="K572" s="49"/>
      <c r="L572" s="152"/>
      <c r="M572" s="55"/>
      <c r="N572" s="49">
        <v>8077</v>
      </c>
      <c r="O572" s="50"/>
      <c r="P572" s="50">
        <v>8077</v>
      </c>
      <c r="Q572" s="49"/>
      <c r="R572" s="152"/>
      <c r="S572" s="123">
        <v>33</v>
      </c>
      <c r="T572" s="123">
        <v>0</v>
      </c>
      <c r="U572" s="123">
        <v>0</v>
      </c>
      <c r="V572" s="123">
        <v>3035</v>
      </c>
      <c r="W572" s="123">
        <v>0</v>
      </c>
      <c r="X572" s="123">
        <v>200</v>
      </c>
      <c r="Y572" s="123">
        <v>1293</v>
      </c>
      <c r="Z572" s="123">
        <v>0</v>
      </c>
      <c r="AA572" s="123">
        <v>0</v>
      </c>
      <c r="AB572" s="123">
        <v>0</v>
      </c>
      <c r="AC572" s="123">
        <v>65</v>
      </c>
      <c r="AD572" s="123">
        <v>0</v>
      </c>
      <c r="AE572" s="123">
        <v>98</v>
      </c>
      <c r="AF572" s="123">
        <v>246</v>
      </c>
      <c r="AG572" s="123">
        <v>5</v>
      </c>
      <c r="AH572" s="123">
        <v>0</v>
      </c>
      <c r="AI572" s="123">
        <v>237</v>
      </c>
      <c r="AJ572" s="123">
        <v>353</v>
      </c>
      <c r="AK572" s="123">
        <v>0</v>
      </c>
      <c r="AL572" s="123">
        <v>0</v>
      </c>
      <c r="AM572" s="123">
        <v>1387</v>
      </c>
      <c r="AN572" s="123">
        <v>0</v>
      </c>
      <c r="AO572" s="123">
        <v>0</v>
      </c>
      <c r="AP572" s="123">
        <v>52</v>
      </c>
      <c r="AQ572" s="123">
        <v>6</v>
      </c>
      <c r="AR572" s="123">
        <v>110</v>
      </c>
      <c r="AS572" s="123">
        <v>0</v>
      </c>
      <c r="AT572" s="123">
        <v>0</v>
      </c>
      <c r="AU572" s="123">
        <v>0</v>
      </c>
      <c r="AV572" s="123">
        <v>677</v>
      </c>
      <c r="AW572" s="123">
        <v>10</v>
      </c>
      <c r="AX572" s="123">
        <v>0</v>
      </c>
      <c r="AY572" s="123">
        <v>0</v>
      </c>
      <c r="AZ572" s="123">
        <v>100</v>
      </c>
      <c r="BA572" s="123">
        <v>100</v>
      </c>
      <c r="BB572" s="123">
        <v>0</v>
      </c>
      <c r="BC572" s="123">
        <v>0</v>
      </c>
      <c r="BD572" s="123">
        <v>0</v>
      </c>
      <c r="BE572" s="123">
        <v>70</v>
      </c>
      <c r="BF572" s="123">
        <v>0</v>
      </c>
      <c r="BG572" s="123">
        <v>0</v>
      </c>
      <c r="BH572" s="123">
        <v>0</v>
      </c>
      <c r="BI572" s="49"/>
      <c r="BJ572" s="166"/>
      <c r="BK572" s="166"/>
      <c r="BL572" s="166"/>
      <c r="BM572" s="149">
        <v>0</v>
      </c>
    </row>
    <row r="573" spans="2:65" ht="18" hidden="1" customHeight="1" outlineLevel="3">
      <c r="B573" s="166" t="s">
        <v>893</v>
      </c>
      <c r="C573" s="166" t="s">
        <v>1229</v>
      </c>
      <c r="D573" s="166" t="s">
        <v>297</v>
      </c>
      <c r="E573" s="167" t="s">
        <v>298</v>
      </c>
      <c r="F573" s="166" t="s">
        <v>142</v>
      </c>
      <c r="G573" s="49"/>
      <c r="H573" s="55">
        <v>2739</v>
      </c>
      <c r="I573" s="55"/>
      <c r="J573" s="50">
        <v>2739</v>
      </c>
      <c r="K573" s="49"/>
      <c r="L573" s="152"/>
      <c r="M573" s="55"/>
      <c r="N573" s="49">
        <v>2739</v>
      </c>
      <c r="O573" s="50"/>
      <c r="P573" s="50">
        <v>2739</v>
      </c>
      <c r="Q573" s="49"/>
      <c r="R573" s="152"/>
      <c r="S573" s="123">
        <v>7</v>
      </c>
      <c r="T573" s="123">
        <v>0</v>
      </c>
      <c r="U573" s="123">
        <v>0</v>
      </c>
      <c r="V573" s="123">
        <v>1170</v>
      </c>
      <c r="W573" s="123">
        <v>0</v>
      </c>
      <c r="X573" s="123">
        <v>202</v>
      </c>
      <c r="Y573" s="123">
        <v>33</v>
      </c>
      <c r="Z573" s="123">
        <v>0</v>
      </c>
      <c r="AA573" s="123">
        <v>0</v>
      </c>
      <c r="AB573" s="123">
        <v>0</v>
      </c>
      <c r="AC573" s="123">
        <v>22</v>
      </c>
      <c r="AD573" s="123">
        <v>0</v>
      </c>
      <c r="AE573" s="123">
        <v>7</v>
      </c>
      <c r="AF573" s="123">
        <v>91</v>
      </c>
      <c r="AG573" s="123">
        <v>0</v>
      </c>
      <c r="AH573" s="123">
        <v>0</v>
      </c>
      <c r="AI573" s="123">
        <v>79</v>
      </c>
      <c r="AJ573" s="123">
        <v>185</v>
      </c>
      <c r="AK573" s="123">
        <v>0</v>
      </c>
      <c r="AL573" s="123">
        <v>0</v>
      </c>
      <c r="AM573" s="123">
        <v>623</v>
      </c>
      <c r="AN573" s="123">
        <v>0</v>
      </c>
      <c r="AO573" s="123">
        <v>0</v>
      </c>
      <c r="AP573" s="123">
        <v>15</v>
      </c>
      <c r="AQ573" s="123">
        <v>2</v>
      </c>
      <c r="AR573" s="123">
        <v>31</v>
      </c>
      <c r="AS573" s="123">
        <v>0</v>
      </c>
      <c r="AT573" s="123">
        <v>0</v>
      </c>
      <c r="AU573" s="123">
        <v>0</v>
      </c>
      <c r="AV573" s="123">
        <v>131</v>
      </c>
      <c r="AW573" s="123">
        <v>3</v>
      </c>
      <c r="AX573" s="123">
        <v>0</v>
      </c>
      <c r="AY573" s="123">
        <v>0</v>
      </c>
      <c r="AZ573" s="123">
        <v>62</v>
      </c>
      <c r="BA573" s="123">
        <v>58</v>
      </c>
      <c r="BB573" s="123">
        <v>0</v>
      </c>
      <c r="BC573" s="123">
        <v>0</v>
      </c>
      <c r="BD573" s="123">
        <v>0</v>
      </c>
      <c r="BE573" s="123">
        <v>18</v>
      </c>
      <c r="BF573" s="123">
        <v>0</v>
      </c>
      <c r="BG573" s="123">
        <v>0</v>
      </c>
      <c r="BH573" s="123">
        <v>0</v>
      </c>
      <c r="BI573" s="49"/>
      <c r="BJ573" s="166"/>
      <c r="BK573" s="166"/>
      <c r="BL573" s="166"/>
      <c r="BM573" s="149">
        <v>0</v>
      </c>
    </row>
    <row r="574" spans="2:65" ht="18" hidden="1" customHeight="1" outlineLevel="3">
      <c r="B574" s="166" t="s">
        <v>893</v>
      </c>
      <c r="C574" s="166" t="s">
        <v>1229</v>
      </c>
      <c r="D574" s="166" t="s">
        <v>274</v>
      </c>
      <c r="E574" s="167" t="s">
        <v>299</v>
      </c>
      <c r="F574" s="166" t="s">
        <v>142</v>
      </c>
      <c r="G574" s="49"/>
      <c r="H574" s="55">
        <v>1680</v>
      </c>
      <c r="I574" s="55"/>
      <c r="J574" s="50">
        <v>1680</v>
      </c>
      <c r="K574" s="49"/>
      <c r="L574" s="152"/>
      <c r="M574" s="55"/>
      <c r="N574" s="49">
        <v>1680</v>
      </c>
      <c r="O574" s="50"/>
      <c r="P574" s="50">
        <v>1680</v>
      </c>
      <c r="Q574" s="49"/>
      <c r="R574" s="152"/>
      <c r="S574" s="123">
        <v>6</v>
      </c>
      <c r="T574" s="123">
        <v>0</v>
      </c>
      <c r="U574" s="123">
        <v>0</v>
      </c>
      <c r="V574" s="123">
        <v>750</v>
      </c>
      <c r="W574" s="123">
        <v>0</v>
      </c>
      <c r="X574" s="123">
        <v>118</v>
      </c>
      <c r="Y574" s="123">
        <v>0</v>
      </c>
      <c r="Z574" s="123">
        <v>0</v>
      </c>
      <c r="AA574" s="123">
        <v>0</v>
      </c>
      <c r="AB574" s="123">
        <v>0</v>
      </c>
      <c r="AC574" s="123">
        <v>15</v>
      </c>
      <c r="AD574" s="123">
        <v>0</v>
      </c>
      <c r="AE574" s="123">
        <v>5</v>
      </c>
      <c r="AF574" s="123">
        <v>50</v>
      </c>
      <c r="AG574" s="123">
        <v>0</v>
      </c>
      <c r="AH574" s="123">
        <v>0</v>
      </c>
      <c r="AI574" s="123">
        <v>53</v>
      </c>
      <c r="AJ574" s="123">
        <v>66</v>
      </c>
      <c r="AK574" s="123">
        <v>0</v>
      </c>
      <c r="AL574" s="123">
        <v>0</v>
      </c>
      <c r="AM574" s="123">
        <v>441</v>
      </c>
      <c r="AN574" s="123">
        <v>0</v>
      </c>
      <c r="AO574" s="123">
        <v>0</v>
      </c>
      <c r="AP574" s="123">
        <v>12</v>
      </c>
      <c r="AQ574" s="123">
        <v>1</v>
      </c>
      <c r="AR574" s="123">
        <v>31</v>
      </c>
      <c r="AS574" s="123">
        <v>0</v>
      </c>
      <c r="AT574" s="123">
        <v>0</v>
      </c>
      <c r="AU574" s="123">
        <v>0</v>
      </c>
      <c r="AV574" s="123">
        <v>37</v>
      </c>
      <c r="AW574" s="123">
        <v>2</v>
      </c>
      <c r="AX574" s="123">
        <v>0</v>
      </c>
      <c r="AY574" s="123">
        <v>0</v>
      </c>
      <c r="AZ574" s="123">
        <v>41</v>
      </c>
      <c r="BA574" s="123">
        <v>36</v>
      </c>
      <c r="BB574" s="123">
        <v>0</v>
      </c>
      <c r="BC574" s="123">
        <v>0</v>
      </c>
      <c r="BD574" s="123">
        <v>0</v>
      </c>
      <c r="BE574" s="123">
        <v>16</v>
      </c>
      <c r="BF574" s="123">
        <v>0</v>
      </c>
      <c r="BG574" s="123">
        <v>0</v>
      </c>
      <c r="BH574" s="123">
        <v>0</v>
      </c>
      <c r="BI574" s="49"/>
      <c r="BJ574" s="166"/>
      <c r="BK574" s="166"/>
      <c r="BL574" s="166"/>
      <c r="BM574" s="149">
        <v>0</v>
      </c>
    </row>
    <row r="575" spans="2:65" ht="18" hidden="1" customHeight="1" outlineLevel="3">
      <c r="B575" s="166" t="s">
        <v>893</v>
      </c>
      <c r="C575" s="166" t="s">
        <v>630</v>
      </c>
      <c r="D575" s="166" t="s">
        <v>278</v>
      </c>
      <c r="E575" s="167" t="s">
        <v>66</v>
      </c>
      <c r="F575" s="166" t="s">
        <v>894</v>
      </c>
      <c r="G575" s="49"/>
      <c r="H575" s="55">
        <v>5559</v>
      </c>
      <c r="I575" s="55"/>
      <c r="J575" s="50">
        <v>5559</v>
      </c>
      <c r="K575" s="49"/>
      <c r="L575" s="152"/>
      <c r="M575" s="55"/>
      <c r="N575" s="49">
        <v>5559</v>
      </c>
      <c r="O575" s="50"/>
      <c r="P575" s="50">
        <v>5559</v>
      </c>
      <c r="Q575" s="49"/>
      <c r="R575" s="152"/>
      <c r="S575" s="123">
        <v>63</v>
      </c>
      <c r="T575" s="123">
        <v>0</v>
      </c>
      <c r="U575" s="123">
        <v>0</v>
      </c>
      <c r="V575" s="123">
        <v>2496</v>
      </c>
      <c r="W575" s="123">
        <v>0</v>
      </c>
      <c r="X575" s="123">
        <v>130</v>
      </c>
      <c r="Y575" s="123">
        <v>54</v>
      </c>
      <c r="Z575" s="123">
        <v>0</v>
      </c>
      <c r="AA575" s="123">
        <v>0</v>
      </c>
      <c r="AB575" s="123">
        <v>0</v>
      </c>
      <c r="AC575" s="123">
        <v>40</v>
      </c>
      <c r="AD575" s="123">
        <v>0</v>
      </c>
      <c r="AE575" s="123">
        <v>54</v>
      </c>
      <c r="AF575" s="123">
        <v>158</v>
      </c>
      <c r="AG575" s="123">
        <v>0</v>
      </c>
      <c r="AH575" s="123">
        <v>0</v>
      </c>
      <c r="AI575" s="123">
        <v>330</v>
      </c>
      <c r="AJ575" s="123">
        <v>634</v>
      </c>
      <c r="AK575" s="123">
        <v>0</v>
      </c>
      <c r="AL575" s="123">
        <v>0</v>
      </c>
      <c r="AM575" s="123">
        <v>928</v>
      </c>
      <c r="AN575" s="123">
        <v>0</v>
      </c>
      <c r="AO575" s="123">
        <v>0</v>
      </c>
      <c r="AP575" s="123">
        <v>50</v>
      </c>
      <c r="AQ575" s="123">
        <v>4</v>
      </c>
      <c r="AR575" s="123">
        <v>156</v>
      </c>
      <c r="AS575" s="123">
        <v>0</v>
      </c>
      <c r="AT575" s="123">
        <v>0</v>
      </c>
      <c r="AU575" s="123">
        <v>0</v>
      </c>
      <c r="AV575" s="123">
        <v>176</v>
      </c>
      <c r="AW575" s="123">
        <v>7</v>
      </c>
      <c r="AX575" s="123">
        <v>0</v>
      </c>
      <c r="AY575" s="123">
        <v>0</v>
      </c>
      <c r="AZ575" s="123">
        <v>118</v>
      </c>
      <c r="BA575" s="123">
        <v>108</v>
      </c>
      <c r="BB575" s="123">
        <v>0</v>
      </c>
      <c r="BC575" s="123">
        <v>0</v>
      </c>
      <c r="BD575" s="123">
        <v>0</v>
      </c>
      <c r="BE575" s="123">
        <v>53</v>
      </c>
      <c r="BF575" s="123">
        <v>0</v>
      </c>
      <c r="BG575" s="123">
        <v>0</v>
      </c>
      <c r="BH575" s="123">
        <v>0</v>
      </c>
      <c r="BI575" s="49"/>
      <c r="BJ575" s="166"/>
      <c r="BK575" s="166"/>
      <c r="BL575" s="166"/>
      <c r="BM575" s="149">
        <v>0</v>
      </c>
    </row>
    <row r="576" spans="2:65" ht="18" hidden="1" customHeight="1" outlineLevel="3">
      <c r="B576" s="166" t="s">
        <v>893</v>
      </c>
      <c r="C576" s="166" t="s">
        <v>1230</v>
      </c>
      <c r="D576" s="166" t="s">
        <v>279</v>
      </c>
      <c r="E576" s="167" t="s">
        <v>18</v>
      </c>
      <c r="F576" s="166" t="s">
        <v>894</v>
      </c>
      <c r="G576" s="49"/>
      <c r="H576" s="55">
        <v>2087</v>
      </c>
      <c r="I576" s="55"/>
      <c r="J576" s="50">
        <v>2087</v>
      </c>
      <c r="K576" s="49"/>
      <c r="L576" s="152"/>
      <c r="M576" s="55"/>
      <c r="N576" s="49">
        <v>2087</v>
      </c>
      <c r="O576" s="50"/>
      <c r="P576" s="50">
        <v>2087</v>
      </c>
      <c r="Q576" s="49"/>
      <c r="R576" s="152"/>
      <c r="S576" s="123">
        <v>12</v>
      </c>
      <c r="T576" s="123">
        <v>0</v>
      </c>
      <c r="U576" s="123">
        <v>0</v>
      </c>
      <c r="V576" s="123">
        <v>796</v>
      </c>
      <c r="W576" s="123">
        <v>0</v>
      </c>
      <c r="X576" s="123">
        <v>100</v>
      </c>
      <c r="Y576" s="123">
        <v>320</v>
      </c>
      <c r="Z576" s="123">
        <v>0</v>
      </c>
      <c r="AA576" s="123">
        <v>0</v>
      </c>
      <c r="AB576" s="123">
        <v>0</v>
      </c>
      <c r="AC576" s="123">
        <v>43</v>
      </c>
      <c r="AD576" s="123">
        <v>0</v>
      </c>
      <c r="AE576" s="123">
        <v>0</v>
      </c>
      <c r="AF576" s="123">
        <v>88</v>
      </c>
      <c r="AG576" s="123">
        <v>0</v>
      </c>
      <c r="AH576" s="123">
        <v>0</v>
      </c>
      <c r="AI576" s="123">
        <v>114</v>
      </c>
      <c r="AJ576" s="123">
        <v>73</v>
      </c>
      <c r="AK576" s="123">
        <v>0</v>
      </c>
      <c r="AL576" s="123">
        <v>0</v>
      </c>
      <c r="AM576" s="123">
        <v>336</v>
      </c>
      <c r="AN576" s="123">
        <v>0</v>
      </c>
      <c r="AO576" s="123">
        <v>0</v>
      </c>
      <c r="AP576" s="123">
        <v>23</v>
      </c>
      <c r="AQ576" s="123">
        <v>0</v>
      </c>
      <c r="AR576" s="123">
        <v>68</v>
      </c>
      <c r="AS576" s="123">
        <v>0</v>
      </c>
      <c r="AT576" s="123">
        <v>0</v>
      </c>
      <c r="AU576" s="123">
        <v>0</v>
      </c>
      <c r="AV576" s="123">
        <v>0</v>
      </c>
      <c r="AW576" s="123">
        <v>3</v>
      </c>
      <c r="AX576" s="123">
        <v>0</v>
      </c>
      <c r="AY576" s="123">
        <v>0</v>
      </c>
      <c r="AZ576" s="123">
        <v>47</v>
      </c>
      <c r="BA576" s="123">
        <v>41</v>
      </c>
      <c r="BB576" s="123">
        <v>0</v>
      </c>
      <c r="BC576" s="123">
        <v>0</v>
      </c>
      <c r="BD576" s="123">
        <v>0</v>
      </c>
      <c r="BE576" s="123">
        <v>23</v>
      </c>
      <c r="BF576" s="123">
        <v>0</v>
      </c>
      <c r="BG576" s="123">
        <v>0</v>
      </c>
      <c r="BH576" s="123">
        <v>0</v>
      </c>
      <c r="BI576" s="49"/>
      <c r="BJ576" s="166"/>
      <c r="BK576" s="166"/>
      <c r="BL576" s="166"/>
      <c r="BM576" s="149">
        <v>0</v>
      </c>
    </row>
    <row r="577" spans="2:65" ht="18" hidden="1" customHeight="1" outlineLevel="3">
      <c r="B577" s="166" t="s">
        <v>893</v>
      </c>
      <c r="C577" s="166" t="s">
        <v>1228</v>
      </c>
      <c r="D577" s="166" t="s">
        <v>277</v>
      </c>
      <c r="E577" s="167" t="s">
        <v>197</v>
      </c>
      <c r="F577" s="166" t="s">
        <v>895</v>
      </c>
      <c r="G577" s="49"/>
      <c r="H577" s="55">
        <v>1667</v>
      </c>
      <c r="I577" s="55"/>
      <c r="J577" s="50">
        <v>1667</v>
      </c>
      <c r="K577" s="49"/>
      <c r="L577" s="152"/>
      <c r="M577" s="55"/>
      <c r="N577" s="49">
        <v>1667</v>
      </c>
      <c r="O577" s="50"/>
      <c r="P577" s="50">
        <v>1667</v>
      </c>
      <c r="Q577" s="49"/>
      <c r="R577" s="152"/>
      <c r="S577" s="123">
        <v>0</v>
      </c>
      <c r="T577" s="123">
        <v>0</v>
      </c>
      <c r="U577" s="123">
        <v>0</v>
      </c>
      <c r="V577" s="123">
        <v>502</v>
      </c>
      <c r="W577" s="123">
        <v>0</v>
      </c>
      <c r="X577" s="123">
        <v>40</v>
      </c>
      <c r="Y577" s="123">
        <v>505</v>
      </c>
      <c r="Z577" s="123">
        <v>0</v>
      </c>
      <c r="AA577" s="123">
        <v>0</v>
      </c>
      <c r="AB577" s="123">
        <v>0</v>
      </c>
      <c r="AC577" s="123">
        <v>10</v>
      </c>
      <c r="AD577" s="123">
        <v>0</v>
      </c>
      <c r="AE577" s="123">
        <v>20</v>
      </c>
      <c r="AF577" s="123">
        <v>53</v>
      </c>
      <c r="AG577" s="123">
        <v>0</v>
      </c>
      <c r="AH577" s="123">
        <v>0</v>
      </c>
      <c r="AI577" s="123">
        <v>43</v>
      </c>
      <c r="AJ577" s="123">
        <v>78</v>
      </c>
      <c r="AK577" s="123">
        <v>0</v>
      </c>
      <c r="AL577" s="123">
        <v>0</v>
      </c>
      <c r="AM577" s="123">
        <v>271</v>
      </c>
      <c r="AN577" s="123">
        <v>0</v>
      </c>
      <c r="AO577" s="123">
        <v>0</v>
      </c>
      <c r="AP577" s="123">
        <v>12</v>
      </c>
      <c r="AQ577" s="123">
        <v>0</v>
      </c>
      <c r="AR577" s="123">
        <v>31</v>
      </c>
      <c r="AS577" s="123">
        <v>0</v>
      </c>
      <c r="AT577" s="123">
        <v>0</v>
      </c>
      <c r="AU577" s="123">
        <v>0</v>
      </c>
      <c r="AV577" s="123">
        <v>16</v>
      </c>
      <c r="AW577" s="123">
        <v>2</v>
      </c>
      <c r="AX577" s="123">
        <v>0</v>
      </c>
      <c r="AY577" s="123">
        <v>0</v>
      </c>
      <c r="AZ577" s="123">
        <v>33</v>
      </c>
      <c r="BA577" s="123">
        <v>35</v>
      </c>
      <c r="BB577" s="123">
        <v>0</v>
      </c>
      <c r="BC577" s="123">
        <v>0</v>
      </c>
      <c r="BD577" s="123">
        <v>0</v>
      </c>
      <c r="BE577" s="123">
        <v>16</v>
      </c>
      <c r="BF577" s="123">
        <v>0</v>
      </c>
      <c r="BG577" s="123">
        <v>0</v>
      </c>
      <c r="BH577" s="123">
        <v>0</v>
      </c>
      <c r="BI577" s="49"/>
      <c r="BJ577" s="166"/>
      <c r="BK577" s="166"/>
      <c r="BL577" s="166"/>
      <c r="BM577" s="149">
        <v>0</v>
      </c>
    </row>
    <row r="578" spans="2:65" ht="18" hidden="1" customHeight="1" outlineLevel="2">
      <c r="B578" s="158" t="s">
        <v>893</v>
      </c>
      <c r="C578" s="158"/>
      <c r="D578" s="158"/>
      <c r="E578" s="159" t="s">
        <v>896</v>
      </c>
      <c r="F578" s="158"/>
      <c r="G578" s="160"/>
      <c r="H578" s="160">
        <v>35542</v>
      </c>
      <c r="I578" s="160"/>
      <c r="J578" s="160">
        <v>35542</v>
      </c>
      <c r="K578" s="168"/>
      <c r="L578" s="161"/>
      <c r="M578" s="160"/>
      <c r="N578" s="160">
        <v>35542</v>
      </c>
      <c r="O578" s="160"/>
      <c r="P578" s="160">
        <v>35542</v>
      </c>
      <c r="Q578" s="168"/>
      <c r="R578" s="161"/>
      <c r="S578" s="160">
        <v>153</v>
      </c>
      <c r="T578" s="160">
        <v>0</v>
      </c>
      <c r="U578" s="160">
        <v>0</v>
      </c>
      <c r="V578" s="160">
        <v>12984</v>
      </c>
      <c r="W578" s="160">
        <v>0</v>
      </c>
      <c r="X578" s="160">
        <v>1268</v>
      </c>
      <c r="Y578" s="160">
        <v>6319</v>
      </c>
      <c r="Z578" s="160">
        <v>0</v>
      </c>
      <c r="AA578" s="160">
        <v>0</v>
      </c>
      <c r="AB578" s="160">
        <v>0</v>
      </c>
      <c r="AC578" s="160">
        <v>306</v>
      </c>
      <c r="AD578" s="160">
        <v>0</v>
      </c>
      <c r="AE578" s="160">
        <v>306</v>
      </c>
      <c r="AF578" s="160">
        <v>1160</v>
      </c>
      <c r="AG578" s="160">
        <v>5</v>
      </c>
      <c r="AH578" s="160">
        <v>0</v>
      </c>
      <c r="AI578" s="160">
        <v>1305</v>
      </c>
      <c r="AJ578" s="160">
        <v>1834</v>
      </c>
      <c r="AK578" s="160">
        <v>0</v>
      </c>
      <c r="AL578" s="160">
        <v>0</v>
      </c>
      <c r="AM578" s="160">
        <v>5962</v>
      </c>
      <c r="AN578" s="160">
        <v>0</v>
      </c>
      <c r="AO578" s="160">
        <v>0</v>
      </c>
      <c r="AP578" s="160">
        <v>275</v>
      </c>
      <c r="AQ578" s="160">
        <v>16</v>
      </c>
      <c r="AR578" s="160">
        <v>647</v>
      </c>
      <c r="AS578" s="160">
        <v>0</v>
      </c>
      <c r="AT578" s="160">
        <v>0</v>
      </c>
      <c r="AU578" s="160">
        <v>0</v>
      </c>
      <c r="AV578" s="160">
        <v>1292</v>
      </c>
      <c r="AW578" s="160">
        <v>52</v>
      </c>
      <c r="AX578" s="160">
        <v>4</v>
      </c>
      <c r="AY578" s="160">
        <v>4</v>
      </c>
      <c r="AZ578" s="160">
        <v>727</v>
      </c>
      <c r="BA578" s="160">
        <v>656</v>
      </c>
      <c r="BB578" s="160">
        <v>0</v>
      </c>
      <c r="BC578" s="160">
        <v>0</v>
      </c>
      <c r="BD578" s="160">
        <v>0</v>
      </c>
      <c r="BE578" s="160">
        <v>267</v>
      </c>
      <c r="BF578" s="160">
        <v>0</v>
      </c>
      <c r="BG578" s="160">
        <v>0</v>
      </c>
      <c r="BH578" s="160">
        <v>0</v>
      </c>
      <c r="BI578" s="160"/>
      <c r="BJ578" s="161"/>
      <c r="BK578" s="160"/>
      <c r="BL578" s="161"/>
      <c r="BM578" s="149">
        <v>0</v>
      </c>
    </row>
    <row r="579" spans="2:65" ht="18" hidden="1" customHeight="1" outlineLevel="3">
      <c r="B579" s="166" t="s">
        <v>893</v>
      </c>
      <c r="C579" s="166" t="s">
        <v>139</v>
      </c>
      <c r="D579" s="166" t="s">
        <v>390</v>
      </c>
      <c r="E579" s="167" t="s">
        <v>395</v>
      </c>
      <c r="F579" s="166" t="s">
        <v>140</v>
      </c>
      <c r="G579" s="49"/>
      <c r="H579" s="55">
        <v>185</v>
      </c>
      <c r="I579" s="55"/>
      <c r="J579" s="50">
        <v>185</v>
      </c>
      <c r="K579" s="49"/>
      <c r="L579" s="152"/>
      <c r="M579" s="55"/>
      <c r="N579" s="49">
        <v>185</v>
      </c>
      <c r="O579" s="50"/>
      <c r="P579" s="50">
        <v>185</v>
      </c>
      <c r="Q579" s="49"/>
      <c r="R579" s="152"/>
      <c r="S579" s="123">
        <v>5</v>
      </c>
      <c r="T579" s="123">
        <v>0</v>
      </c>
      <c r="U579" s="123">
        <v>0</v>
      </c>
      <c r="V579" s="123">
        <v>60</v>
      </c>
      <c r="W579" s="123">
        <v>0</v>
      </c>
      <c r="X579" s="123">
        <v>0</v>
      </c>
      <c r="Y579" s="123">
        <v>50</v>
      </c>
      <c r="Z579" s="123">
        <v>0</v>
      </c>
      <c r="AA579" s="123">
        <v>0</v>
      </c>
      <c r="AB579" s="123">
        <v>0</v>
      </c>
      <c r="AC579" s="123">
        <v>0</v>
      </c>
      <c r="AD579" s="123">
        <v>0</v>
      </c>
      <c r="AE579" s="123">
        <v>0</v>
      </c>
      <c r="AF579" s="123">
        <v>0</v>
      </c>
      <c r="AG579" s="123">
        <v>0</v>
      </c>
      <c r="AH579" s="123">
        <v>0</v>
      </c>
      <c r="AI579" s="123">
        <v>0</v>
      </c>
      <c r="AJ579" s="123">
        <v>5</v>
      </c>
      <c r="AK579" s="123">
        <v>0</v>
      </c>
      <c r="AL579" s="123">
        <v>0</v>
      </c>
      <c r="AM579" s="123">
        <v>50</v>
      </c>
      <c r="AN579" s="123">
        <v>0</v>
      </c>
      <c r="AO579" s="123">
        <v>0</v>
      </c>
      <c r="AP579" s="123">
        <v>0</v>
      </c>
      <c r="AQ579" s="123">
        <v>5</v>
      </c>
      <c r="AR579" s="123">
        <v>0</v>
      </c>
      <c r="AS579" s="123">
        <v>0</v>
      </c>
      <c r="AT579" s="123">
        <v>0</v>
      </c>
      <c r="AU579" s="123">
        <v>0</v>
      </c>
      <c r="AV579" s="123">
        <v>5</v>
      </c>
      <c r="AW579" s="123">
        <v>0</v>
      </c>
      <c r="AX579" s="123">
        <v>0</v>
      </c>
      <c r="AY579" s="123">
        <v>0</v>
      </c>
      <c r="AZ579" s="123">
        <v>0</v>
      </c>
      <c r="BA579" s="123">
        <v>5</v>
      </c>
      <c r="BB579" s="123">
        <v>0</v>
      </c>
      <c r="BC579" s="123">
        <v>0</v>
      </c>
      <c r="BD579" s="123">
        <v>0</v>
      </c>
      <c r="BE579" s="123">
        <v>0</v>
      </c>
      <c r="BF579" s="123">
        <v>0</v>
      </c>
      <c r="BG579" s="123">
        <v>0</v>
      </c>
      <c r="BH579" s="123">
        <v>0</v>
      </c>
      <c r="BI579" s="49"/>
      <c r="BJ579" s="166"/>
      <c r="BK579" s="166"/>
      <c r="BL579" s="166"/>
      <c r="BM579" s="149">
        <v>0</v>
      </c>
    </row>
    <row r="580" spans="2:65" ht="18" hidden="1" customHeight="1" outlineLevel="3">
      <c r="B580" s="166" t="s">
        <v>893</v>
      </c>
      <c r="C580" s="166" t="s">
        <v>134</v>
      </c>
      <c r="D580" s="166" t="s">
        <v>533</v>
      </c>
      <c r="E580" s="167" t="s">
        <v>547</v>
      </c>
      <c r="F580" s="166" t="s">
        <v>897</v>
      </c>
      <c r="G580" s="49"/>
      <c r="H580" s="55">
        <v>264</v>
      </c>
      <c r="I580" s="55"/>
      <c r="J580" s="50">
        <v>264</v>
      </c>
      <c r="K580" s="49"/>
      <c r="L580" s="152"/>
      <c r="M580" s="55"/>
      <c r="N580" s="49">
        <v>264</v>
      </c>
      <c r="O580" s="50"/>
      <c r="P580" s="50">
        <v>264</v>
      </c>
      <c r="Q580" s="49"/>
      <c r="R580" s="152"/>
      <c r="S580" s="123">
        <v>0</v>
      </c>
      <c r="T580" s="123">
        <v>0</v>
      </c>
      <c r="U580" s="123">
        <v>0</v>
      </c>
      <c r="V580" s="123">
        <v>155</v>
      </c>
      <c r="W580" s="123">
        <v>0</v>
      </c>
      <c r="X580" s="123">
        <v>0</v>
      </c>
      <c r="Y580" s="123">
        <v>25</v>
      </c>
      <c r="Z580" s="123">
        <v>0</v>
      </c>
      <c r="AA580" s="123">
        <v>0</v>
      </c>
      <c r="AB580" s="123">
        <v>0</v>
      </c>
      <c r="AC580" s="123">
        <v>0</v>
      </c>
      <c r="AD580" s="123">
        <v>0</v>
      </c>
      <c r="AE580" s="123">
        <v>0</v>
      </c>
      <c r="AF580" s="123">
        <v>0</v>
      </c>
      <c r="AG580" s="123">
        <v>0</v>
      </c>
      <c r="AH580" s="123">
        <v>0</v>
      </c>
      <c r="AI580" s="123">
        <v>0</v>
      </c>
      <c r="AJ580" s="123">
        <v>5</v>
      </c>
      <c r="AK580" s="123">
        <v>0</v>
      </c>
      <c r="AL580" s="123">
        <v>0</v>
      </c>
      <c r="AM580" s="123">
        <v>59</v>
      </c>
      <c r="AN580" s="123">
        <v>0</v>
      </c>
      <c r="AO580" s="123">
        <v>0</v>
      </c>
      <c r="AP580" s="123">
        <v>0</v>
      </c>
      <c r="AQ580" s="123">
        <v>0</v>
      </c>
      <c r="AR580" s="123">
        <v>0</v>
      </c>
      <c r="AS580" s="123">
        <v>0</v>
      </c>
      <c r="AT580" s="123">
        <v>0</v>
      </c>
      <c r="AU580" s="123">
        <v>0</v>
      </c>
      <c r="AV580" s="123">
        <v>5</v>
      </c>
      <c r="AW580" s="123">
        <v>0</v>
      </c>
      <c r="AX580" s="123">
        <v>0</v>
      </c>
      <c r="AY580" s="123">
        <v>0</v>
      </c>
      <c r="AZ580" s="123">
        <v>5</v>
      </c>
      <c r="BA580" s="123">
        <v>5</v>
      </c>
      <c r="BB580" s="123">
        <v>0</v>
      </c>
      <c r="BC580" s="123">
        <v>0</v>
      </c>
      <c r="BD580" s="123">
        <v>0</v>
      </c>
      <c r="BE580" s="123">
        <v>5</v>
      </c>
      <c r="BF580" s="123">
        <v>0</v>
      </c>
      <c r="BG580" s="123">
        <v>0</v>
      </c>
      <c r="BH580" s="123">
        <v>0</v>
      </c>
      <c r="BI580" s="49"/>
      <c r="BJ580" s="166"/>
      <c r="BK580" s="166"/>
      <c r="BL580" s="166"/>
      <c r="BM580" s="149">
        <v>0</v>
      </c>
    </row>
    <row r="581" spans="2:65" ht="18" hidden="1" customHeight="1" outlineLevel="3">
      <c r="B581" s="166" t="s">
        <v>893</v>
      </c>
      <c r="C581" s="166" t="s">
        <v>1228</v>
      </c>
      <c r="D581" s="166" t="s">
        <v>532</v>
      </c>
      <c r="E581" s="167" t="s">
        <v>549</v>
      </c>
      <c r="F581" s="166" t="s">
        <v>898</v>
      </c>
      <c r="G581" s="49"/>
      <c r="H581" s="55">
        <v>469</v>
      </c>
      <c r="I581" s="55"/>
      <c r="J581" s="50">
        <v>469</v>
      </c>
      <c r="K581" s="49"/>
      <c r="L581" s="152"/>
      <c r="M581" s="55"/>
      <c r="N581" s="49">
        <v>469</v>
      </c>
      <c r="O581" s="50"/>
      <c r="P581" s="50">
        <v>469</v>
      </c>
      <c r="Q581" s="49"/>
      <c r="R581" s="152"/>
      <c r="S581" s="123">
        <v>0</v>
      </c>
      <c r="T581" s="123">
        <v>0</v>
      </c>
      <c r="U581" s="123">
        <v>0</v>
      </c>
      <c r="V581" s="123">
        <v>144</v>
      </c>
      <c r="W581" s="123">
        <v>0</v>
      </c>
      <c r="X581" s="123">
        <v>5</v>
      </c>
      <c r="Y581" s="123">
        <v>190</v>
      </c>
      <c r="Z581" s="123">
        <v>0</v>
      </c>
      <c r="AA581" s="123">
        <v>0</v>
      </c>
      <c r="AB581" s="123">
        <v>0</v>
      </c>
      <c r="AC581" s="123">
        <v>5</v>
      </c>
      <c r="AD581" s="123">
        <v>0</v>
      </c>
      <c r="AE581" s="123">
        <v>5</v>
      </c>
      <c r="AF581" s="123">
        <v>0</v>
      </c>
      <c r="AG581" s="123">
        <v>0</v>
      </c>
      <c r="AH581" s="123">
        <v>0</v>
      </c>
      <c r="AI581" s="123">
        <v>5</v>
      </c>
      <c r="AJ581" s="123">
        <v>10</v>
      </c>
      <c r="AK581" s="123">
        <v>0</v>
      </c>
      <c r="AL581" s="123">
        <v>0</v>
      </c>
      <c r="AM581" s="123">
        <v>80</v>
      </c>
      <c r="AN581" s="123">
        <v>0</v>
      </c>
      <c r="AO581" s="123">
        <v>0</v>
      </c>
      <c r="AP581" s="123">
        <v>0</v>
      </c>
      <c r="AQ581" s="123">
        <v>5</v>
      </c>
      <c r="AR581" s="123">
        <v>0</v>
      </c>
      <c r="AS581" s="123">
        <v>0</v>
      </c>
      <c r="AT581" s="123">
        <v>0</v>
      </c>
      <c r="AU581" s="123">
        <v>0</v>
      </c>
      <c r="AV581" s="123">
        <v>5</v>
      </c>
      <c r="AW581" s="123">
        <v>0</v>
      </c>
      <c r="AX581" s="123">
        <v>0</v>
      </c>
      <c r="AY581" s="123">
        <v>0</v>
      </c>
      <c r="AZ581" s="123">
        <v>5</v>
      </c>
      <c r="BA581" s="123">
        <v>5</v>
      </c>
      <c r="BB581" s="123">
        <v>0</v>
      </c>
      <c r="BC581" s="123">
        <v>0</v>
      </c>
      <c r="BD581" s="123">
        <v>0</v>
      </c>
      <c r="BE581" s="123">
        <v>5</v>
      </c>
      <c r="BF581" s="123">
        <v>0</v>
      </c>
      <c r="BG581" s="123">
        <v>0</v>
      </c>
      <c r="BH581" s="123">
        <v>0</v>
      </c>
      <c r="BI581" s="49"/>
      <c r="BJ581" s="166"/>
      <c r="BK581" s="166"/>
      <c r="BL581" s="166"/>
      <c r="BM581" s="149">
        <v>0</v>
      </c>
    </row>
    <row r="582" spans="2:65" ht="18" hidden="1" customHeight="1" outlineLevel="3">
      <c r="B582" s="166" t="s">
        <v>893</v>
      </c>
      <c r="C582" s="166" t="s">
        <v>217</v>
      </c>
      <c r="D582" s="166" t="s">
        <v>426</v>
      </c>
      <c r="E582" s="167" t="s">
        <v>899</v>
      </c>
      <c r="F582" s="166" t="s">
        <v>900</v>
      </c>
      <c r="G582" s="49"/>
      <c r="H582" s="55">
        <v>192</v>
      </c>
      <c r="I582" s="55"/>
      <c r="J582" s="50">
        <v>192</v>
      </c>
      <c r="K582" s="49"/>
      <c r="L582" s="152"/>
      <c r="M582" s="55"/>
      <c r="N582" s="49">
        <v>192</v>
      </c>
      <c r="O582" s="50"/>
      <c r="P582" s="50">
        <v>192</v>
      </c>
      <c r="Q582" s="49"/>
      <c r="R582" s="152"/>
      <c r="S582" s="123">
        <v>0</v>
      </c>
      <c r="T582" s="123">
        <v>0</v>
      </c>
      <c r="U582" s="123">
        <v>0</v>
      </c>
      <c r="V582" s="123">
        <v>150</v>
      </c>
      <c r="W582" s="123">
        <v>0</v>
      </c>
      <c r="X582" s="123">
        <v>3</v>
      </c>
      <c r="Y582" s="123">
        <v>20</v>
      </c>
      <c r="Z582" s="123">
        <v>0</v>
      </c>
      <c r="AA582" s="123">
        <v>0</v>
      </c>
      <c r="AB582" s="123">
        <v>0</v>
      </c>
      <c r="AC582" s="123">
        <v>0</v>
      </c>
      <c r="AD582" s="123">
        <v>0</v>
      </c>
      <c r="AE582" s="123">
        <v>0</v>
      </c>
      <c r="AF582" s="123">
        <v>0</v>
      </c>
      <c r="AG582" s="123">
        <v>0</v>
      </c>
      <c r="AH582" s="123">
        <v>0</v>
      </c>
      <c r="AI582" s="123">
        <v>0</v>
      </c>
      <c r="AJ582" s="123">
        <v>5</v>
      </c>
      <c r="AK582" s="123">
        <v>0</v>
      </c>
      <c r="AL582" s="123">
        <v>0</v>
      </c>
      <c r="AM582" s="123">
        <v>5</v>
      </c>
      <c r="AN582" s="123">
        <v>0</v>
      </c>
      <c r="AO582" s="123">
        <v>0</v>
      </c>
      <c r="AP582" s="123">
        <v>0</v>
      </c>
      <c r="AQ582" s="123">
        <v>0</v>
      </c>
      <c r="AR582" s="123">
        <v>0</v>
      </c>
      <c r="AS582" s="123">
        <v>0</v>
      </c>
      <c r="AT582" s="123">
        <v>0</v>
      </c>
      <c r="AU582" s="123">
        <v>0</v>
      </c>
      <c r="AV582" s="123">
        <v>0</v>
      </c>
      <c r="AW582" s="123">
        <v>0</v>
      </c>
      <c r="AX582" s="123">
        <v>0</v>
      </c>
      <c r="AY582" s="123">
        <v>0</v>
      </c>
      <c r="AZ582" s="123">
        <v>3</v>
      </c>
      <c r="BA582" s="123">
        <v>3</v>
      </c>
      <c r="BB582" s="123">
        <v>0</v>
      </c>
      <c r="BC582" s="123">
        <v>0</v>
      </c>
      <c r="BD582" s="123">
        <v>0</v>
      </c>
      <c r="BE582" s="123">
        <v>3</v>
      </c>
      <c r="BF582" s="123">
        <v>0</v>
      </c>
      <c r="BG582" s="123">
        <v>0</v>
      </c>
      <c r="BH582" s="123">
        <v>0</v>
      </c>
      <c r="BI582" s="49"/>
      <c r="BJ582" s="166"/>
      <c r="BK582" s="166"/>
      <c r="BL582" s="166"/>
      <c r="BM582" s="149">
        <v>0</v>
      </c>
    </row>
    <row r="583" spans="2:65" ht="18" hidden="1" customHeight="1" outlineLevel="3">
      <c r="B583" s="166" t="s">
        <v>893</v>
      </c>
      <c r="C583" s="166" t="s">
        <v>139</v>
      </c>
      <c r="D583" s="166" t="s">
        <v>425</v>
      </c>
      <c r="E583" s="167" t="s">
        <v>514</v>
      </c>
      <c r="F583" s="166" t="s">
        <v>901</v>
      </c>
      <c r="G583" s="49"/>
      <c r="H583" s="55">
        <v>150</v>
      </c>
      <c r="I583" s="55"/>
      <c r="J583" s="50">
        <v>150</v>
      </c>
      <c r="K583" s="49"/>
      <c r="L583" s="152"/>
      <c r="M583" s="55"/>
      <c r="N583" s="49">
        <v>150</v>
      </c>
      <c r="O583" s="50"/>
      <c r="P583" s="50">
        <v>150</v>
      </c>
      <c r="Q583" s="49"/>
      <c r="R583" s="152"/>
      <c r="S583" s="123">
        <v>0</v>
      </c>
      <c r="T583" s="123">
        <v>0</v>
      </c>
      <c r="U583" s="123">
        <v>0</v>
      </c>
      <c r="V583" s="123">
        <v>30</v>
      </c>
      <c r="W583" s="123">
        <v>0</v>
      </c>
      <c r="X583" s="123">
        <v>0</v>
      </c>
      <c r="Y583" s="123">
        <v>70</v>
      </c>
      <c r="Z583" s="123">
        <v>0</v>
      </c>
      <c r="AA583" s="123">
        <v>0</v>
      </c>
      <c r="AB583" s="123">
        <v>0</v>
      </c>
      <c r="AC583" s="123">
        <v>10</v>
      </c>
      <c r="AD583" s="123">
        <v>0</v>
      </c>
      <c r="AE583" s="123">
        <v>0</v>
      </c>
      <c r="AF583" s="123">
        <v>0</v>
      </c>
      <c r="AG583" s="123">
        <v>0</v>
      </c>
      <c r="AH583" s="123">
        <v>0</v>
      </c>
      <c r="AI583" s="123">
        <v>5</v>
      </c>
      <c r="AJ583" s="123">
        <v>10</v>
      </c>
      <c r="AK583" s="123">
        <v>0</v>
      </c>
      <c r="AL583" s="123">
        <v>0</v>
      </c>
      <c r="AM583" s="123">
        <v>5</v>
      </c>
      <c r="AN583" s="123">
        <v>0</v>
      </c>
      <c r="AO583" s="123">
        <v>0</v>
      </c>
      <c r="AP583" s="123">
        <v>0</v>
      </c>
      <c r="AQ583" s="123">
        <v>0</v>
      </c>
      <c r="AR583" s="123">
        <v>0</v>
      </c>
      <c r="AS583" s="123">
        <v>0</v>
      </c>
      <c r="AT583" s="123">
        <v>0</v>
      </c>
      <c r="AU583" s="123">
        <v>0</v>
      </c>
      <c r="AV583" s="123">
        <v>5</v>
      </c>
      <c r="AW583" s="123">
        <v>0</v>
      </c>
      <c r="AX583" s="123">
        <v>0</v>
      </c>
      <c r="AY583" s="123">
        <v>0</v>
      </c>
      <c r="AZ583" s="123">
        <v>5</v>
      </c>
      <c r="BA583" s="123">
        <v>5</v>
      </c>
      <c r="BB583" s="123">
        <v>0</v>
      </c>
      <c r="BC583" s="123">
        <v>0</v>
      </c>
      <c r="BD583" s="123">
        <v>0</v>
      </c>
      <c r="BE583" s="123">
        <v>5</v>
      </c>
      <c r="BF583" s="123">
        <v>0</v>
      </c>
      <c r="BG583" s="123">
        <v>0</v>
      </c>
      <c r="BH583" s="123">
        <v>0</v>
      </c>
      <c r="BI583" s="49"/>
      <c r="BJ583" s="166"/>
      <c r="BK583" s="166"/>
      <c r="BL583" s="166"/>
      <c r="BM583" s="149">
        <v>0</v>
      </c>
    </row>
    <row r="584" spans="2:65" ht="18" hidden="1" customHeight="1" outlineLevel="3">
      <c r="B584" s="166" t="s">
        <v>893</v>
      </c>
      <c r="C584" s="166" t="s">
        <v>217</v>
      </c>
      <c r="D584" s="166" t="s">
        <v>405</v>
      </c>
      <c r="E584" s="167" t="s">
        <v>409</v>
      </c>
      <c r="F584" s="166" t="s">
        <v>902</v>
      </c>
      <c r="G584" s="49"/>
      <c r="H584" s="55">
        <v>216</v>
      </c>
      <c r="I584" s="55"/>
      <c r="J584" s="50">
        <v>216</v>
      </c>
      <c r="K584" s="49"/>
      <c r="L584" s="152"/>
      <c r="M584" s="55"/>
      <c r="N584" s="49">
        <v>216</v>
      </c>
      <c r="O584" s="50"/>
      <c r="P584" s="50">
        <v>216</v>
      </c>
      <c r="Q584" s="49"/>
      <c r="R584" s="152"/>
      <c r="S584" s="123">
        <v>6</v>
      </c>
      <c r="T584" s="123">
        <v>0</v>
      </c>
      <c r="U584" s="123">
        <v>0</v>
      </c>
      <c r="V584" s="123">
        <v>150</v>
      </c>
      <c r="W584" s="123">
        <v>0</v>
      </c>
      <c r="X584" s="123">
        <v>30</v>
      </c>
      <c r="Y584" s="123">
        <v>5</v>
      </c>
      <c r="Z584" s="123">
        <v>0</v>
      </c>
      <c r="AA584" s="123">
        <v>0</v>
      </c>
      <c r="AB584" s="123">
        <v>0</v>
      </c>
      <c r="AC584" s="123">
        <v>0</v>
      </c>
      <c r="AD584" s="123">
        <v>0</v>
      </c>
      <c r="AE584" s="123">
        <v>5</v>
      </c>
      <c r="AF584" s="123">
        <v>0</v>
      </c>
      <c r="AG584" s="123">
        <v>0</v>
      </c>
      <c r="AH584" s="123">
        <v>0</v>
      </c>
      <c r="AI584" s="123">
        <v>0</v>
      </c>
      <c r="AJ584" s="123">
        <v>5</v>
      </c>
      <c r="AK584" s="123">
        <v>0</v>
      </c>
      <c r="AL584" s="123">
        <v>0</v>
      </c>
      <c r="AM584" s="123">
        <v>0</v>
      </c>
      <c r="AN584" s="123">
        <v>0</v>
      </c>
      <c r="AO584" s="123">
        <v>0</v>
      </c>
      <c r="AP584" s="123">
        <v>0</v>
      </c>
      <c r="AQ584" s="123">
        <v>0</v>
      </c>
      <c r="AR584" s="123">
        <v>0</v>
      </c>
      <c r="AS584" s="123">
        <v>0</v>
      </c>
      <c r="AT584" s="123">
        <v>0</v>
      </c>
      <c r="AU584" s="123">
        <v>0</v>
      </c>
      <c r="AV584" s="123">
        <v>0</v>
      </c>
      <c r="AW584" s="123">
        <v>0</v>
      </c>
      <c r="AX584" s="123">
        <v>0</v>
      </c>
      <c r="AY584" s="123">
        <v>0</v>
      </c>
      <c r="AZ584" s="123">
        <v>5</v>
      </c>
      <c r="BA584" s="123">
        <v>5</v>
      </c>
      <c r="BB584" s="123">
        <v>0</v>
      </c>
      <c r="BC584" s="123">
        <v>0</v>
      </c>
      <c r="BD584" s="123">
        <v>0</v>
      </c>
      <c r="BE584" s="123">
        <v>5</v>
      </c>
      <c r="BF584" s="123">
        <v>0</v>
      </c>
      <c r="BG584" s="123">
        <v>0</v>
      </c>
      <c r="BH584" s="123">
        <v>0</v>
      </c>
      <c r="BI584" s="49"/>
      <c r="BJ584" s="166"/>
      <c r="BK584" s="166"/>
      <c r="BL584" s="166"/>
      <c r="BM584" s="149">
        <v>0</v>
      </c>
    </row>
    <row r="585" spans="2:65" ht="18" hidden="1" customHeight="1" outlineLevel="3">
      <c r="B585" s="166" t="s">
        <v>893</v>
      </c>
      <c r="C585" s="166" t="s">
        <v>1228</v>
      </c>
      <c r="D585" s="166" t="s">
        <v>481</v>
      </c>
      <c r="E585" s="167" t="s">
        <v>903</v>
      </c>
      <c r="F585" s="166" t="s">
        <v>904</v>
      </c>
      <c r="G585" s="49"/>
      <c r="H585" s="55">
        <v>160</v>
      </c>
      <c r="I585" s="55"/>
      <c r="J585" s="50">
        <v>160</v>
      </c>
      <c r="K585" s="49"/>
      <c r="L585" s="152"/>
      <c r="M585" s="55"/>
      <c r="N585" s="49">
        <v>160</v>
      </c>
      <c r="O585" s="50"/>
      <c r="P585" s="50">
        <v>160</v>
      </c>
      <c r="Q585" s="49"/>
      <c r="R585" s="152"/>
      <c r="S585" s="123">
        <v>0</v>
      </c>
      <c r="T585" s="123">
        <v>0</v>
      </c>
      <c r="U585" s="123">
        <v>0</v>
      </c>
      <c r="V585" s="123">
        <v>30</v>
      </c>
      <c r="W585" s="123">
        <v>0</v>
      </c>
      <c r="X585" s="123">
        <v>0</v>
      </c>
      <c r="Y585" s="123">
        <v>90</v>
      </c>
      <c r="Z585" s="123">
        <v>0</v>
      </c>
      <c r="AA585" s="123">
        <v>0</v>
      </c>
      <c r="AB585" s="123">
        <v>0</v>
      </c>
      <c r="AC585" s="123">
        <v>0</v>
      </c>
      <c r="AD585" s="123">
        <v>0</v>
      </c>
      <c r="AE585" s="123">
        <v>0</v>
      </c>
      <c r="AF585" s="123">
        <v>0</v>
      </c>
      <c r="AG585" s="123">
        <v>0</v>
      </c>
      <c r="AH585" s="123">
        <v>0</v>
      </c>
      <c r="AI585" s="123">
        <v>5</v>
      </c>
      <c r="AJ585" s="123">
        <v>5</v>
      </c>
      <c r="AK585" s="123">
        <v>0</v>
      </c>
      <c r="AL585" s="123">
        <v>0</v>
      </c>
      <c r="AM585" s="123">
        <v>15</v>
      </c>
      <c r="AN585" s="123">
        <v>0</v>
      </c>
      <c r="AO585" s="123">
        <v>0</v>
      </c>
      <c r="AP585" s="123">
        <v>0</v>
      </c>
      <c r="AQ585" s="123">
        <v>0</v>
      </c>
      <c r="AR585" s="123">
        <v>0</v>
      </c>
      <c r="AS585" s="123">
        <v>0</v>
      </c>
      <c r="AT585" s="123">
        <v>0</v>
      </c>
      <c r="AU585" s="123">
        <v>0</v>
      </c>
      <c r="AV585" s="123">
        <v>5</v>
      </c>
      <c r="AW585" s="123">
        <v>0</v>
      </c>
      <c r="AX585" s="123">
        <v>0</v>
      </c>
      <c r="AY585" s="123">
        <v>0</v>
      </c>
      <c r="AZ585" s="123">
        <v>5</v>
      </c>
      <c r="BA585" s="123">
        <v>5</v>
      </c>
      <c r="BB585" s="123">
        <v>0</v>
      </c>
      <c r="BC585" s="123">
        <v>0</v>
      </c>
      <c r="BD585" s="123">
        <v>0</v>
      </c>
      <c r="BE585" s="123">
        <v>0</v>
      </c>
      <c r="BF585" s="123">
        <v>0</v>
      </c>
      <c r="BG585" s="123">
        <v>0</v>
      </c>
      <c r="BH585" s="123">
        <v>0</v>
      </c>
      <c r="BI585" s="49"/>
      <c r="BJ585" s="166"/>
      <c r="BK585" s="166"/>
      <c r="BL585" s="166"/>
      <c r="BM585" s="149">
        <v>0</v>
      </c>
    </row>
    <row r="586" spans="2:65" ht="18" hidden="1" customHeight="1" outlineLevel="3">
      <c r="B586" s="166" t="s">
        <v>893</v>
      </c>
      <c r="C586" s="166" t="s">
        <v>134</v>
      </c>
      <c r="D586" s="166" t="s">
        <v>480</v>
      </c>
      <c r="E586" s="167" t="s">
        <v>655</v>
      </c>
      <c r="F586" s="166" t="s">
        <v>905</v>
      </c>
      <c r="G586" s="49"/>
      <c r="H586" s="55">
        <v>215</v>
      </c>
      <c r="I586" s="55"/>
      <c r="J586" s="50">
        <v>215</v>
      </c>
      <c r="K586" s="49"/>
      <c r="L586" s="152"/>
      <c r="M586" s="55"/>
      <c r="N586" s="49">
        <v>215</v>
      </c>
      <c r="O586" s="50"/>
      <c r="P586" s="50">
        <v>215</v>
      </c>
      <c r="Q586" s="49"/>
      <c r="R586" s="152"/>
      <c r="S586" s="123">
        <v>0</v>
      </c>
      <c r="T586" s="123">
        <v>0</v>
      </c>
      <c r="U586" s="123">
        <v>0</v>
      </c>
      <c r="V586" s="123">
        <v>60</v>
      </c>
      <c r="W586" s="123">
        <v>0</v>
      </c>
      <c r="X586" s="123">
        <v>10</v>
      </c>
      <c r="Y586" s="123">
        <v>60</v>
      </c>
      <c r="Z586" s="123">
        <v>0</v>
      </c>
      <c r="AA586" s="123">
        <v>0</v>
      </c>
      <c r="AB586" s="123">
        <v>0</v>
      </c>
      <c r="AC586" s="123">
        <v>0</v>
      </c>
      <c r="AD586" s="123">
        <v>0</v>
      </c>
      <c r="AE586" s="123">
        <v>0</v>
      </c>
      <c r="AF586" s="123">
        <v>0</v>
      </c>
      <c r="AG586" s="123">
        <v>0</v>
      </c>
      <c r="AH586" s="123">
        <v>0</v>
      </c>
      <c r="AI586" s="123">
        <v>10</v>
      </c>
      <c r="AJ586" s="123">
        <v>5</v>
      </c>
      <c r="AK586" s="123">
        <v>0</v>
      </c>
      <c r="AL586" s="123">
        <v>0</v>
      </c>
      <c r="AM586" s="123">
        <v>50</v>
      </c>
      <c r="AN586" s="123">
        <v>0</v>
      </c>
      <c r="AO586" s="123">
        <v>0</v>
      </c>
      <c r="AP586" s="123">
        <v>5</v>
      </c>
      <c r="AQ586" s="123">
        <v>0</v>
      </c>
      <c r="AR586" s="123">
        <v>0</v>
      </c>
      <c r="AS586" s="123">
        <v>0</v>
      </c>
      <c r="AT586" s="123">
        <v>0</v>
      </c>
      <c r="AU586" s="123">
        <v>0</v>
      </c>
      <c r="AV586" s="123">
        <v>0</v>
      </c>
      <c r="AW586" s="123">
        <v>0</v>
      </c>
      <c r="AX586" s="123">
        <v>0</v>
      </c>
      <c r="AY586" s="123">
        <v>0</v>
      </c>
      <c r="AZ586" s="123">
        <v>5</v>
      </c>
      <c r="BA586" s="123">
        <v>5</v>
      </c>
      <c r="BB586" s="123">
        <v>0</v>
      </c>
      <c r="BC586" s="123">
        <v>0</v>
      </c>
      <c r="BD586" s="123">
        <v>0</v>
      </c>
      <c r="BE586" s="123">
        <v>5</v>
      </c>
      <c r="BF586" s="123">
        <v>0</v>
      </c>
      <c r="BG586" s="123">
        <v>0</v>
      </c>
      <c r="BH586" s="123">
        <v>0</v>
      </c>
      <c r="BI586" s="49"/>
      <c r="BJ586" s="166"/>
      <c r="BK586" s="166"/>
      <c r="BL586" s="166"/>
      <c r="BM586" s="149">
        <v>0</v>
      </c>
    </row>
    <row r="587" spans="2:65" ht="18" hidden="1" customHeight="1" outlineLevel="3">
      <c r="B587" s="166" t="s">
        <v>893</v>
      </c>
      <c r="C587" s="166" t="s">
        <v>217</v>
      </c>
      <c r="D587" s="166" t="s">
        <v>534</v>
      </c>
      <c r="E587" s="167" t="s">
        <v>548</v>
      </c>
      <c r="F587" s="166" t="s">
        <v>906</v>
      </c>
      <c r="G587" s="49"/>
      <c r="H587" s="55">
        <v>315</v>
      </c>
      <c r="I587" s="55"/>
      <c r="J587" s="50">
        <v>315</v>
      </c>
      <c r="K587" s="49"/>
      <c r="L587" s="152"/>
      <c r="M587" s="55"/>
      <c r="N587" s="49">
        <v>315</v>
      </c>
      <c r="O587" s="50"/>
      <c r="P587" s="50">
        <v>315</v>
      </c>
      <c r="Q587" s="49"/>
      <c r="R587" s="152"/>
      <c r="S587" s="123">
        <v>0</v>
      </c>
      <c r="T587" s="123">
        <v>0</v>
      </c>
      <c r="U587" s="123">
        <v>0</v>
      </c>
      <c r="V587" s="123">
        <v>250</v>
      </c>
      <c r="W587" s="123">
        <v>0</v>
      </c>
      <c r="X587" s="123">
        <v>30</v>
      </c>
      <c r="Y587" s="123">
        <v>5</v>
      </c>
      <c r="Z587" s="123">
        <v>0</v>
      </c>
      <c r="AA587" s="123">
        <v>0</v>
      </c>
      <c r="AB587" s="123">
        <v>0</v>
      </c>
      <c r="AC587" s="123">
        <v>0</v>
      </c>
      <c r="AD587" s="123">
        <v>0</v>
      </c>
      <c r="AE587" s="123">
        <v>0</v>
      </c>
      <c r="AF587" s="123">
        <v>0</v>
      </c>
      <c r="AG587" s="123">
        <v>0</v>
      </c>
      <c r="AH587" s="123">
        <v>0</v>
      </c>
      <c r="AI587" s="123">
        <v>0</v>
      </c>
      <c r="AJ587" s="123">
        <v>5</v>
      </c>
      <c r="AK587" s="123">
        <v>0</v>
      </c>
      <c r="AL587" s="123">
        <v>0</v>
      </c>
      <c r="AM587" s="123">
        <v>0</v>
      </c>
      <c r="AN587" s="123">
        <v>0</v>
      </c>
      <c r="AO587" s="123">
        <v>0</v>
      </c>
      <c r="AP587" s="123">
        <v>10</v>
      </c>
      <c r="AQ587" s="123">
        <v>0</v>
      </c>
      <c r="AR587" s="123">
        <v>0</v>
      </c>
      <c r="AS587" s="123">
        <v>0</v>
      </c>
      <c r="AT587" s="123">
        <v>0</v>
      </c>
      <c r="AU587" s="123">
        <v>0</v>
      </c>
      <c r="AV587" s="123">
        <v>0</v>
      </c>
      <c r="AW587" s="123">
        <v>0</v>
      </c>
      <c r="AX587" s="123">
        <v>0</v>
      </c>
      <c r="AY587" s="123">
        <v>0</v>
      </c>
      <c r="AZ587" s="123">
        <v>5</v>
      </c>
      <c r="BA587" s="123">
        <v>5</v>
      </c>
      <c r="BB587" s="123">
        <v>0</v>
      </c>
      <c r="BC587" s="123">
        <v>0</v>
      </c>
      <c r="BD587" s="123">
        <v>0</v>
      </c>
      <c r="BE587" s="123">
        <v>5</v>
      </c>
      <c r="BF587" s="123">
        <v>0</v>
      </c>
      <c r="BG587" s="123">
        <v>0</v>
      </c>
      <c r="BH587" s="123">
        <v>0</v>
      </c>
      <c r="BI587" s="49"/>
      <c r="BJ587" s="166"/>
      <c r="BK587" s="166"/>
      <c r="BL587" s="166"/>
      <c r="BM587" s="149">
        <v>0</v>
      </c>
    </row>
    <row r="588" spans="2:65" ht="18" hidden="1" customHeight="1" outlineLevel="3">
      <c r="B588" s="166" t="s">
        <v>893</v>
      </c>
      <c r="C588" s="166" t="s">
        <v>134</v>
      </c>
      <c r="D588" s="166" t="s">
        <v>631</v>
      </c>
      <c r="E588" s="167" t="s">
        <v>907</v>
      </c>
      <c r="F588" s="166" t="s">
        <v>908</v>
      </c>
      <c r="G588" s="49"/>
      <c r="H588" s="55">
        <v>735</v>
      </c>
      <c r="I588" s="55"/>
      <c r="J588" s="50">
        <v>735</v>
      </c>
      <c r="K588" s="49"/>
      <c r="L588" s="152"/>
      <c r="M588" s="55"/>
      <c r="N588" s="49">
        <v>735</v>
      </c>
      <c r="O588" s="50"/>
      <c r="P588" s="50">
        <v>735</v>
      </c>
      <c r="Q588" s="49"/>
      <c r="R588" s="152"/>
      <c r="S588" s="123">
        <v>0</v>
      </c>
      <c r="T588" s="123">
        <v>0</v>
      </c>
      <c r="U588" s="123">
        <v>0</v>
      </c>
      <c r="V588" s="123">
        <v>200</v>
      </c>
      <c r="W588" s="123">
        <v>0</v>
      </c>
      <c r="X588" s="123">
        <v>0</v>
      </c>
      <c r="Y588" s="123">
        <v>310</v>
      </c>
      <c r="Z588" s="123">
        <v>0</v>
      </c>
      <c r="AA588" s="123">
        <v>0</v>
      </c>
      <c r="AB588" s="123">
        <v>0</v>
      </c>
      <c r="AC588" s="123">
        <v>0</v>
      </c>
      <c r="AD588" s="123">
        <v>0</v>
      </c>
      <c r="AE588" s="123">
        <v>0</v>
      </c>
      <c r="AF588" s="123">
        <v>0</v>
      </c>
      <c r="AG588" s="123">
        <v>0</v>
      </c>
      <c r="AH588" s="123">
        <v>0</v>
      </c>
      <c r="AI588" s="123">
        <v>5</v>
      </c>
      <c r="AJ588" s="123">
        <v>5</v>
      </c>
      <c r="AK588" s="123">
        <v>0</v>
      </c>
      <c r="AL588" s="123">
        <v>0</v>
      </c>
      <c r="AM588" s="123">
        <v>190</v>
      </c>
      <c r="AN588" s="123">
        <v>0</v>
      </c>
      <c r="AO588" s="123">
        <v>0</v>
      </c>
      <c r="AP588" s="123">
        <v>0</v>
      </c>
      <c r="AQ588" s="123">
        <v>0</v>
      </c>
      <c r="AR588" s="123">
        <v>0</v>
      </c>
      <c r="AS588" s="123">
        <v>0</v>
      </c>
      <c r="AT588" s="123">
        <v>0</v>
      </c>
      <c r="AU588" s="123">
        <v>0</v>
      </c>
      <c r="AV588" s="123">
        <v>5</v>
      </c>
      <c r="AW588" s="123">
        <v>0</v>
      </c>
      <c r="AX588" s="123">
        <v>0</v>
      </c>
      <c r="AY588" s="123">
        <v>0</v>
      </c>
      <c r="AZ588" s="123">
        <v>5</v>
      </c>
      <c r="BA588" s="123">
        <v>5</v>
      </c>
      <c r="BB588" s="123">
        <v>0</v>
      </c>
      <c r="BC588" s="123">
        <v>0</v>
      </c>
      <c r="BD588" s="123">
        <v>0</v>
      </c>
      <c r="BE588" s="123">
        <v>10</v>
      </c>
      <c r="BF588" s="123">
        <v>0</v>
      </c>
      <c r="BG588" s="123">
        <v>0</v>
      </c>
      <c r="BH588" s="123">
        <v>0</v>
      </c>
      <c r="BI588" s="49"/>
      <c r="BJ588" s="166"/>
      <c r="BK588" s="166"/>
      <c r="BL588" s="166"/>
      <c r="BM588" s="149">
        <v>0</v>
      </c>
    </row>
    <row r="589" spans="2:65" ht="18" hidden="1" customHeight="1" outlineLevel="3">
      <c r="B589" s="166" t="s">
        <v>893</v>
      </c>
      <c r="C589" s="166" t="s">
        <v>1229</v>
      </c>
      <c r="D589" s="166" t="s">
        <v>1231</v>
      </c>
      <c r="E589" s="167" t="s">
        <v>1232</v>
      </c>
      <c r="F589" s="166" t="s">
        <v>909</v>
      </c>
      <c r="G589" s="49"/>
      <c r="H589" s="55">
        <v>148</v>
      </c>
      <c r="I589" s="55"/>
      <c r="J589" s="50">
        <v>148</v>
      </c>
      <c r="K589" s="49"/>
      <c r="L589" s="152"/>
      <c r="M589" s="55"/>
      <c r="N589" s="49">
        <v>148</v>
      </c>
      <c r="O589" s="50"/>
      <c r="P589" s="50">
        <v>148</v>
      </c>
      <c r="Q589" s="49"/>
      <c r="R589" s="152"/>
      <c r="S589" s="123">
        <v>31</v>
      </c>
      <c r="T589" s="123">
        <v>0</v>
      </c>
      <c r="U589" s="123">
        <v>0</v>
      </c>
      <c r="V589" s="123">
        <v>7</v>
      </c>
      <c r="W589" s="123">
        <v>0</v>
      </c>
      <c r="X589" s="123">
        <v>5</v>
      </c>
      <c r="Y589" s="123">
        <v>80</v>
      </c>
      <c r="Z589" s="123">
        <v>0</v>
      </c>
      <c r="AA589" s="123">
        <v>0</v>
      </c>
      <c r="AB589" s="123">
        <v>0</v>
      </c>
      <c r="AC589" s="123">
        <v>0</v>
      </c>
      <c r="AD589" s="123">
        <v>0</v>
      </c>
      <c r="AE589" s="123">
        <v>0</v>
      </c>
      <c r="AF589" s="123">
        <v>0</v>
      </c>
      <c r="AG589" s="123">
        <v>0</v>
      </c>
      <c r="AH589" s="123">
        <v>0</v>
      </c>
      <c r="AI589" s="123">
        <v>0</v>
      </c>
      <c r="AJ589" s="123">
        <v>10</v>
      </c>
      <c r="AK589" s="123">
        <v>0</v>
      </c>
      <c r="AL589" s="123">
        <v>0</v>
      </c>
      <c r="AM589" s="123">
        <v>5</v>
      </c>
      <c r="AN589" s="123">
        <v>0</v>
      </c>
      <c r="AO589" s="123">
        <v>0</v>
      </c>
      <c r="AP589" s="123">
        <v>0</v>
      </c>
      <c r="AQ589" s="123">
        <v>5</v>
      </c>
      <c r="AR589" s="123">
        <v>0</v>
      </c>
      <c r="AS589" s="123">
        <v>0</v>
      </c>
      <c r="AT589" s="123">
        <v>0</v>
      </c>
      <c r="AU589" s="123">
        <v>0</v>
      </c>
      <c r="AV589" s="123">
        <v>0</v>
      </c>
      <c r="AW589" s="123">
        <v>0</v>
      </c>
      <c r="AX589" s="123">
        <v>0</v>
      </c>
      <c r="AY589" s="123">
        <v>0</v>
      </c>
      <c r="AZ589" s="123">
        <v>0</v>
      </c>
      <c r="BA589" s="123">
        <v>0</v>
      </c>
      <c r="BB589" s="123">
        <v>0</v>
      </c>
      <c r="BC589" s="123">
        <v>0</v>
      </c>
      <c r="BD589" s="123">
        <v>0</v>
      </c>
      <c r="BE589" s="123">
        <v>5</v>
      </c>
      <c r="BF589" s="123">
        <v>0</v>
      </c>
      <c r="BG589" s="123">
        <v>0</v>
      </c>
      <c r="BH589" s="123">
        <v>0</v>
      </c>
      <c r="BI589" s="49"/>
      <c r="BJ589" s="166"/>
      <c r="BK589" s="166"/>
      <c r="BL589" s="166"/>
      <c r="BM589" s="149">
        <v>0</v>
      </c>
    </row>
    <row r="590" spans="2:65" ht="18" hidden="1" customHeight="1" outlineLevel="3">
      <c r="B590" s="166" t="s">
        <v>893</v>
      </c>
      <c r="C590" s="166" t="s">
        <v>139</v>
      </c>
      <c r="D590" s="166" t="s">
        <v>740</v>
      </c>
      <c r="E590" s="167" t="s">
        <v>746</v>
      </c>
      <c r="F590" s="166" t="s">
        <v>910</v>
      </c>
      <c r="G590" s="49"/>
      <c r="H590" s="55">
        <v>180</v>
      </c>
      <c r="I590" s="55"/>
      <c r="J590" s="50">
        <v>180</v>
      </c>
      <c r="K590" s="49"/>
      <c r="L590" s="152"/>
      <c r="M590" s="55"/>
      <c r="N590" s="49">
        <v>180</v>
      </c>
      <c r="O590" s="50"/>
      <c r="P590" s="50">
        <v>180</v>
      </c>
      <c r="Q590" s="49"/>
      <c r="R590" s="152"/>
      <c r="S590" s="123">
        <v>0</v>
      </c>
      <c r="T590" s="123">
        <v>0</v>
      </c>
      <c r="U590" s="123">
        <v>0</v>
      </c>
      <c r="V590" s="123">
        <v>100</v>
      </c>
      <c r="W590" s="123">
        <v>0</v>
      </c>
      <c r="X590" s="123">
        <v>0</v>
      </c>
      <c r="Y590" s="123">
        <v>5</v>
      </c>
      <c r="Z590" s="123">
        <v>0</v>
      </c>
      <c r="AA590" s="123">
        <v>0</v>
      </c>
      <c r="AB590" s="123">
        <v>0</v>
      </c>
      <c r="AC590" s="123">
        <v>5</v>
      </c>
      <c r="AD590" s="123">
        <v>0</v>
      </c>
      <c r="AE590" s="123">
        <v>0</v>
      </c>
      <c r="AF590" s="123">
        <v>0</v>
      </c>
      <c r="AG590" s="123">
        <v>0</v>
      </c>
      <c r="AH590" s="123">
        <v>0</v>
      </c>
      <c r="AI590" s="123">
        <v>5</v>
      </c>
      <c r="AJ590" s="123">
        <v>5</v>
      </c>
      <c r="AK590" s="123">
        <v>0</v>
      </c>
      <c r="AL590" s="123">
        <v>0</v>
      </c>
      <c r="AM590" s="123">
        <v>40</v>
      </c>
      <c r="AN590" s="123">
        <v>0</v>
      </c>
      <c r="AO590" s="123">
        <v>0</v>
      </c>
      <c r="AP590" s="123">
        <v>0</v>
      </c>
      <c r="AQ590" s="123">
        <v>0</v>
      </c>
      <c r="AR590" s="123">
        <v>0</v>
      </c>
      <c r="AS590" s="123">
        <v>0</v>
      </c>
      <c r="AT590" s="123">
        <v>0</v>
      </c>
      <c r="AU590" s="123">
        <v>0</v>
      </c>
      <c r="AV590" s="123">
        <v>5</v>
      </c>
      <c r="AW590" s="123">
        <v>0</v>
      </c>
      <c r="AX590" s="123">
        <v>0</v>
      </c>
      <c r="AY590" s="123">
        <v>0</v>
      </c>
      <c r="AZ590" s="123">
        <v>5</v>
      </c>
      <c r="BA590" s="123">
        <v>5</v>
      </c>
      <c r="BB590" s="123">
        <v>0</v>
      </c>
      <c r="BC590" s="123">
        <v>0</v>
      </c>
      <c r="BD590" s="123">
        <v>0</v>
      </c>
      <c r="BE590" s="123">
        <v>5</v>
      </c>
      <c r="BF590" s="123">
        <v>0</v>
      </c>
      <c r="BG590" s="123">
        <v>0</v>
      </c>
      <c r="BH590" s="123">
        <v>0</v>
      </c>
      <c r="BI590" s="49"/>
      <c r="BJ590" s="166"/>
      <c r="BK590" s="166"/>
      <c r="BL590" s="166"/>
      <c r="BM590" s="149">
        <v>0</v>
      </c>
    </row>
    <row r="591" spans="2:65" ht="18" hidden="1" customHeight="1" outlineLevel="3">
      <c r="B591" s="166" t="s">
        <v>893</v>
      </c>
      <c r="C591" s="166" t="s">
        <v>139</v>
      </c>
      <c r="D591" s="166" t="s">
        <v>911</v>
      </c>
      <c r="E591" s="167" t="s">
        <v>912</v>
      </c>
      <c r="F591" s="166"/>
      <c r="G591" s="49"/>
      <c r="H591" s="55">
        <v>205</v>
      </c>
      <c r="I591" s="55"/>
      <c r="J591" s="50">
        <v>205</v>
      </c>
      <c r="K591" s="49"/>
      <c r="L591" s="152"/>
      <c r="M591" s="55"/>
      <c r="N591" s="49">
        <v>205</v>
      </c>
      <c r="O591" s="50"/>
      <c r="P591" s="50">
        <v>205</v>
      </c>
      <c r="Q591" s="49"/>
      <c r="R591" s="152"/>
      <c r="S591" s="123">
        <v>5</v>
      </c>
      <c r="T591" s="123">
        <v>0</v>
      </c>
      <c r="U591" s="123">
        <v>0</v>
      </c>
      <c r="V591" s="123">
        <v>70</v>
      </c>
      <c r="W591" s="123">
        <v>0</v>
      </c>
      <c r="X591" s="123">
        <v>5</v>
      </c>
      <c r="Y591" s="123">
        <v>60</v>
      </c>
      <c r="Z591" s="123">
        <v>0</v>
      </c>
      <c r="AA591" s="123">
        <v>0</v>
      </c>
      <c r="AB591" s="123">
        <v>0</v>
      </c>
      <c r="AC591" s="123">
        <v>0</v>
      </c>
      <c r="AD591" s="123">
        <v>0</v>
      </c>
      <c r="AE591" s="123">
        <v>5</v>
      </c>
      <c r="AF591" s="123">
        <v>0</v>
      </c>
      <c r="AG591" s="123">
        <v>0</v>
      </c>
      <c r="AH591" s="123">
        <v>0</v>
      </c>
      <c r="AI591" s="123">
        <v>0</v>
      </c>
      <c r="AJ591" s="123">
        <v>5</v>
      </c>
      <c r="AK591" s="123">
        <v>0</v>
      </c>
      <c r="AL591" s="123">
        <v>0</v>
      </c>
      <c r="AM591" s="123">
        <v>50</v>
      </c>
      <c r="AN591" s="123">
        <v>0</v>
      </c>
      <c r="AO591" s="123">
        <v>0</v>
      </c>
      <c r="AP591" s="123">
        <v>0</v>
      </c>
      <c r="AQ591" s="123">
        <v>0</v>
      </c>
      <c r="AR591" s="123">
        <v>0</v>
      </c>
      <c r="AS591" s="123">
        <v>0</v>
      </c>
      <c r="AT591" s="123">
        <v>0</v>
      </c>
      <c r="AU591" s="123">
        <v>0</v>
      </c>
      <c r="AV591" s="123">
        <v>5</v>
      </c>
      <c r="AW591" s="123">
        <v>0</v>
      </c>
      <c r="AX591" s="123">
        <v>0</v>
      </c>
      <c r="AY591" s="123">
        <v>0</v>
      </c>
      <c r="AZ591" s="123">
        <v>0</v>
      </c>
      <c r="BA591" s="123">
        <v>0</v>
      </c>
      <c r="BB591" s="123">
        <v>0</v>
      </c>
      <c r="BC591" s="123">
        <v>0</v>
      </c>
      <c r="BD591" s="123">
        <v>0</v>
      </c>
      <c r="BE591" s="123">
        <v>0</v>
      </c>
      <c r="BF591" s="123">
        <v>0</v>
      </c>
      <c r="BG591" s="123">
        <v>0</v>
      </c>
      <c r="BH591" s="123">
        <v>0</v>
      </c>
      <c r="BI591" s="49"/>
      <c r="BJ591" s="166"/>
      <c r="BK591" s="166"/>
      <c r="BL591" s="166"/>
      <c r="BM591" s="149">
        <v>0</v>
      </c>
    </row>
    <row r="592" spans="2:65" ht="18" hidden="1" customHeight="1" outlineLevel="3">
      <c r="B592" s="166" t="s">
        <v>893</v>
      </c>
      <c r="C592" s="166" t="s">
        <v>1230</v>
      </c>
      <c r="D592" s="166" t="s">
        <v>1174</v>
      </c>
      <c r="E592" s="167" t="s">
        <v>1175</v>
      </c>
      <c r="F592" s="166" t="s">
        <v>913</v>
      </c>
      <c r="G592" s="49"/>
      <c r="H592" s="55">
        <v>108</v>
      </c>
      <c r="I592" s="55"/>
      <c r="J592" s="50">
        <v>108</v>
      </c>
      <c r="K592" s="49"/>
      <c r="L592" s="152"/>
      <c r="M592" s="55"/>
      <c r="N592" s="49">
        <v>108</v>
      </c>
      <c r="O592" s="50"/>
      <c r="P592" s="50">
        <v>108</v>
      </c>
      <c r="Q592" s="49"/>
      <c r="R592" s="152"/>
      <c r="S592" s="123">
        <v>0</v>
      </c>
      <c r="T592" s="123">
        <v>0</v>
      </c>
      <c r="U592" s="123">
        <v>0</v>
      </c>
      <c r="V592" s="123">
        <v>30</v>
      </c>
      <c r="W592" s="123">
        <v>0</v>
      </c>
      <c r="X592" s="123">
        <v>10</v>
      </c>
      <c r="Y592" s="123">
        <v>23</v>
      </c>
      <c r="Z592" s="123">
        <v>0</v>
      </c>
      <c r="AA592" s="123">
        <v>0</v>
      </c>
      <c r="AB592" s="123">
        <v>0</v>
      </c>
      <c r="AC592" s="123">
        <v>0</v>
      </c>
      <c r="AD592" s="123">
        <v>0</v>
      </c>
      <c r="AE592" s="123">
        <v>0</v>
      </c>
      <c r="AF592" s="123">
        <v>0</v>
      </c>
      <c r="AG592" s="123">
        <v>0</v>
      </c>
      <c r="AH592" s="123">
        <v>0</v>
      </c>
      <c r="AI592" s="123">
        <v>5</v>
      </c>
      <c r="AJ592" s="123">
        <v>5</v>
      </c>
      <c r="AK592" s="123">
        <v>0</v>
      </c>
      <c r="AL592" s="123">
        <v>0</v>
      </c>
      <c r="AM592" s="123">
        <v>20</v>
      </c>
      <c r="AN592" s="123">
        <v>0</v>
      </c>
      <c r="AO592" s="123">
        <v>0</v>
      </c>
      <c r="AP592" s="123">
        <v>0</v>
      </c>
      <c r="AQ592" s="123">
        <v>0</v>
      </c>
      <c r="AR592" s="123">
        <v>0</v>
      </c>
      <c r="AS592" s="123">
        <v>0</v>
      </c>
      <c r="AT592" s="123">
        <v>0</v>
      </c>
      <c r="AU592" s="123">
        <v>0</v>
      </c>
      <c r="AV592" s="123">
        <v>5</v>
      </c>
      <c r="AW592" s="123">
        <v>0</v>
      </c>
      <c r="AX592" s="123">
        <v>0</v>
      </c>
      <c r="AY592" s="123">
        <v>0</v>
      </c>
      <c r="AZ592" s="123">
        <v>5</v>
      </c>
      <c r="BA592" s="123">
        <v>5</v>
      </c>
      <c r="BB592" s="123">
        <v>0</v>
      </c>
      <c r="BC592" s="123">
        <v>0</v>
      </c>
      <c r="BD592" s="123">
        <v>0</v>
      </c>
      <c r="BE592" s="123">
        <v>0</v>
      </c>
      <c r="BF592" s="123">
        <v>0</v>
      </c>
      <c r="BG592" s="123">
        <v>0</v>
      </c>
      <c r="BH592" s="123">
        <v>0</v>
      </c>
      <c r="BI592" s="49"/>
      <c r="BJ592" s="166"/>
      <c r="BK592" s="166"/>
      <c r="BL592" s="166"/>
      <c r="BM592" s="149">
        <v>0</v>
      </c>
    </row>
    <row r="593" spans="2:65" ht="18" hidden="1" customHeight="1" outlineLevel="3">
      <c r="B593" s="166" t="s">
        <v>893</v>
      </c>
      <c r="C593" s="166" t="s">
        <v>1229</v>
      </c>
      <c r="D593" s="166" t="s">
        <v>765</v>
      </c>
      <c r="E593" s="167" t="s">
        <v>766</v>
      </c>
      <c r="F593" s="166" t="s">
        <v>914</v>
      </c>
      <c r="G593" s="49"/>
      <c r="H593" s="55">
        <v>240</v>
      </c>
      <c r="I593" s="55"/>
      <c r="J593" s="50">
        <v>240</v>
      </c>
      <c r="K593" s="49"/>
      <c r="L593" s="152"/>
      <c r="M593" s="55"/>
      <c r="N593" s="49">
        <v>240</v>
      </c>
      <c r="O593" s="50"/>
      <c r="P593" s="50">
        <v>240</v>
      </c>
      <c r="Q593" s="49"/>
      <c r="R593" s="152"/>
      <c r="S593" s="123">
        <v>5</v>
      </c>
      <c r="T593" s="123">
        <v>0</v>
      </c>
      <c r="U593" s="123">
        <v>0</v>
      </c>
      <c r="V593" s="123">
        <v>123</v>
      </c>
      <c r="W593" s="123">
        <v>0</v>
      </c>
      <c r="X593" s="123">
        <v>5</v>
      </c>
      <c r="Y593" s="123">
        <v>10</v>
      </c>
      <c r="Z593" s="123">
        <v>0</v>
      </c>
      <c r="AA593" s="123">
        <v>0</v>
      </c>
      <c r="AB593" s="123">
        <v>0</v>
      </c>
      <c r="AC593" s="123">
        <v>0</v>
      </c>
      <c r="AD593" s="123">
        <v>0</v>
      </c>
      <c r="AE593" s="123">
        <v>5</v>
      </c>
      <c r="AF593" s="123">
        <v>0</v>
      </c>
      <c r="AG593" s="123">
        <v>0</v>
      </c>
      <c r="AH593" s="123">
        <v>0</v>
      </c>
      <c r="AI593" s="123">
        <v>0</v>
      </c>
      <c r="AJ593" s="123">
        <v>5</v>
      </c>
      <c r="AK593" s="123">
        <v>0</v>
      </c>
      <c r="AL593" s="123">
        <v>0</v>
      </c>
      <c r="AM593" s="123">
        <v>72</v>
      </c>
      <c r="AN593" s="123">
        <v>0</v>
      </c>
      <c r="AO593" s="123">
        <v>0</v>
      </c>
      <c r="AP593" s="123">
        <v>5</v>
      </c>
      <c r="AQ593" s="123">
        <v>0</v>
      </c>
      <c r="AR593" s="123">
        <v>0</v>
      </c>
      <c r="AS593" s="123">
        <v>0</v>
      </c>
      <c r="AT593" s="123">
        <v>0</v>
      </c>
      <c r="AU593" s="123">
        <v>0</v>
      </c>
      <c r="AV593" s="123">
        <v>5</v>
      </c>
      <c r="AW593" s="123">
        <v>0</v>
      </c>
      <c r="AX593" s="123">
        <v>0</v>
      </c>
      <c r="AY593" s="123">
        <v>0</v>
      </c>
      <c r="AZ593" s="123">
        <v>0</v>
      </c>
      <c r="BA593" s="123">
        <v>0</v>
      </c>
      <c r="BB593" s="123">
        <v>0</v>
      </c>
      <c r="BC593" s="123">
        <v>0</v>
      </c>
      <c r="BD593" s="123">
        <v>0</v>
      </c>
      <c r="BE593" s="123">
        <v>5</v>
      </c>
      <c r="BF593" s="123">
        <v>0</v>
      </c>
      <c r="BG593" s="123">
        <v>0</v>
      </c>
      <c r="BH593" s="123">
        <v>0</v>
      </c>
      <c r="BI593" s="49"/>
      <c r="BJ593" s="166"/>
      <c r="BK593" s="166"/>
      <c r="BL593" s="166"/>
      <c r="BM593" s="149">
        <v>0</v>
      </c>
    </row>
    <row r="594" spans="2:65" ht="18" hidden="1" customHeight="1" outlineLevel="3">
      <c r="B594" s="166" t="s">
        <v>893</v>
      </c>
      <c r="C594" s="166" t="s">
        <v>630</v>
      </c>
      <c r="D594" s="166" t="s">
        <v>915</v>
      </c>
      <c r="E594" s="167" t="s">
        <v>916</v>
      </c>
      <c r="F594" s="166"/>
      <c r="G594" s="49"/>
      <c r="H594" s="55">
        <v>115</v>
      </c>
      <c r="I594" s="55"/>
      <c r="J594" s="50">
        <v>115</v>
      </c>
      <c r="K594" s="49"/>
      <c r="L594" s="152"/>
      <c r="M594" s="55"/>
      <c r="N594" s="49">
        <v>115</v>
      </c>
      <c r="O594" s="50"/>
      <c r="P594" s="50">
        <v>115</v>
      </c>
      <c r="Q594" s="49"/>
      <c r="R594" s="152"/>
      <c r="S594" s="123">
        <v>0</v>
      </c>
      <c r="T594" s="123">
        <v>0</v>
      </c>
      <c r="U594" s="123">
        <v>0</v>
      </c>
      <c r="V594" s="123">
        <v>50</v>
      </c>
      <c r="W594" s="123">
        <v>0</v>
      </c>
      <c r="X594" s="123">
        <v>10</v>
      </c>
      <c r="Y594" s="123">
        <v>5</v>
      </c>
      <c r="Z594" s="123">
        <v>0</v>
      </c>
      <c r="AA594" s="123">
        <v>0</v>
      </c>
      <c r="AB594" s="123">
        <v>0</v>
      </c>
      <c r="AC594" s="123">
        <v>0</v>
      </c>
      <c r="AD594" s="123">
        <v>0</v>
      </c>
      <c r="AE594" s="123">
        <v>0</v>
      </c>
      <c r="AF594" s="123">
        <v>0</v>
      </c>
      <c r="AG594" s="123">
        <v>0</v>
      </c>
      <c r="AH594" s="123">
        <v>0</v>
      </c>
      <c r="AI594" s="123">
        <v>5</v>
      </c>
      <c r="AJ594" s="123">
        <v>5</v>
      </c>
      <c r="AK594" s="123">
        <v>0</v>
      </c>
      <c r="AL594" s="123">
        <v>0</v>
      </c>
      <c r="AM594" s="123">
        <v>20</v>
      </c>
      <c r="AN594" s="123">
        <v>0</v>
      </c>
      <c r="AO594" s="123">
        <v>0</v>
      </c>
      <c r="AP594" s="123">
        <v>5</v>
      </c>
      <c r="AQ594" s="123">
        <v>0</v>
      </c>
      <c r="AR594" s="123">
        <v>0</v>
      </c>
      <c r="AS594" s="123">
        <v>0</v>
      </c>
      <c r="AT594" s="123">
        <v>0</v>
      </c>
      <c r="AU594" s="123">
        <v>0</v>
      </c>
      <c r="AV594" s="123">
        <v>5</v>
      </c>
      <c r="AW594" s="123">
        <v>0</v>
      </c>
      <c r="AX594" s="123">
        <v>0</v>
      </c>
      <c r="AY594" s="123">
        <v>0</v>
      </c>
      <c r="AZ594" s="123">
        <v>5</v>
      </c>
      <c r="BA594" s="123">
        <v>5</v>
      </c>
      <c r="BB594" s="123">
        <v>0</v>
      </c>
      <c r="BC594" s="123">
        <v>0</v>
      </c>
      <c r="BD594" s="123">
        <v>0</v>
      </c>
      <c r="BE594" s="123">
        <v>0</v>
      </c>
      <c r="BF594" s="123">
        <v>0</v>
      </c>
      <c r="BG594" s="123">
        <v>0</v>
      </c>
      <c r="BH594" s="123">
        <v>0</v>
      </c>
      <c r="BI594" s="49"/>
      <c r="BJ594" s="166"/>
      <c r="BK594" s="166"/>
      <c r="BL594" s="166"/>
      <c r="BM594" s="149">
        <v>0</v>
      </c>
    </row>
    <row r="595" spans="2:65" ht="18" hidden="1" customHeight="1" outlineLevel="3">
      <c r="B595" s="166" t="s">
        <v>893</v>
      </c>
      <c r="C595" s="166" t="s">
        <v>134</v>
      </c>
      <c r="D595" s="166" t="s">
        <v>1164</v>
      </c>
      <c r="E595" s="167" t="s">
        <v>1165</v>
      </c>
      <c r="F595" s="166"/>
      <c r="G595" s="49"/>
      <c r="H595" s="55">
        <v>120</v>
      </c>
      <c r="I595" s="55"/>
      <c r="J595" s="50">
        <v>120</v>
      </c>
      <c r="K595" s="49"/>
      <c r="L595" s="152"/>
      <c r="M595" s="55"/>
      <c r="N595" s="49">
        <v>120</v>
      </c>
      <c r="O595" s="50"/>
      <c r="P595" s="50">
        <v>120</v>
      </c>
      <c r="Q595" s="49"/>
      <c r="R595" s="152"/>
      <c r="S595" s="123">
        <v>0</v>
      </c>
      <c r="T595" s="123">
        <v>0</v>
      </c>
      <c r="U595" s="123">
        <v>0</v>
      </c>
      <c r="V595" s="123">
        <v>35</v>
      </c>
      <c r="W595" s="123">
        <v>0</v>
      </c>
      <c r="X595" s="123">
        <v>0</v>
      </c>
      <c r="Y595" s="123">
        <v>35</v>
      </c>
      <c r="Z595" s="123">
        <v>0</v>
      </c>
      <c r="AA595" s="123">
        <v>0</v>
      </c>
      <c r="AB595" s="123">
        <v>0</v>
      </c>
      <c r="AC595" s="123">
        <v>5</v>
      </c>
      <c r="AD595" s="123">
        <v>0</v>
      </c>
      <c r="AE595" s="123">
        <v>0</v>
      </c>
      <c r="AF595" s="123">
        <v>0</v>
      </c>
      <c r="AG595" s="123">
        <v>0</v>
      </c>
      <c r="AH595" s="123">
        <v>0</v>
      </c>
      <c r="AI595" s="123">
        <v>5</v>
      </c>
      <c r="AJ595" s="123">
        <v>5</v>
      </c>
      <c r="AK595" s="123">
        <v>0</v>
      </c>
      <c r="AL595" s="123">
        <v>0</v>
      </c>
      <c r="AM595" s="123">
        <v>20</v>
      </c>
      <c r="AN595" s="123">
        <v>0</v>
      </c>
      <c r="AO595" s="123">
        <v>0</v>
      </c>
      <c r="AP595" s="123">
        <v>0</v>
      </c>
      <c r="AQ595" s="123">
        <v>0</v>
      </c>
      <c r="AR595" s="123">
        <v>0</v>
      </c>
      <c r="AS595" s="123">
        <v>0</v>
      </c>
      <c r="AT595" s="123">
        <v>0</v>
      </c>
      <c r="AU595" s="123">
        <v>0</v>
      </c>
      <c r="AV595" s="123">
        <v>0</v>
      </c>
      <c r="AW595" s="123">
        <v>0</v>
      </c>
      <c r="AX595" s="123">
        <v>0</v>
      </c>
      <c r="AY595" s="123">
        <v>0</v>
      </c>
      <c r="AZ595" s="123">
        <v>5</v>
      </c>
      <c r="BA595" s="123">
        <v>5</v>
      </c>
      <c r="BB595" s="123">
        <v>0</v>
      </c>
      <c r="BC595" s="123">
        <v>0</v>
      </c>
      <c r="BD595" s="123">
        <v>0</v>
      </c>
      <c r="BE595" s="123">
        <v>5</v>
      </c>
      <c r="BF595" s="123">
        <v>0</v>
      </c>
      <c r="BG595" s="123">
        <v>0</v>
      </c>
      <c r="BH595" s="123">
        <v>0</v>
      </c>
      <c r="BI595" s="49"/>
      <c r="BJ595" s="166"/>
      <c r="BK595" s="166"/>
      <c r="BL595" s="166"/>
      <c r="BM595" s="149">
        <v>0</v>
      </c>
    </row>
    <row r="596" spans="2:65" ht="18" hidden="1" customHeight="1" outlineLevel="3">
      <c r="B596" s="166" t="s">
        <v>893</v>
      </c>
      <c r="C596" s="166" t="s">
        <v>1230</v>
      </c>
      <c r="D596" s="166" t="s">
        <v>1194</v>
      </c>
      <c r="E596" s="167" t="s">
        <v>1195</v>
      </c>
      <c r="F596" s="166"/>
      <c r="G596" s="49"/>
      <c r="H596" s="55">
        <v>110</v>
      </c>
      <c r="I596" s="55"/>
      <c r="J596" s="50">
        <v>110</v>
      </c>
      <c r="K596" s="49"/>
      <c r="L596" s="152"/>
      <c r="M596" s="55"/>
      <c r="N596" s="49">
        <v>110</v>
      </c>
      <c r="O596" s="50"/>
      <c r="P596" s="50">
        <v>110</v>
      </c>
      <c r="Q596" s="49"/>
      <c r="R596" s="152"/>
      <c r="S596" s="123">
        <v>0</v>
      </c>
      <c r="T596" s="123">
        <v>0</v>
      </c>
      <c r="U596" s="123">
        <v>0</v>
      </c>
      <c r="V596" s="123">
        <v>30</v>
      </c>
      <c r="W596" s="123">
        <v>0</v>
      </c>
      <c r="X596" s="123">
        <v>5</v>
      </c>
      <c r="Y596" s="123">
        <v>25</v>
      </c>
      <c r="Z596" s="123">
        <v>0</v>
      </c>
      <c r="AA596" s="123">
        <v>0</v>
      </c>
      <c r="AB596" s="123">
        <v>0</v>
      </c>
      <c r="AC596" s="123">
        <v>0</v>
      </c>
      <c r="AD596" s="123">
        <v>0</v>
      </c>
      <c r="AE596" s="123">
        <v>0</v>
      </c>
      <c r="AF596" s="123">
        <v>0</v>
      </c>
      <c r="AG596" s="123">
        <v>0</v>
      </c>
      <c r="AH596" s="123">
        <v>0</v>
      </c>
      <c r="AI596" s="123">
        <v>5</v>
      </c>
      <c r="AJ596" s="123">
        <v>10</v>
      </c>
      <c r="AK596" s="123">
        <v>0</v>
      </c>
      <c r="AL596" s="123">
        <v>0</v>
      </c>
      <c r="AM596" s="123">
        <v>20</v>
      </c>
      <c r="AN596" s="123">
        <v>0</v>
      </c>
      <c r="AO596" s="123">
        <v>0</v>
      </c>
      <c r="AP596" s="123">
        <v>0</v>
      </c>
      <c r="AQ596" s="123">
        <v>0</v>
      </c>
      <c r="AR596" s="123">
        <v>0</v>
      </c>
      <c r="AS596" s="123">
        <v>0</v>
      </c>
      <c r="AT596" s="123">
        <v>0</v>
      </c>
      <c r="AU596" s="123">
        <v>0</v>
      </c>
      <c r="AV596" s="123">
        <v>5</v>
      </c>
      <c r="AW596" s="123">
        <v>0</v>
      </c>
      <c r="AX596" s="123">
        <v>0</v>
      </c>
      <c r="AY596" s="123">
        <v>0</v>
      </c>
      <c r="AZ596" s="123">
        <v>5</v>
      </c>
      <c r="BA596" s="123">
        <v>5</v>
      </c>
      <c r="BB596" s="123">
        <v>0</v>
      </c>
      <c r="BC596" s="123">
        <v>0</v>
      </c>
      <c r="BD596" s="123">
        <v>0</v>
      </c>
      <c r="BE596" s="123">
        <v>0</v>
      </c>
      <c r="BF596" s="123">
        <v>0</v>
      </c>
      <c r="BG596" s="123">
        <v>0</v>
      </c>
      <c r="BH596" s="123">
        <v>0</v>
      </c>
      <c r="BI596" s="49"/>
      <c r="BJ596" s="166"/>
      <c r="BK596" s="166"/>
      <c r="BL596" s="166"/>
      <c r="BM596" s="149">
        <v>0</v>
      </c>
    </row>
    <row r="597" spans="2:65" ht="18" hidden="1" customHeight="1" outlineLevel="3">
      <c r="B597" s="166" t="s">
        <v>893</v>
      </c>
      <c r="C597" s="166" t="s">
        <v>1233</v>
      </c>
      <c r="D597" s="166" t="s">
        <v>1234</v>
      </c>
      <c r="E597" s="167" t="s">
        <v>1235</v>
      </c>
      <c r="F597" s="166"/>
      <c r="G597" s="49"/>
      <c r="H597" s="55">
        <v>115</v>
      </c>
      <c r="I597" s="55"/>
      <c r="J597" s="50">
        <v>115</v>
      </c>
      <c r="K597" s="49"/>
      <c r="L597" s="152"/>
      <c r="M597" s="55"/>
      <c r="N597" s="49">
        <v>115</v>
      </c>
      <c r="O597" s="50"/>
      <c r="P597" s="50">
        <v>115</v>
      </c>
      <c r="Q597" s="49"/>
      <c r="R597" s="152"/>
      <c r="S597" s="123">
        <v>0</v>
      </c>
      <c r="T597" s="123">
        <v>0</v>
      </c>
      <c r="U597" s="123">
        <v>0</v>
      </c>
      <c r="V597" s="123">
        <v>80</v>
      </c>
      <c r="W597" s="123">
        <v>0</v>
      </c>
      <c r="X597" s="123">
        <v>5</v>
      </c>
      <c r="Y597" s="123">
        <v>5</v>
      </c>
      <c r="Z597" s="123">
        <v>0</v>
      </c>
      <c r="AA597" s="123">
        <v>0</v>
      </c>
      <c r="AB597" s="123">
        <v>0</v>
      </c>
      <c r="AC597" s="123">
        <v>0</v>
      </c>
      <c r="AD597" s="123">
        <v>0</v>
      </c>
      <c r="AE597" s="123">
        <v>5</v>
      </c>
      <c r="AF597" s="123">
        <v>0</v>
      </c>
      <c r="AG597" s="123">
        <v>0</v>
      </c>
      <c r="AH597" s="123">
        <v>0</v>
      </c>
      <c r="AI597" s="123">
        <v>0</v>
      </c>
      <c r="AJ597" s="123">
        <v>5</v>
      </c>
      <c r="AK597" s="123">
        <v>0</v>
      </c>
      <c r="AL597" s="123">
        <v>0</v>
      </c>
      <c r="AM597" s="123">
        <v>0</v>
      </c>
      <c r="AN597" s="123">
        <v>0</v>
      </c>
      <c r="AO597" s="123">
        <v>0</v>
      </c>
      <c r="AP597" s="123">
        <v>0</v>
      </c>
      <c r="AQ597" s="123">
        <v>0</v>
      </c>
      <c r="AR597" s="123">
        <v>0</v>
      </c>
      <c r="AS597" s="123">
        <v>0</v>
      </c>
      <c r="AT597" s="123">
        <v>0</v>
      </c>
      <c r="AU597" s="123">
        <v>0</v>
      </c>
      <c r="AV597" s="123">
        <v>0</v>
      </c>
      <c r="AW597" s="123">
        <v>0</v>
      </c>
      <c r="AX597" s="123">
        <v>0</v>
      </c>
      <c r="AY597" s="123">
        <v>0</v>
      </c>
      <c r="AZ597" s="123">
        <v>5</v>
      </c>
      <c r="BA597" s="123">
        <v>5</v>
      </c>
      <c r="BB597" s="123">
        <v>0</v>
      </c>
      <c r="BC597" s="123">
        <v>0</v>
      </c>
      <c r="BD597" s="123">
        <v>0</v>
      </c>
      <c r="BE597" s="123">
        <v>5</v>
      </c>
      <c r="BF597" s="123">
        <v>0</v>
      </c>
      <c r="BG597" s="123">
        <v>0</v>
      </c>
      <c r="BH597" s="123">
        <v>0</v>
      </c>
      <c r="BI597" s="49"/>
      <c r="BJ597" s="166"/>
      <c r="BK597" s="166"/>
      <c r="BL597" s="166"/>
      <c r="BM597" s="149">
        <v>0</v>
      </c>
    </row>
    <row r="598" spans="2:65" ht="18" hidden="1" customHeight="1" outlineLevel="3">
      <c r="B598" s="166" t="s">
        <v>893</v>
      </c>
      <c r="C598" s="166" t="s">
        <v>1233</v>
      </c>
      <c r="D598" s="166" t="s">
        <v>1266</v>
      </c>
      <c r="E598" s="167" t="s">
        <v>1267</v>
      </c>
      <c r="F598" s="166"/>
      <c r="G598" s="49"/>
      <c r="H598" s="55">
        <v>120</v>
      </c>
      <c r="I598" s="55"/>
      <c r="J598" s="50">
        <v>120</v>
      </c>
      <c r="K598" s="49"/>
      <c r="L598" s="152"/>
      <c r="M598" s="55"/>
      <c r="N598" s="49">
        <v>120</v>
      </c>
      <c r="O598" s="50"/>
      <c r="P598" s="50">
        <v>120</v>
      </c>
      <c r="Q598" s="49"/>
      <c r="R598" s="152"/>
      <c r="S598" s="123">
        <v>0</v>
      </c>
      <c r="T598" s="123">
        <v>0</v>
      </c>
      <c r="U598" s="123">
        <v>0</v>
      </c>
      <c r="V598" s="123">
        <v>80</v>
      </c>
      <c r="W598" s="123">
        <v>0</v>
      </c>
      <c r="X598" s="123">
        <v>5</v>
      </c>
      <c r="Y598" s="123">
        <v>0</v>
      </c>
      <c r="Z598" s="123">
        <v>0</v>
      </c>
      <c r="AA598" s="123">
        <v>0</v>
      </c>
      <c r="AB598" s="123">
        <v>0</v>
      </c>
      <c r="AC598" s="123">
        <v>0</v>
      </c>
      <c r="AD598" s="123">
        <v>0</v>
      </c>
      <c r="AE598" s="123">
        <v>5</v>
      </c>
      <c r="AF598" s="123">
        <v>0</v>
      </c>
      <c r="AG598" s="123">
        <v>0</v>
      </c>
      <c r="AH598" s="123">
        <v>0</v>
      </c>
      <c r="AI598" s="123">
        <v>0</v>
      </c>
      <c r="AJ598" s="123">
        <v>5</v>
      </c>
      <c r="AK598" s="123">
        <v>0</v>
      </c>
      <c r="AL598" s="123">
        <v>0</v>
      </c>
      <c r="AM598" s="123">
        <v>10</v>
      </c>
      <c r="AN598" s="123">
        <v>0</v>
      </c>
      <c r="AO598" s="123">
        <v>0</v>
      </c>
      <c r="AP598" s="123">
        <v>0</v>
      </c>
      <c r="AQ598" s="123">
        <v>0</v>
      </c>
      <c r="AR598" s="123">
        <v>0</v>
      </c>
      <c r="AS598" s="123">
        <v>0</v>
      </c>
      <c r="AT598" s="123">
        <v>0</v>
      </c>
      <c r="AU598" s="123">
        <v>0</v>
      </c>
      <c r="AV598" s="123">
        <v>0</v>
      </c>
      <c r="AW598" s="123">
        <v>0</v>
      </c>
      <c r="AX598" s="123">
        <v>0</v>
      </c>
      <c r="AY598" s="123">
        <v>0</v>
      </c>
      <c r="AZ598" s="123">
        <v>5</v>
      </c>
      <c r="BA598" s="123">
        <v>5</v>
      </c>
      <c r="BB598" s="123">
        <v>0</v>
      </c>
      <c r="BC598" s="123">
        <v>0</v>
      </c>
      <c r="BD598" s="123">
        <v>0</v>
      </c>
      <c r="BE598" s="123">
        <v>5</v>
      </c>
      <c r="BF598" s="123">
        <v>0</v>
      </c>
      <c r="BG598" s="123">
        <v>0</v>
      </c>
      <c r="BH598" s="123">
        <v>0</v>
      </c>
      <c r="BI598" s="49"/>
      <c r="BJ598" s="166"/>
      <c r="BK598" s="166"/>
      <c r="BL598" s="166"/>
      <c r="BM598" s="149">
        <v>0</v>
      </c>
    </row>
    <row r="599" spans="2:65" ht="18" hidden="1" customHeight="1" outlineLevel="3">
      <c r="B599" s="166" t="s">
        <v>893</v>
      </c>
      <c r="C599" s="166" t="s">
        <v>1233</v>
      </c>
      <c r="D599" s="166" t="s">
        <v>1284</v>
      </c>
      <c r="E599" s="167" t="s">
        <v>1285</v>
      </c>
      <c r="F599" s="166"/>
      <c r="G599" s="49"/>
      <c r="H599" s="55">
        <v>107</v>
      </c>
      <c r="I599" s="55"/>
      <c r="J599" s="50">
        <v>107</v>
      </c>
      <c r="K599" s="49"/>
      <c r="L599" s="152"/>
      <c r="M599" s="55"/>
      <c r="N599" s="49">
        <v>107</v>
      </c>
      <c r="O599" s="50"/>
      <c r="P599" s="50">
        <v>107</v>
      </c>
      <c r="Q599" s="49"/>
      <c r="R599" s="152"/>
      <c r="S599" s="123">
        <v>0</v>
      </c>
      <c r="T599" s="123">
        <v>0</v>
      </c>
      <c r="U599" s="123">
        <v>0</v>
      </c>
      <c r="V599" s="123">
        <v>30</v>
      </c>
      <c r="W599" s="123">
        <v>0</v>
      </c>
      <c r="X599" s="123">
        <v>10</v>
      </c>
      <c r="Y599" s="123">
        <v>22</v>
      </c>
      <c r="Z599" s="123">
        <v>0</v>
      </c>
      <c r="AA599" s="123">
        <v>0</v>
      </c>
      <c r="AB599" s="123">
        <v>0</v>
      </c>
      <c r="AC599" s="123">
        <v>0</v>
      </c>
      <c r="AD599" s="123">
        <v>0</v>
      </c>
      <c r="AE599" s="123">
        <v>0</v>
      </c>
      <c r="AF599" s="123">
        <v>0</v>
      </c>
      <c r="AG599" s="123">
        <v>0</v>
      </c>
      <c r="AH599" s="123">
        <v>0</v>
      </c>
      <c r="AI599" s="123">
        <v>5</v>
      </c>
      <c r="AJ599" s="123">
        <v>5</v>
      </c>
      <c r="AK599" s="123">
        <v>0</v>
      </c>
      <c r="AL599" s="123">
        <v>0</v>
      </c>
      <c r="AM599" s="123">
        <v>20</v>
      </c>
      <c r="AN599" s="123">
        <v>0</v>
      </c>
      <c r="AO599" s="123">
        <v>0</v>
      </c>
      <c r="AP599" s="123">
        <v>0</v>
      </c>
      <c r="AQ599" s="123">
        <v>0</v>
      </c>
      <c r="AR599" s="123">
        <v>0</v>
      </c>
      <c r="AS599" s="123">
        <v>0</v>
      </c>
      <c r="AT599" s="123">
        <v>0</v>
      </c>
      <c r="AU599" s="123">
        <v>0</v>
      </c>
      <c r="AV599" s="123">
        <v>5</v>
      </c>
      <c r="AW599" s="123">
        <v>0</v>
      </c>
      <c r="AX599" s="123">
        <v>0</v>
      </c>
      <c r="AY599" s="123">
        <v>0</v>
      </c>
      <c r="AZ599" s="123">
        <v>5</v>
      </c>
      <c r="BA599" s="123">
        <v>5</v>
      </c>
      <c r="BB599" s="123">
        <v>0</v>
      </c>
      <c r="BC599" s="123">
        <v>0</v>
      </c>
      <c r="BD599" s="123">
        <v>0</v>
      </c>
      <c r="BE599" s="123">
        <v>0</v>
      </c>
      <c r="BF599" s="123">
        <v>0</v>
      </c>
      <c r="BG599" s="123">
        <v>0</v>
      </c>
      <c r="BH599" s="123">
        <v>0</v>
      </c>
      <c r="BI599" s="49"/>
      <c r="BJ599" s="166"/>
      <c r="BK599" s="166"/>
      <c r="BL599" s="166"/>
      <c r="BM599" s="149">
        <v>0</v>
      </c>
    </row>
    <row r="600" spans="2:65" ht="18" hidden="1" customHeight="1" outlineLevel="2">
      <c r="B600" s="158" t="s">
        <v>893</v>
      </c>
      <c r="C600" s="158"/>
      <c r="D600" s="158"/>
      <c r="E600" s="159" t="s">
        <v>917</v>
      </c>
      <c r="F600" s="158"/>
      <c r="G600" s="160"/>
      <c r="H600" s="160">
        <v>4469</v>
      </c>
      <c r="I600" s="160"/>
      <c r="J600" s="160">
        <v>4469</v>
      </c>
      <c r="K600" s="168"/>
      <c r="L600" s="161"/>
      <c r="M600" s="160"/>
      <c r="N600" s="160">
        <v>4469</v>
      </c>
      <c r="O600" s="160"/>
      <c r="P600" s="160">
        <v>4469</v>
      </c>
      <c r="Q600" s="168"/>
      <c r="R600" s="161"/>
      <c r="S600" s="160">
        <v>52</v>
      </c>
      <c r="T600" s="160">
        <v>0</v>
      </c>
      <c r="U600" s="160">
        <v>0</v>
      </c>
      <c r="V600" s="160">
        <v>1864</v>
      </c>
      <c r="W600" s="160">
        <v>0</v>
      </c>
      <c r="X600" s="160">
        <v>138</v>
      </c>
      <c r="Y600" s="160">
        <v>1095</v>
      </c>
      <c r="Z600" s="160">
        <v>0</v>
      </c>
      <c r="AA600" s="160">
        <v>0</v>
      </c>
      <c r="AB600" s="160">
        <v>0</v>
      </c>
      <c r="AC600" s="160">
        <v>25</v>
      </c>
      <c r="AD600" s="160">
        <v>0</v>
      </c>
      <c r="AE600" s="160">
        <v>30</v>
      </c>
      <c r="AF600" s="160">
        <v>0</v>
      </c>
      <c r="AG600" s="160">
        <v>0</v>
      </c>
      <c r="AH600" s="160">
        <v>0</v>
      </c>
      <c r="AI600" s="160">
        <v>60</v>
      </c>
      <c r="AJ600" s="160">
        <v>125</v>
      </c>
      <c r="AK600" s="160">
        <v>0</v>
      </c>
      <c r="AL600" s="160">
        <v>0</v>
      </c>
      <c r="AM600" s="160">
        <v>731</v>
      </c>
      <c r="AN600" s="160">
        <v>0</v>
      </c>
      <c r="AO600" s="160">
        <v>0</v>
      </c>
      <c r="AP600" s="160">
        <v>25</v>
      </c>
      <c r="AQ600" s="160">
        <v>15</v>
      </c>
      <c r="AR600" s="160">
        <v>0</v>
      </c>
      <c r="AS600" s="160">
        <v>0</v>
      </c>
      <c r="AT600" s="160">
        <v>0</v>
      </c>
      <c r="AU600" s="160">
        <v>0</v>
      </c>
      <c r="AV600" s="160">
        <v>65</v>
      </c>
      <c r="AW600" s="160">
        <v>0</v>
      </c>
      <c r="AX600" s="160">
        <v>0</v>
      </c>
      <c r="AY600" s="160">
        <v>0</v>
      </c>
      <c r="AZ600" s="160">
        <v>83</v>
      </c>
      <c r="BA600" s="160">
        <v>88</v>
      </c>
      <c r="BB600" s="160">
        <v>0</v>
      </c>
      <c r="BC600" s="160">
        <v>0</v>
      </c>
      <c r="BD600" s="160">
        <v>0</v>
      </c>
      <c r="BE600" s="160">
        <v>73</v>
      </c>
      <c r="BF600" s="160">
        <v>0</v>
      </c>
      <c r="BG600" s="160">
        <v>0</v>
      </c>
      <c r="BH600" s="160">
        <v>0</v>
      </c>
      <c r="BI600" s="160"/>
      <c r="BJ600" s="161"/>
      <c r="BK600" s="160"/>
      <c r="BL600" s="161"/>
      <c r="BM600" s="149">
        <v>0</v>
      </c>
    </row>
    <row r="601" spans="2:65" ht="18" customHeight="1" outlineLevel="1" collapsed="1">
      <c r="B601" s="153" t="s">
        <v>893</v>
      </c>
      <c r="C601" s="153"/>
      <c r="D601" s="153" t="s">
        <v>143</v>
      </c>
      <c r="E601" s="153"/>
      <c r="F601" s="153"/>
      <c r="G601" s="154"/>
      <c r="H601" s="154">
        <v>40011</v>
      </c>
      <c r="I601" s="154"/>
      <c r="J601" s="154">
        <v>40011</v>
      </c>
      <c r="K601" s="155"/>
      <c r="L601" s="156"/>
      <c r="M601" s="154"/>
      <c r="N601" s="154">
        <v>40011</v>
      </c>
      <c r="O601" s="154"/>
      <c r="P601" s="154">
        <v>40011</v>
      </c>
      <c r="Q601" s="155"/>
      <c r="R601" s="156"/>
      <c r="S601" s="154">
        <v>205</v>
      </c>
      <c r="T601" s="189">
        <v>0</v>
      </c>
      <c r="U601" s="189">
        <v>0</v>
      </c>
      <c r="V601" s="189">
        <v>14848</v>
      </c>
      <c r="W601" s="189">
        <v>0</v>
      </c>
      <c r="X601" s="189">
        <v>1406</v>
      </c>
      <c r="Y601" s="189">
        <v>7414</v>
      </c>
      <c r="Z601" s="189">
        <v>0</v>
      </c>
      <c r="AA601" s="189">
        <v>0</v>
      </c>
      <c r="AB601" s="189">
        <v>0</v>
      </c>
      <c r="AC601" s="189">
        <v>331</v>
      </c>
      <c r="AD601" s="189">
        <v>0</v>
      </c>
      <c r="AE601" s="189">
        <v>336</v>
      </c>
      <c r="AF601" s="189">
        <v>1160</v>
      </c>
      <c r="AG601" s="189">
        <v>5</v>
      </c>
      <c r="AH601" s="189">
        <v>0</v>
      </c>
      <c r="AI601" s="189">
        <v>1365</v>
      </c>
      <c r="AJ601" s="189">
        <v>1959</v>
      </c>
      <c r="AK601" s="189">
        <v>0</v>
      </c>
      <c r="AL601" s="189">
        <v>0</v>
      </c>
      <c r="AM601" s="189">
        <v>6693</v>
      </c>
      <c r="AN601" s="189">
        <v>0</v>
      </c>
      <c r="AO601" s="189">
        <v>0</v>
      </c>
      <c r="AP601" s="189">
        <v>300</v>
      </c>
      <c r="AQ601" s="189">
        <v>31</v>
      </c>
      <c r="AR601" s="189">
        <v>647</v>
      </c>
      <c r="AS601" s="189">
        <v>0</v>
      </c>
      <c r="AT601" s="189">
        <v>0</v>
      </c>
      <c r="AU601" s="189">
        <v>0</v>
      </c>
      <c r="AV601" s="189">
        <v>1357</v>
      </c>
      <c r="AW601" s="189">
        <v>52</v>
      </c>
      <c r="AX601" s="189">
        <v>4</v>
      </c>
      <c r="AY601" s="189">
        <v>4</v>
      </c>
      <c r="AZ601" s="189">
        <v>810</v>
      </c>
      <c r="BA601" s="189">
        <v>744</v>
      </c>
      <c r="BB601" s="189">
        <v>0</v>
      </c>
      <c r="BC601" s="189">
        <v>0</v>
      </c>
      <c r="BD601" s="189">
        <v>0</v>
      </c>
      <c r="BE601" s="154">
        <v>340</v>
      </c>
      <c r="BF601" s="154">
        <v>0</v>
      </c>
      <c r="BG601" s="154">
        <v>0</v>
      </c>
      <c r="BH601" s="154">
        <v>0</v>
      </c>
      <c r="BI601" s="189"/>
      <c r="BJ601" s="190"/>
      <c r="BK601" s="189"/>
      <c r="BL601" s="190"/>
      <c r="BM601" s="149">
        <v>0</v>
      </c>
    </row>
    <row r="602" spans="2:65" ht="18" hidden="1" customHeight="1" outlineLevel="3">
      <c r="B602" s="150" t="s">
        <v>744</v>
      </c>
      <c r="C602" s="150" t="s">
        <v>1139</v>
      </c>
      <c r="D602" s="151">
        <v>2114</v>
      </c>
      <c r="E602" s="151" t="s">
        <v>179</v>
      </c>
      <c r="F602" s="166"/>
      <c r="G602" s="49"/>
      <c r="H602" s="55">
        <v>10478.360999999864</v>
      </c>
      <c r="I602" s="55"/>
      <c r="J602" s="50">
        <v>10478.360999999864</v>
      </c>
      <c r="K602" s="124"/>
      <c r="L602" s="152"/>
      <c r="M602" s="55"/>
      <c r="N602" s="49">
        <v>10472.468999999865</v>
      </c>
      <c r="O602" s="50"/>
      <c r="P602" s="50">
        <v>10472.468999999865</v>
      </c>
      <c r="Q602" s="124"/>
      <c r="R602" s="152"/>
      <c r="S602" s="123">
        <v>27.712000000000081</v>
      </c>
      <c r="T602" s="123">
        <v>0</v>
      </c>
      <c r="U602" s="123">
        <v>0</v>
      </c>
      <c r="V602" s="123">
        <v>3576.8670000001166</v>
      </c>
      <c r="W602" s="123">
        <v>0</v>
      </c>
      <c r="X602" s="123">
        <v>128.13799999999122</v>
      </c>
      <c r="Y602" s="123">
        <v>3741.9819999998372</v>
      </c>
      <c r="Z602" s="123">
        <v>0</v>
      </c>
      <c r="AA602" s="123">
        <v>0</v>
      </c>
      <c r="AB602" s="123">
        <v>0</v>
      </c>
      <c r="AC602" s="123">
        <v>0</v>
      </c>
      <c r="AD602" s="123">
        <v>0.28900000000000015</v>
      </c>
      <c r="AE602" s="123">
        <v>72.301000000003029</v>
      </c>
      <c r="AF602" s="123">
        <v>13.014999999999993</v>
      </c>
      <c r="AG602" s="123">
        <v>0</v>
      </c>
      <c r="AH602" s="123">
        <v>0</v>
      </c>
      <c r="AI602" s="123">
        <v>135.44300000000081</v>
      </c>
      <c r="AJ602" s="123">
        <v>226.65300000000065</v>
      </c>
      <c r="AK602" s="123">
        <v>0</v>
      </c>
      <c r="AL602" s="123">
        <v>0</v>
      </c>
      <c r="AM602" s="123">
        <v>552.29200000002652</v>
      </c>
      <c r="AN602" s="123">
        <v>0</v>
      </c>
      <c r="AO602" s="123">
        <v>0</v>
      </c>
      <c r="AP602" s="123">
        <v>238.23199999998874</v>
      </c>
      <c r="AQ602" s="123">
        <v>1622.6469999998992</v>
      </c>
      <c r="AR602" s="123">
        <v>14.475999999999893</v>
      </c>
      <c r="AS602" s="123">
        <v>0</v>
      </c>
      <c r="AT602" s="123">
        <v>0</v>
      </c>
      <c r="AU602" s="123">
        <v>0</v>
      </c>
      <c r="AV602" s="123">
        <v>80.095000000000326</v>
      </c>
      <c r="AW602" s="123">
        <v>0</v>
      </c>
      <c r="AX602" s="123">
        <v>0</v>
      </c>
      <c r="AY602" s="123">
        <v>4.5069999999999979</v>
      </c>
      <c r="AZ602" s="123">
        <v>9.3999999999999826</v>
      </c>
      <c r="BA602" s="123">
        <v>8.7999999999999847</v>
      </c>
      <c r="BB602" s="123">
        <v>0</v>
      </c>
      <c r="BC602" s="123">
        <v>0</v>
      </c>
      <c r="BD602" s="123">
        <v>0</v>
      </c>
      <c r="BE602" s="123">
        <v>19.620000000000022</v>
      </c>
      <c r="BF602" s="123">
        <v>3.6249999999999925</v>
      </c>
      <c r="BG602" s="123">
        <v>0</v>
      </c>
      <c r="BH602" s="123">
        <v>2.2670000000000017</v>
      </c>
      <c r="BI602" s="49"/>
      <c r="BJ602" s="152"/>
      <c r="BK602" s="49"/>
      <c r="BL602" s="152"/>
      <c r="BM602" s="149">
        <v>0</v>
      </c>
    </row>
    <row r="603" spans="2:65" ht="18" customHeight="1" outlineLevel="1" collapsed="1">
      <c r="B603" s="153" t="s">
        <v>744</v>
      </c>
      <c r="C603" s="153"/>
      <c r="D603" s="153" t="s">
        <v>178</v>
      </c>
      <c r="E603" s="153"/>
      <c r="F603" s="153"/>
      <c r="G603" s="154"/>
      <c r="H603" s="154">
        <v>10478.360999999864</v>
      </c>
      <c r="I603" s="154"/>
      <c r="J603" s="154">
        <v>10478.360999999864</v>
      </c>
      <c r="K603" s="155"/>
      <c r="L603" s="156"/>
      <c r="M603" s="154"/>
      <c r="N603" s="154">
        <v>10472.468999999865</v>
      </c>
      <c r="O603" s="154"/>
      <c r="P603" s="154">
        <v>10472.468999999865</v>
      </c>
      <c r="Q603" s="155"/>
      <c r="R603" s="156"/>
      <c r="S603" s="154">
        <v>27.712000000000081</v>
      </c>
      <c r="T603" s="154">
        <v>0</v>
      </c>
      <c r="U603" s="154">
        <v>0</v>
      </c>
      <c r="V603" s="154">
        <v>3576.8670000001166</v>
      </c>
      <c r="W603" s="154">
        <v>0</v>
      </c>
      <c r="X603" s="154">
        <v>128.13799999999122</v>
      </c>
      <c r="Y603" s="154">
        <v>3741.9819999998372</v>
      </c>
      <c r="Z603" s="154">
        <v>0</v>
      </c>
      <c r="AA603" s="154">
        <v>0</v>
      </c>
      <c r="AB603" s="154">
        <v>0</v>
      </c>
      <c r="AC603" s="154">
        <v>0</v>
      </c>
      <c r="AD603" s="154">
        <v>0.28900000000000015</v>
      </c>
      <c r="AE603" s="154">
        <v>72.301000000003029</v>
      </c>
      <c r="AF603" s="154">
        <v>13.014999999999993</v>
      </c>
      <c r="AG603" s="154">
        <v>0</v>
      </c>
      <c r="AH603" s="154">
        <v>0</v>
      </c>
      <c r="AI603" s="154">
        <v>135.44300000000081</v>
      </c>
      <c r="AJ603" s="154">
        <v>226.65300000000065</v>
      </c>
      <c r="AK603" s="154">
        <v>0</v>
      </c>
      <c r="AL603" s="154">
        <v>0</v>
      </c>
      <c r="AM603" s="154">
        <v>552.29200000002652</v>
      </c>
      <c r="AN603" s="154">
        <v>0</v>
      </c>
      <c r="AO603" s="154">
        <v>0</v>
      </c>
      <c r="AP603" s="154">
        <v>238.23199999998874</v>
      </c>
      <c r="AQ603" s="154">
        <v>1622.6469999998992</v>
      </c>
      <c r="AR603" s="154">
        <v>14.475999999999893</v>
      </c>
      <c r="AS603" s="154">
        <v>0</v>
      </c>
      <c r="AT603" s="154">
        <v>0</v>
      </c>
      <c r="AU603" s="154">
        <v>0</v>
      </c>
      <c r="AV603" s="154">
        <v>80.095000000000326</v>
      </c>
      <c r="AW603" s="154">
        <v>0</v>
      </c>
      <c r="AX603" s="154">
        <v>0</v>
      </c>
      <c r="AY603" s="154">
        <v>4.5069999999999979</v>
      </c>
      <c r="AZ603" s="154">
        <v>9.3999999999999826</v>
      </c>
      <c r="BA603" s="154">
        <v>8.7999999999999847</v>
      </c>
      <c r="BB603" s="154">
        <v>0</v>
      </c>
      <c r="BC603" s="154">
        <v>0</v>
      </c>
      <c r="BD603" s="154">
        <v>0</v>
      </c>
      <c r="BE603" s="154">
        <v>19.620000000000022</v>
      </c>
      <c r="BF603" s="154">
        <v>3.6249999999999925</v>
      </c>
      <c r="BG603" s="154">
        <v>0</v>
      </c>
      <c r="BH603" s="154">
        <v>2.2670000000000017</v>
      </c>
      <c r="BI603" s="154"/>
      <c r="BJ603" s="156"/>
      <c r="BK603" s="154"/>
      <c r="BL603" s="156"/>
      <c r="BM603" s="149">
        <v>0</v>
      </c>
    </row>
    <row r="604" spans="2:65" ht="18" hidden="1" customHeight="1" outlineLevel="3">
      <c r="B604" s="150" t="s">
        <v>918</v>
      </c>
      <c r="C604" s="150" t="s">
        <v>144</v>
      </c>
      <c r="D604" s="150" t="s">
        <v>283</v>
      </c>
      <c r="E604" s="151" t="s">
        <v>300</v>
      </c>
      <c r="F604" s="150" t="s">
        <v>145</v>
      </c>
      <c r="G604" s="49"/>
      <c r="H604" s="55">
        <v>1836</v>
      </c>
      <c r="I604" s="55"/>
      <c r="J604" s="50">
        <v>1836</v>
      </c>
      <c r="K604" s="49"/>
      <c r="L604" s="152"/>
      <c r="M604" s="55"/>
      <c r="N604" s="49">
        <v>1836</v>
      </c>
      <c r="O604" s="50"/>
      <c r="P604" s="50">
        <v>1836</v>
      </c>
      <c r="Q604" s="49"/>
      <c r="R604" s="152"/>
      <c r="S604" s="123">
        <v>0</v>
      </c>
      <c r="T604" s="123">
        <v>0</v>
      </c>
      <c r="U604" s="123">
        <v>0</v>
      </c>
      <c r="V604" s="123">
        <v>1000</v>
      </c>
      <c r="W604" s="123">
        <v>0</v>
      </c>
      <c r="X604" s="123">
        <v>5</v>
      </c>
      <c r="Y604" s="123">
        <v>378</v>
      </c>
      <c r="Z604" s="123">
        <v>0</v>
      </c>
      <c r="AA604" s="123">
        <v>0</v>
      </c>
      <c r="AB604" s="123">
        <v>0</v>
      </c>
      <c r="AC604" s="123">
        <v>0</v>
      </c>
      <c r="AD604" s="123">
        <v>0</v>
      </c>
      <c r="AE604" s="123">
        <v>0</v>
      </c>
      <c r="AF604" s="123">
        <v>70</v>
      </c>
      <c r="AG604" s="123">
        <v>0</v>
      </c>
      <c r="AH604" s="123">
        <v>0</v>
      </c>
      <c r="AI604" s="123">
        <v>173</v>
      </c>
      <c r="AJ604" s="123">
        <v>6</v>
      </c>
      <c r="AK604" s="123">
        <v>0</v>
      </c>
      <c r="AL604" s="123">
        <v>0</v>
      </c>
      <c r="AM604" s="123">
        <v>10</v>
      </c>
      <c r="AN604" s="123">
        <v>0</v>
      </c>
      <c r="AO604" s="123">
        <v>0</v>
      </c>
      <c r="AP604" s="123">
        <v>50</v>
      </c>
      <c r="AQ604" s="123">
        <v>0</v>
      </c>
      <c r="AR604" s="123">
        <v>31</v>
      </c>
      <c r="AS604" s="123">
        <v>0</v>
      </c>
      <c r="AT604" s="123">
        <v>0</v>
      </c>
      <c r="AU604" s="123">
        <v>0</v>
      </c>
      <c r="AV604" s="123">
        <v>43</v>
      </c>
      <c r="AW604" s="123">
        <v>0</v>
      </c>
      <c r="AX604" s="123">
        <v>0</v>
      </c>
      <c r="AY604" s="123">
        <v>0</v>
      </c>
      <c r="AZ604" s="123">
        <v>30</v>
      </c>
      <c r="BA604" s="123">
        <v>5</v>
      </c>
      <c r="BB604" s="123">
        <v>0</v>
      </c>
      <c r="BC604" s="123">
        <v>0</v>
      </c>
      <c r="BD604" s="123">
        <v>0</v>
      </c>
      <c r="BE604" s="123">
        <v>35</v>
      </c>
      <c r="BF604" s="123">
        <v>0</v>
      </c>
      <c r="BG604" s="123">
        <v>0</v>
      </c>
      <c r="BH604" s="123">
        <v>0</v>
      </c>
      <c r="BI604" s="49"/>
      <c r="BJ604" s="152"/>
      <c r="BK604" s="49"/>
      <c r="BL604" s="152"/>
      <c r="BM604" s="149">
        <v>0</v>
      </c>
    </row>
    <row r="605" spans="2:65" ht="18" hidden="1" customHeight="1" outlineLevel="3">
      <c r="B605" s="166" t="s">
        <v>918</v>
      </c>
      <c r="C605" s="166" t="s">
        <v>195</v>
      </c>
      <c r="D605" s="166" t="s">
        <v>282</v>
      </c>
      <c r="E605" s="167" t="s">
        <v>188</v>
      </c>
      <c r="F605" s="166" t="s">
        <v>635</v>
      </c>
      <c r="G605" s="49"/>
      <c r="H605" s="55">
        <v>5610</v>
      </c>
      <c r="I605" s="55"/>
      <c r="J605" s="50">
        <v>5610</v>
      </c>
      <c r="K605" s="49"/>
      <c r="L605" s="152"/>
      <c r="M605" s="55"/>
      <c r="N605" s="49">
        <v>5610</v>
      </c>
      <c r="O605" s="50"/>
      <c r="P605" s="50">
        <v>5610</v>
      </c>
      <c r="Q605" s="49"/>
      <c r="R605" s="152"/>
      <c r="S605" s="123">
        <v>0</v>
      </c>
      <c r="T605" s="123">
        <v>0</v>
      </c>
      <c r="U605" s="123">
        <v>0</v>
      </c>
      <c r="V605" s="123">
        <v>2559</v>
      </c>
      <c r="W605" s="123">
        <v>0</v>
      </c>
      <c r="X605" s="123">
        <v>20</v>
      </c>
      <c r="Y605" s="123">
        <v>1542</v>
      </c>
      <c r="Z605" s="123">
        <v>0</v>
      </c>
      <c r="AA605" s="123">
        <v>0</v>
      </c>
      <c r="AB605" s="123">
        <v>0</v>
      </c>
      <c r="AC605" s="123">
        <v>0</v>
      </c>
      <c r="AD605" s="123">
        <v>0</v>
      </c>
      <c r="AE605" s="123">
        <v>0</v>
      </c>
      <c r="AF605" s="123">
        <v>159</v>
      </c>
      <c r="AG605" s="123">
        <v>0</v>
      </c>
      <c r="AH605" s="123">
        <v>0</v>
      </c>
      <c r="AI605" s="123">
        <v>404</v>
      </c>
      <c r="AJ605" s="123">
        <v>0</v>
      </c>
      <c r="AK605" s="123">
        <v>0</v>
      </c>
      <c r="AL605" s="123">
        <v>0</v>
      </c>
      <c r="AM605" s="123">
        <v>10</v>
      </c>
      <c r="AN605" s="123">
        <v>0</v>
      </c>
      <c r="AO605" s="123">
        <v>0</v>
      </c>
      <c r="AP605" s="123">
        <v>0</v>
      </c>
      <c r="AQ605" s="123">
        <v>356</v>
      </c>
      <c r="AR605" s="123">
        <v>63</v>
      </c>
      <c r="AS605" s="123">
        <v>0</v>
      </c>
      <c r="AT605" s="123">
        <v>0</v>
      </c>
      <c r="AU605" s="123">
        <v>0</v>
      </c>
      <c r="AV605" s="123">
        <v>219</v>
      </c>
      <c r="AW605" s="123">
        <v>0</v>
      </c>
      <c r="AX605" s="123">
        <v>0</v>
      </c>
      <c r="AY605" s="123">
        <v>0</v>
      </c>
      <c r="AZ605" s="123">
        <v>55</v>
      </c>
      <c r="BA605" s="123">
        <v>128</v>
      </c>
      <c r="BB605" s="123">
        <v>0</v>
      </c>
      <c r="BC605" s="123">
        <v>0</v>
      </c>
      <c r="BD605" s="123">
        <v>0</v>
      </c>
      <c r="BE605" s="123">
        <v>95</v>
      </c>
      <c r="BF605" s="123">
        <v>0</v>
      </c>
      <c r="BG605" s="123">
        <v>0</v>
      </c>
      <c r="BH605" s="123">
        <v>0</v>
      </c>
      <c r="BI605" s="49"/>
      <c r="BJ605" s="166"/>
      <c r="BK605" s="166"/>
      <c r="BL605" s="166"/>
      <c r="BM605" s="149">
        <v>0</v>
      </c>
    </row>
    <row r="606" spans="2:65" ht="18" hidden="1" customHeight="1" outlineLevel="3">
      <c r="B606" s="166" t="s">
        <v>918</v>
      </c>
      <c r="C606" s="166" t="s">
        <v>147</v>
      </c>
      <c r="D606" s="166" t="s">
        <v>281</v>
      </c>
      <c r="E606" s="167" t="s">
        <v>42</v>
      </c>
      <c r="F606" s="166" t="s">
        <v>148</v>
      </c>
      <c r="G606" s="49"/>
      <c r="H606" s="55">
        <v>3692</v>
      </c>
      <c r="I606" s="55"/>
      <c r="J606" s="50">
        <v>3692</v>
      </c>
      <c r="K606" s="49"/>
      <c r="L606" s="152"/>
      <c r="M606" s="55"/>
      <c r="N606" s="49">
        <v>3692</v>
      </c>
      <c r="O606" s="50"/>
      <c r="P606" s="50">
        <v>3692</v>
      </c>
      <c r="Q606" s="49"/>
      <c r="R606" s="152"/>
      <c r="S606" s="123">
        <v>0</v>
      </c>
      <c r="T606" s="123">
        <v>0</v>
      </c>
      <c r="U606" s="123">
        <v>0</v>
      </c>
      <c r="V606" s="123">
        <v>1416</v>
      </c>
      <c r="W606" s="123">
        <v>0</v>
      </c>
      <c r="X606" s="123">
        <v>0</v>
      </c>
      <c r="Y606" s="123">
        <v>1380</v>
      </c>
      <c r="Z606" s="123">
        <v>0</v>
      </c>
      <c r="AA606" s="123">
        <v>0</v>
      </c>
      <c r="AB606" s="123">
        <v>0</v>
      </c>
      <c r="AC606" s="123">
        <v>0</v>
      </c>
      <c r="AD606" s="123">
        <v>0</v>
      </c>
      <c r="AE606" s="123">
        <v>0</v>
      </c>
      <c r="AF606" s="123">
        <v>90</v>
      </c>
      <c r="AG606" s="123">
        <v>0</v>
      </c>
      <c r="AH606" s="123">
        <v>0</v>
      </c>
      <c r="AI606" s="123">
        <v>243</v>
      </c>
      <c r="AJ606" s="123">
        <v>0</v>
      </c>
      <c r="AK606" s="123">
        <v>0</v>
      </c>
      <c r="AL606" s="123">
        <v>0</v>
      </c>
      <c r="AM606" s="123">
        <v>9</v>
      </c>
      <c r="AN606" s="123">
        <v>0</v>
      </c>
      <c r="AO606" s="123">
        <v>0</v>
      </c>
      <c r="AP606" s="123">
        <v>0</v>
      </c>
      <c r="AQ606" s="123">
        <v>330</v>
      </c>
      <c r="AR606" s="123">
        <v>39</v>
      </c>
      <c r="AS606" s="123">
        <v>0</v>
      </c>
      <c r="AT606" s="123">
        <v>0</v>
      </c>
      <c r="AU606" s="123">
        <v>0</v>
      </c>
      <c r="AV606" s="123">
        <v>50</v>
      </c>
      <c r="AW606" s="123">
        <v>0</v>
      </c>
      <c r="AX606" s="123">
        <v>0</v>
      </c>
      <c r="AY606" s="123">
        <v>0</v>
      </c>
      <c r="AZ606" s="123">
        <v>35</v>
      </c>
      <c r="BA606" s="123">
        <v>45</v>
      </c>
      <c r="BB606" s="123">
        <v>0</v>
      </c>
      <c r="BC606" s="123">
        <v>0</v>
      </c>
      <c r="BD606" s="123">
        <v>0</v>
      </c>
      <c r="BE606" s="123">
        <v>55</v>
      </c>
      <c r="BF606" s="123">
        <v>0</v>
      </c>
      <c r="BG606" s="123">
        <v>0</v>
      </c>
      <c r="BH606" s="123">
        <v>0</v>
      </c>
      <c r="BI606" s="49"/>
      <c r="BJ606" s="166"/>
      <c r="BK606" s="166"/>
      <c r="BL606" s="166"/>
      <c r="BM606" s="149">
        <v>0</v>
      </c>
    </row>
    <row r="607" spans="2:65" ht="18" hidden="1" customHeight="1" outlineLevel="3">
      <c r="B607" s="166" t="s">
        <v>918</v>
      </c>
      <c r="C607" s="166" t="s">
        <v>1236</v>
      </c>
      <c r="D607" s="166" t="s">
        <v>280</v>
      </c>
      <c r="E607" s="167" t="s">
        <v>70</v>
      </c>
      <c r="F607" s="166" t="s">
        <v>919</v>
      </c>
      <c r="G607" s="49"/>
      <c r="H607" s="55">
        <v>2486</v>
      </c>
      <c r="I607" s="55"/>
      <c r="J607" s="50">
        <v>2486</v>
      </c>
      <c r="K607" s="49"/>
      <c r="L607" s="152"/>
      <c r="M607" s="55"/>
      <c r="N607" s="49">
        <v>2486</v>
      </c>
      <c r="O607" s="50"/>
      <c r="P607" s="50">
        <v>2486</v>
      </c>
      <c r="Q607" s="49"/>
      <c r="R607" s="152"/>
      <c r="S607" s="123">
        <v>0</v>
      </c>
      <c r="T607" s="123">
        <v>0</v>
      </c>
      <c r="U607" s="123">
        <v>0</v>
      </c>
      <c r="V607" s="123">
        <v>994</v>
      </c>
      <c r="W607" s="123">
        <v>0</v>
      </c>
      <c r="X607" s="123">
        <v>5</v>
      </c>
      <c r="Y607" s="123">
        <v>788</v>
      </c>
      <c r="Z607" s="123">
        <v>0</v>
      </c>
      <c r="AA607" s="123">
        <v>0</v>
      </c>
      <c r="AB607" s="123">
        <v>0</v>
      </c>
      <c r="AC607" s="123">
        <v>0</v>
      </c>
      <c r="AD607" s="123">
        <v>0</v>
      </c>
      <c r="AE607" s="123">
        <v>0</v>
      </c>
      <c r="AF607" s="123">
        <v>42</v>
      </c>
      <c r="AG607" s="123">
        <v>0</v>
      </c>
      <c r="AH607" s="123">
        <v>0</v>
      </c>
      <c r="AI607" s="123">
        <v>140</v>
      </c>
      <c r="AJ607" s="123">
        <v>98</v>
      </c>
      <c r="AK607" s="123">
        <v>0</v>
      </c>
      <c r="AL607" s="123">
        <v>0</v>
      </c>
      <c r="AM607" s="123">
        <v>38</v>
      </c>
      <c r="AN607" s="123">
        <v>0</v>
      </c>
      <c r="AO607" s="123">
        <v>0</v>
      </c>
      <c r="AP607" s="123">
        <v>20</v>
      </c>
      <c r="AQ607" s="123">
        <v>201</v>
      </c>
      <c r="AR607" s="123">
        <v>20</v>
      </c>
      <c r="AS607" s="123">
        <v>0</v>
      </c>
      <c r="AT607" s="123">
        <v>0</v>
      </c>
      <c r="AU607" s="123">
        <v>0</v>
      </c>
      <c r="AV607" s="123">
        <v>85</v>
      </c>
      <c r="AW607" s="123">
        <v>0</v>
      </c>
      <c r="AX607" s="123">
        <v>0</v>
      </c>
      <c r="AY607" s="123">
        <v>0</v>
      </c>
      <c r="AZ607" s="123">
        <v>15</v>
      </c>
      <c r="BA607" s="123">
        <v>15</v>
      </c>
      <c r="BB607" s="123">
        <v>0</v>
      </c>
      <c r="BC607" s="123">
        <v>0</v>
      </c>
      <c r="BD607" s="123">
        <v>0</v>
      </c>
      <c r="BE607" s="123">
        <v>25</v>
      </c>
      <c r="BF607" s="123">
        <v>0</v>
      </c>
      <c r="BG607" s="123">
        <v>0</v>
      </c>
      <c r="BH607" s="123">
        <v>0</v>
      </c>
      <c r="BI607" s="49"/>
      <c r="BJ607" s="166"/>
      <c r="BK607" s="166"/>
      <c r="BL607" s="166"/>
      <c r="BM607" s="149">
        <v>0</v>
      </c>
    </row>
    <row r="608" spans="2:65" ht="18" hidden="1" customHeight="1" outlineLevel="3">
      <c r="B608" s="166" t="s">
        <v>918</v>
      </c>
      <c r="C608" s="166" t="s">
        <v>1236</v>
      </c>
      <c r="D608" s="166" t="s">
        <v>324</v>
      </c>
      <c r="E608" s="167" t="s">
        <v>325</v>
      </c>
      <c r="F608" s="166" t="s">
        <v>920</v>
      </c>
      <c r="G608" s="49"/>
      <c r="H608" s="55">
        <v>782</v>
      </c>
      <c r="I608" s="55"/>
      <c r="J608" s="50">
        <v>782</v>
      </c>
      <c r="K608" s="49"/>
      <c r="L608" s="152"/>
      <c r="M608" s="55"/>
      <c r="N608" s="49">
        <v>782</v>
      </c>
      <c r="O608" s="50"/>
      <c r="P608" s="50">
        <v>782</v>
      </c>
      <c r="Q608" s="49"/>
      <c r="R608" s="152"/>
      <c r="S608" s="123">
        <v>0</v>
      </c>
      <c r="T608" s="123">
        <v>0</v>
      </c>
      <c r="U608" s="123">
        <v>0</v>
      </c>
      <c r="V608" s="123">
        <v>434</v>
      </c>
      <c r="W608" s="123">
        <v>0</v>
      </c>
      <c r="X608" s="123">
        <v>2</v>
      </c>
      <c r="Y608" s="123">
        <v>180</v>
      </c>
      <c r="Z608" s="123">
        <v>0</v>
      </c>
      <c r="AA608" s="123">
        <v>0</v>
      </c>
      <c r="AB608" s="123">
        <v>0</v>
      </c>
      <c r="AC608" s="123">
        <v>0</v>
      </c>
      <c r="AD608" s="123">
        <v>0</v>
      </c>
      <c r="AE608" s="123">
        <v>0</v>
      </c>
      <c r="AF608" s="123">
        <v>20</v>
      </c>
      <c r="AG608" s="123">
        <v>0</v>
      </c>
      <c r="AH608" s="123">
        <v>0</v>
      </c>
      <c r="AI608" s="123">
        <v>69</v>
      </c>
      <c r="AJ608" s="123">
        <v>10</v>
      </c>
      <c r="AK608" s="123">
        <v>0</v>
      </c>
      <c r="AL608" s="123">
        <v>0</v>
      </c>
      <c r="AM608" s="123">
        <v>7</v>
      </c>
      <c r="AN608" s="123">
        <v>0</v>
      </c>
      <c r="AO608" s="123">
        <v>0</v>
      </c>
      <c r="AP608" s="123">
        <v>8</v>
      </c>
      <c r="AQ608" s="123">
        <v>0</v>
      </c>
      <c r="AR608" s="123">
        <v>16</v>
      </c>
      <c r="AS608" s="123">
        <v>0</v>
      </c>
      <c r="AT608" s="123">
        <v>0</v>
      </c>
      <c r="AU608" s="123">
        <v>0</v>
      </c>
      <c r="AV608" s="123">
        <v>9</v>
      </c>
      <c r="AW608" s="123">
        <v>0</v>
      </c>
      <c r="AX608" s="123">
        <v>0</v>
      </c>
      <c r="AY608" s="123">
        <v>0</v>
      </c>
      <c r="AZ608" s="123">
        <v>4</v>
      </c>
      <c r="BA608" s="123">
        <v>8</v>
      </c>
      <c r="BB608" s="123">
        <v>0</v>
      </c>
      <c r="BC608" s="123">
        <v>0</v>
      </c>
      <c r="BD608" s="123">
        <v>0</v>
      </c>
      <c r="BE608" s="123">
        <v>15</v>
      </c>
      <c r="BF608" s="123">
        <v>0</v>
      </c>
      <c r="BG608" s="123">
        <v>0</v>
      </c>
      <c r="BH608" s="123">
        <v>0</v>
      </c>
      <c r="BI608" s="49"/>
      <c r="BJ608" s="166"/>
      <c r="BK608" s="166"/>
      <c r="BL608" s="166"/>
      <c r="BM608" s="149">
        <v>0</v>
      </c>
    </row>
    <row r="609" spans="2:65" ht="18" hidden="1" customHeight="1" outlineLevel="3">
      <c r="B609" s="166" t="s">
        <v>918</v>
      </c>
      <c r="C609" s="166" t="s">
        <v>144</v>
      </c>
      <c r="D609" s="166" t="s">
        <v>310</v>
      </c>
      <c r="E609" s="167" t="s">
        <v>313</v>
      </c>
      <c r="F609" s="166" t="s">
        <v>145</v>
      </c>
      <c r="G609" s="49"/>
      <c r="H609" s="55">
        <v>2440</v>
      </c>
      <c r="I609" s="55"/>
      <c r="J609" s="50">
        <v>2440</v>
      </c>
      <c r="K609" s="49"/>
      <c r="L609" s="152"/>
      <c r="M609" s="55"/>
      <c r="N609" s="49">
        <v>2440</v>
      </c>
      <c r="O609" s="50"/>
      <c r="P609" s="50">
        <v>2440</v>
      </c>
      <c r="Q609" s="49"/>
      <c r="R609" s="152"/>
      <c r="S609" s="123">
        <v>0</v>
      </c>
      <c r="T609" s="123">
        <v>0</v>
      </c>
      <c r="U609" s="123">
        <v>0</v>
      </c>
      <c r="V609" s="123">
        <v>904</v>
      </c>
      <c r="W609" s="123">
        <v>0</v>
      </c>
      <c r="X609" s="123">
        <v>5</v>
      </c>
      <c r="Y609" s="123">
        <v>748</v>
      </c>
      <c r="Z609" s="123">
        <v>0</v>
      </c>
      <c r="AA609" s="123">
        <v>0</v>
      </c>
      <c r="AB609" s="123">
        <v>0</v>
      </c>
      <c r="AC609" s="123">
        <v>6</v>
      </c>
      <c r="AD609" s="123">
        <v>0</v>
      </c>
      <c r="AE609" s="123">
        <v>0</v>
      </c>
      <c r="AF609" s="123">
        <v>40</v>
      </c>
      <c r="AG609" s="123">
        <v>17</v>
      </c>
      <c r="AH609" s="123">
        <v>0</v>
      </c>
      <c r="AI609" s="123">
        <v>139</v>
      </c>
      <c r="AJ609" s="123">
        <v>50</v>
      </c>
      <c r="AK609" s="123">
        <v>0</v>
      </c>
      <c r="AL609" s="123">
        <v>0</v>
      </c>
      <c r="AM609" s="123">
        <v>141</v>
      </c>
      <c r="AN609" s="123">
        <v>0</v>
      </c>
      <c r="AO609" s="123">
        <v>0</v>
      </c>
      <c r="AP609" s="123">
        <v>0</v>
      </c>
      <c r="AQ609" s="123">
        <v>272</v>
      </c>
      <c r="AR609" s="123">
        <v>24</v>
      </c>
      <c r="AS609" s="123">
        <v>0</v>
      </c>
      <c r="AT609" s="123">
        <v>0</v>
      </c>
      <c r="AU609" s="123">
        <v>0</v>
      </c>
      <c r="AV609" s="123">
        <v>30</v>
      </c>
      <c r="AW609" s="123">
        <v>0</v>
      </c>
      <c r="AX609" s="123">
        <v>0</v>
      </c>
      <c r="AY609" s="123">
        <v>0</v>
      </c>
      <c r="AZ609" s="123">
        <v>18</v>
      </c>
      <c r="BA609" s="123">
        <v>17</v>
      </c>
      <c r="BB609" s="123">
        <v>0</v>
      </c>
      <c r="BC609" s="123">
        <v>0</v>
      </c>
      <c r="BD609" s="123">
        <v>0</v>
      </c>
      <c r="BE609" s="123">
        <v>29</v>
      </c>
      <c r="BF609" s="123">
        <v>0</v>
      </c>
      <c r="BG609" s="123">
        <v>0</v>
      </c>
      <c r="BH609" s="123">
        <v>0</v>
      </c>
      <c r="BI609" s="49"/>
      <c r="BJ609" s="166"/>
      <c r="BK609" s="166"/>
      <c r="BL609" s="166"/>
      <c r="BM609" s="149">
        <v>0</v>
      </c>
    </row>
    <row r="610" spans="2:65" ht="18" hidden="1" customHeight="1" outlineLevel="3">
      <c r="B610" s="166" t="s">
        <v>918</v>
      </c>
      <c r="C610" s="166" t="s">
        <v>171</v>
      </c>
      <c r="D610" s="166" t="s">
        <v>308</v>
      </c>
      <c r="E610" s="167" t="s">
        <v>311</v>
      </c>
      <c r="F610" s="166" t="s">
        <v>318</v>
      </c>
      <c r="G610" s="49"/>
      <c r="H610" s="55">
        <v>2392</v>
      </c>
      <c r="I610" s="55"/>
      <c r="J610" s="50">
        <v>2392</v>
      </c>
      <c r="K610" s="49"/>
      <c r="L610" s="152"/>
      <c r="M610" s="55"/>
      <c r="N610" s="49">
        <v>2392</v>
      </c>
      <c r="O610" s="50"/>
      <c r="P610" s="50">
        <v>2392</v>
      </c>
      <c r="Q610" s="49"/>
      <c r="R610" s="152"/>
      <c r="S610" s="123">
        <v>0</v>
      </c>
      <c r="T610" s="123">
        <v>0</v>
      </c>
      <c r="U610" s="123">
        <v>0</v>
      </c>
      <c r="V610" s="123">
        <v>905</v>
      </c>
      <c r="W610" s="123">
        <v>0</v>
      </c>
      <c r="X610" s="123">
        <v>0</v>
      </c>
      <c r="Y610" s="123">
        <v>698</v>
      </c>
      <c r="Z610" s="123">
        <v>0</v>
      </c>
      <c r="AA610" s="123">
        <v>0</v>
      </c>
      <c r="AB610" s="123">
        <v>0</v>
      </c>
      <c r="AC610" s="123">
        <v>6</v>
      </c>
      <c r="AD610" s="123">
        <v>0</v>
      </c>
      <c r="AE610" s="123">
        <v>0</v>
      </c>
      <c r="AF610" s="123">
        <v>53</v>
      </c>
      <c r="AG610" s="123">
        <v>17</v>
      </c>
      <c r="AH610" s="123">
        <v>0</v>
      </c>
      <c r="AI610" s="123">
        <v>139</v>
      </c>
      <c r="AJ610" s="123">
        <v>68</v>
      </c>
      <c r="AK610" s="123">
        <v>0</v>
      </c>
      <c r="AL610" s="123">
        <v>0</v>
      </c>
      <c r="AM610" s="123">
        <v>143</v>
      </c>
      <c r="AN610" s="123">
        <v>0</v>
      </c>
      <c r="AO610" s="123">
        <v>0</v>
      </c>
      <c r="AP610" s="123">
        <v>0</v>
      </c>
      <c r="AQ610" s="123">
        <v>212</v>
      </c>
      <c r="AR610" s="123">
        <v>24</v>
      </c>
      <c r="AS610" s="123">
        <v>0</v>
      </c>
      <c r="AT610" s="123">
        <v>0</v>
      </c>
      <c r="AU610" s="123">
        <v>0</v>
      </c>
      <c r="AV610" s="123">
        <v>55</v>
      </c>
      <c r="AW610" s="123">
        <v>0</v>
      </c>
      <c r="AX610" s="123">
        <v>0</v>
      </c>
      <c r="AY610" s="123">
        <v>0</v>
      </c>
      <c r="AZ610" s="123">
        <v>23</v>
      </c>
      <c r="BA610" s="123">
        <v>17</v>
      </c>
      <c r="BB610" s="123">
        <v>0</v>
      </c>
      <c r="BC610" s="123">
        <v>0</v>
      </c>
      <c r="BD610" s="123">
        <v>0</v>
      </c>
      <c r="BE610" s="123">
        <v>32</v>
      </c>
      <c r="BF610" s="123">
        <v>0</v>
      </c>
      <c r="BG610" s="123">
        <v>0</v>
      </c>
      <c r="BH610" s="123">
        <v>0</v>
      </c>
      <c r="BI610" s="49"/>
      <c r="BJ610" s="166"/>
      <c r="BK610" s="166"/>
      <c r="BL610" s="166"/>
      <c r="BM610" s="149">
        <v>0</v>
      </c>
    </row>
    <row r="611" spans="2:65" ht="18" hidden="1" customHeight="1" outlineLevel="3">
      <c r="B611" s="166" t="s">
        <v>918</v>
      </c>
      <c r="C611" s="166" t="s">
        <v>171</v>
      </c>
      <c r="D611" s="166" t="s">
        <v>309</v>
      </c>
      <c r="E611" s="167" t="s">
        <v>312</v>
      </c>
      <c r="F611" s="166" t="s">
        <v>921</v>
      </c>
      <c r="G611" s="49"/>
      <c r="H611" s="55">
        <v>1692</v>
      </c>
      <c r="I611" s="55"/>
      <c r="J611" s="50">
        <v>1692</v>
      </c>
      <c r="K611" s="49"/>
      <c r="L611" s="152"/>
      <c r="M611" s="55"/>
      <c r="N611" s="49">
        <v>1692</v>
      </c>
      <c r="O611" s="50"/>
      <c r="P611" s="50">
        <v>1692</v>
      </c>
      <c r="Q611" s="49"/>
      <c r="R611" s="152"/>
      <c r="S611" s="123">
        <v>0</v>
      </c>
      <c r="T611" s="123">
        <v>0</v>
      </c>
      <c r="U611" s="123">
        <v>0</v>
      </c>
      <c r="V611" s="123">
        <v>824</v>
      </c>
      <c r="W611" s="123">
        <v>0</v>
      </c>
      <c r="X611" s="123">
        <v>0</v>
      </c>
      <c r="Y611" s="123">
        <v>450</v>
      </c>
      <c r="Z611" s="123">
        <v>0</v>
      </c>
      <c r="AA611" s="123">
        <v>0</v>
      </c>
      <c r="AB611" s="123">
        <v>0</v>
      </c>
      <c r="AC611" s="123">
        <v>0</v>
      </c>
      <c r="AD611" s="123">
        <v>0</v>
      </c>
      <c r="AE611" s="123">
        <v>0</v>
      </c>
      <c r="AF611" s="123">
        <v>53</v>
      </c>
      <c r="AG611" s="123">
        <v>0</v>
      </c>
      <c r="AH611" s="123">
        <v>0</v>
      </c>
      <c r="AI611" s="123">
        <v>138</v>
      </c>
      <c r="AJ611" s="123">
        <v>48</v>
      </c>
      <c r="AK611" s="123">
        <v>0</v>
      </c>
      <c r="AL611" s="123">
        <v>0</v>
      </c>
      <c r="AM611" s="123">
        <v>13</v>
      </c>
      <c r="AN611" s="123">
        <v>0</v>
      </c>
      <c r="AO611" s="123">
        <v>0</v>
      </c>
      <c r="AP611" s="123">
        <v>0</v>
      </c>
      <c r="AQ611" s="123">
        <v>62</v>
      </c>
      <c r="AR611" s="123">
        <v>24</v>
      </c>
      <c r="AS611" s="123">
        <v>0</v>
      </c>
      <c r="AT611" s="123">
        <v>0</v>
      </c>
      <c r="AU611" s="123">
        <v>0</v>
      </c>
      <c r="AV611" s="123">
        <v>15</v>
      </c>
      <c r="AW611" s="123">
        <v>0</v>
      </c>
      <c r="AX611" s="123">
        <v>0</v>
      </c>
      <c r="AY611" s="123">
        <v>0</v>
      </c>
      <c r="AZ611" s="123">
        <v>20</v>
      </c>
      <c r="BA611" s="123">
        <v>17</v>
      </c>
      <c r="BB611" s="123">
        <v>0</v>
      </c>
      <c r="BC611" s="123">
        <v>0</v>
      </c>
      <c r="BD611" s="123">
        <v>0</v>
      </c>
      <c r="BE611" s="123">
        <v>28</v>
      </c>
      <c r="BF611" s="123">
        <v>0</v>
      </c>
      <c r="BG611" s="123">
        <v>0</v>
      </c>
      <c r="BH611" s="123">
        <v>0</v>
      </c>
      <c r="BI611" s="49"/>
      <c r="BJ611" s="166"/>
      <c r="BK611" s="166"/>
      <c r="BL611" s="166"/>
      <c r="BM611" s="149">
        <v>0</v>
      </c>
    </row>
    <row r="612" spans="2:65" ht="18" hidden="1" customHeight="1" outlineLevel="2">
      <c r="B612" s="158" t="s">
        <v>918</v>
      </c>
      <c r="C612" s="158"/>
      <c r="D612" s="158"/>
      <c r="E612" s="159" t="s">
        <v>922</v>
      </c>
      <c r="F612" s="158"/>
      <c r="G612" s="160"/>
      <c r="H612" s="160">
        <v>20930</v>
      </c>
      <c r="I612" s="160"/>
      <c r="J612" s="160">
        <v>20930</v>
      </c>
      <c r="K612" s="168"/>
      <c r="L612" s="161"/>
      <c r="M612" s="160"/>
      <c r="N612" s="160">
        <v>20930</v>
      </c>
      <c r="O612" s="160"/>
      <c r="P612" s="160">
        <v>20930</v>
      </c>
      <c r="Q612" s="168"/>
      <c r="R612" s="161"/>
      <c r="S612" s="160">
        <v>0</v>
      </c>
      <c r="T612" s="160">
        <v>0</v>
      </c>
      <c r="U612" s="160">
        <v>0</v>
      </c>
      <c r="V612" s="160">
        <v>9036</v>
      </c>
      <c r="W612" s="160">
        <v>0</v>
      </c>
      <c r="X612" s="160">
        <v>37</v>
      </c>
      <c r="Y612" s="160">
        <v>6164</v>
      </c>
      <c r="Z612" s="160">
        <v>0</v>
      </c>
      <c r="AA612" s="160">
        <v>0</v>
      </c>
      <c r="AB612" s="160">
        <v>0</v>
      </c>
      <c r="AC612" s="160">
        <v>12</v>
      </c>
      <c r="AD612" s="160">
        <v>0</v>
      </c>
      <c r="AE612" s="160">
        <v>0</v>
      </c>
      <c r="AF612" s="160">
        <v>527</v>
      </c>
      <c r="AG612" s="160">
        <v>34</v>
      </c>
      <c r="AH612" s="160">
        <v>0</v>
      </c>
      <c r="AI612" s="160">
        <v>1445</v>
      </c>
      <c r="AJ612" s="160">
        <v>280</v>
      </c>
      <c r="AK612" s="160">
        <v>0</v>
      </c>
      <c r="AL612" s="160">
        <v>0</v>
      </c>
      <c r="AM612" s="160">
        <v>371</v>
      </c>
      <c r="AN612" s="160">
        <v>0</v>
      </c>
      <c r="AO612" s="160">
        <v>0</v>
      </c>
      <c r="AP612" s="160">
        <v>78</v>
      </c>
      <c r="AQ612" s="160">
        <v>1433</v>
      </c>
      <c r="AR612" s="160">
        <v>241</v>
      </c>
      <c r="AS612" s="160">
        <v>0</v>
      </c>
      <c r="AT612" s="160">
        <v>0</v>
      </c>
      <c r="AU612" s="160">
        <v>0</v>
      </c>
      <c r="AV612" s="160">
        <v>506</v>
      </c>
      <c r="AW612" s="160">
        <v>0</v>
      </c>
      <c r="AX612" s="160">
        <v>0</v>
      </c>
      <c r="AY612" s="160">
        <v>0</v>
      </c>
      <c r="AZ612" s="160">
        <v>200</v>
      </c>
      <c r="BA612" s="160">
        <v>252</v>
      </c>
      <c r="BB612" s="160">
        <v>0</v>
      </c>
      <c r="BC612" s="160">
        <v>0</v>
      </c>
      <c r="BD612" s="160">
        <v>0</v>
      </c>
      <c r="BE612" s="160">
        <v>314</v>
      </c>
      <c r="BF612" s="160">
        <v>0</v>
      </c>
      <c r="BG612" s="160">
        <v>0</v>
      </c>
      <c r="BH612" s="160">
        <v>0</v>
      </c>
      <c r="BI612" s="160"/>
      <c r="BJ612" s="161"/>
      <c r="BK612" s="160"/>
      <c r="BL612" s="161"/>
      <c r="BM612" s="149">
        <v>0</v>
      </c>
    </row>
    <row r="613" spans="2:65" ht="18" hidden="1" customHeight="1" outlineLevel="3">
      <c r="B613" s="166" t="s">
        <v>918</v>
      </c>
      <c r="C613" s="166" t="s">
        <v>195</v>
      </c>
      <c r="D613" s="166" t="s">
        <v>367</v>
      </c>
      <c r="E613" s="167" t="s">
        <v>414</v>
      </c>
      <c r="F613" s="166" t="s">
        <v>923</v>
      </c>
      <c r="G613" s="49"/>
      <c r="H613" s="55">
        <v>140</v>
      </c>
      <c r="I613" s="55"/>
      <c r="J613" s="50">
        <v>140</v>
      </c>
      <c r="K613" s="49"/>
      <c r="L613" s="152"/>
      <c r="M613" s="55"/>
      <c r="N613" s="49">
        <v>140</v>
      </c>
      <c r="O613" s="50"/>
      <c r="P613" s="50">
        <v>140</v>
      </c>
      <c r="Q613" s="49"/>
      <c r="R613" s="152"/>
      <c r="S613" s="123">
        <v>0</v>
      </c>
      <c r="T613" s="123">
        <v>0</v>
      </c>
      <c r="U613" s="123">
        <v>0</v>
      </c>
      <c r="V613" s="123">
        <v>15</v>
      </c>
      <c r="W613" s="123">
        <v>0</v>
      </c>
      <c r="X613" s="123">
        <v>0</v>
      </c>
      <c r="Y613" s="123">
        <v>80</v>
      </c>
      <c r="Z613" s="123">
        <v>0</v>
      </c>
      <c r="AA613" s="123">
        <v>0</v>
      </c>
      <c r="AB613" s="123">
        <v>0</v>
      </c>
      <c r="AC613" s="123">
        <v>0</v>
      </c>
      <c r="AD613" s="123">
        <v>0</v>
      </c>
      <c r="AE613" s="123">
        <v>0</v>
      </c>
      <c r="AF613" s="123">
        <v>0</v>
      </c>
      <c r="AG613" s="123">
        <v>0</v>
      </c>
      <c r="AH613" s="123">
        <v>0</v>
      </c>
      <c r="AI613" s="123">
        <v>20</v>
      </c>
      <c r="AJ613" s="123">
        <v>3</v>
      </c>
      <c r="AK613" s="123">
        <v>0</v>
      </c>
      <c r="AL613" s="123">
        <v>0</v>
      </c>
      <c r="AM613" s="123">
        <v>10</v>
      </c>
      <c r="AN613" s="123">
        <v>0</v>
      </c>
      <c r="AO613" s="123">
        <v>0</v>
      </c>
      <c r="AP613" s="123">
        <v>3</v>
      </c>
      <c r="AQ613" s="123">
        <v>0</v>
      </c>
      <c r="AR613" s="123">
        <v>0</v>
      </c>
      <c r="AS613" s="123">
        <v>0</v>
      </c>
      <c r="AT613" s="123">
        <v>0</v>
      </c>
      <c r="AU613" s="123">
        <v>0</v>
      </c>
      <c r="AV613" s="123">
        <v>3</v>
      </c>
      <c r="AW613" s="123">
        <v>0</v>
      </c>
      <c r="AX613" s="123">
        <v>0</v>
      </c>
      <c r="AY613" s="123">
        <v>0</v>
      </c>
      <c r="AZ613" s="123">
        <v>3</v>
      </c>
      <c r="BA613" s="123">
        <v>3</v>
      </c>
      <c r="BB613" s="123">
        <v>0</v>
      </c>
      <c r="BC613" s="123">
        <v>0</v>
      </c>
      <c r="BD613" s="123">
        <v>0</v>
      </c>
      <c r="BE613" s="123">
        <v>0</v>
      </c>
      <c r="BF613" s="123">
        <v>0</v>
      </c>
      <c r="BG613" s="123">
        <v>0</v>
      </c>
      <c r="BH613" s="123">
        <v>0</v>
      </c>
      <c r="BI613" s="49"/>
      <c r="BJ613" s="166"/>
      <c r="BK613" s="166"/>
      <c r="BL613" s="166"/>
      <c r="BM613" s="149">
        <v>0</v>
      </c>
    </row>
    <row r="614" spans="2:65" ht="18" hidden="1" customHeight="1" outlineLevel="3">
      <c r="B614" s="166" t="s">
        <v>918</v>
      </c>
      <c r="C614" s="166" t="s">
        <v>1236</v>
      </c>
      <c r="D614" s="166" t="s">
        <v>370</v>
      </c>
      <c r="E614" s="167" t="s">
        <v>463</v>
      </c>
      <c r="F614" s="166" t="s">
        <v>924</v>
      </c>
      <c r="G614" s="49"/>
      <c r="H614" s="55">
        <v>235</v>
      </c>
      <c r="I614" s="55"/>
      <c r="J614" s="50">
        <v>235</v>
      </c>
      <c r="K614" s="49"/>
      <c r="L614" s="152"/>
      <c r="M614" s="55"/>
      <c r="N614" s="49">
        <v>235</v>
      </c>
      <c r="O614" s="50"/>
      <c r="P614" s="50">
        <v>235</v>
      </c>
      <c r="Q614" s="49"/>
      <c r="R614" s="152"/>
      <c r="S614" s="123">
        <v>0</v>
      </c>
      <c r="T614" s="123">
        <v>0</v>
      </c>
      <c r="U614" s="123">
        <v>0</v>
      </c>
      <c r="V614" s="123">
        <v>50</v>
      </c>
      <c r="W614" s="123">
        <v>0</v>
      </c>
      <c r="X614" s="123">
        <v>0</v>
      </c>
      <c r="Y614" s="123">
        <v>110</v>
      </c>
      <c r="Z614" s="123">
        <v>0</v>
      </c>
      <c r="AA614" s="123">
        <v>0</v>
      </c>
      <c r="AB614" s="123">
        <v>0</v>
      </c>
      <c r="AC614" s="123">
        <v>0</v>
      </c>
      <c r="AD614" s="123">
        <v>0</v>
      </c>
      <c r="AE614" s="123">
        <v>0</v>
      </c>
      <c r="AF614" s="123">
        <v>0</v>
      </c>
      <c r="AG614" s="123">
        <v>0</v>
      </c>
      <c r="AH614" s="123">
        <v>0</v>
      </c>
      <c r="AI614" s="123">
        <v>10</v>
      </c>
      <c r="AJ614" s="123">
        <v>3</v>
      </c>
      <c r="AK614" s="123">
        <v>0</v>
      </c>
      <c r="AL614" s="123">
        <v>0</v>
      </c>
      <c r="AM614" s="123">
        <v>50</v>
      </c>
      <c r="AN614" s="123">
        <v>0</v>
      </c>
      <c r="AO614" s="123">
        <v>0</v>
      </c>
      <c r="AP614" s="123">
        <v>3</v>
      </c>
      <c r="AQ614" s="123">
        <v>0</v>
      </c>
      <c r="AR614" s="123">
        <v>0</v>
      </c>
      <c r="AS614" s="123">
        <v>0</v>
      </c>
      <c r="AT614" s="123">
        <v>0</v>
      </c>
      <c r="AU614" s="123">
        <v>0</v>
      </c>
      <c r="AV614" s="123">
        <v>3</v>
      </c>
      <c r="AW614" s="123">
        <v>0</v>
      </c>
      <c r="AX614" s="123">
        <v>0</v>
      </c>
      <c r="AY614" s="123">
        <v>0</v>
      </c>
      <c r="AZ614" s="123">
        <v>3</v>
      </c>
      <c r="BA614" s="123">
        <v>3</v>
      </c>
      <c r="BB614" s="123">
        <v>0</v>
      </c>
      <c r="BC614" s="123">
        <v>0</v>
      </c>
      <c r="BD614" s="123">
        <v>0</v>
      </c>
      <c r="BE614" s="123">
        <v>0</v>
      </c>
      <c r="BF614" s="123">
        <v>0</v>
      </c>
      <c r="BG614" s="123">
        <v>0</v>
      </c>
      <c r="BH614" s="123">
        <v>0</v>
      </c>
      <c r="BI614" s="49"/>
      <c r="BJ614" s="166"/>
      <c r="BK614" s="166"/>
      <c r="BL614" s="166"/>
      <c r="BM614" s="149">
        <v>0</v>
      </c>
    </row>
    <row r="615" spans="2:65" ht="18" hidden="1" customHeight="1" outlineLevel="3">
      <c r="B615" s="166" t="s">
        <v>918</v>
      </c>
      <c r="C615" s="166" t="s">
        <v>1236</v>
      </c>
      <c r="D615" s="166" t="s">
        <v>371</v>
      </c>
      <c r="E615" s="167" t="s">
        <v>485</v>
      </c>
      <c r="F615" s="166" t="s">
        <v>925</v>
      </c>
      <c r="G615" s="49"/>
      <c r="H615" s="55">
        <v>0</v>
      </c>
      <c r="I615" s="55"/>
      <c r="J615" s="50">
        <v>0</v>
      </c>
      <c r="K615" s="49"/>
      <c r="L615" s="152"/>
      <c r="M615" s="55"/>
      <c r="N615" s="49">
        <v>0</v>
      </c>
      <c r="O615" s="50"/>
      <c r="P615" s="50">
        <v>0</v>
      </c>
      <c r="Q615" s="49"/>
      <c r="R615" s="152"/>
      <c r="S615" s="123">
        <v>0</v>
      </c>
      <c r="T615" s="123">
        <v>0</v>
      </c>
      <c r="U615" s="123">
        <v>0</v>
      </c>
      <c r="V615" s="123">
        <v>0</v>
      </c>
      <c r="W615" s="123">
        <v>0</v>
      </c>
      <c r="X615" s="123">
        <v>0</v>
      </c>
      <c r="Y615" s="123">
        <v>0</v>
      </c>
      <c r="Z615" s="123">
        <v>0</v>
      </c>
      <c r="AA615" s="123">
        <v>0</v>
      </c>
      <c r="AB615" s="123">
        <v>0</v>
      </c>
      <c r="AC615" s="123">
        <v>0</v>
      </c>
      <c r="AD615" s="123">
        <v>0</v>
      </c>
      <c r="AE615" s="123">
        <v>0</v>
      </c>
      <c r="AF615" s="123">
        <v>0</v>
      </c>
      <c r="AG615" s="123">
        <v>0</v>
      </c>
      <c r="AH615" s="123">
        <v>0</v>
      </c>
      <c r="AI615" s="123">
        <v>0</v>
      </c>
      <c r="AJ615" s="123">
        <v>0</v>
      </c>
      <c r="AK615" s="123">
        <v>0</v>
      </c>
      <c r="AL615" s="123">
        <v>0</v>
      </c>
      <c r="AM615" s="123">
        <v>0</v>
      </c>
      <c r="AN615" s="123">
        <v>0</v>
      </c>
      <c r="AO615" s="123">
        <v>0</v>
      </c>
      <c r="AP615" s="123">
        <v>0</v>
      </c>
      <c r="AQ615" s="123">
        <v>0</v>
      </c>
      <c r="AR615" s="123">
        <v>0</v>
      </c>
      <c r="AS615" s="123">
        <v>0</v>
      </c>
      <c r="AT615" s="123">
        <v>0</v>
      </c>
      <c r="AU615" s="123">
        <v>0</v>
      </c>
      <c r="AV615" s="123">
        <v>0</v>
      </c>
      <c r="AW615" s="123">
        <v>0</v>
      </c>
      <c r="AX615" s="123">
        <v>0</v>
      </c>
      <c r="AY615" s="123">
        <v>0</v>
      </c>
      <c r="AZ615" s="123">
        <v>0</v>
      </c>
      <c r="BA615" s="123">
        <v>0</v>
      </c>
      <c r="BB615" s="123">
        <v>0</v>
      </c>
      <c r="BC615" s="123">
        <v>0</v>
      </c>
      <c r="BD615" s="123">
        <v>0</v>
      </c>
      <c r="BE615" s="123">
        <v>0</v>
      </c>
      <c r="BF615" s="123">
        <v>0</v>
      </c>
      <c r="BG615" s="123">
        <v>0</v>
      </c>
      <c r="BH615" s="123">
        <v>0</v>
      </c>
      <c r="BI615" s="49"/>
      <c r="BJ615" s="166"/>
      <c r="BK615" s="166"/>
      <c r="BL615" s="166"/>
      <c r="BM615" s="149">
        <v>0</v>
      </c>
    </row>
    <row r="616" spans="2:65" ht="18" hidden="1" customHeight="1" outlineLevel="3">
      <c r="B616" s="166" t="s">
        <v>918</v>
      </c>
      <c r="C616" s="166" t="s">
        <v>171</v>
      </c>
      <c r="D616" s="166" t="s">
        <v>372</v>
      </c>
      <c r="E616" s="167" t="s">
        <v>486</v>
      </c>
      <c r="F616" s="166" t="s">
        <v>926</v>
      </c>
      <c r="G616" s="49"/>
      <c r="H616" s="55">
        <v>455</v>
      </c>
      <c r="I616" s="55"/>
      <c r="J616" s="50">
        <v>455</v>
      </c>
      <c r="K616" s="49"/>
      <c r="L616" s="152"/>
      <c r="M616" s="55"/>
      <c r="N616" s="49">
        <v>455</v>
      </c>
      <c r="O616" s="50"/>
      <c r="P616" s="50">
        <v>455</v>
      </c>
      <c r="Q616" s="49"/>
      <c r="R616" s="152"/>
      <c r="S616" s="123">
        <v>0</v>
      </c>
      <c r="T616" s="123">
        <v>0</v>
      </c>
      <c r="U616" s="123">
        <v>0</v>
      </c>
      <c r="V616" s="123">
        <v>170</v>
      </c>
      <c r="W616" s="123">
        <v>0</v>
      </c>
      <c r="X616" s="123">
        <v>0</v>
      </c>
      <c r="Y616" s="123">
        <v>150</v>
      </c>
      <c r="Z616" s="123">
        <v>0</v>
      </c>
      <c r="AA616" s="123">
        <v>0</v>
      </c>
      <c r="AB616" s="123">
        <v>0</v>
      </c>
      <c r="AC616" s="123">
        <v>0</v>
      </c>
      <c r="AD616" s="123">
        <v>0</v>
      </c>
      <c r="AE616" s="123">
        <v>0</v>
      </c>
      <c r="AF616" s="123">
        <v>0</v>
      </c>
      <c r="AG616" s="123">
        <v>0</v>
      </c>
      <c r="AH616" s="123">
        <v>0</v>
      </c>
      <c r="AI616" s="123">
        <v>50</v>
      </c>
      <c r="AJ616" s="123">
        <v>3</v>
      </c>
      <c r="AK616" s="123">
        <v>0</v>
      </c>
      <c r="AL616" s="123">
        <v>0</v>
      </c>
      <c r="AM616" s="123">
        <v>70</v>
      </c>
      <c r="AN616" s="123">
        <v>0</v>
      </c>
      <c r="AO616" s="123">
        <v>0</v>
      </c>
      <c r="AP616" s="123">
        <v>3</v>
      </c>
      <c r="AQ616" s="123">
        <v>0</v>
      </c>
      <c r="AR616" s="123">
        <v>0</v>
      </c>
      <c r="AS616" s="123">
        <v>0</v>
      </c>
      <c r="AT616" s="123">
        <v>0</v>
      </c>
      <c r="AU616" s="123">
        <v>0</v>
      </c>
      <c r="AV616" s="123">
        <v>3</v>
      </c>
      <c r="AW616" s="123">
        <v>0</v>
      </c>
      <c r="AX616" s="123">
        <v>0</v>
      </c>
      <c r="AY616" s="123">
        <v>0</v>
      </c>
      <c r="AZ616" s="123">
        <v>3</v>
      </c>
      <c r="BA616" s="123">
        <v>3</v>
      </c>
      <c r="BB616" s="123">
        <v>0</v>
      </c>
      <c r="BC616" s="123">
        <v>0</v>
      </c>
      <c r="BD616" s="123">
        <v>0</v>
      </c>
      <c r="BE616" s="123">
        <v>0</v>
      </c>
      <c r="BF616" s="123">
        <v>0</v>
      </c>
      <c r="BG616" s="123">
        <v>0</v>
      </c>
      <c r="BH616" s="123">
        <v>0</v>
      </c>
      <c r="BI616" s="49"/>
      <c r="BJ616" s="166"/>
      <c r="BK616" s="166"/>
      <c r="BL616" s="166"/>
      <c r="BM616" s="149">
        <v>0</v>
      </c>
    </row>
    <row r="617" spans="2:65" ht="18" hidden="1" customHeight="1" outlineLevel="3">
      <c r="B617" s="166" t="s">
        <v>918</v>
      </c>
      <c r="C617" s="166" t="s">
        <v>144</v>
      </c>
      <c r="D617" s="166" t="s">
        <v>1153</v>
      </c>
      <c r="E617" s="167" t="s">
        <v>1154</v>
      </c>
      <c r="F617" s="166" t="s">
        <v>927</v>
      </c>
      <c r="G617" s="49"/>
      <c r="H617" s="55">
        <v>168</v>
      </c>
      <c r="I617" s="55"/>
      <c r="J617" s="50">
        <v>168</v>
      </c>
      <c r="K617" s="49"/>
      <c r="L617" s="152"/>
      <c r="M617" s="55"/>
      <c r="N617" s="49">
        <v>168</v>
      </c>
      <c r="O617" s="50"/>
      <c r="P617" s="50">
        <v>168</v>
      </c>
      <c r="Q617" s="49"/>
      <c r="R617" s="152"/>
      <c r="S617" s="123">
        <v>0</v>
      </c>
      <c r="T617" s="123">
        <v>0</v>
      </c>
      <c r="U617" s="123">
        <v>0</v>
      </c>
      <c r="V617" s="123">
        <v>50</v>
      </c>
      <c r="W617" s="123">
        <v>0</v>
      </c>
      <c r="X617" s="123">
        <v>0</v>
      </c>
      <c r="Y617" s="123">
        <v>100</v>
      </c>
      <c r="Z617" s="123">
        <v>0</v>
      </c>
      <c r="AA617" s="123">
        <v>0</v>
      </c>
      <c r="AB617" s="123">
        <v>0</v>
      </c>
      <c r="AC617" s="123">
        <v>0</v>
      </c>
      <c r="AD617" s="123">
        <v>0</v>
      </c>
      <c r="AE617" s="123">
        <v>0</v>
      </c>
      <c r="AF617" s="123">
        <v>0</v>
      </c>
      <c r="AG617" s="123">
        <v>0</v>
      </c>
      <c r="AH617" s="123">
        <v>0</v>
      </c>
      <c r="AI617" s="123">
        <v>3</v>
      </c>
      <c r="AJ617" s="123">
        <v>3</v>
      </c>
      <c r="AK617" s="123">
        <v>0</v>
      </c>
      <c r="AL617" s="123">
        <v>0</v>
      </c>
      <c r="AM617" s="123">
        <v>3</v>
      </c>
      <c r="AN617" s="123">
        <v>0</v>
      </c>
      <c r="AO617" s="123">
        <v>0</v>
      </c>
      <c r="AP617" s="123">
        <v>3</v>
      </c>
      <c r="AQ617" s="123">
        <v>0</v>
      </c>
      <c r="AR617" s="123">
        <v>0</v>
      </c>
      <c r="AS617" s="123">
        <v>0</v>
      </c>
      <c r="AT617" s="123">
        <v>0</v>
      </c>
      <c r="AU617" s="123">
        <v>0</v>
      </c>
      <c r="AV617" s="123">
        <v>3</v>
      </c>
      <c r="AW617" s="123">
        <v>0</v>
      </c>
      <c r="AX617" s="123">
        <v>0</v>
      </c>
      <c r="AY617" s="123">
        <v>0</v>
      </c>
      <c r="AZ617" s="123">
        <v>0</v>
      </c>
      <c r="BA617" s="123">
        <v>0</v>
      </c>
      <c r="BB617" s="123">
        <v>0</v>
      </c>
      <c r="BC617" s="123">
        <v>0</v>
      </c>
      <c r="BD617" s="123">
        <v>0</v>
      </c>
      <c r="BE617" s="123">
        <v>3</v>
      </c>
      <c r="BF617" s="123">
        <v>0</v>
      </c>
      <c r="BG617" s="123">
        <v>0</v>
      </c>
      <c r="BH617" s="123">
        <v>0</v>
      </c>
      <c r="BI617" s="49"/>
      <c r="BJ617" s="166"/>
      <c r="BK617" s="166"/>
      <c r="BL617" s="166"/>
      <c r="BM617" s="149">
        <v>0</v>
      </c>
    </row>
    <row r="618" spans="2:65" ht="18" hidden="1" customHeight="1" outlineLevel="3">
      <c r="B618" s="166" t="s">
        <v>918</v>
      </c>
      <c r="C618" s="166" t="s">
        <v>1236</v>
      </c>
      <c r="D618" s="166" t="s">
        <v>1206</v>
      </c>
      <c r="E618" s="167" t="s">
        <v>1207</v>
      </c>
      <c r="F618" s="166" t="s">
        <v>925</v>
      </c>
      <c r="G618" s="49"/>
      <c r="H618" s="55">
        <v>215</v>
      </c>
      <c r="I618" s="55"/>
      <c r="J618" s="50">
        <v>215</v>
      </c>
      <c r="K618" s="49"/>
      <c r="L618" s="152"/>
      <c r="M618" s="55"/>
      <c r="N618" s="49">
        <v>215</v>
      </c>
      <c r="O618" s="50"/>
      <c r="P618" s="50">
        <v>215</v>
      </c>
      <c r="Q618" s="49"/>
      <c r="R618" s="152"/>
      <c r="S618" s="123">
        <v>0</v>
      </c>
      <c r="T618" s="123">
        <v>0</v>
      </c>
      <c r="U618" s="123">
        <v>0</v>
      </c>
      <c r="V618" s="123">
        <v>40</v>
      </c>
      <c r="W618" s="123">
        <v>0</v>
      </c>
      <c r="X618" s="123">
        <v>3</v>
      </c>
      <c r="Y618" s="123">
        <v>150</v>
      </c>
      <c r="Z618" s="123">
        <v>0</v>
      </c>
      <c r="AA618" s="123">
        <v>0</v>
      </c>
      <c r="AB618" s="123">
        <v>0</v>
      </c>
      <c r="AC618" s="123">
        <v>0</v>
      </c>
      <c r="AD618" s="123">
        <v>0</v>
      </c>
      <c r="AE618" s="123">
        <v>0</v>
      </c>
      <c r="AF618" s="123">
        <v>0</v>
      </c>
      <c r="AG618" s="123">
        <v>0</v>
      </c>
      <c r="AH618" s="123">
        <v>0</v>
      </c>
      <c r="AI618" s="123">
        <v>3</v>
      </c>
      <c r="AJ618" s="123">
        <v>3</v>
      </c>
      <c r="AK618" s="123">
        <v>0</v>
      </c>
      <c r="AL618" s="123">
        <v>0</v>
      </c>
      <c r="AM618" s="123">
        <v>10</v>
      </c>
      <c r="AN618" s="123">
        <v>0</v>
      </c>
      <c r="AO618" s="123">
        <v>0</v>
      </c>
      <c r="AP618" s="123">
        <v>3</v>
      </c>
      <c r="AQ618" s="123">
        <v>0</v>
      </c>
      <c r="AR618" s="123">
        <v>0</v>
      </c>
      <c r="AS618" s="123">
        <v>0</v>
      </c>
      <c r="AT618" s="123">
        <v>0</v>
      </c>
      <c r="AU618" s="123">
        <v>0</v>
      </c>
      <c r="AV618" s="123">
        <v>3</v>
      </c>
      <c r="AW618" s="123">
        <v>0</v>
      </c>
      <c r="AX618" s="123">
        <v>0</v>
      </c>
      <c r="AY618" s="123">
        <v>0</v>
      </c>
      <c r="AZ618" s="123">
        <v>0</v>
      </c>
      <c r="BA618" s="123">
        <v>0</v>
      </c>
      <c r="BB618" s="123">
        <v>0</v>
      </c>
      <c r="BC618" s="123">
        <v>0</v>
      </c>
      <c r="BD618" s="123">
        <v>0</v>
      </c>
      <c r="BE618" s="123">
        <v>0</v>
      </c>
      <c r="BF618" s="123">
        <v>0</v>
      </c>
      <c r="BG618" s="123">
        <v>0</v>
      </c>
      <c r="BH618" s="123">
        <v>0</v>
      </c>
      <c r="BI618" s="49"/>
      <c r="BJ618" s="166"/>
      <c r="BK618" s="166"/>
      <c r="BL618" s="166"/>
      <c r="BM618" s="149">
        <v>0</v>
      </c>
    </row>
    <row r="619" spans="2:65" ht="18" hidden="1" customHeight="1" outlineLevel="3">
      <c r="B619" s="166" t="s">
        <v>918</v>
      </c>
      <c r="C619" s="166" t="s">
        <v>144</v>
      </c>
      <c r="D619" s="166" t="s">
        <v>392</v>
      </c>
      <c r="E619" s="167" t="s">
        <v>393</v>
      </c>
      <c r="F619" s="166" t="s">
        <v>928</v>
      </c>
      <c r="G619" s="49"/>
      <c r="H619" s="55">
        <v>203</v>
      </c>
      <c r="I619" s="55"/>
      <c r="J619" s="50">
        <v>203</v>
      </c>
      <c r="K619" s="49"/>
      <c r="L619" s="152"/>
      <c r="M619" s="55"/>
      <c r="N619" s="49">
        <v>203</v>
      </c>
      <c r="O619" s="50"/>
      <c r="P619" s="50">
        <v>203</v>
      </c>
      <c r="Q619" s="49"/>
      <c r="R619" s="152"/>
      <c r="S619" s="123">
        <v>3</v>
      </c>
      <c r="T619" s="123">
        <v>0</v>
      </c>
      <c r="U619" s="123">
        <v>0</v>
      </c>
      <c r="V619" s="123">
        <v>55</v>
      </c>
      <c r="W619" s="123">
        <v>0</v>
      </c>
      <c r="X619" s="123">
        <v>0</v>
      </c>
      <c r="Y619" s="123">
        <v>50</v>
      </c>
      <c r="Z619" s="123">
        <v>0</v>
      </c>
      <c r="AA619" s="123">
        <v>0</v>
      </c>
      <c r="AB619" s="123">
        <v>0</v>
      </c>
      <c r="AC619" s="123">
        <v>3</v>
      </c>
      <c r="AD619" s="123">
        <v>0</v>
      </c>
      <c r="AE619" s="123">
        <v>0</v>
      </c>
      <c r="AF619" s="123">
        <v>0</v>
      </c>
      <c r="AG619" s="123">
        <v>0</v>
      </c>
      <c r="AH619" s="123">
        <v>0</v>
      </c>
      <c r="AI619" s="123">
        <v>0</v>
      </c>
      <c r="AJ619" s="123">
        <v>3</v>
      </c>
      <c r="AK619" s="123">
        <v>0</v>
      </c>
      <c r="AL619" s="123">
        <v>0</v>
      </c>
      <c r="AM619" s="123">
        <v>40</v>
      </c>
      <c r="AN619" s="123">
        <v>0</v>
      </c>
      <c r="AO619" s="123">
        <v>0</v>
      </c>
      <c r="AP619" s="123">
        <v>3</v>
      </c>
      <c r="AQ619" s="123">
        <v>43</v>
      </c>
      <c r="AR619" s="123">
        <v>0</v>
      </c>
      <c r="AS619" s="123">
        <v>0</v>
      </c>
      <c r="AT619" s="123">
        <v>0</v>
      </c>
      <c r="AU619" s="123">
        <v>0</v>
      </c>
      <c r="AV619" s="123">
        <v>3</v>
      </c>
      <c r="AW619" s="123">
        <v>0</v>
      </c>
      <c r="AX619" s="123">
        <v>0</v>
      </c>
      <c r="AY619" s="123">
        <v>0</v>
      </c>
      <c r="AZ619" s="123">
        <v>0</v>
      </c>
      <c r="BA619" s="123">
        <v>0</v>
      </c>
      <c r="BB619" s="123">
        <v>0</v>
      </c>
      <c r="BC619" s="123">
        <v>0</v>
      </c>
      <c r="BD619" s="123">
        <v>0</v>
      </c>
      <c r="BE619" s="123">
        <v>0</v>
      </c>
      <c r="BF619" s="123">
        <v>0</v>
      </c>
      <c r="BG619" s="123">
        <v>0</v>
      </c>
      <c r="BH619" s="123">
        <v>0</v>
      </c>
      <c r="BI619" s="49"/>
      <c r="BJ619" s="166"/>
      <c r="BK619" s="166"/>
      <c r="BL619" s="166"/>
      <c r="BM619" s="149">
        <v>0</v>
      </c>
    </row>
    <row r="620" spans="2:65" ht="18" hidden="1" customHeight="1" outlineLevel="3">
      <c r="B620" s="166" t="s">
        <v>918</v>
      </c>
      <c r="C620" s="166" t="s">
        <v>171</v>
      </c>
      <c r="D620" s="166" t="s">
        <v>536</v>
      </c>
      <c r="E620" s="167" t="s">
        <v>535</v>
      </c>
      <c r="F620" s="166" t="s">
        <v>929</v>
      </c>
      <c r="G620" s="49"/>
      <c r="H620" s="55">
        <v>0</v>
      </c>
      <c r="I620" s="55"/>
      <c r="J620" s="50">
        <v>0</v>
      </c>
      <c r="K620" s="49"/>
      <c r="L620" s="152"/>
      <c r="M620" s="55"/>
      <c r="N620" s="49">
        <v>0</v>
      </c>
      <c r="O620" s="50"/>
      <c r="P620" s="50">
        <v>0</v>
      </c>
      <c r="Q620" s="49"/>
      <c r="R620" s="152"/>
      <c r="S620" s="123">
        <v>0</v>
      </c>
      <c r="T620" s="123">
        <v>0</v>
      </c>
      <c r="U620" s="123">
        <v>0</v>
      </c>
      <c r="V620" s="123">
        <v>0</v>
      </c>
      <c r="W620" s="123">
        <v>0</v>
      </c>
      <c r="X620" s="123">
        <v>0</v>
      </c>
      <c r="Y620" s="123">
        <v>0</v>
      </c>
      <c r="Z620" s="123">
        <v>0</v>
      </c>
      <c r="AA620" s="123">
        <v>0</v>
      </c>
      <c r="AB620" s="123">
        <v>0</v>
      </c>
      <c r="AC620" s="123">
        <v>0</v>
      </c>
      <c r="AD620" s="123">
        <v>0</v>
      </c>
      <c r="AE620" s="123">
        <v>0</v>
      </c>
      <c r="AF620" s="123">
        <v>0</v>
      </c>
      <c r="AG620" s="123">
        <v>0</v>
      </c>
      <c r="AH620" s="123">
        <v>0</v>
      </c>
      <c r="AI620" s="123">
        <v>0</v>
      </c>
      <c r="AJ620" s="123">
        <v>0</v>
      </c>
      <c r="AK620" s="123">
        <v>0</v>
      </c>
      <c r="AL620" s="123">
        <v>0</v>
      </c>
      <c r="AM620" s="123">
        <v>0</v>
      </c>
      <c r="AN620" s="123">
        <v>0</v>
      </c>
      <c r="AO620" s="123">
        <v>0</v>
      </c>
      <c r="AP620" s="123">
        <v>0</v>
      </c>
      <c r="AQ620" s="123">
        <v>0</v>
      </c>
      <c r="AR620" s="123">
        <v>0</v>
      </c>
      <c r="AS620" s="123">
        <v>0</v>
      </c>
      <c r="AT620" s="123">
        <v>0</v>
      </c>
      <c r="AU620" s="123">
        <v>0</v>
      </c>
      <c r="AV620" s="123">
        <v>0</v>
      </c>
      <c r="AW620" s="123">
        <v>0</v>
      </c>
      <c r="AX620" s="123">
        <v>0</v>
      </c>
      <c r="AY620" s="123">
        <v>0</v>
      </c>
      <c r="AZ620" s="123">
        <v>0</v>
      </c>
      <c r="BA620" s="123">
        <v>0</v>
      </c>
      <c r="BB620" s="123">
        <v>0</v>
      </c>
      <c r="BC620" s="123">
        <v>0</v>
      </c>
      <c r="BD620" s="123">
        <v>0</v>
      </c>
      <c r="BE620" s="123">
        <v>0</v>
      </c>
      <c r="BF620" s="123">
        <v>0</v>
      </c>
      <c r="BG620" s="123">
        <v>0</v>
      </c>
      <c r="BH620" s="123">
        <v>0</v>
      </c>
      <c r="BI620" s="49"/>
      <c r="BJ620" s="166"/>
      <c r="BK620" s="166"/>
      <c r="BL620" s="166"/>
      <c r="BM620" s="149">
        <v>0</v>
      </c>
    </row>
    <row r="621" spans="2:65" ht="18" hidden="1" customHeight="1" outlineLevel="3">
      <c r="B621" s="166" t="s">
        <v>918</v>
      </c>
      <c r="C621" s="166" t="s">
        <v>195</v>
      </c>
      <c r="D621" s="166" t="s">
        <v>483</v>
      </c>
      <c r="E621" s="167" t="s">
        <v>488</v>
      </c>
      <c r="F621" s="166" t="s">
        <v>930</v>
      </c>
      <c r="G621" s="49"/>
      <c r="H621" s="55">
        <v>0</v>
      </c>
      <c r="I621" s="55"/>
      <c r="J621" s="50">
        <v>0</v>
      </c>
      <c r="K621" s="49"/>
      <c r="L621" s="152"/>
      <c r="M621" s="55"/>
      <c r="N621" s="49">
        <v>0</v>
      </c>
      <c r="O621" s="50"/>
      <c r="P621" s="50">
        <v>0</v>
      </c>
      <c r="Q621" s="49"/>
      <c r="R621" s="152"/>
      <c r="S621" s="123">
        <v>0</v>
      </c>
      <c r="T621" s="123">
        <v>0</v>
      </c>
      <c r="U621" s="123">
        <v>0</v>
      </c>
      <c r="V621" s="123">
        <v>0</v>
      </c>
      <c r="W621" s="123">
        <v>0</v>
      </c>
      <c r="X621" s="123">
        <v>0</v>
      </c>
      <c r="Y621" s="123">
        <v>0</v>
      </c>
      <c r="Z621" s="123">
        <v>0</v>
      </c>
      <c r="AA621" s="123">
        <v>0</v>
      </c>
      <c r="AB621" s="123">
        <v>0</v>
      </c>
      <c r="AC621" s="123">
        <v>0</v>
      </c>
      <c r="AD621" s="123">
        <v>0</v>
      </c>
      <c r="AE621" s="123">
        <v>0</v>
      </c>
      <c r="AF621" s="123">
        <v>0</v>
      </c>
      <c r="AG621" s="123">
        <v>0</v>
      </c>
      <c r="AH621" s="123">
        <v>0</v>
      </c>
      <c r="AI621" s="123">
        <v>0</v>
      </c>
      <c r="AJ621" s="123">
        <v>0</v>
      </c>
      <c r="AK621" s="123">
        <v>0</v>
      </c>
      <c r="AL621" s="123">
        <v>0</v>
      </c>
      <c r="AM621" s="123">
        <v>0</v>
      </c>
      <c r="AN621" s="123">
        <v>0</v>
      </c>
      <c r="AO621" s="123">
        <v>0</v>
      </c>
      <c r="AP621" s="123">
        <v>0</v>
      </c>
      <c r="AQ621" s="123">
        <v>0</v>
      </c>
      <c r="AR621" s="123">
        <v>0</v>
      </c>
      <c r="AS621" s="123">
        <v>0</v>
      </c>
      <c r="AT621" s="123">
        <v>0</v>
      </c>
      <c r="AU621" s="123">
        <v>0</v>
      </c>
      <c r="AV621" s="123">
        <v>0</v>
      </c>
      <c r="AW621" s="123">
        <v>0</v>
      </c>
      <c r="AX621" s="123">
        <v>0</v>
      </c>
      <c r="AY621" s="123">
        <v>0</v>
      </c>
      <c r="AZ621" s="123">
        <v>0</v>
      </c>
      <c r="BA621" s="123">
        <v>0</v>
      </c>
      <c r="BB621" s="123">
        <v>0</v>
      </c>
      <c r="BC621" s="123">
        <v>0</v>
      </c>
      <c r="BD621" s="123">
        <v>0</v>
      </c>
      <c r="BE621" s="123">
        <v>0</v>
      </c>
      <c r="BF621" s="123">
        <v>0</v>
      </c>
      <c r="BG621" s="123">
        <v>0</v>
      </c>
      <c r="BH621" s="123">
        <v>0</v>
      </c>
      <c r="BI621" s="49"/>
      <c r="BJ621" s="166"/>
      <c r="BK621" s="166"/>
      <c r="BL621" s="166"/>
      <c r="BM621" s="149">
        <v>0</v>
      </c>
    </row>
    <row r="622" spans="2:65" ht="18" hidden="1" customHeight="1" outlineLevel="3">
      <c r="B622" s="166" t="s">
        <v>918</v>
      </c>
      <c r="C622" s="166" t="s">
        <v>1236</v>
      </c>
      <c r="D622" s="166" t="s">
        <v>508</v>
      </c>
      <c r="E622" s="167" t="s">
        <v>509</v>
      </c>
      <c r="F622" s="166" t="s">
        <v>931</v>
      </c>
      <c r="G622" s="49"/>
      <c r="H622" s="55">
        <v>340</v>
      </c>
      <c r="I622" s="55"/>
      <c r="J622" s="50">
        <v>340</v>
      </c>
      <c r="K622" s="49"/>
      <c r="L622" s="152"/>
      <c r="M622" s="55"/>
      <c r="N622" s="49">
        <v>340</v>
      </c>
      <c r="O622" s="50"/>
      <c r="P622" s="50">
        <v>340</v>
      </c>
      <c r="Q622" s="49"/>
      <c r="R622" s="152"/>
      <c r="S622" s="123">
        <v>0</v>
      </c>
      <c r="T622" s="123">
        <v>0</v>
      </c>
      <c r="U622" s="123">
        <v>0</v>
      </c>
      <c r="V622" s="123">
        <v>55</v>
      </c>
      <c r="W622" s="123">
        <v>0</v>
      </c>
      <c r="X622" s="123">
        <v>0</v>
      </c>
      <c r="Y622" s="123">
        <v>240</v>
      </c>
      <c r="Z622" s="123">
        <v>0</v>
      </c>
      <c r="AA622" s="123">
        <v>0</v>
      </c>
      <c r="AB622" s="123">
        <v>0</v>
      </c>
      <c r="AC622" s="123">
        <v>0</v>
      </c>
      <c r="AD622" s="123">
        <v>0</v>
      </c>
      <c r="AE622" s="123">
        <v>0</v>
      </c>
      <c r="AF622" s="123">
        <v>0</v>
      </c>
      <c r="AG622" s="123">
        <v>0</v>
      </c>
      <c r="AH622" s="123">
        <v>0</v>
      </c>
      <c r="AI622" s="123">
        <v>10</v>
      </c>
      <c r="AJ622" s="123">
        <v>3</v>
      </c>
      <c r="AK622" s="123">
        <v>0</v>
      </c>
      <c r="AL622" s="123">
        <v>0</v>
      </c>
      <c r="AM622" s="123">
        <v>20</v>
      </c>
      <c r="AN622" s="123">
        <v>0</v>
      </c>
      <c r="AO622" s="123">
        <v>0</v>
      </c>
      <c r="AP622" s="123">
        <v>3</v>
      </c>
      <c r="AQ622" s="123">
        <v>0</v>
      </c>
      <c r="AR622" s="123">
        <v>0</v>
      </c>
      <c r="AS622" s="123">
        <v>0</v>
      </c>
      <c r="AT622" s="123">
        <v>0</v>
      </c>
      <c r="AU622" s="123">
        <v>0</v>
      </c>
      <c r="AV622" s="123">
        <v>3</v>
      </c>
      <c r="AW622" s="123">
        <v>0</v>
      </c>
      <c r="AX622" s="123">
        <v>0</v>
      </c>
      <c r="AY622" s="123">
        <v>0</v>
      </c>
      <c r="AZ622" s="123">
        <v>3</v>
      </c>
      <c r="BA622" s="123">
        <v>3</v>
      </c>
      <c r="BB622" s="123">
        <v>0</v>
      </c>
      <c r="BC622" s="123">
        <v>0</v>
      </c>
      <c r="BD622" s="123">
        <v>0</v>
      </c>
      <c r="BE622" s="123">
        <v>0</v>
      </c>
      <c r="BF622" s="123">
        <v>0</v>
      </c>
      <c r="BG622" s="123">
        <v>0</v>
      </c>
      <c r="BH622" s="123">
        <v>0</v>
      </c>
      <c r="BI622" s="49"/>
      <c r="BJ622" s="166"/>
      <c r="BK622" s="166"/>
      <c r="BL622" s="166"/>
      <c r="BM622" s="149">
        <v>0</v>
      </c>
    </row>
    <row r="623" spans="2:65" ht="18" hidden="1" customHeight="1" outlineLevel="3">
      <c r="B623" s="166" t="s">
        <v>918</v>
      </c>
      <c r="C623" s="166" t="s">
        <v>195</v>
      </c>
      <c r="D623" s="166" t="s">
        <v>636</v>
      </c>
      <c r="E623" s="167" t="s">
        <v>637</v>
      </c>
      <c r="F623" s="166" t="s">
        <v>932</v>
      </c>
      <c r="G623" s="49"/>
      <c r="H623" s="55">
        <v>0</v>
      </c>
      <c r="I623" s="55"/>
      <c r="J623" s="50">
        <v>0</v>
      </c>
      <c r="K623" s="49"/>
      <c r="L623" s="152"/>
      <c r="M623" s="55"/>
      <c r="N623" s="49">
        <v>0</v>
      </c>
      <c r="O623" s="50"/>
      <c r="P623" s="50">
        <v>0</v>
      </c>
      <c r="Q623" s="49"/>
      <c r="R623" s="152"/>
      <c r="S623" s="123">
        <v>0</v>
      </c>
      <c r="T623" s="123">
        <v>0</v>
      </c>
      <c r="U623" s="123">
        <v>0</v>
      </c>
      <c r="V623" s="123">
        <v>0</v>
      </c>
      <c r="W623" s="123">
        <v>0</v>
      </c>
      <c r="X623" s="123">
        <v>0</v>
      </c>
      <c r="Y623" s="123">
        <v>0</v>
      </c>
      <c r="Z623" s="123">
        <v>0</v>
      </c>
      <c r="AA623" s="123">
        <v>0</v>
      </c>
      <c r="AB623" s="123">
        <v>0</v>
      </c>
      <c r="AC623" s="123">
        <v>0</v>
      </c>
      <c r="AD623" s="123">
        <v>0</v>
      </c>
      <c r="AE623" s="123">
        <v>0</v>
      </c>
      <c r="AF623" s="123">
        <v>0</v>
      </c>
      <c r="AG623" s="123">
        <v>0</v>
      </c>
      <c r="AH623" s="123">
        <v>0</v>
      </c>
      <c r="AI623" s="123">
        <v>0</v>
      </c>
      <c r="AJ623" s="123">
        <v>0</v>
      </c>
      <c r="AK623" s="123">
        <v>0</v>
      </c>
      <c r="AL623" s="123">
        <v>0</v>
      </c>
      <c r="AM623" s="123">
        <v>0</v>
      </c>
      <c r="AN623" s="123">
        <v>0</v>
      </c>
      <c r="AO623" s="123">
        <v>0</v>
      </c>
      <c r="AP623" s="123">
        <v>0</v>
      </c>
      <c r="AQ623" s="123">
        <v>0</v>
      </c>
      <c r="AR623" s="123">
        <v>0</v>
      </c>
      <c r="AS623" s="123">
        <v>0</v>
      </c>
      <c r="AT623" s="123">
        <v>0</v>
      </c>
      <c r="AU623" s="123">
        <v>0</v>
      </c>
      <c r="AV623" s="123">
        <v>0</v>
      </c>
      <c r="AW623" s="123">
        <v>0</v>
      </c>
      <c r="AX623" s="123">
        <v>0</v>
      </c>
      <c r="AY623" s="123">
        <v>0</v>
      </c>
      <c r="AZ623" s="123">
        <v>0</v>
      </c>
      <c r="BA623" s="123">
        <v>0</v>
      </c>
      <c r="BB623" s="123">
        <v>0</v>
      </c>
      <c r="BC623" s="123">
        <v>0</v>
      </c>
      <c r="BD623" s="123">
        <v>0</v>
      </c>
      <c r="BE623" s="123">
        <v>0</v>
      </c>
      <c r="BF623" s="123">
        <v>0</v>
      </c>
      <c r="BG623" s="123">
        <v>0</v>
      </c>
      <c r="BH623" s="123">
        <v>0</v>
      </c>
      <c r="BI623" s="49"/>
      <c r="BJ623" s="166"/>
      <c r="BK623" s="166"/>
      <c r="BL623" s="166"/>
      <c r="BM623" s="149">
        <v>0</v>
      </c>
    </row>
    <row r="624" spans="2:65" ht="18" hidden="1" customHeight="1" outlineLevel="3">
      <c r="B624" s="166" t="s">
        <v>918</v>
      </c>
      <c r="C624" s="166" t="s">
        <v>147</v>
      </c>
      <c r="D624" s="166" t="s">
        <v>368</v>
      </c>
      <c r="E624" s="167" t="s">
        <v>381</v>
      </c>
      <c r="F624" s="166" t="s">
        <v>933</v>
      </c>
      <c r="G624" s="49"/>
      <c r="H624" s="55">
        <v>146</v>
      </c>
      <c r="I624" s="55"/>
      <c r="J624" s="50">
        <v>146</v>
      </c>
      <c r="K624" s="49"/>
      <c r="L624" s="152"/>
      <c r="M624" s="55"/>
      <c r="N624" s="49">
        <v>146</v>
      </c>
      <c r="O624" s="50"/>
      <c r="P624" s="50">
        <v>146</v>
      </c>
      <c r="Q624" s="49"/>
      <c r="R624" s="152"/>
      <c r="S624" s="123">
        <v>0</v>
      </c>
      <c r="T624" s="123">
        <v>0</v>
      </c>
      <c r="U624" s="123">
        <v>0</v>
      </c>
      <c r="V624" s="123">
        <v>25</v>
      </c>
      <c r="W624" s="123">
        <v>0</v>
      </c>
      <c r="X624" s="123">
        <v>3</v>
      </c>
      <c r="Y624" s="123">
        <v>100</v>
      </c>
      <c r="Z624" s="123">
        <v>0</v>
      </c>
      <c r="AA624" s="123">
        <v>0</v>
      </c>
      <c r="AB624" s="123">
        <v>0</v>
      </c>
      <c r="AC624" s="123">
        <v>0</v>
      </c>
      <c r="AD624" s="123">
        <v>0</v>
      </c>
      <c r="AE624" s="123">
        <v>0</v>
      </c>
      <c r="AF624" s="123">
        <v>0</v>
      </c>
      <c r="AG624" s="123">
        <v>0</v>
      </c>
      <c r="AH624" s="123">
        <v>0</v>
      </c>
      <c r="AI624" s="123">
        <v>3</v>
      </c>
      <c r="AJ624" s="123">
        <v>3</v>
      </c>
      <c r="AK624" s="123">
        <v>0</v>
      </c>
      <c r="AL624" s="123">
        <v>0</v>
      </c>
      <c r="AM624" s="123">
        <v>3</v>
      </c>
      <c r="AN624" s="123">
        <v>0</v>
      </c>
      <c r="AO624" s="123">
        <v>0</v>
      </c>
      <c r="AP624" s="123">
        <v>3</v>
      </c>
      <c r="AQ624" s="123">
        <v>0</v>
      </c>
      <c r="AR624" s="123">
        <v>0</v>
      </c>
      <c r="AS624" s="123">
        <v>0</v>
      </c>
      <c r="AT624" s="123">
        <v>0</v>
      </c>
      <c r="AU624" s="123">
        <v>0</v>
      </c>
      <c r="AV624" s="123">
        <v>3</v>
      </c>
      <c r="AW624" s="123">
        <v>0</v>
      </c>
      <c r="AX624" s="123">
        <v>0</v>
      </c>
      <c r="AY624" s="123">
        <v>0</v>
      </c>
      <c r="AZ624" s="123">
        <v>0</v>
      </c>
      <c r="BA624" s="123">
        <v>0</v>
      </c>
      <c r="BB624" s="123">
        <v>0</v>
      </c>
      <c r="BC624" s="123">
        <v>0</v>
      </c>
      <c r="BD624" s="123">
        <v>0</v>
      </c>
      <c r="BE624" s="123">
        <v>3</v>
      </c>
      <c r="BF624" s="123">
        <v>0</v>
      </c>
      <c r="BG624" s="123">
        <v>0</v>
      </c>
      <c r="BH624" s="123">
        <v>0</v>
      </c>
      <c r="BI624" s="49"/>
      <c r="BJ624" s="166"/>
      <c r="BK624" s="166"/>
      <c r="BL624" s="166"/>
      <c r="BM624" s="149">
        <v>0</v>
      </c>
    </row>
    <row r="625" spans="2:65" ht="18" hidden="1" customHeight="1" outlineLevel="3">
      <c r="B625" s="166" t="s">
        <v>918</v>
      </c>
      <c r="C625" s="166" t="s">
        <v>147</v>
      </c>
      <c r="D625" s="166" t="s">
        <v>330</v>
      </c>
      <c r="E625" s="167" t="s">
        <v>382</v>
      </c>
      <c r="F625" s="166" t="s">
        <v>934</v>
      </c>
      <c r="G625" s="49"/>
      <c r="H625" s="55">
        <v>146</v>
      </c>
      <c r="I625" s="55"/>
      <c r="J625" s="50">
        <v>146</v>
      </c>
      <c r="K625" s="49"/>
      <c r="L625" s="152"/>
      <c r="M625" s="55"/>
      <c r="N625" s="49">
        <v>146</v>
      </c>
      <c r="O625" s="50"/>
      <c r="P625" s="50">
        <v>146</v>
      </c>
      <c r="Q625" s="49"/>
      <c r="R625" s="152"/>
      <c r="S625" s="123">
        <v>0</v>
      </c>
      <c r="T625" s="123">
        <v>0</v>
      </c>
      <c r="U625" s="123">
        <v>0</v>
      </c>
      <c r="V625" s="123">
        <v>25</v>
      </c>
      <c r="W625" s="123">
        <v>0</v>
      </c>
      <c r="X625" s="123">
        <v>3</v>
      </c>
      <c r="Y625" s="123">
        <v>100</v>
      </c>
      <c r="Z625" s="123">
        <v>0</v>
      </c>
      <c r="AA625" s="123">
        <v>0</v>
      </c>
      <c r="AB625" s="123">
        <v>0</v>
      </c>
      <c r="AC625" s="123">
        <v>0</v>
      </c>
      <c r="AD625" s="123">
        <v>0</v>
      </c>
      <c r="AE625" s="123">
        <v>0</v>
      </c>
      <c r="AF625" s="123">
        <v>0</v>
      </c>
      <c r="AG625" s="123">
        <v>0</v>
      </c>
      <c r="AH625" s="123">
        <v>0</v>
      </c>
      <c r="AI625" s="123">
        <v>3</v>
      </c>
      <c r="AJ625" s="123">
        <v>3</v>
      </c>
      <c r="AK625" s="123">
        <v>0</v>
      </c>
      <c r="AL625" s="123">
        <v>0</v>
      </c>
      <c r="AM625" s="123">
        <v>3</v>
      </c>
      <c r="AN625" s="123">
        <v>0</v>
      </c>
      <c r="AO625" s="123">
        <v>0</v>
      </c>
      <c r="AP625" s="123">
        <v>3</v>
      </c>
      <c r="AQ625" s="123">
        <v>0</v>
      </c>
      <c r="AR625" s="123">
        <v>0</v>
      </c>
      <c r="AS625" s="123">
        <v>0</v>
      </c>
      <c r="AT625" s="123">
        <v>0</v>
      </c>
      <c r="AU625" s="123">
        <v>0</v>
      </c>
      <c r="AV625" s="123">
        <v>3</v>
      </c>
      <c r="AW625" s="123">
        <v>0</v>
      </c>
      <c r="AX625" s="123">
        <v>0</v>
      </c>
      <c r="AY625" s="123">
        <v>0</v>
      </c>
      <c r="AZ625" s="123">
        <v>0</v>
      </c>
      <c r="BA625" s="123">
        <v>0</v>
      </c>
      <c r="BB625" s="123">
        <v>0</v>
      </c>
      <c r="BC625" s="123">
        <v>0</v>
      </c>
      <c r="BD625" s="123">
        <v>0</v>
      </c>
      <c r="BE625" s="123">
        <v>3</v>
      </c>
      <c r="BF625" s="123">
        <v>0</v>
      </c>
      <c r="BG625" s="123">
        <v>0</v>
      </c>
      <c r="BH625" s="123">
        <v>0</v>
      </c>
      <c r="BI625" s="49"/>
      <c r="BJ625" s="166"/>
      <c r="BK625" s="166"/>
      <c r="BL625" s="166"/>
      <c r="BM625" s="149">
        <v>0</v>
      </c>
    </row>
    <row r="626" spans="2:65" ht="18" hidden="1" customHeight="1" outlineLevel="3">
      <c r="B626" s="166" t="s">
        <v>918</v>
      </c>
      <c r="C626" s="166" t="s">
        <v>1236</v>
      </c>
      <c r="D626" s="166" t="s">
        <v>369</v>
      </c>
      <c r="E626" s="167" t="s">
        <v>487</v>
      </c>
      <c r="F626" s="166" t="s">
        <v>935</v>
      </c>
      <c r="G626" s="49"/>
      <c r="H626" s="55">
        <v>235</v>
      </c>
      <c r="I626" s="55"/>
      <c r="J626" s="50">
        <v>235</v>
      </c>
      <c r="K626" s="49"/>
      <c r="L626" s="152"/>
      <c r="M626" s="55"/>
      <c r="N626" s="49">
        <v>235</v>
      </c>
      <c r="O626" s="50"/>
      <c r="P626" s="50">
        <v>235</v>
      </c>
      <c r="Q626" s="49"/>
      <c r="R626" s="152"/>
      <c r="S626" s="123">
        <v>0</v>
      </c>
      <c r="T626" s="123">
        <v>0</v>
      </c>
      <c r="U626" s="123">
        <v>0</v>
      </c>
      <c r="V626" s="123">
        <v>60</v>
      </c>
      <c r="W626" s="123">
        <v>0</v>
      </c>
      <c r="X626" s="123">
        <v>0</v>
      </c>
      <c r="Y626" s="123">
        <v>110</v>
      </c>
      <c r="Z626" s="123">
        <v>0</v>
      </c>
      <c r="AA626" s="123">
        <v>0</v>
      </c>
      <c r="AB626" s="123">
        <v>0</v>
      </c>
      <c r="AC626" s="123">
        <v>0</v>
      </c>
      <c r="AD626" s="123">
        <v>0</v>
      </c>
      <c r="AE626" s="123">
        <v>0</v>
      </c>
      <c r="AF626" s="123">
        <v>0</v>
      </c>
      <c r="AG626" s="123">
        <v>0</v>
      </c>
      <c r="AH626" s="123">
        <v>0</v>
      </c>
      <c r="AI626" s="123">
        <v>10</v>
      </c>
      <c r="AJ626" s="123">
        <v>3</v>
      </c>
      <c r="AK626" s="123">
        <v>0</v>
      </c>
      <c r="AL626" s="123">
        <v>0</v>
      </c>
      <c r="AM626" s="123">
        <v>40</v>
      </c>
      <c r="AN626" s="123">
        <v>0</v>
      </c>
      <c r="AO626" s="123">
        <v>0</v>
      </c>
      <c r="AP626" s="123">
        <v>3</v>
      </c>
      <c r="AQ626" s="123">
        <v>0</v>
      </c>
      <c r="AR626" s="123">
        <v>0</v>
      </c>
      <c r="AS626" s="123">
        <v>0</v>
      </c>
      <c r="AT626" s="123">
        <v>0</v>
      </c>
      <c r="AU626" s="123">
        <v>0</v>
      </c>
      <c r="AV626" s="123">
        <v>3</v>
      </c>
      <c r="AW626" s="123">
        <v>0</v>
      </c>
      <c r="AX626" s="123">
        <v>0</v>
      </c>
      <c r="AY626" s="123">
        <v>0</v>
      </c>
      <c r="AZ626" s="123">
        <v>3</v>
      </c>
      <c r="BA626" s="123">
        <v>3</v>
      </c>
      <c r="BB626" s="123">
        <v>0</v>
      </c>
      <c r="BC626" s="123">
        <v>0</v>
      </c>
      <c r="BD626" s="123">
        <v>0</v>
      </c>
      <c r="BE626" s="123">
        <v>0</v>
      </c>
      <c r="BF626" s="123">
        <v>0</v>
      </c>
      <c r="BG626" s="123">
        <v>0</v>
      </c>
      <c r="BH626" s="123">
        <v>0</v>
      </c>
      <c r="BI626" s="49"/>
      <c r="BJ626" s="166"/>
      <c r="BK626" s="166"/>
      <c r="BL626" s="166"/>
      <c r="BM626" s="149">
        <v>0</v>
      </c>
    </row>
    <row r="627" spans="2:65" ht="18" hidden="1" customHeight="1" outlineLevel="3">
      <c r="B627" s="166" t="s">
        <v>918</v>
      </c>
      <c r="C627" s="166" t="s">
        <v>144</v>
      </c>
      <c r="D627" s="166" t="s">
        <v>506</v>
      </c>
      <c r="E627" s="167" t="s">
        <v>515</v>
      </c>
      <c r="F627" s="166" t="s">
        <v>936</v>
      </c>
      <c r="G627" s="49"/>
      <c r="H627" s="55">
        <v>0</v>
      </c>
      <c r="I627" s="55"/>
      <c r="J627" s="50">
        <v>0</v>
      </c>
      <c r="K627" s="49"/>
      <c r="L627" s="152"/>
      <c r="M627" s="55"/>
      <c r="N627" s="49">
        <v>0</v>
      </c>
      <c r="O627" s="50"/>
      <c r="P627" s="50">
        <v>0</v>
      </c>
      <c r="Q627" s="49"/>
      <c r="R627" s="152"/>
      <c r="S627" s="123">
        <v>0</v>
      </c>
      <c r="T627" s="123">
        <v>0</v>
      </c>
      <c r="U627" s="123">
        <v>0</v>
      </c>
      <c r="V627" s="123">
        <v>0</v>
      </c>
      <c r="W627" s="123">
        <v>0</v>
      </c>
      <c r="X627" s="123">
        <v>0</v>
      </c>
      <c r="Y627" s="123">
        <v>0</v>
      </c>
      <c r="Z627" s="123">
        <v>0</v>
      </c>
      <c r="AA627" s="123">
        <v>0</v>
      </c>
      <c r="AB627" s="123">
        <v>0</v>
      </c>
      <c r="AC627" s="123">
        <v>0</v>
      </c>
      <c r="AD627" s="123">
        <v>0</v>
      </c>
      <c r="AE627" s="123">
        <v>0</v>
      </c>
      <c r="AF627" s="123">
        <v>0</v>
      </c>
      <c r="AG627" s="123">
        <v>0</v>
      </c>
      <c r="AH627" s="123">
        <v>0</v>
      </c>
      <c r="AI627" s="123">
        <v>0</v>
      </c>
      <c r="AJ627" s="123">
        <v>0</v>
      </c>
      <c r="AK627" s="123">
        <v>0</v>
      </c>
      <c r="AL627" s="123">
        <v>0</v>
      </c>
      <c r="AM627" s="123">
        <v>0</v>
      </c>
      <c r="AN627" s="123">
        <v>0</v>
      </c>
      <c r="AO627" s="123">
        <v>0</v>
      </c>
      <c r="AP627" s="123">
        <v>0</v>
      </c>
      <c r="AQ627" s="123">
        <v>0</v>
      </c>
      <c r="AR627" s="123">
        <v>0</v>
      </c>
      <c r="AS627" s="123">
        <v>0</v>
      </c>
      <c r="AT627" s="123">
        <v>0</v>
      </c>
      <c r="AU627" s="123">
        <v>0</v>
      </c>
      <c r="AV627" s="123">
        <v>0</v>
      </c>
      <c r="AW627" s="123">
        <v>0</v>
      </c>
      <c r="AX627" s="123">
        <v>0</v>
      </c>
      <c r="AY627" s="123">
        <v>0</v>
      </c>
      <c r="AZ627" s="123">
        <v>0</v>
      </c>
      <c r="BA627" s="123">
        <v>0</v>
      </c>
      <c r="BB627" s="123">
        <v>0</v>
      </c>
      <c r="BC627" s="123">
        <v>0</v>
      </c>
      <c r="BD627" s="123">
        <v>0</v>
      </c>
      <c r="BE627" s="123">
        <v>0</v>
      </c>
      <c r="BF627" s="123">
        <v>0</v>
      </c>
      <c r="BG627" s="123">
        <v>0</v>
      </c>
      <c r="BH627" s="123">
        <v>0</v>
      </c>
      <c r="BI627" s="49"/>
      <c r="BJ627" s="166"/>
      <c r="BK627" s="166"/>
      <c r="BL627" s="166"/>
      <c r="BM627" s="149">
        <v>0</v>
      </c>
    </row>
    <row r="628" spans="2:65" ht="18" hidden="1" customHeight="1" outlineLevel="3">
      <c r="B628" s="166" t="s">
        <v>918</v>
      </c>
      <c r="C628" s="166" t="s">
        <v>171</v>
      </c>
      <c r="D628" s="166" t="s">
        <v>507</v>
      </c>
      <c r="E628" s="167" t="s">
        <v>516</v>
      </c>
      <c r="F628" s="166" t="s">
        <v>937</v>
      </c>
      <c r="G628" s="49"/>
      <c r="H628" s="55">
        <v>0</v>
      </c>
      <c r="I628" s="55"/>
      <c r="J628" s="50">
        <v>0</v>
      </c>
      <c r="K628" s="49"/>
      <c r="L628" s="152"/>
      <c r="M628" s="55"/>
      <c r="N628" s="49">
        <v>0</v>
      </c>
      <c r="O628" s="50"/>
      <c r="P628" s="50">
        <v>0</v>
      </c>
      <c r="Q628" s="49"/>
      <c r="R628" s="152"/>
      <c r="S628" s="123">
        <v>0</v>
      </c>
      <c r="T628" s="123">
        <v>0</v>
      </c>
      <c r="U628" s="123">
        <v>0</v>
      </c>
      <c r="V628" s="123">
        <v>0</v>
      </c>
      <c r="W628" s="123">
        <v>0</v>
      </c>
      <c r="X628" s="123">
        <v>0</v>
      </c>
      <c r="Y628" s="123">
        <v>0</v>
      </c>
      <c r="Z628" s="123">
        <v>0</v>
      </c>
      <c r="AA628" s="123">
        <v>0</v>
      </c>
      <c r="AB628" s="123">
        <v>0</v>
      </c>
      <c r="AC628" s="123">
        <v>0</v>
      </c>
      <c r="AD628" s="123">
        <v>0</v>
      </c>
      <c r="AE628" s="123">
        <v>0</v>
      </c>
      <c r="AF628" s="123">
        <v>0</v>
      </c>
      <c r="AG628" s="123">
        <v>0</v>
      </c>
      <c r="AH628" s="123">
        <v>0</v>
      </c>
      <c r="AI628" s="123">
        <v>0</v>
      </c>
      <c r="AJ628" s="123">
        <v>0</v>
      </c>
      <c r="AK628" s="123">
        <v>0</v>
      </c>
      <c r="AL628" s="123">
        <v>0</v>
      </c>
      <c r="AM628" s="123">
        <v>0</v>
      </c>
      <c r="AN628" s="123">
        <v>0</v>
      </c>
      <c r="AO628" s="123">
        <v>0</v>
      </c>
      <c r="AP628" s="123">
        <v>0</v>
      </c>
      <c r="AQ628" s="123">
        <v>0</v>
      </c>
      <c r="AR628" s="123">
        <v>0</v>
      </c>
      <c r="AS628" s="123">
        <v>0</v>
      </c>
      <c r="AT628" s="123">
        <v>0</v>
      </c>
      <c r="AU628" s="123">
        <v>0</v>
      </c>
      <c r="AV628" s="123">
        <v>0</v>
      </c>
      <c r="AW628" s="123">
        <v>0</v>
      </c>
      <c r="AX628" s="123">
        <v>0</v>
      </c>
      <c r="AY628" s="123">
        <v>0</v>
      </c>
      <c r="AZ628" s="123">
        <v>0</v>
      </c>
      <c r="BA628" s="123">
        <v>0</v>
      </c>
      <c r="BB628" s="123">
        <v>0</v>
      </c>
      <c r="BC628" s="123">
        <v>0</v>
      </c>
      <c r="BD628" s="123">
        <v>0</v>
      </c>
      <c r="BE628" s="123">
        <v>0</v>
      </c>
      <c r="BF628" s="123">
        <v>0</v>
      </c>
      <c r="BG628" s="123">
        <v>0</v>
      </c>
      <c r="BH628" s="123">
        <v>0</v>
      </c>
      <c r="BI628" s="49"/>
      <c r="BJ628" s="166"/>
      <c r="BK628" s="166"/>
      <c r="BL628" s="166"/>
      <c r="BM628" s="149">
        <v>0</v>
      </c>
    </row>
    <row r="629" spans="2:65" ht="18" hidden="1" customHeight="1" outlineLevel="3">
      <c r="B629" s="166" t="s">
        <v>918</v>
      </c>
      <c r="C629" s="166" t="s">
        <v>1236</v>
      </c>
      <c r="D629" s="166" t="s">
        <v>537</v>
      </c>
      <c r="E629" s="167" t="s">
        <v>938</v>
      </c>
      <c r="F629" s="166" t="s">
        <v>920</v>
      </c>
      <c r="G629" s="49"/>
      <c r="H629" s="55">
        <v>281</v>
      </c>
      <c r="I629" s="55"/>
      <c r="J629" s="50">
        <v>281</v>
      </c>
      <c r="K629" s="49"/>
      <c r="L629" s="152"/>
      <c r="M629" s="55"/>
      <c r="N629" s="49">
        <v>281</v>
      </c>
      <c r="O629" s="50"/>
      <c r="P629" s="50">
        <v>281</v>
      </c>
      <c r="Q629" s="49"/>
      <c r="R629" s="152"/>
      <c r="S629" s="123">
        <v>0</v>
      </c>
      <c r="T629" s="123">
        <v>0</v>
      </c>
      <c r="U629" s="123">
        <v>0</v>
      </c>
      <c r="V629" s="123">
        <v>110</v>
      </c>
      <c r="W629" s="123">
        <v>0</v>
      </c>
      <c r="X629" s="123">
        <v>3</v>
      </c>
      <c r="Y629" s="123">
        <v>143</v>
      </c>
      <c r="Z629" s="123">
        <v>0</v>
      </c>
      <c r="AA629" s="123">
        <v>0</v>
      </c>
      <c r="AB629" s="123">
        <v>0</v>
      </c>
      <c r="AC629" s="123">
        <v>0</v>
      </c>
      <c r="AD629" s="123">
        <v>0</v>
      </c>
      <c r="AE629" s="123">
        <v>0</v>
      </c>
      <c r="AF629" s="123">
        <v>0</v>
      </c>
      <c r="AG629" s="123">
        <v>0</v>
      </c>
      <c r="AH629" s="123">
        <v>0</v>
      </c>
      <c r="AI629" s="123">
        <v>3</v>
      </c>
      <c r="AJ629" s="123">
        <v>3</v>
      </c>
      <c r="AK629" s="123">
        <v>0</v>
      </c>
      <c r="AL629" s="123">
        <v>0</v>
      </c>
      <c r="AM629" s="123">
        <v>10</v>
      </c>
      <c r="AN629" s="123">
        <v>0</v>
      </c>
      <c r="AO629" s="123">
        <v>0</v>
      </c>
      <c r="AP629" s="123">
        <v>3</v>
      </c>
      <c r="AQ629" s="123">
        <v>0</v>
      </c>
      <c r="AR629" s="123">
        <v>0</v>
      </c>
      <c r="AS629" s="123">
        <v>0</v>
      </c>
      <c r="AT629" s="123">
        <v>0</v>
      </c>
      <c r="AU629" s="123">
        <v>0</v>
      </c>
      <c r="AV629" s="123">
        <v>3</v>
      </c>
      <c r="AW629" s="123">
        <v>0</v>
      </c>
      <c r="AX629" s="123">
        <v>0</v>
      </c>
      <c r="AY629" s="123">
        <v>0</v>
      </c>
      <c r="AZ629" s="123">
        <v>0</v>
      </c>
      <c r="BA629" s="123">
        <v>0</v>
      </c>
      <c r="BB629" s="123">
        <v>0</v>
      </c>
      <c r="BC629" s="123">
        <v>0</v>
      </c>
      <c r="BD629" s="123">
        <v>0</v>
      </c>
      <c r="BE629" s="123">
        <v>3</v>
      </c>
      <c r="BF629" s="123">
        <v>0</v>
      </c>
      <c r="BG629" s="123">
        <v>0</v>
      </c>
      <c r="BH629" s="123">
        <v>0</v>
      </c>
      <c r="BI629" s="49"/>
      <c r="BJ629" s="166"/>
      <c r="BK629" s="166"/>
      <c r="BL629" s="166"/>
      <c r="BM629" s="149">
        <v>0</v>
      </c>
    </row>
    <row r="630" spans="2:65" ht="18" hidden="1" customHeight="1" outlineLevel="3">
      <c r="B630" s="166" t="s">
        <v>918</v>
      </c>
      <c r="C630" s="166" t="s">
        <v>171</v>
      </c>
      <c r="D630" s="166" t="s">
        <v>575</v>
      </c>
      <c r="E630" s="167" t="s">
        <v>582</v>
      </c>
      <c r="F630" s="166" t="s">
        <v>939</v>
      </c>
      <c r="G630" s="49"/>
      <c r="H630" s="55">
        <v>285</v>
      </c>
      <c r="I630" s="55"/>
      <c r="J630" s="50">
        <v>285</v>
      </c>
      <c r="K630" s="49"/>
      <c r="L630" s="152"/>
      <c r="M630" s="55"/>
      <c r="N630" s="49">
        <v>285</v>
      </c>
      <c r="O630" s="50"/>
      <c r="P630" s="50">
        <v>285</v>
      </c>
      <c r="Q630" s="49"/>
      <c r="R630" s="152"/>
      <c r="S630" s="123">
        <v>0</v>
      </c>
      <c r="T630" s="123">
        <v>0</v>
      </c>
      <c r="U630" s="123">
        <v>0</v>
      </c>
      <c r="V630" s="123">
        <v>119</v>
      </c>
      <c r="W630" s="123">
        <v>0</v>
      </c>
      <c r="X630" s="123">
        <v>0</v>
      </c>
      <c r="Y630" s="123">
        <v>100</v>
      </c>
      <c r="Z630" s="123">
        <v>0</v>
      </c>
      <c r="AA630" s="123">
        <v>0</v>
      </c>
      <c r="AB630" s="123">
        <v>0</v>
      </c>
      <c r="AC630" s="123">
        <v>0</v>
      </c>
      <c r="AD630" s="123">
        <v>0</v>
      </c>
      <c r="AE630" s="123">
        <v>0</v>
      </c>
      <c r="AF630" s="123">
        <v>0</v>
      </c>
      <c r="AG630" s="123">
        <v>0</v>
      </c>
      <c r="AH630" s="123">
        <v>0</v>
      </c>
      <c r="AI630" s="123">
        <v>20</v>
      </c>
      <c r="AJ630" s="123">
        <v>3</v>
      </c>
      <c r="AK630" s="123">
        <v>0</v>
      </c>
      <c r="AL630" s="123">
        <v>0</v>
      </c>
      <c r="AM630" s="123">
        <v>31</v>
      </c>
      <c r="AN630" s="123">
        <v>0</v>
      </c>
      <c r="AO630" s="123">
        <v>0</v>
      </c>
      <c r="AP630" s="123">
        <v>3</v>
      </c>
      <c r="AQ630" s="123">
        <v>0</v>
      </c>
      <c r="AR630" s="123">
        <v>0</v>
      </c>
      <c r="AS630" s="123">
        <v>0</v>
      </c>
      <c r="AT630" s="123">
        <v>0</v>
      </c>
      <c r="AU630" s="123">
        <v>0</v>
      </c>
      <c r="AV630" s="123">
        <v>3</v>
      </c>
      <c r="AW630" s="123">
        <v>0</v>
      </c>
      <c r="AX630" s="123">
        <v>0</v>
      </c>
      <c r="AY630" s="123">
        <v>0</v>
      </c>
      <c r="AZ630" s="123">
        <v>3</v>
      </c>
      <c r="BA630" s="123">
        <v>3</v>
      </c>
      <c r="BB630" s="123">
        <v>0</v>
      </c>
      <c r="BC630" s="123">
        <v>0</v>
      </c>
      <c r="BD630" s="123">
        <v>0</v>
      </c>
      <c r="BE630" s="123">
        <v>0</v>
      </c>
      <c r="BF630" s="123">
        <v>0</v>
      </c>
      <c r="BG630" s="123">
        <v>0</v>
      </c>
      <c r="BH630" s="123">
        <v>0</v>
      </c>
      <c r="BI630" s="49"/>
      <c r="BJ630" s="166"/>
      <c r="BK630" s="166"/>
      <c r="BL630" s="166"/>
      <c r="BM630" s="149">
        <v>0</v>
      </c>
    </row>
    <row r="631" spans="2:65" ht="18" hidden="1" customHeight="1" outlineLevel="3">
      <c r="B631" s="166" t="s">
        <v>918</v>
      </c>
      <c r="C631" s="166" t="s">
        <v>195</v>
      </c>
      <c r="D631" s="166" t="s">
        <v>542</v>
      </c>
      <c r="E631" s="167" t="s">
        <v>551</v>
      </c>
      <c r="F631" s="166" t="s">
        <v>940</v>
      </c>
      <c r="G631" s="49"/>
      <c r="H631" s="55">
        <v>111</v>
      </c>
      <c r="I631" s="55"/>
      <c r="J631" s="50">
        <v>111</v>
      </c>
      <c r="K631" s="49"/>
      <c r="L631" s="152"/>
      <c r="M631" s="55"/>
      <c r="N631" s="49">
        <v>111</v>
      </c>
      <c r="O631" s="50"/>
      <c r="P631" s="50">
        <v>111</v>
      </c>
      <c r="Q631" s="49"/>
      <c r="R631" s="152"/>
      <c r="S631" s="123">
        <v>0</v>
      </c>
      <c r="T631" s="123">
        <v>0</v>
      </c>
      <c r="U631" s="123">
        <v>0</v>
      </c>
      <c r="V631" s="123">
        <v>30</v>
      </c>
      <c r="W631" s="123">
        <v>0</v>
      </c>
      <c r="X631" s="123">
        <v>3</v>
      </c>
      <c r="Y631" s="123">
        <v>46</v>
      </c>
      <c r="Z631" s="123">
        <v>0</v>
      </c>
      <c r="AA631" s="123">
        <v>0</v>
      </c>
      <c r="AB631" s="123">
        <v>0</v>
      </c>
      <c r="AC631" s="123">
        <v>0</v>
      </c>
      <c r="AD631" s="123">
        <v>0</v>
      </c>
      <c r="AE631" s="123">
        <v>0</v>
      </c>
      <c r="AF631" s="123">
        <v>0</v>
      </c>
      <c r="AG631" s="123">
        <v>0</v>
      </c>
      <c r="AH631" s="123">
        <v>0</v>
      </c>
      <c r="AI631" s="123">
        <v>3</v>
      </c>
      <c r="AJ631" s="123">
        <v>3</v>
      </c>
      <c r="AK631" s="123">
        <v>0</v>
      </c>
      <c r="AL631" s="123">
        <v>0</v>
      </c>
      <c r="AM631" s="123">
        <v>20</v>
      </c>
      <c r="AN631" s="123">
        <v>0</v>
      </c>
      <c r="AO631" s="123">
        <v>0</v>
      </c>
      <c r="AP631" s="123">
        <v>3</v>
      </c>
      <c r="AQ631" s="123">
        <v>0</v>
      </c>
      <c r="AR631" s="123">
        <v>0</v>
      </c>
      <c r="AS631" s="123">
        <v>0</v>
      </c>
      <c r="AT631" s="123">
        <v>0</v>
      </c>
      <c r="AU631" s="123">
        <v>0</v>
      </c>
      <c r="AV631" s="123">
        <v>3</v>
      </c>
      <c r="AW631" s="123">
        <v>0</v>
      </c>
      <c r="AX631" s="123">
        <v>0</v>
      </c>
      <c r="AY631" s="123">
        <v>0</v>
      </c>
      <c r="AZ631" s="123">
        <v>0</v>
      </c>
      <c r="BA631" s="123">
        <v>0</v>
      </c>
      <c r="BB631" s="123">
        <v>0</v>
      </c>
      <c r="BC631" s="123">
        <v>0</v>
      </c>
      <c r="BD631" s="123">
        <v>0</v>
      </c>
      <c r="BE631" s="123">
        <v>0</v>
      </c>
      <c r="BF631" s="123">
        <v>0</v>
      </c>
      <c r="BG631" s="123">
        <v>0</v>
      </c>
      <c r="BH631" s="123">
        <v>0</v>
      </c>
      <c r="BI631" s="49"/>
      <c r="BJ631" s="166"/>
      <c r="BK631" s="166"/>
      <c r="BL631" s="166"/>
      <c r="BM631" s="149">
        <v>0</v>
      </c>
    </row>
    <row r="632" spans="2:65" ht="18" hidden="1" customHeight="1" outlineLevel="3">
      <c r="B632" s="166" t="s">
        <v>918</v>
      </c>
      <c r="C632" s="166" t="s">
        <v>171</v>
      </c>
      <c r="D632" s="166" t="s">
        <v>577</v>
      </c>
      <c r="E632" s="167" t="s">
        <v>583</v>
      </c>
      <c r="F632" s="166" t="s">
        <v>941</v>
      </c>
      <c r="G632" s="49"/>
      <c r="H632" s="55">
        <v>0</v>
      </c>
      <c r="I632" s="55"/>
      <c r="J632" s="50">
        <v>0</v>
      </c>
      <c r="K632" s="49"/>
      <c r="L632" s="152"/>
      <c r="M632" s="55"/>
      <c r="N632" s="49">
        <v>0</v>
      </c>
      <c r="O632" s="50"/>
      <c r="P632" s="50">
        <v>0</v>
      </c>
      <c r="Q632" s="49"/>
      <c r="R632" s="152"/>
      <c r="S632" s="123">
        <v>0</v>
      </c>
      <c r="T632" s="123">
        <v>0</v>
      </c>
      <c r="U632" s="123">
        <v>0</v>
      </c>
      <c r="V632" s="123">
        <v>0</v>
      </c>
      <c r="W632" s="123">
        <v>0</v>
      </c>
      <c r="X632" s="123">
        <v>0</v>
      </c>
      <c r="Y632" s="123">
        <v>0</v>
      </c>
      <c r="Z632" s="123">
        <v>0</v>
      </c>
      <c r="AA632" s="123">
        <v>0</v>
      </c>
      <c r="AB632" s="123">
        <v>0</v>
      </c>
      <c r="AC632" s="123">
        <v>0</v>
      </c>
      <c r="AD632" s="123">
        <v>0</v>
      </c>
      <c r="AE632" s="123">
        <v>0</v>
      </c>
      <c r="AF632" s="123">
        <v>0</v>
      </c>
      <c r="AG632" s="123">
        <v>0</v>
      </c>
      <c r="AH632" s="123">
        <v>0</v>
      </c>
      <c r="AI632" s="123">
        <v>0</v>
      </c>
      <c r="AJ632" s="123">
        <v>0</v>
      </c>
      <c r="AK632" s="123">
        <v>0</v>
      </c>
      <c r="AL632" s="123">
        <v>0</v>
      </c>
      <c r="AM632" s="123">
        <v>0</v>
      </c>
      <c r="AN632" s="123">
        <v>0</v>
      </c>
      <c r="AO632" s="123">
        <v>0</v>
      </c>
      <c r="AP632" s="123">
        <v>0</v>
      </c>
      <c r="AQ632" s="123">
        <v>0</v>
      </c>
      <c r="AR632" s="123">
        <v>0</v>
      </c>
      <c r="AS632" s="123">
        <v>0</v>
      </c>
      <c r="AT632" s="123">
        <v>0</v>
      </c>
      <c r="AU632" s="123">
        <v>0</v>
      </c>
      <c r="AV632" s="123">
        <v>0</v>
      </c>
      <c r="AW632" s="123">
        <v>0</v>
      </c>
      <c r="AX632" s="123">
        <v>0</v>
      </c>
      <c r="AY632" s="123">
        <v>0</v>
      </c>
      <c r="AZ632" s="123">
        <v>0</v>
      </c>
      <c r="BA632" s="123">
        <v>0</v>
      </c>
      <c r="BB632" s="123">
        <v>0</v>
      </c>
      <c r="BC632" s="123">
        <v>0</v>
      </c>
      <c r="BD632" s="123">
        <v>0</v>
      </c>
      <c r="BE632" s="123">
        <v>0</v>
      </c>
      <c r="BF632" s="123">
        <v>0</v>
      </c>
      <c r="BG632" s="123">
        <v>0</v>
      </c>
      <c r="BH632" s="123">
        <v>0</v>
      </c>
      <c r="BI632" s="49"/>
      <c r="BJ632" s="166"/>
      <c r="BK632" s="166"/>
      <c r="BL632" s="166"/>
      <c r="BM632" s="149">
        <v>0</v>
      </c>
    </row>
    <row r="633" spans="2:65" ht="18" hidden="1" customHeight="1" outlineLevel="3">
      <c r="B633" s="166" t="s">
        <v>918</v>
      </c>
      <c r="C633" s="166" t="s">
        <v>171</v>
      </c>
      <c r="D633" s="166" t="s">
        <v>576</v>
      </c>
      <c r="E633" s="167" t="s">
        <v>684</v>
      </c>
      <c r="F633" s="166" t="s">
        <v>942</v>
      </c>
      <c r="G633" s="49"/>
      <c r="H633" s="55">
        <v>145</v>
      </c>
      <c r="I633" s="55"/>
      <c r="J633" s="50">
        <v>145</v>
      </c>
      <c r="K633" s="49"/>
      <c r="L633" s="152"/>
      <c r="M633" s="55"/>
      <c r="N633" s="49">
        <v>145</v>
      </c>
      <c r="O633" s="50"/>
      <c r="P633" s="50">
        <v>145</v>
      </c>
      <c r="Q633" s="49"/>
      <c r="R633" s="152"/>
      <c r="S633" s="123">
        <v>3</v>
      </c>
      <c r="T633" s="123">
        <v>0</v>
      </c>
      <c r="U633" s="123">
        <v>0</v>
      </c>
      <c r="V633" s="123">
        <v>10</v>
      </c>
      <c r="W633" s="123">
        <v>0</v>
      </c>
      <c r="X633" s="123">
        <v>0</v>
      </c>
      <c r="Y633" s="123">
        <v>60</v>
      </c>
      <c r="Z633" s="123">
        <v>0</v>
      </c>
      <c r="AA633" s="123">
        <v>0</v>
      </c>
      <c r="AB633" s="123">
        <v>0</v>
      </c>
      <c r="AC633" s="123">
        <v>3</v>
      </c>
      <c r="AD633" s="123">
        <v>0</v>
      </c>
      <c r="AE633" s="123">
        <v>0</v>
      </c>
      <c r="AF633" s="123">
        <v>0</v>
      </c>
      <c r="AG633" s="123">
        <v>0</v>
      </c>
      <c r="AH633" s="123">
        <v>0</v>
      </c>
      <c r="AI633" s="123">
        <v>0</v>
      </c>
      <c r="AJ633" s="123">
        <v>3</v>
      </c>
      <c r="AK633" s="123">
        <v>0</v>
      </c>
      <c r="AL633" s="123">
        <v>0</v>
      </c>
      <c r="AM633" s="123">
        <v>20</v>
      </c>
      <c r="AN633" s="123">
        <v>0</v>
      </c>
      <c r="AO633" s="123">
        <v>0</v>
      </c>
      <c r="AP633" s="123">
        <v>3</v>
      </c>
      <c r="AQ633" s="123">
        <v>40</v>
      </c>
      <c r="AR633" s="123">
        <v>0</v>
      </c>
      <c r="AS633" s="123">
        <v>0</v>
      </c>
      <c r="AT633" s="123">
        <v>0</v>
      </c>
      <c r="AU633" s="123">
        <v>0</v>
      </c>
      <c r="AV633" s="123">
        <v>3</v>
      </c>
      <c r="AW633" s="123">
        <v>0</v>
      </c>
      <c r="AX633" s="123">
        <v>0</v>
      </c>
      <c r="AY633" s="123">
        <v>0</v>
      </c>
      <c r="AZ633" s="123">
        <v>0</v>
      </c>
      <c r="BA633" s="123">
        <v>0</v>
      </c>
      <c r="BB633" s="123">
        <v>0</v>
      </c>
      <c r="BC633" s="123">
        <v>0</v>
      </c>
      <c r="BD633" s="123">
        <v>0</v>
      </c>
      <c r="BE633" s="123">
        <v>0</v>
      </c>
      <c r="BF633" s="123">
        <v>0</v>
      </c>
      <c r="BG633" s="123">
        <v>0</v>
      </c>
      <c r="BH633" s="123">
        <v>0</v>
      </c>
      <c r="BI633" s="49"/>
      <c r="BJ633" s="166"/>
      <c r="BK633" s="166"/>
      <c r="BL633" s="166"/>
      <c r="BM633" s="149">
        <v>0</v>
      </c>
    </row>
    <row r="634" spans="2:65" ht="18" hidden="1" customHeight="1" outlineLevel="3">
      <c r="B634" s="166" t="s">
        <v>918</v>
      </c>
      <c r="C634" s="166" t="s">
        <v>195</v>
      </c>
      <c r="D634" s="166" t="s">
        <v>639</v>
      </c>
      <c r="E634" s="167" t="s">
        <v>658</v>
      </c>
      <c r="F634" s="166" t="s">
        <v>940</v>
      </c>
      <c r="G634" s="49"/>
      <c r="H634" s="55">
        <v>171</v>
      </c>
      <c r="I634" s="55"/>
      <c r="J634" s="50">
        <v>171</v>
      </c>
      <c r="K634" s="49"/>
      <c r="L634" s="152"/>
      <c r="M634" s="55"/>
      <c r="N634" s="49">
        <v>171</v>
      </c>
      <c r="O634" s="50"/>
      <c r="P634" s="50">
        <v>171</v>
      </c>
      <c r="Q634" s="49"/>
      <c r="R634" s="152"/>
      <c r="S634" s="123">
        <v>0</v>
      </c>
      <c r="T634" s="123">
        <v>0</v>
      </c>
      <c r="U634" s="123">
        <v>0</v>
      </c>
      <c r="V634" s="123">
        <v>120</v>
      </c>
      <c r="W634" s="123">
        <v>0</v>
      </c>
      <c r="X634" s="123">
        <v>0</v>
      </c>
      <c r="Y634" s="123">
        <v>3</v>
      </c>
      <c r="Z634" s="123">
        <v>0</v>
      </c>
      <c r="AA634" s="123">
        <v>0</v>
      </c>
      <c r="AB634" s="123">
        <v>0</v>
      </c>
      <c r="AC634" s="123">
        <v>0</v>
      </c>
      <c r="AD634" s="123">
        <v>0</v>
      </c>
      <c r="AE634" s="123">
        <v>0</v>
      </c>
      <c r="AF634" s="123">
        <v>0</v>
      </c>
      <c r="AG634" s="123">
        <v>0</v>
      </c>
      <c r="AH634" s="123">
        <v>0</v>
      </c>
      <c r="AI634" s="123">
        <v>3</v>
      </c>
      <c r="AJ634" s="123">
        <v>3</v>
      </c>
      <c r="AK634" s="123">
        <v>0</v>
      </c>
      <c r="AL634" s="123">
        <v>0</v>
      </c>
      <c r="AM634" s="123">
        <v>30</v>
      </c>
      <c r="AN634" s="123">
        <v>0</v>
      </c>
      <c r="AO634" s="123">
        <v>0</v>
      </c>
      <c r="AP634" s="123">
        <v>3</v>
      </c>
      <c r="AQ634" s="123">
        <v>0</v>
      </c>
      <c r="AR634" s="123">
        <v>0</v>
      </c>
      <c r="AS634" s="123">
        <v>0</v>
      </c>
      <c r="AT634" s="123">
        <v>0</v>
      </c>
      <c r="AU634" s="123">
        <v>0</v>
      </c>
      <c r="AV634" s="123">
        <v>3</v>
      </c>
      <c r="AW634" s="123">
        <v>0</v>
      </c>
      <c r="AX634" s="123">
        <v>0</v>
      </c>
      <c r="AY634" s="123">
        <v>0</v>
      </c>
      <c r="AZ634" s="123">
        <v>3</v>
      </c>
      <c r="BA634" s="123">
        <v>3</v>
      </c>
      <c r="BB634" s="123">
        <v>0</v>
      </c>
      <c r="BC634" s="123">
        <v>0</v>
      </c>
      <c r="BD634" s="123">
        <v>0</v>
      </c>
      <c r="BE634" s="123">
        <v>0</v>
      </c>
      <c r="BF634" s="123">
        <v>0</v>
      </c>
      <c r="BG634" s="123">
        <v>0</v>
      </c>
      <c r="BH634" s="123">
        <v>0</v>
      </c>
      <c r="BI634" s="49"/>
      <c r="BJ634" s="166"/>
      <c r="BK634" s="166"/>
      <c r="BL634" s="166"/>
      <c r="BM634" s="149">
        <v>0</v>
      </c>
    </row>
    <row r="635" spans="2:65" ht="18" hidden="1" customHeight="1" outlineLevel="3">
      <c r="B635" s="166" t="s">
        <v>918</v>
      </c>
      <c r="C635" s="166" t="s">
        <v>1236</v>
      </c>
      <c r="D635" s="166" t="s">
        <v>638</v>
      </c>
      <c r="E635" s="167" t="s">
        <v>659</v>
      </c>
      <c r="F635" s="166" t="s">
        <v>943</v>
      </c>
      <c r="G635" s="49"/>
      <c r="H635" s="55">
        <v>227</v>
      </c>
      <c r="I635" s="55"/>
      <c r="J635" s="50">
        <v>227</v>
      </c>
      <c r="K635" s="49"/>
      <c r="L635" s="152"/>
      <c r="M635" s="55"/>
      <c r="N635" s="49">
        <v>227</v>
      </c>
      <c r="O635" s="50"/>
      <c r="P635" s="50">
        <v>227</v>
      </c>
      <c r="Q635" s="49"/>
      <c r="R635" s="152"/>
      <c r="S635" s="123">
        <v>0</v>
      </c>
      <c r="T635" s="123">
        <v>0</v>
      </c>
      <c r="U635" s="123">
        <v>0</v>
      </c>
      <c r="V635" s="123">
        <v>20</v>
      </c>
      <c r="W635" s="123">
        <v>0</v>
      </c>
      <c r="X635" s="123">
        <v>0</v>
      </c>
      <c r="Y635" s="123">
        <v>165</v>
      </c>
      <c r="Z635" s="123">
        <v>0</v>
      </c>
      <c r="AA635" s="123">
        <v>0</v>
      </c>
      <c r="AB635" s="123">
        <v>0</v>
      </c>
      <c r="AC635" s="123">
        <v>0</v>
      </c>
      <c r="AD635" s="123">
        <v>0</v>
      </c>
      <c r="AE635" s="123">
        <v>0</v>
      </c>
      <c r="AF635" s="123">
        <v>0</v>
      </c>
      <c r="AG635" s="123">
        <v>0</v>
      </c>
      <c r="AH635" s="123">
        <v>0</v>
      </c>
      <c r="AI635" s="123">
        <v>10</v>
      </c>
      <c r="AJ635" s="123">
        <v>3</v>
      </c>
      <c r="AK635" s="123">
        <v>0</v>
      </c>
      <c r="AL635" s="123">
        <v>0</v>
      </c>
      <c r="AM635" s="123">
        <v>20</v>
      </c>
      <c r="AN635" s="123">
        <v>0</v>
      </c>
      <c r="AO635" s="123">
        <v>0</v>
      </c>
      <c r="AP635" s="123">
        <v>3</v>
      </c>
      <c r="AQ635" s="123">
        <v>0</v>
      </c>
      <c r="AR635" s="123">
        <v>0</v>
      </c>
      <c r="AS635" s="123">
        <v>0</v>
      </c>
      <c r="AT635" s="123">
        <v>0</v>
      </c>
      <c r="AU635" s="123">
        <v>0</v>
      </c>
      <c r="AV635" s="123">
        <v>3</v>
      </c>
      <c r="AW635" s="123">
        <v>0</v>
      </c>
      <c r="AX635" s="123">
        <v>0</v>
      </c>
      <c r="AY635" s="123">
        <v>0</v>
      </c>
      <c r="AZ635" s="123">
        <v>0</v>
      </c>
      <c r="BA635" s="123">
        <v>0</v>
      </c>
      <c r="BB635" s="123">
        <v>0</v>
      </c>
      <c r="BC635" s="123">
        <v>0</v>
      </c>
      <c r="BD635" s="123">
        <v>0</v>
      </c>
      <c r="BE635" s="123">
        <v>3</v>
      </c>
      <c r="BF635" s="123">
        <v>0</v>
      </c>
      <c r="BG635" s="123">
        <v>0</v>
      </c>
      <c r="BH635" s="123">
        <v>0</v>
      </c>
      <c r="BI635" s="49"/>
      <c r="BJ635" s="166"/>
      <c r="BK635" s="166"/>
      <c r="BL635" s="166"/>
      <c r="BM635" s="149">
        <v>0</v>
      </c>
    </row>
    <row r="636" spans="2:65" ht="18" hidden="1" customHeight="1" outlineLevel="3">
      <c r="B636" s="166" t="s">
        <v>918</v>
      </c>
      <c r="C636" s="166" t="s">
        <v>195</v>
      </c>
      <c r="D636" s="166" t="s">
        <v>640</v>
      </c>
      <c r="E636" s="167" t="s">
        <v>660</v>
      </c>
      <c r="F636" s="166" t="s">
        <v>944</v>
      </c>
      <c r="G636" s="49"/>
      <c r="H636" s="55">
        <v>0</v>
      </c>
      <c r="I636" s="55"/>
      <c r="J636" s="50">
        <v>0</v>
      </c>
      <c r="K636" s="49"/>
      <c r="L636" s="152"/>
      <c r="M636" s="55"/>
      <c r="N636" s="49">
        <v>0</v>
      </c>
      <c r="O636" s="50"/>
      <c r="P636" s="50">
        <v>0</v>
      </c>
      <c r="Q636" s="49"/>
      <c r="R636" s="152"/>
      <c r="S636" s="123">
        <v>0</v>
      </c>
      <c r="T636" s="123">
        <v>0</v>
      </c>
      <c r="U636" s="123">
        <v>0</v>
      </c>
      <c r="V636" s="123">
        <v>0</v>
      </c>
      <c r="W636" s="123">
        <v>0</v>
      </c>
      <c r="X636" s="123">
        <v>0</v>
      </c>
      <c r="Y636" s="123">
        <v>0</v>
      </c>
      <c r="Z636" s="123">
        <v>0</v>
      </c>
      <c r="AA636" s="123">
        <v>0</v>
      </c>
      <c r="AB636" s="123">
        <v>0</v>
      </c>
      <c r="AC636" s="123">
        <v>0</v>
      </c>
      <c r="AD636" s="123">
        <v>0</v>
      </c>
      <c r="AE636" s="123">
        <v>0</v>
      </c>
      <c r="AF636" s="123">
        <v>0</v>
      </c>
      <c r="AG636" s="123">
        <v>0</v>
      </c>
      <c r="AH636" s="123">
        <v>0</v>
      </c>
      <c r="AI636" s="123">
        <v>0</v>
      </c>
      <c r="AJ636" s="123">
        <v>0</v>
      </c>
      <c r="AK636" s="123">
        <v>0</v>
      </c>
      <c r="AL636" s="123">
        <v>0</v>
      </c>
      <c r="AM636" s="123">
        <v>0</v>
      </c>
      <c r="AN636" s="123">
        <v>0</v>
      </c>
      <c r="AO636" s="123">
        <v>0</v>
      </c>
      <c r="AP636" s="123">
        <v>0</v>
      </c>
      <c r="AQ636" s="123">
        <v>0</v>
      </c>
      <c r="AR636" s="123">
        <v>0</v>
      </c>
      <c r="AS636" s="123">
        <v>0</v>
      </c>
      <c r="AT636" s="123">
        <v>0</v>
      </c>
      <c r="AU636" s="123">
        <v>0</v>
      </c>
      <c r="AV636" s="123">
        <v>0</v>
      </c>
      <c r="AW636" s="123">
        <v>0</v>
      </c>
      <c r="AX636" s="123">
        <v>0</v>
      </c>
      <c r="AY636" s="123">
        <v>0</v>
      </c>
      <c r="AZ636" s="123">
        <v>0</v>
      </c>
      <c r="BA636" s="123">
        <v>0</v>
      </c>
      <c r="BB636" s="123">
        <v>0</v>
      </c>
      <c r="BC636" s="123">
        <v>0</v>
      </c>
      <c r="BD636" s="123">
        <v>0</v>
      </c>
      <c r="BE636" s="123">
        <v>0</v>
      </c>
      <c r="BF636" s="123">
        <v>0</v>
      </c>
      <c r="BG636" s="123">
        <v>0</v>
      </c>
      <c r="BH636" s="123">
        <v>0</v>
      </c>
      <c r="BI636" s="49"/>
      <c r="BJ636" s="166"/>
      <c r="BK636" s="166"/>
      <c r="BL636" s="166"/>
      <c r="BM636" s="149">
        <v>0</v>
      </c>
    </row>
    <row r="637" spans="2:65" ht="18" hidden="1" customHeight="1" outlineLevel="3">
      <c r="B637" s="166" t="s">
        <v>918</v>
      </c>
      <c r="C637" s="166" t="s">
        <v>195</v>
      </c>
      <c r="D637" s="166" t="s">
        <v>678</v>
      </c>
      <c r="E637" s="167" t="s">
        <v>679</v>
      </c>
      <c r="F637" s="166" t="s">
        <v>945</v>
      </c>
      <c r="G637" s="49"/>
      <c r="H637" s="55">
        <v>141</v>
      </c>
      <c r="I637" s="55"/>
      <c r="J637" s="50">
        <v>141</v>
      </c>
      <c r="K637" s="49"/>
      <c r="L637" s="152"/>
      <c r="M637" s="55"/>
      <c r="N637" s="49">
        <v>141</v>
      </c>
      <c r="O637" s="50"/>
      <c r="P637" s="50">
        <v>141</v>
      </c>
      <c r="Q637" s="49"/>
      <c r="R637" s="152"/>
      <c r="S637" s="123">
        <v>0</v>
      </c>
      <c r="T637" s="123">
        <v>0</v>
      </c>
      <c r="U637" s="123">
        <v>0</v>
      </c>
      <c r="V637" s="123">
        <v>20</v>
      </c>
      <c r="W637" s="123">
        <v>0</v>
      </c>
      <c r="X637" s="123">
        <v>3</v>
      </c>
      <c r="Y637" s="123">
        <v>100</v>
      </c>
      <c r="Z637" s="123">
        <v>0</v>
      </c>
      <c r="AA637" s="123">
        <v>0</v>
      </c>
      <c r="AB637" s="123">
        <v>0</v>
      </c>
      <c r="AC637" s="123">
        <v>0</v>
      </c>
      <c r="AD637" s="123">
        <v>0</v>
      </c>
      <c r="AE637" s="123">
        <v>0</v>
      </c>
      <c r="AF637" s="123">
        <v>0</v>
      </c>
      <c r="AG637" s="123">
        <v>0</v>
      </c>
      <c r="AH637" s="123">
        <v>0</v>
      </c>
      <c r="AI637" s="123">
        <v>3</v>
      </c>
      <c r="AJ637" s="123">
        <v>3</v>
      </c>
      <c r="AK637" s="123">
        <v>0</v>
      </c>
      <c r="AL637" s="123">
        <v>0</v>
      </c>
      <c r="AM637" s="123">
        <v>3</v>
      </c>
      <c r="AN637" s="123">
        <v>0</v>
      </c>
      <c r="AO637" s="123">
        <v>0</v>
      </c>
      <c r="AP637" s="123">
        <v>3</v>
      </c>
      <c r="AQ637" s="123">
        <v>0</v>
      </c>
      <c r="AR637" s="123">
        <v>0</v>
      </c>
      <c r="AS637" s="123">
        <v>0</v>
      </c>
      <c r="AT637" s="123">
        <v>0</v>
      </c>
      <c r="AU637" s="123">
        <v>0</v>
      </c>
      <c r="AV637" s="123">
        <v>3</v>
      </c>
      <c r="AW637" s="123">
        <v>0</v>
      </c>
      <c r="AX637" s="123">
        <v>0</v>
      </c>
      <c r="AY637" s="123">
        <v>0</v>
      </c>
      <c r="AZ637" s="123">
        <v>0</v>
      </c>
      <c r="BA637" s="123">
        <v>0</v>
      </c>
      <c r="BB637" s="123">
        <v>0</v>
      </c>
      <c r="BC637" s="123">
        <v>0</v>
      </c>
      <c r="BD637" s="123">
        <v>0</v>
      </c>
      <c r="BE637" s="123">
        <v>3</v>
      </c>
      <c r="BF637" s="123">
        <v>0</v>
      </c>
      <c r="BG637" s="123">
        <v>0</v>
      </c>
      <c r="BH637" s="123">
        <v>0</v>
      </c>
      <c r="BI637" s="49"/>
      <c r="BJ637" s="166"/>
      <c r="BK637" s="166"/>
      <c r="BL637" s="166"/>
      <c r="BM637" s="149">
        <v>0</v>
      </c>
    </row>
    <row r="638" spans="2:65" ht="18" hidden="1" customHeight="1" outlineLevel="3">
      <c r="B638" s="166" t="s">
        <v>918</v>
      </c>
      <c r="C638" s="166" t="s">
        <v>1236</v>
      </c>
      <c r="D638" s="166" t="s">
        <v>741</v>
      </c>
      <c r="E638" s="167" t="s">
        <v>747</v>
      </c>
      <c r="F638" s="166" t="s">
        <v>946</v>
      </c>
      <c r="G638" s="49"/>
      <c r="H638" s="55">
        <v>228</v>
      </c>
      <c r="I638" s="55"/>
      <c r="J638" s="50">
        <v>228</v>
      </c>
      <c r="K638" s="49"/>
      <c r="L638" s="152"/>
      <c r="M638" s="55"/>
      <c r="N638" s="49">
        <v>228</v>
      </c>
      <c r="O638" s="50"/>
      <c r="P638" s="50">
        <v>228</v>
      </c>
      <c r="Q638" s="49"/>
      <c r="R638" s="152"/>
      <c r="S638" s="123">
        <v>0</v>
      </c>
      <c r="T638" s="123">
        <v>0</v>
      </c>
      <c r="U638" s="123">
        <v>0</v>
      </c>
      <c r="V638" s="123">
        <v>100</v>
      </c>
      <c r="W638" s="123">
        <v>0</v>
      </c>
      <c r="X638" s="123">
        <v>0</v>
      </c>
      <c r="Y638" s="123">
        <v>100</v>
      </c>
      <c r="Z638" s="123">
        <v>0</v>
      </c>
      <c r="AA638" s="123">
        <v>0</v>
      </c>
      <c r="AB638" s="123">
        <v>0</v>
      </c>
      <c r="AC638" s="123">
        <v>0</v>
      </c>
      <c r="AD638" s="123">
        <v>0</v>
      </c>
      <c r="AE638" s="123">
        <v>0</v>
      </c>
      <c r="AF638" s="123">
        <v>0</v>
      </c>
      <c r="AG638" s="123">
        <v>0</v>
      </c>
      <c r="AH638" s="123">
        <v>0</v>
      </c>
      <c r="AI638" s="123">
        <v>3</v>
      </c>
      <c r="AJ638" s="123">
        <v>3</v>
      </c>
      <c r="AK638" s="123">
        <v>0</v>
      </c>
      <c r="AL638" s="123">
        <v>0</v>
      </c>
      <c r="AM638" s="123">
        <v>10</v>
      </c>
      <c r="AN638" s="123">
        <v>0</v>
      </c>
      <c r="AO638" s="123">
        <v>0</v>
      </c>
      <c r="AP638" s="123">
        <v>3</v>
      </c>
      <c r="AQ638" s="123">
        <v>0</v>
      </c>
      <c r="AR638" s="123">
        <v>0</v>
      </c>
      <c r="AS638" s="123">
        <v>0</v>
      </c>
      <c r="AT638" s="123">
        <v>0</v>
      </c>
      <c r="AU638" s="123">
        <v>0</v>
      </c>
      <c r="AV638" s="123">
        <v>3</v>
      </c>
      <c r="AW638" s="123">
        <v>0</v>
      </c>
      <c r="AX638" s="123">
        <v>0</v>
      </c>
      <c r="AY638" s="123">
        <v>0</v>
      </c>
      <c r="AZ638" s="123">
        <v>3</v>
      </c>
      <c r="BA638" s="123">
        <v>3</v>
      </c>
      <c r="BB638" s="123">
        <v>0</v>
      </c>
      <c r="BC638" s="123">
        <v>0</v>
      </c>
      <c r="BD638" s="123">
        <v>0</v>
      </c>
      <c r="BE638" s="123">
        <v>0</v>
      </c>
      <c r="BF638" s="123">
        <v>0</v>
      </c>
      <c r="BG638" s="123">
        <v>0</v>
      </c>
      <c r="BH638" s="123">
        <v>0</v>
      </c>
      <c r="BI638" s="49"/>
      <c r="BJ638" s="166"/>
      <c r="BK638" s="166"/>
      <c r="BL638" s="166"/>
      <c r="BM638" s="149">
        <v>0</v>
      </c>
    </row>
    <row r="639" spans="2:65" ht="18" hidden="1" customHeight="1" outlineLevel="3">
      <c r="B639" s="166" t="s">
        <v>918</v>
      </c>
      <c r="C639" s="166" t="s">
        <v>147</v>
      </c>
      <c r="D639" s="166" t="s">
        <v>742</v>
      </c>
      <c r="E639" s="167" t="s">
        <v>748</v>
      </c>
      <c r="F639" s="166" t="s">
        <v>947</v>
      </c>
      <c r="G639" s="49"/>
      <c r="H639" s="55">
        <v>0</v>
      </c>
      <c r="I639" s="55"/>
      <c r="J639" s="50">
        <v>0</v>
      </c>
      <c r="K639" s="49"/>
      <c r="L639" s="152"/>
      <c r="M639" s="55"/>
      <c r="N639" s="49">
        <v>0</v>
      </c>
      <c r="O639" s="50"/>
      <c r="P639" s="50">
        <v>0</v>
      </c>
      <c r="Q639" s="49"/>
      <c r="R639" s="152"/>
      <c r="S639" s="123">
        <v>0</v>
      </c>
      <c r="T639" s="123">
        <v>0</v>
      </c>
      <c r="U639" s="123">
        <v>0</v>
      </c>
      <c r="V639" s="123">
        <v>0</v>
      </c>
      <c r="W639" s="123">
        <v>0</v>
      </c>
      <c r="X639" s="123">
        <v>0</v>
      </c>
      <c r="Y639" s="123">
        <v>0</v>
      </c>
      <c r="Z639" s="123">
        <v>0</v>
      </c>
      <c r="AA639" s="123">
        <v>0</v>
      </c>
      <c r="AB639" s="123">
        <v>0</v>
      </c>
      <c r="AC639" s="123">
        <v>0</v>
      </c>
      <c r="AD639" s="123">
        <v>0</v>
      </c>
      <c r="AE639" s="123">
        <v>0</v>
      </c>
      <c r="AF639" s="123">
        <v>0</v>
      </c>
      <c r="AG639" s="123">
        <v>0</v>
      </c>
      <c r="AH639" s="123">
        <v>0</v>
      </c>
      <c r="AI639" s="123">
        <v>0</v>
      </c>
      <c r="AJ639" s="123">
        <v>0</v>
      </c>
      <c r="AK639" s="123">
        <v>0</v>
      </c>
      <c r="AL639" s="123">
        <v>0</v>
      </c>
      <c r="AM639" s="123">
        <v>0</v>
      </c>
      <c r="AN639" s="123">
        <v>0</v>
      </c>
      <c r="AO639" s="123">
        <v>0</v>
      </c>
      <c r="AP639" s="123">
        <v>0</v>
      </c>
      <c r="AQ639" s="123">
        <v>0</v>
      </c>
      <c r="AR639" s="123">
        <v>0</v>
      </c>
      <c r="AS639" s="123">
        <v>0</v>
      </c>
      <c r="AT639" s="123">
        <v>0</v>
      </c>
      <c r="AU639" s="123">
        <v>0</v>
      </c>
      <c r="AV639" s="123">
        <v>0</v>
      </c>
      <c r="AW639" s="123">
        <v>0</v>
      </c>
      <c r="AX639" s="123">
        <v>0</v>
      </c>
      <c r="AY639" s="123">
        <v>0</v>
      </c>
      <c r="AZ639" s="123">
        <v>0</v>
      </c>
      <c r="BA639" s="123">
        <v>0</v>
      </c>
      <c r="BB639" s="123">
        <v>0</v>
      </c>
      <c r="BC639" s="123">
        <v>0</v>
      </c>
      <c r="BD639" s="123">
        <v>0</v>
      </c>
      <c r="BE639" s="123">
        <v>0</v>
      </c>
      <c r="BF639" s="123">
        <v>0</v>
      </c>
      <c r="BG639" s="123">
        <v>0</v>
      </c>
      <c r="BH639" s="123">
        <v>0</v>
      </c>
      <c r="BI639" s="49"/>
      <c r="BJ639" s="166"/>
      <c r="BK639" s="166"/>
      <c r="BL639" s="166"/>
      <c r="BM639" s="149">
        <v>0</v>
      </c>
    </row>
    <row r="640" spans="2:65" ht="18" hidden="1" customHeight="1" outlineLevel="3">
      <c r="B640" s="166" t="s">
        <v>918</v>
      </c>
      <c r="C640" s="166" t="s">
        <v>144</v>
      </c>
      <c r="D640" s="166" t="s">
        <v>743</v>
      </c>
      <c r="E640" s="167" t="s">
        <v>749</v>
      </c>
      <c r="F640" s="166" t="s">
        <v>948</v>
      </c>
      <c r="G640" s="49"/>
      <c r="H640" s="55">
        <v>145</v>
      </c>
      <c r="I640" s="55"/>
      <c r="J640" s="50">
        <v>145</v>
      </c>
      <c r="K640" s="49"/>
      <c r="L640" s="152"/>
      <c r="M640" s="55"/>
      <c r="N640" s="49">
        <v>145</v>
      </c>
      <c r="O640" s="50"/>
      <c r="P640" s="50">
        <v>145</v>
      </c>
      <c r="Q640" s="49"/>
      <c r="R640" s="152"/>
      <c r="S640" s="123">
        <v>3</v>
      </c>
      <c r="T640" s="123">
        <v>0</v>
      </c>
      <c r="U640" s="123">
        <v>0</v>
      </c>
      <c r="V640" s="123">
        <v>10</v>
      </c>
      <c r="W640" s="123">
        <v>0</v>
      </c>
      <c r="X640" s="123">
        <v>0</v>
      </c>
      <c r="Y640" s="123">
        <v>60</v>
      </c>
      <c r="Z640" s="123">
        <v>0</v>
      </c>
      <c r="AA640" s="123">
        <v>0</v>
      </c>
      <c r="AB640" s="123">
        <v>0</v>
      </c>
      <c r="AC640" s="123">
        <v>3</v>
      </c>
      <c r="AD640" s="123">
        <v>0</v>
      </c>
      <c r="AE640" s="123">
        <v>0</v>
      </c>
      <c r="AF640" s="123">
        <v>0</v>
      </c>
      <c r="AG640" s="123">
        <v>0</v>
      </c>
      <c r="AH640" s="123">
        <v>0</v>
      </c>
      <c r="AI640" s="123">
        <v>0</v>
      </c>
      <c r="AJ640" s="123">
        <v>3</v>
      </c>
      <c r="AK640" s="123">
        <v>0</v>
      </c>
      <c r="AL640" s="123">
        <v>0</v>
      </c>
      <c r="AM640" s="123">
        <v>20</v>
      </c>
      <c r="AN640" s="123">
        <v>0</v>
      </c>
      <c r="AO640" s="123">
        <v>0</v>
      </c>
      <c r="AP640" s="123">
        <v>3</v>
      </c>
      <c r="AQ640" s="123">
        <v>40</v>
      </c>
      <c r="AR640" s="123">
        <v>0</v>
      </c>
      <c r="AS640" s="123">
        <v>0</v>
      </c>
      <c r="AT640" s="123">
        <v>0</v>
      </c>
      <c r="AU640" s="123">
        <v>0</v>
      </c>
      <c r="AV640" s="123">
        <v>3</v>
      </c>
      <c r="AW640" s="123">
        <v>0</v>
      </c>
      <c r="AX640" s="123">
        <v>0</v>
      </c>
      <c r="AY640" s="123">
        <v>0</v>
      </c>
      <c r="AZ640" s="123">
        <v>0</v>
      </c>
      <c r="BA640" s="123">
        <v>0</v>
      </c>
      <c r="BB640" s="123">
        <v>0</v>
      </c>
      <c r="BC640" s="123">
        <v>0</v>
      </c>
      <c r="BD640" s="123">
        <v>0</v>
      </c>
      <c r="BE640" s="123">
        <v>0</v>
      </c>
      <c r="BF640" s="123">
        <v>0</v>
      </c>
      <c r="BG640" s="123">
        <v>0</v>
      </c>
      <c r="BH640" s="123">
        <v>0</v>
      </c>
      <c r="BI640" s="49"/>
      <c r="BJ640" s="166"/>
      <c r="BK640" s="166"/>
      <c r="BL640" s="166"/>
      <c r="BM640" s="149">
        <v>0</v>
      </c>
    </row>
    <row r="641" spans="2:65" ht="18" hidden="1" customHeight="1" outlineLevel="3">
      <c r="B641" s="166" t="s">
        <v>918</v>
      </c>
      <c r="C641" s="166" t="s">
        <v>1236</v>
      </c>
      <c r="D641" s="166" t="s">
        <v>767</v>
      </c>
      <c r="E641" s="167" t="s">
        <v>768</v>
      </c>
      <c r="F641" s="166" t="s">
        <v>949</v>
      </c>
      <c r="G641" s="49"/>
      <c r="H641" s="55">
        <v>203</v>
      </c>
      <c r="I641" s="55"/>
      <c r="J641" s="50">
        <v>203</v>
      </c>
      <c r="K641" s="49"/>
      <c r="L641" s="152"/>
      <c r="M641" s="55"/>
      <c r="N641" s="49">
        <v>203</v>
      </c>
      <c r="O641" s="50"/>
      <c r="P641" s="50">
        <v>203</v>
      </c>
      <c r="Q641" s="49"/>
      <c r="R641" s="152"/>
      <c r="S641" s="123">
        <v>0</v>
      </c>
      <c r="T641" s="123">
        <v>0</v>
      </c>
      <c r="U641" s="123">
        <v>0</v>
      </c>
      <c r="V641" s="123">
        <v>75</v>
      </c>
      <c r="W641" s="123">
        <v>0</v>
      </c>
      <c r="X641" s="123">
        <v>0</v>
      </c>
      <c r="Y641" s="123">
        <v>100</v>
      </c>
      <c r="Z641" s="123">
        <v>0</v>
      </c>
      <c r="AA641" s="123">
        <v>0</v>
      </c>
      <c r="AB641" s="123">
        <v>0</v>
      </c>
      <c r="AC641" s="123">
        <v>0</v>
      </c>
      <c r="AD641" s="123">
        <v>0</v>
      </c>
      <c r="AE641" s="123">
        <v>0</v>
      </c>
      <c r="AF641" s="123">
        <v>0</v>
      </c>
      <c r="AG641" s="123">
        <v>0</v>
      </c>
      <c r="AH641" s="123">
        <v>0</v>
      </c>
      <c r="AI641" s="123">
        <v>3</v>
      </c>
      <c r="AJ641" s="123">
        <v>3</v>
      </c>
      <c r="AK641" s="123">
        <v>0</v>
      </c>
      <c r="AL641" s="123">
        <v>0</v>
      </c>
      <c r="AM641" s="123">
        <v>10</v>
      </c>
      <c r="AN641" s="123">
        <v>0</v>
      </c>
      <c r="AO641" s="123">
        <v>0</v>
      </c>
      <c r="AP641" s="123">
        <v>3</v>
      </c>
      <c r="AQ641" s="123">
        <v>0</v>
      </c>
      <c r="AR641" s="123">
        <v>0</v>
      </c>
      <c r="AS641" s="123">
        <v>0</v>
      </c>
      <c r="AT641" s="123">
        <v>0</v>
      </c>
      <c r="AU641" s="123">
        <v>0</v>
      </c>
      <c r="AV641" s="123">
        <v>3</v>
      </c>
      <c r="AW641" s="123">
        <v>0</v>
      </c>
      <c r="AX641" s="123">
        <v>0</v>
      </c>
      <c r="AY641" s="123">
        <v>0</v>
      </c>
      <c r="AZ641" s="123">
        <v>3</v>
      </c>
      <c r="BA641" s="123">
        <v>3</v>
      </c>
      <c r="BB641" s="123">
        <v>0</v>
      </c>
      <c r="BC641" s="123">
        <v>0</v>
      </c>
      <c r="BD641" s="123">
        <v>0</v>
      </c>
      <c r="BE641" s="123">
        <v>0</v>
      </c>
      <c r="BF641" s="123">
        <v>0</v>
      </c>
      <c r="BG641" s="123">
        <v>0</v>
      </c>
      <c r="BH641" s="123">
        <v>0</v>
      </c>
      <c r="BI641" s="49"/>
      <c r="BJ641" s="166"/>
      <c r="BK641" s="166"/>
      <c r="BL641" s="166"/>
      <c r="BM641" s="149">
        <v>0</v>
      </c>
    </row>
    <row r="642" spans="2:65" ht="18" hidden="1" customHeight="1" outlineLevel="3">
      <c r="B642" s="166" t="s">
        <v>918</v>
      </c>
      <c r="C642" s="166" t="s">
        <v>195</v>
      </c>
      <c r="D642" s="166" t="s">
        <v>770</v>
      </c>
      <c r="E642" s="167" t="s">
        <v>776</v>
      </c>
      <c r="F642" s="166"/>
      <c r="G642" s="49"/>
      <c r="H642" s="55">
        <v>0</v>
      </c>
      <c r="I642" s="55"/>
      <c r="J642" s="50">
        <v>0</v>
      </c>
      <c r="K642" s="49"/>
      <c r="L642" s="152"/>
      <c r="M642" s="55"/>
      <c r="N642" s="49">
        <v>0</v>
      </c>
      <c r="O642" s="50"/>
      <c r="P642" s="50">
        <v>0</v>
      </c>
      <c r="Q642" s="49"/>
      <c r="R642" s="152"/>
      <c r="S642" s="123">
        <v>0</v>
      </c>
      <c r="T642" s="123">
        <v>0</v>
      </c>
      <c r="U642" s="123">
        <v>0</v>
      </c>
      <c r="V642" s="123">
        <v>0</v>
      </c>
      <c r="W642" s="123">
        <v>0</v>
      </c>
      <c r="X642" s="123">
        <v>0</v>
      </c>
      <c r="Y642" s="123">
        <v>0</v>
      </c>
      <c r="Z642" s="123">
        <v>0</v>
      </c>
      <c r="AA642" s="123">
        <v>0</v>
      </c>
      <c r="AB642" s="123">
        <v>0</v>
      </c>
      <c r="AC642" s="123">
        <v>0</v>
      </c>
      <c r="AD642" s="123">
        <v>0</v>
      </c>
      <c r="AE642" s="123">
        <v>0</v>
      </c>
      <c r="AF642" s="123">
        <v>0</v>
      </c>
      <c r="AG642" s="123">
        <v>0</v>
      </c>
      <c r="AH642" s="123">
        <v>0</v>
      </c>
      <c r="AI642" s="123">
        <v>0</v>
      </c>
      <c r="AJ642" s="123">
        <v>0</v>
      </c>
      <c r="AK642" s="123">
        <v>0</v>
      </c>
      <c r="AL642" s="123">
        <v>0</v>
      </c>
      <c r="AM642" s="123">
        <v>0</v>
      </c>
      <c r="AN642" s="123">
        <v>0</v>
      </c>
      <c r="AO642" s="123">
        <v>0</v>
      </c>
      <c r="AP642" s="123">
        <v>0</v>
      </c>
      <c r="AQ642" s="123">
        <v>0</v>
      </c>
      <c r="AR642" s="123">
        <v>0</v>
      </c>
      <c r="AS642" s="123">
        <v>0</v>
      </c>
      <c r="AT642" s="123">
        <v>0</v>
      </c>
      <c r="AU642" s="123">
        <v>0</v>
      </c>
      <c r="AV642" s="123">
        <v>0</v>
      </c>
      <c r="AW642" s="123">
        <v>0</v>
      </c>
      <c r="AX642" s="123">
        <v>0</v>
      </c>
      <c r="AY642" s="123">
        <v>0</v>
      </c>
      <c r="AZ642" s="123">
        <v>0</v>
      </c>
      <c r="BA642" s="123">
        <v>0</v>
      </c>
      <c r="BB642" s="123">
        <v>0</v>
      </c>
      <c r="BC642" s="123">
        <v>0</v>
      </c>
      <c r="BD642" s="123">
        <v>0</v>
      </c>
      <c r="BE642" s="123">
        <v>0</v>
      </c>
      <c r="BF642" s="123">
        <v>0</v>
      </c>
      <c r="BG642" s="123">
        <v>0</v>
      </c>
      <c r="BH642" s="123">
        <v>0</v>
      </c>
      <c r="BI642" s="49"/>
      <c r="BJ642" s="166"/>
      <c r="BK642" s="166"/>
      <c r="BL642" s="166"/>
      <c r="BM642" s="149">
        <v>0</v>
      </c>
    </row>
    <row r="643" spans="2:65" ht="18" hidden="1" customHeight="1" outlineLevel="3">
      <c r="B643" s="166" t="s">
        <v>918</v>
      </c>
      <c r="C643" s="166" t="s">
        <v>171</v>
      </c>
      <c r="D643" s="166" t="s">
        <v>769</v>
      </c>
      <c r="E643" s="167" t="s">
        <v>697</v>
      </c>
      <c r="F643" s="166" t="s">
        <v>950</v>
      </c>
      <c r="G643" s="49"/>
      <c r="H643" s="55">
        <v>284</v>
      </c>
      <c r="I643" s="55"/>
      <c r="J643" s="50">
        <v>284</v>
      </c>
      <c r="K643" s="49"/>
      <c r="L643" s="152"/>
      <c r="M643" s="55"/>
      <c r="N643" s="49">
        <v>284</v>
      </c>
      <c r="O643" s="50"/>
      <c r="P643" s="50">
        <v>284</v>
      </c>
      <c r="Q643" s="49"/>
      <c r="R643" s="152"/>
      <c r="S643" s="123">
        <v>0</v>
      </c>
      <c r="T643" s="123">
        <v>0</v>
      </c>
      <c r="U643" s="123">
        <v>0</v>
      </c>
      <c r="V643" s="123">
        <v>123</v>
      </c>
      <c r="W643" s="123">
        <v>0</v>
      </c>
      <c r="X643" s="123">
        <v>3</v>
      </c>
      <c r="Y643" s="123">
        <v>130</v>
      </c>
      <c r="Z643" s="123">
        <v>0</v>
      </c>
      <c r="AA643" s="123">
        <v>0</v>
      </c>
      <c r="AB643" s="123">
        <v>0</v>
      </c>
      <c r="AC643" s="123">
        <v>0</v>
      </c>
      <c r="AD643" s="123">
        <v>0</v>
      </c>
      <c r="AE643" s="123">
        <v>0</v>
      </c>
      <c r="AF643" s="123">
        <v>0</v>
      </c>
      <c r="AG643" s="123">
        <v>0</v>
      </c>
      <c r="AH643" s="123">
        <v>0</v>
      </c>
      <c r="AI643" s="123">
        <v>3</v>
      </c>
      <c r="AJ643" s="123">
        <v>10</v>
      </c>
      <c r="AK643" s="123">
        <v>0</v>
      </c>
      <c r="AL643" s="123">
        <v>0</v>
      </c>
      <c r="AM643" s="123">
        <v>6</v>
      </c>
      <c r="AN643" s="123">
        <v>0</v>
      </c>
      <c r="AO643" s="123">
        <v>0</v>
      </c>
      <c r="AP643" s="123">
        <v>3</v>
      </c>
      <c r="AQ643" s="123">
        <v>0</v>
      </c>
      <c r="AR643" s="123">
        <v>0</v>
      </c>
      <c r="AS643" s="123">
        <v>0</v>
      </c>
      <c r="AT643" s="123">
        <v>0</v>
      </c>
      <c r="AU643" s="123">
        <v>0</v>
      </c>
      <c r="AV643" s="123">
        <v>3</v>
      </c>
      <c r="AW643" s="123">
        <v>0</v>
      </c>
      <c r="AX643" s="123">
        <v>0</v>
      </c>
      <c r="AY643" s="123">
        <v>0</v>
      </c>
      <c r="AZ643" s="123">
        <v>0</v>
      </c>
      <c r="BA643" s="123">
        <v>0</v>
      </c>
      <c r="BB643" s="123">
        <v>0</v>
      </c>
      <c r="BC643" s="123">
        <v>0</v>
      </c>
      <c r="BD643" s="123">
        <v>0</v>
      </c>
      <c r="BE643" s="123">
        <v>3</v>
      </c>
      <c r="BF643" s="123">
        <v>0</v>
      </c>
      <c r="BG643" s="123">
        <v>0</v>
      </c>
      <c r="BH643" s="123">
        <v>0</v>
      </c>
      <c r="BI643" s="49"/>
      <c r="BJ643" s="166"/>
      <c r="BK643" s="166"/>
      <c r="BL643" s="166"/>
      <c r="BM643" s="149">
        <v>0</v>
      </c>
    </row>
    <row r="644" spans="2:65" ht="18" hidden="1" customHeight="1" outlineLevel="3">
      <c r="B644" s="166" t="s">
        <v>918</v>
      </c>
      <c r="C644" s="166" t="s">
        <v>144</v>
      </c>
      <c r="D644" s="166" t="s">
        <v>771</v>
      </c>
      <c r="E644" s="167" t="s">
        <v>775</v>
      </c>
      <c r="F644" s="166"/>
      <c r="G644" s="49"/>
      <c r="H644" s="55">
        <v>145</v>
      </c>
      <c r="I644" s="55"/>
      <c r="J644" s="50">
        <v>145</v>
      </c>
      <c r="K644" s="49"/>
      <c r="L644" s="152"/>
      <c r="M644" s="55"/>
      <c r="N644" s="49">
        <v>145</v>
      </c>
      <c r="O644" s="50"/>
      <c r="P644" s="50">
        <v>145</v>
      </c>
      <c r="Q644" s="49"/>
      <c r="R644" s="152"/>
      <c r="S644" s="123">
        <v>0</v>
      </c>
      <c r="T644" s="123">
        <v>0</v>
      </c>
      <c r="U644" s="123">
        <v>0</v>
      </c>
      <c r="V644" s="123">
        <v>20</v>
      </c>
      <c r="W644" s="123">
        <v>0</v>
      </c>
      <c r="X644" s="123">
        <v>0</v>
      </c>
      <c r="Y644" s="123">
        <v>90</v>
      </c>
      <c r="Z644" s="123">
        <v>0</v>
      </c>
      <c r="AA644" s="123">
        <v>0</v>
      </c>
      <c r="AB644" s="123">
        <v>0</v>
      </c>
      <c r="AC644" s="123">
        <v>0</v>
      </c>
      <c r="AD644" s="123">
        <v>0</v>
      </c>
      <c r="AE644" s="123">
        <v>0</v>
      </c>
      <c r="AF644" s="123">
        <v>0</v>
      </c>
      <c r="AG644" s="123">
        <v>0</v>
      </c>
      <c r="AH644" s="123">
        <v>0</v>
      </c>
      <c r="AI644" s="123">
        <v>10</v>
      </c>
      <c r="AJ644" s="123">
        <v>3</v>
      </c>
      <c r="AK644" s="123">
        <v>0</v>
      </c>
      <c r="AL644" s="123">
        <v>0</v>
      </c>
      <c r="AM644" s="123">
        <v>10</v>
      </c>
      <c r="AN644" s="123">
        <v>0</v>
      </c>
      <c r="AO644" s="123">
        <v>0</v>
      </c>
      <c r="AP644" s="123">
        <v>3</v>
      </c>
      <c r="AQ644" s="123">
        <v>0</v>
      </c>
      <c r="AR644" s="123">
        <v>0</v>
      </c>
      <c r="AS644" s="123">
        <v>0</v>
      </c>
      <c r="AT644" s="123">
        <v>0</v>
      </c>
      <c r="AU644" s="123">
        <v>0</v>
      </c>
      <c r="AV644" s="123">
        <v>3</v>
      </c>
      <c r="AW644" s="123">
        <v>0</v>
      </c>
      <c r="AX644" s="123">
        <v>0</v>
      </c>
      <c r="AY644" s="123">
        <v>0</v>
      </c>
      <c r="AZ644" s="123">
        <v>3</v>
      </c>
      <c r="BA644" s="123">
        <v>3</v>
      </c>
      <c r="BB644" s="123">
        <v>0</v>
      </c>
      <c r="BC644" s="123">
        <v>0</v>
      </c>
      <c r="BD644" s="123">
        <v>0</v>
      </c>
      <c r="BE644" s="123">
        <v>0</v>
      </c>
      <c r="BF644" s="123">
        <v>0</v>
      </c>
      <c r="BG644" s="123">
        <v>0</v>
      </c>
      <c r="BH644" s="123">
        <v>0</v>
      </c>
      <c r="BI644" s="49"/>
      <c r="BJ644" s="166"/>
      <c r="BK644" s="166"/>
      <c r="BL644" s="166"/>
      <c r="BM644" s="149">
        <v>0</v>
      </c>
    </row>
    <row r="645" spans="2:65" ht="18" hidden="1" customHeight="1" outlineLevel="3">
      <c r="B645" s="166" t="s">
        <v>918</v>
      </c>
      <c r="C645" s="166" t="s">
        <v>144</v>
      </c>
      <c r="D645" s="166" t="s">
        <v>1093</v>
      </c>
      <c r="E645" s="167" t="s">
        <v>1094</v>
      </c>
      <c r="F645" s="166"/>
      <c r="G645" s="49"/>
      <c r="H645" s="55">
        <v>0</v>
      </c>
      <c r="I645" s="55"/>
      <c r="J645" s="50">
        <v>0</v>
      </c>
      <c r="K645" s="49"/>
      <c r="L645" s="152"/>
      <c r="M645" s="55"/>
      <c r="N645" s="49">
        <v>0</v>
      </c>
      <c r="O645" s="50"/>
      <c r="P645" s="50">
        <v>0</v>
      </c>
      <c r="Q645" s="49"/>
      <c r="R645" s="152"/>
      <c r="S645" s="123">
        <v>0</v>
      </c>
      <c r="T645" s="123">
        <v>0</v>
      </c>
      <c r="U645" s="123">
        <v>0</v>
      </c>
      <c r="V645" s="123">
        <v>0</v>
      </c>
      <c r="W645" s="123">
        <v>0</v>
      </c>
      <c r="X645" s="123">
        <v>0</v>
      </c>
      <c r="Y645" s="123">
        <v>0</v>
      </c>
      <c r="Z645" s="123">
        <v>0</v>
      </c>
      <c r="AA645" s="123">
        <v>0</v>
      </c>
      <c r="AB645" s="123">
        <v>0</v>
      </c>
      <c r="AC645" s="123">
        <v>0</v>
      </c>
      <c r="AD645" s="123">
        <v>0</v>
      </c>
      <c r="AE645" s="123">
        <v>0</v>
      </c>
      <c r="AF645" s="123">
        <v>0</v>
      </c>
      <c r="AG645" s="123">
        <v>0</v>
      </c>
      <c r="AH645" s="123">
        <v>0</v>
      </c>
      <c r="AI645" s="123">
        <v>0</v>
      </c>
      <c r="AJ645" s="123">
        <v>0</v>
      </c>
      <c r="AK645" s="123">
        <v>0</v>
      </c>
      <c r="AL645" s="123">
        <v>0</v>
      </c>
      <c r="AM645" s="123">
        <v>0</v>
      </c>
      <c r="AN645" s="123">
        <v>0</v>
      </c>
      <c r="AO645" s="123">
        <v>0</v>
      </c>
      <c r="AP645" s="123">
        <v>0</v>
      </c>
      <c r="AQ645" s="123">
        <v>0</v>
      </c>
      <c r="AR645" s="123">
        <v>0</v>
      </c>
      <c r="AS645" s="123">
        <v>0</v>
      </c>
      <c r="AT645" s="123">
        <v>0</v>
      </c>
      <c r="AU645" s="123">
        <v>0</v>
      </c>
      <c r="AV645" s="123">
        <v>0</v>
      </c>
      <c r="AW645" s="123">
        <v>0</v>
      </c>
      <c r="AX645" s="123">
        <v>0</v>
      </c>
      <c r="AY645" s="123">
        <v>0</v>
      </c>
      <c r="AZ645" s="123">
        <v>0</v>
      </c>
      <c r="BA645" s="123">
        <v>0</v>
      </c>
      <c r="BB645" s="123">
        <v>0</v>
      </c>
      <c r="BC645" s="123">
        <v>0</v>
      </c>
      <c r="BD645" s="123">
        <v>0</v>
      </c>
      <c r="BE645" s="123">
        <v>0</v>
      </c>
      <c r="BF645" s="123">
        <v>0</v>
      </c>
      <c r="BG645" s="123">
        <v>0</v>
      </c>
      <c r="BH645" s="123">
        <v>0</v>
      </c>
      <c r="BI645" s="49"/>
      <c r="BJ645" s="166"/>
      <c r="BK645" s="166"/>
      <c r="BL645" s="166"/>
      <c r="BM645" s="149">
        <v>0</v>
      </c>
    </row>
    <row r="646" spans="2:65" ht="18" hidden="1" customHeight="1" outlineLevel="3">
      <c r="B646" s="166" t="s">
        <v>918</v>
      </c>
      <c r="C646" s="166" t="s">
        <v>195</v>
      </c>
      <c r="D646" s="166" t="s">
        <v>1095</v>
      </c>
      <c r="E646" s="167" t="s">
        <v>1096</v>
      </c>
      <c r="F646" s="166"/>
      <c r="G646" s="49"/>
      <c r="H646" s="55">
        <v>167</v>
      </c>
      <c r="I646" s="55"/>
      <c r="J646" s="50">
        <v>167</v>
      </c>
      <c r="K646" s="49"/>
      <c r="L646" s="152"/>
      <c r="M646" s="55"/>
      <c r="N646" s="49">
        <v>167</v>
      </c>
      <c r="O646" s="50"/>
      <c r="P646" s="50">
        <v>167</v>
      </c>
      <c r="Q646" s="49"/>
      <c r="R646" s="152"/>
      <c r="S646" s="123">
        <v>0</v>
      </c>
      <c r="T646" s="123">
        <v>0</v>
      </c>
      <c r="U646" s="123">
        <v>0</v>
      </c>
      <c r="V646" s="123">
        <v>136</v>
      </c>
      <c r="W646" s="123">
        <v>0</v>
      </c>
      <c r="X646" s="123">
        <v>3</v>
      </c>
      <c r="Y646" s="123">
        <v>3</v>
      </c>
      <c r="Z646" s="123">
        <v>0</v>
      </c>
      <c r="AA646" s="123">
        <v>0</v>
      </c>
      <c r="AB646" s="123">
        <v>0</v>
      </c>
      <c r="AC646" s="123">
        <v>0</v>
      </c>
      <c r="AD646" s="123">
        <v>0</v>
      </c>
      <c r="AE646" s="123">
        <v>0</v>
      </c>
      <c r="AF646" s="123">
        <v>0</v>
      </c>
      <c r="AG646" s="123">
        <v>0</v>
      </c>
      <c r="AH646" s="123">
        <v>0</v>
      </c>
      <c r="AI646" s="123">
        <v>3</v>
      </c>
      <c r="AJ646" s="123">
        <v>3</v>
      </c>
      <c r="AK646" s="123">
        <v>0</v>
      </c>
      <c r="AL646" s="123">
        <v>0</v>
      </c>
      <c r="AM646" s="123">
        <v>10</v>
      </c>
      <c r="AN646" s="123">
        <v>0</v>
      </c>
      <c r="AO646" s="123">
        <v>0</v>
      </c>
      <c r="AP646" s="123">
        <v>3</v>
      </c>
      <c r="AQ646" s="123">
        <v>0</v>
      </c>
      <c r="AR646" s="123">
        <v>0</v>
      </c>
      <c r="AS646" s="123">
        <v>0</v>
      </c>
      <c r="AT646" s="123">
        <v>0</v>
      </c>
      <c r="AU646" s="123">
        <v>0</v>
      </c>
      <c r="AV646" s="123">
        <v>3</v>
      </c>
      <c r="AW646" s="123">
        <v>0</v>
      </c>
      <c r="AX646" s="123">
        <v>0</v>
      </c>
      <c r="AY646" s="123">
        <v>0</v>
      </c>
      <c r="AZ646" s="123">
        <v>0</v>
      </c>
      <c r="BA646" s="123">
        <v>0</v>
      </c>
      <c r="BB646" s="123">
        <v>0</v>
      </c>
      <c r="BC646" s="123">
        <v>0</v>
      </c>
      <c r="BD646" s="123">
        <v>0</v>
      </c>
      <c r="BE646" s="123">
        <v>3</v>
      </c>
      <c r="BF646" s="123">
        <v>0</v>
      </c>
      <c r="BG646" s="123">
        <v>0</v>
      </c>
      <c r="BH646" s="123">
        <v>0</v>
      </c>
      <c r="BI646" s="49"/>
      <c r="BJ646" s="166"/>
      <c r="BK646" s="166"/>
      <c r="BL646" s="166"/>
      <c r="BM646" s="149">
        <v>0</v>
      </c>
    </row>
    <row r="647" spans="2:65" ht="18" hidden="1" customHeight="1" outlineLevel="3">
      <c r="B647" s="166" t="s">
        <v>918</v>
      </c>
      <c r="C647" s="166" t="s">
        <v>195</v>
      </c>
      <c r="D647" s="166" t="s">
        <v>1116</v>
      </c>
      <c r="E647" s="167" t="s">
        <v>1117</v>
      </c>
      <c r="F647" s="166"/>
      <c r="G647" s="49"/>
      <c r="H647" s="55">
        <v>141</v>
      </c>
      <c r="I647" s="55"/>
      <c r="J647" s="50">
        <v>141</v>
      </c>
      <c r="K647" s="49"/>
      <c r="L647" s="152"/>
      <c r="M647" s="55"/>
      <c r="N647" s="49">
        <v>141</v>
      </c>
      <c r="O647" s="50"/>
      <c r="P647" s="50">
        <v>141</v>
      </c>
      <c r="Q647" s="49"/>
      <c r="R647" s="152"/>
      <c r="S647" s="123">
        <v>0</v>
      </c>
      <c r="T647" s="123">
        <v>0</v>
      </c>
      <c r="U647" s="123">
        <v>0</v>
      </c>
      <c r="V647" s="123">
        <v>110</v>
      </c>
      <c r="W647" s="123">
        <v>0</v>
      </c>
      <c r="X647" s="123">
        <v>3</v>
      </c>
      <c r="Y647" s="123">
        <v>3</v>
      </c>
      <c r="Z647" s="123">
        <v>0</v>
      </c>
      <c r="AA647" s="123">
        <v>0</v>
      </c>
      <c r="AB647" s="123">
        <v>0</v>
      </c>
      <c r="AC647" s="123">
        <v>0</v>
      </c>
      <c r="AD647" s="123">
        <v>0</v>
      </c>
      <c r="AE647" s="123">
        <v>0</v>
      </c>
      <c r="AF647" s="123">
        <v>0</v>
      </c>
      <c r="AG647" s="123">
        <v>0</v>
      </c>
      <c r="AH647" s="123">
        <v>0</v>
      </c>
      <c r="AI647" s="123">
        <v>3</v>
      </c>
      <c r="AJ647" s="123">
        <v>3</v>
      </c>
      <c r="AK647" s="123">
        <v>0</v>
      </c>
      <c r="AL647" s="123">
        <v>0</v>
      </c>
      <c r="AM647" s="123">
        <v>10</v>
      </c>
      <c r="AN647" s="123">
        <v>0</v>
      </c>
      <c r="AO647" s="123">
        <v>0</v>
      </c>
      <c r="AP647" s="123">
        <v>3</v>
      </c>
      <c r="AQ647" s="123">
        <v>0</v>
      </c>
      <c r="AR647" s="123">
        <v>0</v>
      </c>
      <c r="AS647" s="123">
        <v>0</v>
      </c>
      <c r="AT647" s="123">
        <v>0</v>
      </c>
      <c r="AU647" s="123">
        <v>0</v>
      </c>
      <c r="AV647" s="123">
        <v>3</v>
      </c>
      <c r="AW647" s="123">
        <v>0</v>
      </c>
      <c r="AX647" s="123">
        <v>0</v>
      </c>
      <c r="AY647" s="123">
        <v>0</v>
      </c>
      <c r="AZ647" s="123">
        <v>0</v>
      </c>
      <c r="BA647" s="123">
        <v>0</v>
      </c>
      <c r="BB647" s="123">
        <v>0</v>
      </c>
      <c r="BC647" s="123">
        <v>0</v>
      </c>
      <c r="BD647" s="123">
        <v>0</v>
      </c>
      <c r="BE647" s="123">
        <v>3</v>
      </c>
      <c r="BF647" s="123">
        <v>0</v>
      </c>
      <c r="BG647" s="123">
        <v>0</v>
      </c>
      <c r="BH647" s="123">
        <v>0</v>
      </c>
      <c r="BI647" s="49"/>
      <c r="BJ647" s="166"/>
      <c r="BK647" s="166"/>
      <c r="BL647" s="166"/>
      <c r="BM647" s="149">
        <v>0</v>
      </c>
    </row>
    <row r="648" spans="2:65" ht="18" hidden="1" customHeight="1" outlineLevel="3">
      <c r="B648" s="166" t="s">
        <v>918</v>
      </c>
      <c r="C648" s="166" t="s">
        <v>1237</v>
      </c>
      <c r="D648" s="166" t="s">
        <v>1255</v>
      </c>
      <c r="E648" s="167" t="s">
        <v>1256</v>
      </c>
      <c r="F648" s="166"/>
      <c r="G648" s="49"/>
      <c r="H648" s="55">
        <v>112</v>
      </c>
      <c r="I648" s="55"/>
      <c r="J648" s="50">
        <v>112</v>
      </c>
      <c r="K648" s="49"/>
      <c r="L648" s="152"/>
      <c r="M648" s="55"/>
      <c r="N648" s="49">
        <v>112</v>
      </c>
      <c r="O648" s="50"/>
      <c r="P648" s="50">
        <v>112</v>
      </c>
      <c r="Q648" s="49"/>
      <c r="R648" s="152"/>
      <c r="S648" s="123">
        <v>0</v>
      </c>
      <c r="T648" s="123">
        <v>0</v>
      </c>
      <c r="U648" s="123">
        <v>0</v>
      </c>
      <c r="V648" s="123">
        <v>25</v>
      </c>
      <c r="W648" s="123">
        <v>0</v>
      </c>
      <c r="X648" s="123">
        <v>0</v>
      </c>
      <c r="Y648" s="123">
        <v>25</v>
      </c>
      <c r="Z648" s="123">
        <v>0</v>
      </c>
      <c r="AA648" s="123">
        <v>0</v>
      </c>
      <c r="AB648" s="123">
        <v>0</v>
      </c>
      <c r="AC648" s="123">
        <v>3</v>
      </c>
      <c r="AD648" s="123">
        <v>0</v>
      </c>
      <c r="AE648" s="123">
        <v>0</v>
      </c>
      <c r="AF648" s="123">
        <v>0</v>
      </c>
      <c r="AG648" s="123">
        <v>0</v>
      </c>
      <c r="AH648" s="123">
        <v>0</v>
      </c>
      <c r="AI648" s="123">
        <v>0</v>
      </c>
      <c r="AJ648" s="123">
        <v>3</v>
      </c>
      <c r="AK648" s="123">
        <v>0</v>
      </c>
      <c r="AL648" s="123">
        <v>0</v>
      </c>
      <c r="AM648" s="123">
        <v>25</v>
      </c>
      <c r="AN648" s="123">
        <v>0</v>
      </c>
      <c r="AO648" s="123">
        <v>0</v>
      </c>
      <c r="AP648" s="123">
        <v>3</v>
      </c>
      <c r="AQ648" s="123">
        <v>25</v>
      </c>
      <c r="AR648" s="123">
        <v>0</v>
      </c>
      <c r="AS648" s="123">
        <v>0</v>
      </c>
      <c r="AT648" s="123">
        <v>0</v>
      </c>
      <c r="AU648" s="123">
        <v>0</v>
      </c>
      <c r="AV648" s="123">
        <v>3</v>
      </c>
      <c r="AW648" s="123">
        <v>0</v>
      </c>
      <c r="AX648" s="123">
        <v>0</v>
      </c>
      <c r="AY648" s="123">
        <v>0</v>
      </c>
      <c r="AZ648" s="123">
        <v>0</v>
      </c>
      <c r="BA648" s="123">
        <v>0</v>
      </c>
      <c r="BB648" s="123">
        <v>0</v>
      </c>
      <c r="BC648" s="123">
        <v>0</v>
      </c>
      <c r="BD648" s="123">
        <v>0</v>
      </c>
      <c r="BE648" s="123">
        <v>0</v>
      </c>
      <c r="BF648" s="123">
        <v>0</v>
      </c>
      <c r="BG648" s="123">
        <v>0</v>
      </c>
      <c r="BH648" s="123">
        <v>0</v>
      </c>
      <c r="BI648" s="49"/>
      <c r="BJ648" s="166"/>
      <c r="BK648" s="166"/>
      <c r="BL648" s="166"/>
      <c r="BM648" s="149">
        <v>0</v>
      </c>
    </row>
    <row r="649" spans="2:65" ht="18" hidden="1" customHeight="1" outlineLevel="2">
      <c r="B649" s="158" t="s">
        <v>918</v>
      </c>
      <c r="C649" s="158"/>
      <c r="D649" s="158"/>
      <c r="E649" s="159" t="s">
        <v>951</v>
      </c>
      <c r="F649" s="158"/>
      <c r="G649" s="160"/>
      <c r="H649" s="160">
        <v>5069</v>
      </c>
      <c r="I649" s="160"/>
      <c r="J649" s="160">
        <v>5069</v>
      </c>
      <c r="K649" s="168"/>
      <c r="L649" s="161"/>
      <c r="M649" s="160"/>
      <c r="N649" s="160">
        <v>5069</v>
      </c>
      <c r="O649" s="160"/>
      <c r="P649" s="160">
        <v>5069</v>
      </c>
      <c r="Q649" s="168"/>
      <c r="R649" s="161"/>
      <c r="S649" s="160">
        <v>9</v>
      </c>
      <c r="T649" s="160">
        <v>0</v>
      </c>
      <c r="U649" s="160">
        <v>0</v>
      </c>
      <c r="V649" s="160">
        <v>1573</v>
      </c>
      <c r="W649" s="160">
        <v>0</v>
      </c>
      <c r="X649" s="160">
        <v>27</v>
      </c>
      <c r="Y649" s="160">
        <v>2318</v>
      </c>
      <c r="Z649" s="160">
        <v>0</v>
      </c>
      <c r="AA649" s="160">
        <v>0</v>
      </c>
      <c r="AB649" s="160">
        <v>0</v>
      </c>
      <c r="AC649" s="160">
        <v>12</v>
      </c>
      <c r="AD649" s="160">
        <v>0</v>
      </c>
      <c r="AE649" s="160">
        <v>0</v>
      </c>
      <c r="AF649" s="160">
        <v>0</v>
      </c>
      <c r="AG649" s="160">
        <v>0</v>
      </c>
      <c r="AH649" s="160">
        <v>0</v>
      </c>
      <c r="AI649" s="160">
        <v>179</v>
      </c>
      <c r="AJ649" s="160">
        <v>82</v>
      </c>
      <c r="AK649" s="160">
        <v>0</v>
      </c>
      <c r="AL649" s="160">
        <v>0</v>
      </c>
      <c r="AM649" s="160">
        <v>484</v>
      </c>
      <c r="AN649" s="160">
        <v>0</v>
      </c>
      <c r="AO649" s="160">
        <v>0</v>
      </c>
      <c r="AP649" s="160">
        <v>75</v>
      </c>
      <c r="AQ649" s="160">
        <v>148</v>
      </c>
      <c r="AR649" s="160">
        <v>0</v>
      </c>
      <c r="AS649" s="160">
        <v>0</v>
      </c>
      <c r="AT649" s="160">
        <v>0</v>
      </c>
      <c r="AU649" s="160">
        <v>0</v>
      </c>
      <c r="AV649" s="160">
        <v>75</v>
      </c>
      <c r="AW649" s="160">
        <v>0</v>
      </c>
      <c r="AX649" s="160">
        <v>0</v>
      </c>
      <c r="AY649" s="160">
        <v>0</v>
      </c>
      <c r="AZ649" s="160">
        <v>30</v>
      </c>
      <c r="BA649" s="160">
        <v>30</v>
      </c>
      <c r="BB649" s="160">
        <v>0</v>
      </c>
      <c r="BC649" s="160">
        <v>0</v>
      </c>
      <c r="BD649" s="160">
        <v>0</v>
      </c>
      <c r="BE649" s="160">
        <v>27</v>
      </c>
      <c r="BF649" s="160">
        <v>0</v>
      </c>
      <c r="BG649" s="160">
        <v>0</v>
      </c>
      <c r="BH649" s="160">
        <v>0</v>
      </c>
      <c r="BI649" s="160"/>
      <c r="BJ649" s="161"/>
      <c r="BK649" s="160"/>
      <c r="BL649" s="161"/>
      <c r="BM649" s="149">
        <v>0</v>
      </c>
    </row>
    <row r="650" spans="2:65" ht="18" customHeight="1" outlineLevel="1" collapsed="1">
      <c r="B650" s="153" t="s">
        <v>918</v>
      </c>
      <c r="C650" s="153"/>
      <c r="D650" s="153" t="s">
        <v>201</v>
      </c>
      <c r="E650" s="153"/>
      <c r="F650" s="153"/>
      <c r="G650" s="154">
        <v>0</v>
      </c>
      <c r="H650" s="154">
        <v>25999</v>
      </c>
      <c r="I650" s="154"/>
      <c r="J650" s="154">
        <v>25999</v>
      </c>
      <c r="K650" s="154"/>
      <c r="L650" s="156"/>
      <c r="M650" s="154"/>
      <c r="N650" s="154">
        <v>25999</v>
      </c>
      <c r="O650" s="154"/>
      <c r="P650" s="154">
        <v>25999</v>
      </c>
      <c r="Q650" s="154"/>
      <c r="R650" s="156"/>
      <c r="S650" s="154">
        <v>9</v>
      </c>
      <c r="T650" s="154">
        <v>0</v>
      </c>
      <c r="U650" s="154">
        <v>0</v>
      </c>
      <c r="V650" s="154">
        <v>10609</v>
      </c>
      <c r="W650" s="154">
        <v>0</v>
      </c>
      <c r="X650" s="154">
        <v>64</v>
      </c>
      <c r="Y650" s="154">
        <v>8482</v>
      </c>
      <c r="Z650" s="154">
        <v>0</v>
      </c>
      <c r="AA650" s="154">
        <v>0</v>
      </c>
      <c r="AB650" s="154">
        <v>0</v>
      </c>
      <c r="AC650" s="154">
        <v>24</v>
      </c>
      <c r="AD650" s="154">
        <v>0</v>
      </c>
      <c r="AE650" s="154">
        <v>0</v>
      </c>
      <c r="AF650" s="154">
        <v>527</v>
      </c>
      <c r="AG650" s="154">
        <v>34</v>
      </c>
      <c r="AH650" s="154">
        <v>0</v>
      </c>
      <c r="AI650" s="154">
        <v>1624</v>
      </c>
      <c r="AJ650" s="154">
        <v>362</v>
      </c>
      <c r="AK650" s="154">
        <v>0</v>
      </c>
      <c r="AL650" s="154">
        <v>0</v>
      </c>
      <c r="AM650" s="154">
        <v>855</v>
      </c>
      <c r="AN650" s="154">
        <v>0</v>
      </c>
      <c r="AO650" s="154">
        <v>0</v>
      </c>
      <c r="AP650" s="154">
        <v>153</v>
      </c>
      <c r="AQ650" s="154">
        <v>1581</v>
      </c>
      <c r="AR650" s="154">
        <v>241</v>
      </c>
      <c r="AS650" s="154">
        <v>0</v>
      </c>
      <c r="AT650" s="154">
        <v>0</v>
      </c>
      <c r="AU650" s="154">
        <v>0</v>
      </c>
      <c r="AV650" s="154">
        <v>581</v>
      </c>
      <c r="AW650" s="154">
        <v>0</v>
      </c>
      <c r="AX650" s="154">
        <v>0</v>
      </c>
      <c r="AY650" s="154">
        <v>0</v>
      </c>
      <c r="AZ650" s="154">
        <v>230</v>
      </c>
      <c r="BA650" s="154">
        <v>282</v>
      </c>
      <c r="BB650" s="154">
        <v>0</v>
      </c>
      <c r="BC650" s="154">
        <v>0</v>
      </c>
      <c r="BD650" s="154">
        <v>0</v>
      </c>
      <c r="BE650" s="154">
        <v>341</v>
      </c>
      <c r="BF650" s="154">
        <v>0</v>
      </c>
      <c r="BG650" s="154">
        <v>0</v>
      </c>
      <c r="BH650" s="154">
        <v>0</v>
      </c>
      <c r="BI650" s="189"/>
      <c r="BJ650" s="190"/>
      <c r="BK650" s="189"/>
      <c r="BL650" s="190"/>
      <c r="BM650" s="149">
        <v>0</v>
      </c>
    </row>
    <row r="651" spans="2:65" ht="18" customHeight="1">
      <c r="B651" s="162" t="s">
        <v>152</v>
      </c>
      <c r="C651" s="162"/>
      <c r="D651" s="162" t="s">
        <v>952</v>
      </c>
      <c r="E651" s="162"/>
      <c r="F651" s="162"/>
      <c r="G651" s="163"/>
      <c r="H651" s="163">
        <v>103823.36099999986</v>
      </c>
      <c r="I651" s="163"/>
      <c r="J651" s="163">
        <v>103823.36099999986</v>
      </c>
      <c r="K651" s="163"/>
      <c r="L651" s="164"/>
      <c r="M651" s="163"/>
      <c r="N651" s="163">
        <v>103817.46899999985</v>
      </c>
      <c r="O651" s="163"/>
      <c r="P651" s="163">
        <v>103817.46899999985</v>
      </c>
      <c r="Q651" s="163"/>
      <c r="R651" s="164"/>
      <c r="S651" s="163">
        <v>350.7120000000001</v>
      </c>
      <c r="T651" s="163">
        <v>0</v>
      </c>
      <c r="U651" s="163">
        <v>0</v>
      </c>
      <c r="V651" s="163">
        <v>39952.867000000115</v>
      </c>
      <c r="W651" s="163">
        <v>0</v>
      </c>
      <c r="X651" s="163">
        <v>2168.1379999999913</v>
      </c>
      <c r="Y651" s="163">
        <v>24785.981999999836</v>
      </c>
      <c r="Z651" s="163">
        <v>0</v>
      </c>
      <c r="AA651" s="163">
        <v>0</v>
      </c>
      <c r="AB651" s="163">
        <v>0</v>
      </c>
      <c r="AC651" s="163">
        <v>571</v>
      </c>
      <c r="AD651" s="163">
        <v>0.28900000000000015</v>
      </c>
      <c r="AE651" s="163">
        <v>613.301000000003</v>
      </c>
      <c r="AF651" s="163">
        <v>2544.0149999999999</v>
      </c>
      <c r="AG651" s="163">
        <v>42</v>
      </c>
      <c r="AH651" s="163">
        <v>0</v>
      </c>
      <c r="AI651" s="163">
        <v>3967.4430000000007</v>
      </c>
      <c r="AJ651" s="163">
        <v>3941.6530000000007</v>
      </c>
      <c r="AK651" s="163">
        <v>0</v>
      </c>
      <c r="AL651" s="163">
        <v>0</v>
      </c>
      <c r="AM651" s="163">
        <v>12647.292000000027</v>
      </c>
      <c r="AN651" s="163">
        <v>0</v>
      </c>
      <c r="AO651" s="163">
        <v>0</v>
      </c>
      <c r="AP651" s="163">
        <v>995.23199999998872</v>
      </c>
      <c r="AQ651" s="163">
        <v>3335.646999999899</v>
      </c>
      <c r="AR651" s="163">
        <v>1296.4759999999999</v>
      </c>
      <c r="AS651" s="163">
        <v>0</v>
      </c>
      <c r="AT651" s="163">
        <v>0</v>
      </c>
      <c r="AU651" s="163">
        <v>0</v>
      </c>
      <c r="AV651" s="163">
        <v>2808.0950000000003</v>
      </c>
      <c r="AW651" s="163">
        <v>87</v>
      </c>
      <c r="AX651" s="163">
        <v>7</v>
      </c>
      <c r="AY651" s="163">
        <v>11.506999999999998</v>
      </c>
      <c r="AZ651" s="163">
        <v>1310.4000000000001</v>
      </c>
      <c r="BA651" s="163">
        <v>1401.8</v>
      </c>
      <c r="BB651" s="163">
        <v>0</v>
      </c>
      <c r="BC651" s="163">
        <v>0</v>
      </c>
      <c r="BD651" s="163">
        <v>0</v>
      </c>
      <c r="BE651" s="163">
        <v>979.62</v>
      </c>
      <c r="BF651" s="163">
        <v>3.6249999999999925</v>
      </c>
      <c r="BG651" s="163">
        <v>0</v>
      </c>
      <c r="BH651" s="163">
        <v>2.2670000000000017</v>
      </c>
      <c r="BI651" s="163"/>
      <c r="BJ651" s="162"/>
      <c r="BK651" s="182"/>
      <c r="BL651" s="162"/>
      <c r="BM651" s="149">
        <v>0</v>
      </c>
    </row>
    <row r="652" spans="2:65" ht="18" hidden="1" customHeight="1" outlineLevel="3">
      <c r="B652" s="150" t="s">
        <v>744</v>
      </c>
      <c r="C652" s="150" t="s">
        <v>347</v>
      </c>
      <c r="D652" s="151">
        <v>2113</v>
      </c>
      <c r="E652" s="151" t="s">
        <v>177</v>
      </c>
      <c r="F652" s="166"/>
      <c r="G652" s="49"/>
      <c r="H652" s="55">
        <v>13157.342999999546</v>
      </c>
      <c r="I652" s="55"/>
      <c r="J652" s="50">
        <v>13157.342999999546</v>
      </c>
      <c r="K652" s="124"/>
      <c r="L652" s="152"/>
      <c r="M652" s="55"/>
      <c r="N652" s="49">
        <v>13124.589999999545</v>
      </c>
      <c r="O652" s="50"/>
      <c r="P652" s="50">
        <v>13124.589999999545</v>
      </c>
      <c r="Q652" s="124"/>
      <c r="R652" s="152"/>
      <c r="S652" s="123">
        <v>243.61100000000195</v>
      </c>
      <c r="T652" s="123">
        <v>0</v>
      </c>
      <c r="U652" s="123">
        <v>0</v>
      </c>
      <c r="V652" s="123">
        <v>5236.5619999996889</v>
      </c>
      <c r="W652" s="123">
        <v>0</v>
      </c>
      <c r="X652" s="123">
        <v>83.643000000000114</v>
      </c>
      <c r="Y652" s="123">
        <v>4468.1849999999358</v>
      </c>
      <c r="Z652" s="123">
        <v>0</v>
      </c>
      <c r="AA652" s="123">
        <v>0</v>
      </c>
      <c r="AB652" s="123">
        <v>0</v>
      </c>
      <c r="AC652" s="123">
        <v>3</v>
      </c>
      <c r="AD652" s="123">
        <v>9.43500000000002</v>
      </c>
      <c r="AE652" s="123">
        <v>63.157000000004558</v>
      </c>
      <c r="AF652" s="123">
        <v>169.8070000000013</v>
      </c>
      <c r="AG652" s="123">
        <v>43.949999999999783</v>
      </c>
      <c r="AH652" s="123">
        <v>0</v>
      </c>
      <c r="AI652" s="123">
        <v>174.57099999999886</v>
      </c>
      <c r="AJ652" s="123">
        <v>385.14499999999248</v>
      </c>
      <c r="AK652" s="123">
        <v>0</v>
      </c>
      <c r="AL652" s="123">
        <v>0</v>
      </c>
      <c r="AM652" s="123">
        <v>333.48399999999964</v>
      </c>
      <c r="AN652" s="123">
        <v>0</v>
      </c>
      <c r="AO652" s="123">
        <v>0</v>
      </c>
      <c r="AP652" s="123">
        <v>101.88999999999677</v>
      </c>
      <c r="AQ652" s="123">
        <v>1312.2009999999291</v>
      </c>
      <c r="AR652" s="123">
        <v>14.12199999999989</v>
      </c>
      <c r="AS652" s="123">
        <v>0</v>
      </c>
      <c r="AT652" s="123">
        <v>0</v>
      </c>
      <c r="AU652" s="123">
        <v>0</v>
      </c>
      <c r="AV652" s="123">
        <v>288.61599999999851</v>
      </c>
      <c r="AW652" s="123">
        <v>39.916999999999021</v>
      </c>
      <c r="AX652" s="123">
        <v>1.5960000000000012</v>
      </c>
      <c r="AY652" s="123">
        <v>16.738000000000024</v>
      </c>
      <c r="AZ652" s="123">
        <v>33.90000000000019</v>
      </c>
      <c r="BA652" s="123">
        <v>17.999999999999986</v>
      </c>
      <c r="BB652" s="123">
        <v>0</v>
      </c>
      <c r="BC652" s="123">
        <v>0</v>
      </c>
      <c r="BD652" s="123">
        <v>0</v>
      </c>
      <c r="BE652" s="123">
        <v>83.060000000002191</v>
      </c>
      <c r="BF652" s="123">
        <v>16.975000000000161</v>
      </c>
      <c r="BG652" s="123">
        <v>0</v>
      </c>
      <c r="BH652" s="123">
        <v>15.778000000000072</v>
      </c>
      <c r="BI652" s="49"/>
      <c r="BJ652" s="152"/>
      <c r="BK652" s="49"/>
      <c r="BL652" s="152"/>
      <c r="BM652" s="149">
        <v>0</v>
      </c>
    </row>
    <row r="653" spans="2:65" ht="18" customHeight="1" outlineLevel="1" collapsed="1">
      <c r="B653" s="153" t="s">
        <v>744</v>
      </c>
      <c r="C653" s="153"/>
      <c r="D653" s="153" t="s">
        <v>176</v>
      </c>
      <c r="E653" s="153"/>
      <c r="F653" s="153"/>
      <c r="G653" s="154"/>
      <c r="H653" s="154">
        <v>13157.342999999546</v>
      </c>
      <c r="I653" s="154"/>
      <c r="J653" s="154">
        <v>13157.342999999546</v>
      </c>
      <c r="K653" s="155"/>
      <c r="L653" s="156"/>
      <c r="M653" s="154"/>
      <c r="N653" s="154">
        <v>13124.589999999545</v>
      </c>
      <c r="O653" s="154"/>
      <c r="P653" s="154">
        <v>13124.589999999545</v>
      </c>
      <c r="Q653" s="155"/>
      <c r="R653" s="156"/>
      <c r="S653" s="154">
        <v>243.61100000000195</v>
      </c>
      <c r="T653" s="154">
        <v>0</v>
      </c>
      <c r="U653" s="154">
        <v>0</v>
      </c>
      <c r="V653" s="154">
        <v>5236.5619999996889</v>
      </c>
      <c r="W653" s="154">
        <v>0</v>
      </c>
      <c r="X653" s="154">
        <v>83.643000000000114</v>
      </c>
      <c r="Y653" s="154">
        <v>4468.1849999999358</v>
      </c>
      <c r="Z653" s="154">
        <v>0</v>
      </c>
      <c r="AA653" s="154">
        <v>0</v>
      </c>
      <c r="AB653" s="154">
        <v>0</v>
      </c>
      <c r="AC653" s="154">
        <v>3</v>
      </c>
      <c r="AD653" s="154">
        <v>9.43500000000002</v>
      </c>
      <c r="AE653" s="154">
        <v>63.157000000004558</v>
      </c>
      <c r="AF653" s="154">
        <v>169.8070000000013</v>
      </c>
      <c r="AG653" s="154">
        <v>43.949999999999783</v>
      </c>
      <c r="AH653" s="154">
        <v>0</v>
      </c>
      <c r="AI653" s="154">
        <v>174.57099999999886</v>
      </c>
      <c r="AJ653" s="154">
        <v>385.14499999999248</v>
      </c>
      <c r="AK653" s="154">
        <v>0</v>
      </c>
      <c r="AL653" s="154">
        <v>0</v>
      </c>
      <c r="AM653" s="154">
        <v>333.48399999999964</v>
      </c>
      <c r="AN653" s="154">
        <v>0</v>
      </c>
      <c r="AO653" s="154">
        <v>0</v>
      </c>
      <c r="AP653" s="154">
        <v>101.88999999999677</v>
      </c>
      <c r="AQ653" s="154">
        <v>1312.2009999999291</v>
      </c>
      <c r="AR653" s="154">
        <v>14.12199999999989</v>
      </c>
      <c r="AS653" s="154">
        <v>0</v>
      </c>
      <c r="AT653" s="154">
        <v>0</v>
      </c>
      <c r="AU653" s="154">
        <v>0</v>
      </c>
      <c r="AV653" s="154">
        <v>288.61599999999851</v>
      </c>
      <c r="AW653" s="154">
        <v>39.916999999999021</v>
      </c>
      <c r="AX653" s="154">
        <v>1.5960000000000012</v>
      </c>
      <c r="AY653" s="154">
        <v>16.738000000000024</v>
      </c>
      <c r="AZ653" s="154">
        <v>33.90000000000019</v>
      </c>
      <c r="BA653" s="154">
        <v>17.999999999999986</v>
      </c>
      <c r="BB653" s="154">
        <v>0</v>
      </c>
      <c r="BC653" s="154">
        <v>0</v>
      </c>
      <c r="BD653" s="154">
        <v>0</v>
      </c>
      <c r="BE653" s="154">
        <v>83.060000000002191</v>
      </c>
      <c r="BF653" s="154">
        <v>16.975000000000161</v>
      </c>
      <c r="BG653" s="154">
        <v>0</v>
      </c>
      <c r="BH653" s="154">
        <v>15.778000000000072</v>
      </c>
      <c r="BI653" s="154"/>
      <c r="BJ653" s="156"/>
      <c r="BK653" s="154"/>
      <c r="BL653" s="156"/>
      <c r="BM653" s="149">
        <v>0</v>
      </c>
    </row>
    <row r="654" spans="2:65" ht="18" hidden="1" customHeight="1" outlineLevel="3">
      <c r="B654" s="150" t="s">
        <v>953</v>
      </c>
      <c r="C654" s="150" t="s">
        <v>1238</v>
      </c>
      <c r="D654" s="150" t="s">
        <v>246</v>
      </c>
      <c r="E654" s="151" t="s">
        <v>194</v>
      </c>
      <c r="F654" s="150" t="s">
        <v>954</v>
      </c>
      <c r="G654" s="49"/>
      <c r="H654" s="55">
        <v>2788</v>
      </c>
      <c r="I654" s="55"/>
      <c r="J654" s="50">
        <v>2788</v>
      </c>
      <c r="K654" s="49"/>
      <c r="L654" s="152"/>
      <c r="M654" s="55"/>
      <c r="N654" s="49">
        <v>2788</v>
      </c>
      <c r="O654" s="50"/>
      <c r="P654" s="50">
        <v>2788</v>
      </c>
      <c r="Q654" s="49"/>
      <c r="R654" s="152"/>
      <c r="S654" s="123">
        <v>0</v>
      </c>
      <c r="T654" s="123">
        <v>0</v>
      </c>
      <c r="U654" s="123">
        <v>0</v>
      </c>
      <c r="V654" s="123">
        <v>1532</v>
      </c>
      <c r="W654" s="123">
        <v>0</v>
      </c>
      <c r="X654" s="123">
        <v>0</v>
      </c>
      <c r="Y654" s="123">
        <v>756</v>
      </c>
      <c r="Z654" s="123">
        <v>0</v>
      </c>
      <c r="AA654" s="123">
        <v>0</v>
      </c>
      <c r="AB654" s="123">
        <v>0</v>
      </c>
      <c r="AC654" s="123">
        <v>0</v>
      </c>
      <c r="AD654" s="123">
        <v>0</v>
      </c>
      <c r="AE654" s="123">
        <v>0</v>
      </c>
      <c r="AF654" s="123">
        <v>70</v>
      </c>
      <c r="AG654" s="123">
        <v>0</v>
      </c>
      <c r="AH654" s="123">
        <v>0</v>
      </c>
      <c r="AI654" s="123">
        <v>120</v>
      </c>
      <c r="AJ654" s="123">
        <v>40</v>
      </c>
      <c r="AK654" s="123">
        <v>0</v>
      </c>
      <c r="AL654" s="123">
        <v>0</v>
      </c>
      <c r="AM654" s="123">
        <v>50</v>
      </c>
      <c r="AN654" s="123">
        <v>0</v>
      </c>
      <c r="AO654" s="123">
        <v>0</v>
      </c>
      <c r="AP654" s="123">
        <v>50</v>
      </c>
      <c r="AQ654" s="123">
        <v>0</v>
      </c>
      <c r="AR654" s="123">
        <v>60</v>
      </c>
      <c r="AS654" s="123">
        <v>0</v>
      </c>
      <c r="AT654" s="123">
        <v>0</v>
      </c>
      <c r="AU654" s="123">
        <v>0</v>
      </c>
      <c r="AV654" s="123">
        <v>45</v>
      </c>
      <c r="AW654" s="123">
        <v>0</v>
      </c>
      <c r="AX654" s="123">
        <v>0</v>
      </c>
      <c r="AY654" s="123">
        <v>0</v>
      </c>
      <c r="AZ654" s="123">
        <v>30</v>
      </c>
      <c r="BA654" s="123">
        <v>25</v>
      </c>
      <c r="BB654" s="123">
        <v>0</v>
      </c>
      <c r="BC654" s="123">
        <v>0</v>
      </c>
      <c r="BD654" s="123">
        <v>0</v>
      </c>
      <c r="BE654" s="123">
        <v>10</v>
      </c>
      <c r="BF654" s="123">
        <v>0</v>
      </c>
      <c r="BG654" s="123">
        <v>0</v>
      </c>
      <c r="BH654" s="123">
        <v>0</v>
      </c>
      <c r="BI654" s="49"/>
      <c r="BJ654" s="152"/>
      <c r="BK654" s="49"/>
      <c r="BL654" s="152"/>
      <c r="BM654" s="149">
        <v>0</v>
      </c>
    </row>
    <row r="655" spans="2:65" ht="18" hidden="1" customHeight="1" outlineLevel="3">
      <c r="B655" s="166" t="s">
        <v>953</v>
      </c>
      <c r="C655" s="166" t="s">
        <v>126</v>
      </c>
      <c r="D655" s="166" t="s">
        <v>561</v>
      </c>
      <c r="E655" s="167" t="s">
        <v>562</v>
      </c>
      <c r="F655" s="166" t="s">
        <v>955</v>
      </c>
      <c r="G655" s="49"/>
      <c r="H655" s="55">
        <v>4377</v>
      </c>
      <c r="I655" s="55"/>
      <c r="J655" s="50">
        <v>4377</v>
      </c>
      <c r="K655" s="49"/>
      <c r="L655" s="152"/>
      <c r="M655" s="55"/>
      <c r="N655" s="49">
        <v>4356</v>
      </c>
      <c r="O655" s="50"/>
      <c r="P655" s="50">
        <v>4356</v>
      </c>
      <c r="Q655" s="49"/>
      <c r="R655" s="152"/>
      <c r="S655" s="123">
        <v>0</v>
      </c>
      <c r="T655" s="123">
        <v>0</v>
      </c>
      <c r="U655" s="123">
        <v>0</v>
      </c>
      <c r="V655" s="123">
        <v>1315</v>
      </c>
      <c r="W655" s="123">
        <v>0</v>
      </c>
      <c r="X655" s="123">
        <v>36</v>
      </c>
      <c r="Y655" s="123">
        <v>1598</v>
      </c>
      <c r="Z655" s="123">
        <v>0</v>
      </c>
      <c r="AA655" s="123">
        <v>0</v>
      </c>
      <c r="AB655" s="123">
        <v>0</v>
      </c>
      <c r="AC655" s="123">
        <v>15</v>
      </c>
      <c r="AD655" s="123">
        <v>0</v>
      </c>
      <c r="AE655" s="123">
        <v>0</v>
      </c>
      <c r="AF655" s="123">
        <v>154</v>
      </c>
      <c r="AG655" s="123">
        <v>24</v>
      </c>
      <c r="AH655" s="123">
        <v>0</v>
      </c>
      <c r="AI655" s="123">
        <v>250</v>
      </c>
      <c r="AJ655" s="123">
        <v>104</v>
      </c>
      <c r="AK655" s="123">
        <v>0</v>
      </c>
      <c r="AL655" s="123">
        <v>0</v>
      </c>
      <c r="AM655" s="123">
        <v>35</v>
      </c>
      <c r="AN655" s="123">
        <v>0</v>
      </c>
      <c r="AO655" s="123">
        <v>0</v>
      </c>
      <c r="AP655" s="123">
        <v>220</v>
      </c>
      <c r="AQ655" s="123">
        <v>240</v>
      </c>
      <c r="AR655" s="123">
        <v>71</v>
      </c>
      <c r="AS655" s="123">
        <v>0</v>
      </c>
      <c r="AT655" s="123">
        <v>0</v>
      </c>
      <c r="AU655" s="123">
        <v>0</v>
      </c>
      <c r="AV655" s="123">
        <v>125</v>
      </c>
      <c r="AW655" s="123">
        <v>0</v>
      </c>
      <c r="AX655" s="123">
        <v>0</v>
      </c>
      <c r="AY655" s="123">
        <v>0</v>
      </c>
      <c r="AZ655" s="123">
        <v>36</v>
      </c>
      <c r="BA655" s="123">
        <v>51</v>
      </c>
      <c r="BB655" s="123">
        <v>0</v>
      </c>
      <c r="BC655" s="123">
        <v>0</v>
      </c>
      <c r="BD655" s="123">
        <v>0</v>
      </c>
      <c r="BE655" s="123">
        <v>82</v>
      </c>
      <c r="BF655" s="123">
        <v>0</v>
      </c>
      <c r="BG655" s="123">
        <v>0</v>
      </c>
      <c r="BH655" s="123">
        <v>21</v>
      </c>
      <c r="BI655" s="49"/>
      <c r="BJ655" s="166"/>
      <c r="BK655" s="166"/>
      <c r="BL655" s="166"/>
      <c r="BM655" s="149">
        <v>0</v>
      </c>
    </row>
    <row r="656" spans="2:65" ht="18" hidden="1" customHeight="1" outlineLevel="3">
      <c r="B656" s="166" t="s">
        <v>953</v>
      </c>
      <c r="C656" s="166" t="s">
        <v>1238</v>
      </c>
      <c r="D656" s="166" t="s">
        <v>247</v>
      </c>
      <c r="E656" s="167" t="s">
        <v>58</v>
      </c>
      <c r="F656" s="166" t="s">
        <v>956</v>
      </c>
      <c r="G656" s="49"/>
      <c r="H656" s="55">
        <v>1381</v>
      </c>
      <c r="I656" s="55"/>
      <c r="J656" s="50">
        <v>1381</v>
      </c>
      <c r="K656" s="49"/>
      <c r="L656" s="152"/>
      <c r="M656" s="55"/>
      <c r="N656" s="49">
        <v>1381</v>
      </c>
      <c r="O656" s="50"/>
      <c r="P656" s="50">
        <v>1381</v>
      </c>
      <c r="Q656" s="49"/>
      <c r="R656" s="152"/>
      <c r="S656" s="123">
        <v>0</v>
      </c>
      <c r="T656" s="123">
        <v>0</v>
      </c>
      <c r="U656" s="123">
        <v>0</v>
      </c>
      <c r="V656" s="123">
        <v>326</v>
      </c>
      <c r="W656" s="123">
        <v>0</v>
      </c>
      <c r="X656" s="123">
        <v>0</v>
      </c>
      <c r="Y656" s="123">
        <v>731</v>
      </c>
      <c r="Z656" s="123">
        <v>0</v>
      </c>
      <c r="AA656" s="123">
        <v>0</v>
      </c>
      <c r="AB656" s="123">
        <v>0</v>
      </c>
      <c r="AC656" s="123">
        <v>18</v>
      </c>
      <c r="AD656" s="123">
        <v>0</v>
      </c>
      <c r="AE656" s="123">
        <v>0</v>
      </c>
      <c r="AF656" s="123">
        <v>50</v>
      </c>
      <c r="AG656" s="123">
        <v>34</v>
      </c>
      <c r="AH656" s="123">
        <v>0</v>
      </c>
      <c r="AI656" s="123">
        <v>60</v>
      </c>
      <c r="AJ656" s="123">
        <v>0</v>
      </c>
      <c r="AK656" s="123">
        <v>0</v>
      </c>
      <c r="AL656" s="123">
        <v>0</v>
      </c>
      <c r="AM656" s="123">
        <v>35</v>
      </c>
      <c r="AN656" s="123">
        <v>0</v>
      </c>
      <c r="AO656" s="123">
        <v>0</v>
      </c>
      <c r="AP656" s="123">
        <v>38</v>
      </c>
      <c r="AQ656" s="123">
        <v>0</v>
      </c>
      <c r="AR656" s="123">
        <v>40</v>
      </c>
      <c r="AS656" s="123">
        <v>0</v>
      </c>
      <c r="AT656" s="123">
        <v>0</v>
      </c>
      <c r="AU656" s="123">
        <v>0</v>
      </c>
      <c r="AV656" s="123">
        <v>38</v>
      </c>
      <c r="AW656" s="123">
        <v>0</v>
      </c>
      <c r="AX656" s="123">
        <v>0</v>
      </c>
      <c r="AY656" s="123">
        <v>0</v>
      </c>
      <c r="AZ656" s="123">
        <v>0</v>
      </c>
      <c r="BA656" s="123">
        <v>0</v>
      </c>
      <c r="BB656" s="123">
        <v>0</v>
      </c>
      <c r="BC656" s="123">
        <v>0</v>
      </c>
      <c r="BD656" s="123">
        <v>0</v>
      </c>
      <c r="BE656" s="123">
        <v>11</v>
      </c>
      <c r="BF656" s="123">
        <v>0</v>
      </c>
      <c r="BG656" s="123">
        <v>0</v>
      </c>
      <c r="BH656" s="123">
        <v>0</v>
      </c>
      <c r="BI656" s="49"/>
      <c r="BJ656" s="166"/>
      <c r="BK656" s="166"/>
      <c r="BL656" s="166"/>
      <c r="BM656" s="149">
        <v>0</v>
      </c>
    </row>
    <row r="657" spans="2:65" ht="18" hidden="1" customHeight="1" outlineLevel="3">
      <c r="B657" s="166" t="s">
        <v>953</v>
      </c>
      <c r="C657" s="166" t="s">
        <v>124</v>
      </c>
      <c r="D657" s="166" t="s">
        <v>248</v>
      </c>
      <c r="E657" s="167" t="s">
        <v>57</v>
      </c>
      <c r="F657" s="166" t="s">
        <v>957</v>
      </c>
      <c r="G657" s="49"/>
      <c r="H657" s="55">
        <v>3838</v>
      </c>
      <c r="I657" s="55"/>
      <c r="J657" s="50">
        <v>3838</v>
      </c>
      <c r="K657" s="49"/>
      <c r="L657" s="152"/>
      <c r="M657" s="55"/>
      <c r="N657" s="49">
        <v>3838</v>
      </c>
      <c r="O657" s="50"/>
      <c r="P657" s="50">
        <v>3838</v>
      </c>
      <c r="Q657" s="49"/>
      <c r="R657" s="152"/>
      <c r="S657" s="123">
        <v>0</v>
      </c>
      <c r="T657" s="123">
        <v>0</v>
      </c>
      <c r="U657" s="123">
        <v>0</v>
      </c>
      <c r="V657" s="123">
        <v>1175</v>
      </c>
      <c r="W657" s="123">
        <v>0</v>
      </c>
      <c r="X657" s="123">
        <v>0</v>
      </c>
      <c r="Y657" s="123">
        <v>1498</v>
      </c>
      <c r="Z657" s="123">
        <v>0</v>
      </c>
      <c r="AA657" s="123">
        <v>0</v>
      </c>
      <c r="AB657" s="123">
        <v>0</v>
      </c>
      <c r="AC657" s="123">
        <v>15</v>
      </c>
      <c r="AD657" s="123">
        <v>0</v>
      </c>
      <c r="AE657" s="123">
        <v>0</v>
      </c>
      <c r="AF657" s="123">
        <v>100</v>
      </c>
      <c r="AG657" s="123">
        <v>28</v>
      </c>
      <c r="AH657" s="123">
        <v>0</v>
      </c>
      <c r="AI657" s="123">
        <v>150</v>
      </c>
      <c r="AJ657" s="123">
        <v>153</v>
      </c>
      <c r="AK657" s="123">
        <v>0</v>
      </c>
      <c r="AL657" s="123">
        <v>0</v>
      </c>
      <c r="AM657" s="123">
        <v>35</v>
      </c>
      <c r="AN657" s="123">
        <v>0</v>
      </c>
      <c r="AO657" s="123">
        <v>0</v>
      </c>
      <c r="AP657" s="123">
        <v>70</v>
      </c>
      <c r="AQ657" s="123">
        <v>240</v>
      </c>
      <c r="AR657" s="123">
        <v>80</v>
      </c>
      <c r="AS657" s="123">
        <v>0</v>
      </c>
      <c r="AT657" s="123">
        <v>0</v>
      </c>
      <c r="AU657" s="123">
        <v>0</v>
      </c>
      <c r="AV657" s="123">
        <v>186</v>
      </c>
      <c r="AW657" s="123">
        <v>0</v>
      </c>
      <c r="AX657" s="123">
        <v>0</v>
      </c>
      <c r="AY657" s="123">
        <v>0</v>
      </c>
      <c r="AZ657" s="123">
        <v>36</v>
      </c>
      <c r="BA657" s="123">
        <v>40</v>
      </c>
      <c r="BB657" s="123">
        <v>0</v>
      </c>
      <c r="BC657" s="123">
        <v>0</v>
      </c>
      <c r="BD657" s="123">
        <v>0</v>
      </c>
      <c r="BE657" s="123">
        <v>32</v>
      </c>
      <c r="BF657" s="123">
        <v>0</v>
      </c>
      <c r="BG657" s="123">
        <v>0</v>
      </c>
      <c r="BH657" s="123">
        <v>0</v>
      </c>
      <c r="BI657" s="49"/>
      <c r="BJ657" s="166"/>
      <c r="BK657" s="166"/>
      <c r="BL657" s="166"/>
      <c r="BM657" s="149">
        <v>0</v>
      </c>
    </row>
    <row r="658" spans="2:65" ht="18" hidden="1" customHeight="1" outlineLevel="3">
      <c r="B658" s="166" t="s">
        <v>953</v>
      </c>
      <c r="C658" s="166" t="s">
        <v>125</v>
      </c>
      <c r="D658" s="166" t="s">
        <v>314</v>
      </c>
      <c r="E658" s="167" t="s">
        <v>315</v>
      </c>
      <c r="F658" s="166" t="s">
        <v>958</v>
      </c>
      <c r="G658" s="49"/>
      <c r="H658" s="55">
        <v>5294</v>
      </c>
      <c r="I658" s="55"/>
      <c r="J658" s="50">
        <v>5294</v>
      </c>
      <c r="K658" s="49"/>
      <c r="L658" s="152"/>
      <c r="M658" s="55"/>
      <c r="N658" s="49">
        <v>5294</v>
      </c>
      <c r="O658" s="50"/>
      <c r="P658" s="50">
        <v>5294</v>
      </c>
      <c r="Q658" s="49"/>
      <c r="R658" s="152"/>
      <c r="S658" s="123">
        <v>0</v>
      </c>
      <c r="T658" s="123">
        <v>0</v>
      </c>
      <c r="U658" s="123">
        <v>0</v>
      </c>
      <c r="V658" s="123">
        <v>1713</v>
      </c>
      <c r="W658" s="123">
        <v>0</v>
      </c>
      <c r="X658" s="123">
        <v>15</v>
      </c>
      <c r="Y658" s="123">
        <v>1885</v>
      </c>
      <c r="Z658" s="123">
        <v>0</v>
      </c>
      <c r="AA658" s="123">
        <v>0</v>
      </c>
      <c r="AB658" s="123">
        <v>0</v>
      </c>
      <c r="AC658" s="123">
        <v>20</v>
      </c>
      <c r="AD658" s="123">
        <v>0</v>
      </c>
      <c r="AE658" s="123">
        <v>0</v>
      </c>
      <c r="AF658" s="123">
        <v>230</v>
      </c>
      <c r="AG658" s="123">
        <v>35</v>
      </c>
      <c r="AH658" s="123">
        <v>0</v>
      </c>
      <c r="AI658" s="123">
        <v>203</v>
      </c>
      <c r="AJ658" s="123">
        <v>188</v>
      </c>
      <c r="AK658" s="123">
        <v>0</v>
      </c>
      <c r="AL658" s="123">
        <v>0</v>
      </c>
      <c r="AM658" s="123">
        <v>55</v>
      </c>
      <c r="AN658" s="123">
        <v>0</v>
      </c>
      <c r="AO658" s="123">
        <v>0</v>
      </c>
      <c r="AP658" s="123">
        <v>105</v>
      </c>
      <c r="AQ658" s="123">
        <v>290</v>
      </c>
      <c r="AR658" s="123">
        <v>80</v>
      </c>
      <c r="AS658" s="123">
        <v>0</v>
      </c>
      <c r="AT658" s="123">
        <v>0</v>
      </c>
      <c r="AU658" s="123">
        <v>0</v>
      </c>
      <c r="AV658" s="123">
        <v>314</v>
      </c>
      <c r="AW658" s="123">
        <v>0</v>
      </c>
      <c r="AX658" s="123">
        <v>0</v>
      </c>
      <c r="AY658" s="123">
        <v>0</v>
      </c>
      <c r="AZ658" s="123">
        <v>57</v>
      </c>
      <c r="BA658" s="123">
        <v>35</v>
      </c>
      <c r="BB658" s="123">
        <v>0</v>
      </c>
      <c r="BC658" s="123">
        <v>0</v>
      </c>
      <c r="BD658" s="123">
        <v>0</v>
      </c>
      <c r="BE658" s="123">
        <v>69</v>
      </c>
      <c r="BF658" s="123">
        <v>0</v>
      </c>
      <c r="BG658" s="123">
        <v>0</v>
      </c>
      <c r="BH658" s="123">
        <v>0</v>
      </c>
      <c r="BI658" s="49"/>
      <c r="BJ658" s="166"/>
      <c r="BK658" s="166"/>
      <c r="BL658" s="166"/>
      <c r="BM658" s="149">
        <v>0</v>
      </c>
    </row>
    <row r="659" spans="2:65" ht="18" hidden="1" customHeight="1" outlineLevel="3">
      <c r="B659" s="166" t="s">
        <v>953</v>
      </c>
      <c r="C659" s="166" t="s">
        <v>124</v>
      </c>
      <c r="D659" s="166" t="s">
        <v>245</v>
      </c>
      <c r="E659" s="167" t="s">
        <v>73</v>
      </c>
      <c r="F659" s="166" t="s">
        <v>959</v>
      </c>
      <c r="G659" s="49"/>
      <c r="H659" s="55">
        <v>1100</v>
      </c>
      <c r="I659" s="55"/>
      <c r="J659" s="50">
        <v>1100</v>
      </c>
      <c r="K659" s="49"/>
      <c r="L659" s="152"/>
      <c r="M659" s="55"/>
      <c r="N659" s="49">
        <v>1100</v>
      </c>
      <c r="O659" s="50"/>
      <c r="P659" s="50">
        <v>1100</v>
      </c>
      <c r="Q659" s="49"/>
      <c r="R659" s="152"/>
      <c r="S659" s="123">
        <v>0</v>
      </c>
      <c r="T659" s="123">
        <v>0</v>
      </c>
      <c r="U659" s="123">
        <v>0</v>
      </c>
      <c r="V659" s="123">
        <v>535</v>
      </c>
      <c r="W659" s="123">
        <v>0</v>
      </c>
      <c r="X659" s="123">
        <v>0</v>
      </c>
      <c r="Y659" s="123">
        <v>250</v>
      </c>
      <c r="Z659" s="123">
        <v>0</v>
      </c>
      <c r="AA659" s="123">
        <v>0</v>
      </c>
      <c r="AB659" s="123">
        <v>0</v>
      </c>
      <c r="AC659" s="123">
        <v>0</v>
      </c>
      <c r="AD659" s="123">
        <v>0</v>
      </c>
      <c r="AE659" s="123">
        <v>0</v>
      </c>
      <c r="AF659" s="123">
        <v>40</v>
      </c>
      <c r="AG659" s="123">
        <v>0</v>
      </c>
      <c r="AH659" s="123">
        <v>0</v>
      </c>
      <c r="AI659" s="123">
        <v>40</v>
      </c>
      <c r="AJ659" s="123">
        <v>30</v>
      </c>
      <c r="AK659" s="123">
        <v>0</v>
      </c>
      <c r="AL659" s="123">
        <v>0</v>
      </c>
      <c r="AM659" s="123">
        <v>15</v>
      </c>
      <c r="AN659" s="123">
        <v>0</v>
      </c>
      <c r="AO659" s="123">
        <v>0</v>
      </c>
      <c r="AP659" s="123">
        <v>40</v>
      </c>
      <c r="AQ659" s="123">
        <v>0</v>
      </c>
      <c r="AR659" s="123">
        <v>40</v>
      </c>
      <c r="AS659" s="123">
        <v>0</v>
      </c>
      <c r="AT659" s="123">
        <v>0</v>
      </c>
      <c r="AU659" s="123">
        <v>0</v>
      </c>
      <c r="AV659" s="123">
        <v>80</v>
      </c>
      <c r="AW659" s="123">
        <v>0</v>
      </c>
      <c r="AX659" s="123">
        <v>0</v>
      </c>
      <c r="AY659" s="123">
        <v>0</v>
      </c>
      <c r="AZ659" s="123">
        <v>0</v>
      </c>
      <c r="BA659" s="123">
        <v>0</v>
      </c>
      <c r="BB659" s="123">
        <v>0</v>
      </c>
      <c r="BC659" s="123">
        <v>0</v>
      </c>
      <c r="BD659" s="123">
        <v>0</v>
      </c>
      <c r="BE659" s="123">
        <v>30</v>
      </c>
      <c r="BF659" s="123">
        <v>0</v>
      </c>
      <c r="BG659" s="123">
        <v>0</v>
      </c>
      <c r="BH659" s="123">
        <v>0</v>
      </c>
      <c r="BI659" s="49"/>
      <c r="BJ659" s="166"/>
      <c r="BK659" s="166"/>
      <c r="BL659" s="166"/>
      <c r="BM659" s="149">
        <v>0</v>
      </c>
    </row>
    <row r="660" spans="2:65" ht="18" hidden="1" customHeight="1" outlineLevel="3">
      <c r="B660" s="166" t="s">
        <v>953</v>
      </c>
      <c r="C660" s="166" t="s">
        <v>721</v>
      </c>
      <c r="D660" s="166" t="s">
        <v>251</v>
      </c>
      <c r="E660" s="167" t="s">
        <v>77</v>
      </c>
      <c r="F660" s="166" t="s">
        <v>960</v>
      </c>
      <c r="G660" s="49"/>
      <c r="H660" s="55">
        <v>6152</v>
      </c>
      <c r="I660" s="55"/>
      <c r="J660" s="50">
        <v>6152</v>
      </c>
      <c r="K660" s="49"/>
      <c r="L660" s="152"/>
      <c r="M660" s="55"/>
      <c r="N660" s="49">
        <v>6152</v>
      </c>
      <c r="O660" s="50"/>
      <c r="P660" s="50">
        <v>6152</v>
      </c>
      <c r="Q660" s="49"/>
      <c r="R660" s="152"/>
      <c r="S660" s="123">
        <v>0</v>
      </c>
      <c r="T660" s="123">
        <v>0</v>
      </c>
      <c r="U660" s="123">
        <v>0</v>
      </c>
      <c r="V660" s="123">
        <v>2030</v>
      </c>
      <c r="W660" s="123">
        <v>0</v>
      </c>
      <c r="X660" s="123">
        <v>0</v>
      </c>
      <c r="Y660" s="123">
        <v>2103</v>
      </c>
      <c r="Z660" s="123">
        <v>0</v>
      </c>
      <c r="AA660" s="123">
        <v>0</v>
      </c>
      <c r="AB660" s="123">
        <v>0</v>
      </c>
      <c r="AC660" s="123">
        <v>21</v>
      </c>
      <c r="AD660" s="123">
        <v>0</v>
      </c>
      <c r="AE660" s="123">
        <v>0</v>
      </c>
      <c r="AF660" s="123">
        <v>255</v>
      </c>
      <c r="AG660" s="123">
        <v>39</v>
      </c>
      <c r="AH660" s="123">
        <v>0</v>
      </c>
      <c r="AI660" s="123">
        <v>470</v>
      </c>
      <c r="AJ660" s="123">
        <v>342</v>
      </c>
      <c r="AK660" s="123">
        <v>0</v>
      </c>
      <c r="AL660" s="123">
        <v>0</v>
      </c>
      <c r="AM660" s="123">
        <v>60</v>
      </c>
      <c r="AN660" s="123">
        <v>0</v>
      </c>
      <c r="AO660" s="123">
        <v>0</v>
      </c>
      <c r="AP660" s="123">
        <v>0</v>
      </c>
      <c r="AQ660" s="123">
        <v>414</v>
      </c>
      <c r="AR660" s="123">
        <v>80</v>
      </c>
      <c r="AS660" s="123">
        <v>0</v>
      </c>
      <c r="AT660" s="123">
        <v>0</v>
      </c>
      <c r="AU660" s="123">
        <v>0</v>
      </c>
      <c r="AV660" s="123">
        <v>150</v>
      </c>
      <c r="AW660" s="123">
        <v>0</v>
      </c>
      <c r="AX660" s="123">
        <v>0</v>
      </c>
      <c r="AY660" s="123">
        <v>0</v>
      </c>
      <c r="AZ660" s="123">
        <v>35</v>
      </c>
      <c r="BA660" s="123">
        <v>30</v>
      </c>
      <c r="BB660" s="123">
        <v>0</v>
      </c>
      <c r="BC660" s="123">
        <v>0</v>
      </c>
      <c r="BD660" s="123">
        <v>0</v>
      </c>
      <c r="BE660" s="123">
        <v>123</v>
      </c>
      <c r="BF660" s="123">
        <v>0</v>
      </c>
      <c r="BG660" s="123">
        <v>0</v>
      </c>
      <c r="BH660" s="123">
        <v>0</v>
      </c>
      <c r="BI660" s="49"/>
      <c r="BJ660" s="166"/>
      <c r="BK660" s="166"/>
      <c r="BL660" s="166"/>
      <c r="BM660" s="149">
        <v>0</v>
      </c>
    </row>
    <row r="661" spans="2:65" ht="18" hidden="1" customHeight="1" outlineLevel="3">
      <c r="B661" s="166" t="s">
        <v>953</v>
      </c>
      <c r="C661" s="166" t="s">
        <v>1239</v>
      </c>
      <c r="D661" s="166" t="s">
        <v>250</v>
      </c>
      <c r="E661" s="167" t="s">
        <v>69</v>
      </c>
      <c r="F661" s="166" t="s">
        <v>127</v>
      </c>
      <c r="G661" s="49"/>
      <c r="H661" s="55">
        <v>1128</v>
      </c>
      <c r="I661" s="55"/>
      <c r="J661" s="50">
        <v>1128</v>
      </c>
      <c r="K661" s="49"/>
      <c r="L661" s="152"/>
      <c r="M661" s="55"/>
      <c r="N661" s="49">
        <v>1128</v>
      </c>
      <c r="O661" s="50"/>
      <c r="P661" s="50">
        <v>1128</v>
      </c>
      <c r="Q661" s="49"/>
      <c r="R661" s="152"/>
      <c r="S661" s="123">
        <v>0</v>
      </c>
      <c r="T661" s="123">
        <v>0</v>
      </c>
      <c r="U661" s="123">
        <v>0</v>
      </c>
      <c r="V661" s="123">
        <v>365</v>
      </c>
      <c r="W661" s="123">
        <v>0</v>
      </c>
      <c r="X661" s="123">
        <v>0</v>
      </c>
      <c r="Y661" s="123">
        <v>325</v>
      </c>
      <c r="Z661" s="123">
        <v>0</v>
      </c>
      <c r="AA661" s="123">
        <v>0</v>
      </c>
      <c r="AB661" s="123">
        <v>0</v>
      </c>
      <c r="AC661" s="123">
        <v>0</v>
      </c>
      <c r="AD661" s="123">
        <v>0</v>
      </c>
      <c r="AE661" s="123">
        <v>0</v>
      </c>
      <c r="AF661" s="123">
        <v>96</v>
      </c>
      <c r="AG661" s="123">
        <v>0</v>
      </c>
      <c r="AH661" s="123">
        <v>0</v>
      </c>
      <c r="AI661" s="123">
        <v>90</v>
      </c>
      <c r="AJ661" s="123">
        <v>50</v>
      </c>
      <c r="AK661" s="123">
        <v>0</v>
      </c>
      <c r="AL661" s="123">
        <v>0</v>
      </c>
      <c r="AM661" s="123">
        <v>20</v>
      </c>
      <c r="AN661" s="123">
        <v>0</v>
      </c>
      <c r="AO661" s="123">
        <v>0</v>
      </c>
      <c r="AP661" s="123">
        <v>37</v>
      </c>
      <c r="AQ661" s="123">
        <v>0</v>
      </c>
      <c r="AR661" s="123">
        <v>40</v>
      </c>
      <c r="AS661" s="123">
        <v>0</v>
      </c>
      <c r="AT661" s="123">
        <v>0</v>
      </c>
      <c r="AU661" s="123">
        <v>0</v>
      </c>
      <c r="AV661" s="123">
        <v>50</v>
      </c>
      <c r="AW661" s="123">
        <v>0</v>
      </c>
      <c r="AX661" s="123">
        <v>0</v>
      </c>
      <c r="AY661" s="123">
        <v>0</v>
      </c>
      <c r="AZ661" s="123">
        <v>21</v>
      </c>
      <c r="BA661" s="123">
        <v>7</v>
      </c>
      <c r="BB661" s="123">
        <v>0</v>
      </c>
      <c r="BC661" s="123">
        <v>0</v>
      </c>
      <c r="BD661" s="123">
        <v>0</v>
      </c>
      <c r="BE661" s="123">
        <v>27</v>
      </c>
      <c r="BF661" s="123">
        <v>0</v>
      </c>
      <c r="BG661" s="123">
        <v>0</v>
      </c>
      <c r="BH661" s="123">
        <v>0</v>
      </c>
      <c r="BI661" s="49"/>
      <c r="BJ661" s="166"/>
      <c r="BK661" s="166"/>
      <c r="BL661" s="166"/>
      <c r="BM661" s="149">
        <v>0</v>
      </c>
    </row>
    <row r="662" spans="2:65" ht="18" hidden="1" customHeight="1" outlineLevel="3">
      <c r="B662" s="166" t="s">
        <v>953</v>
      </c>
      <c r="C662" s="166" t="s">
        <v>1239</v>
      </c>
      <c r="D662" s="166" t="s">
        <v>327</v>
      </c>
      <c r="E662" s="167" t="s">
        <v>328</v>
      </c>
      <c r="F662" s="166"/>
      <c r="G662" s="49"/>
      <c r="H662" s="55">
        <v>0</v>
      </c>
      <c r="I662" s="55"/>
      <c r="J662" s="50">
        <v>0</v>
      </c>
      <c r="K662" s="49"/>
      <c r="L662" s="152"/>
      <c r="M662" s="55"/>
      <c r="N662" s="49">
        <v>0</v>
      </c>
      <c r="O662" s="50"/>
      <c r="P662" s="50">
        <v>0</v>
      </c>
      <c r="Q662" s="49"/>
      <c r="R662" s="152"/>
      <c r="S662" s="123">
        <v>0</v>
      </c>
      <c r="T662" s="123">
        <v>0</v>
      </c>
      <c r="U662" s="123">
        <v>0</v>
      </c>
      <c r="V662" s="123">
        <v>0</v>
      </c>
      <c r="W662" s="123">
        <v>0</v>
      </c>
      <c r="X662" s="123">
        <v>0</v>
      </c>
      <c r="Y662" s="123">
        <v>0</v>
      </c>
      <c r="Z662" s="123">
        <v>0</v>
      </c>
      <c r="AA662" s="123">
        <v>0</v>
      </c>
      <c r="AB662" s="123">
        <v>0</v>
      </c>
      <c r="AC662" s="123">
        <v>0</v>
      </c>
      <c r="AD662" s="123">
        <v>0</v>
      </c>
      <c r="AE662" s="123">
        <v>0</v>
      </c>
      <c r="AF662" s="123">
        <v>0</v>
      </c>
      <c r="AG662" s="123">
        <v>0</v>
      </c>
      <c r="AH662" s="123">
        <v>0</v>
      </c>
      <c r="AI662" s="123">
        <v>0</v>
      </c>
      <c r="AJ662" s="123">
        <v>0</v>
      </c>
      <c r="AK662" s="123">
        <v>0</v>
      </c>
      <c r="AL662" s="123">
        <v>0</v>
      </c>
      <c r="AM662" s="123">
        <v>0</v>
      </c>
      <c r="AN662" s="123">
        <v>0</v>
      </c>
      <c r="AO662" s="123">
        <v>0</v>
      </c>
      <c r="AP662" s="123">
        <v>0</v>
      </c>
      <c r="AQ662" s="123">
        <v>0</v>
      </c>
      <c r="AR662" s="123">
        <v>0</v>
      </c>
      <c r="AS662" s="123">
        <v>0</v>
      </c>
      <c r="AT662" s="123">
        <v>0</v>
      </c>
      <c r="AU662" s="123">
        <v>0</v>
      </c>
      <c r="AV662" s="123">
        <v>0</v>
      </c>
      <c r="AW662" s="123">
        <v>0</v>
      </c>
      <c r="AX662" s="123">
        <v>0</v>
      </c>
      <c r="AY662" s="123">
        <v>0</v>
      </c>
      <c r="AZ662" s="123">
        <v>0</v>
      </c>
      <c r="BA662" s="123">
        <v>0</v>
      </c>
      <c r="BB662" s="123">
        <v>0</v>
      </c>
      <c r="BC662" s="123">
        <v>0</v>
      </c>
      <c r="BD662" s="123">
        <v>0</v>
      </c>
      <c r="BE662" s="123">
        <v>0</v>
      </c>
      <c r="BF662" s="123">
        <v>0</v>
      </c>
      <c r="BG662" s="123">
        <v>0</v>
      </c>
      <c r="BH662" s="123">
        <v>0</v>
      </c>
      <c r="BI662" s="49"/>
      <c r="BJ662" s="166"/>
      <c r="BK662" s="166"/>
      <c r="BL662" s="166"/>
      <c r="BM662" s="149">
        <v>0</v>
      </c>
    </row>
    <row r="663" spans="2:65" ht="18" hidden="1" customHeight="1" outlineLevel="3">
      <c r="B663" s="166" t="s">
        <v>953</v>
      </c>
      <c r="C663" s="166" t="s">
        <v>1239</v>
      </c>
      <c r="D663" s="166" t="s">
        <v>1155</v>
      </c>
      <c r="E663" s="167" t="s">
        <v>1156</v>
      </c>
      <c r="F663" s="166"/>
      <c r="G663" s="49"/>
      <c r="H663" s="55">
        <v>1036</v>
      </c>
      <c r="I663" s="55"/>
      <c r="J663" s="50">
        <v>1036</v>
      </c>
      <c r="K663" s="49"/>
      <c r="L663" s="152"/>
      <c r="M663" s="55"/>
      <c r="N663" s="49">
        <v>1036</v>
      </c>
      <c r="O663" s="50"/>
      <c r="P663" s="50">
        <v>1036</v>
      </c>
      <c r="Q663" s="49"/>
      <c r="R663" s="152"/>
      <c r="S663" s="123">
        <v>0</v>
      </c>
      <c r="T663" s="123">
        <v>0</v>
      </c>
      <c r="U663" s="123">
        <v>0</v>
      </c>
      <c r="V663" s="123">
        <v>365</v>
      </c>
      <c r="W663" s="123">
        <v>0</v>
      </c>
      <c r="X663" s="123">
        <v>0</v>
      </c>
      <c r="Y663" s="123">
        <v>325</v>
      </c>
      <c r="Z663" s="123">
        <v>0</v>
      </c>
      <c r="AA663" s="123">
        <v>0</v>
      </c>
      <c r="AB663" s="123">
        <v>0</v>
      </c>
      <c r="AC663" s="123">
        <v>0</v>
      </c>
      <c r="AD663" s="123">
        <v>0</v>
      </c>
      <c r="AE663" s="123">
        <v>0</v>
      </c>
      <c r="AF663" s="123">
        <v>50</v>
      </c>
      <c r="AG663" s="123">
        <v>0</v>
      </c>
      <c r="AH663" s="123">
        <v>0</v>
      </c>
      <c r="AI663" s="123">
        <v>90</v>
      </c>
      <c r="AJ663" s="123">
        <v>25</v>
      </c>
      <c r="AK663" s="123">
        <v>0</v>
      </c>
      <c r="AL663" s="123">
        <v>0</v>
      </c>
      <c r="AM663" s="123">
        <v>20</v>
      </c>
      <c r="AN663" s="123">
        <v>0</v>
      </c>
      <c r="AO663" s="123">
        <v>0</v>
      </c>
      <c r="AP663" s="123">
        <v>37</v>
      </c>
      <c r="AQ663" s="123">
        <v>0</v>
      </c>
      <c r="AR663" s="123">
        <v>40</v>
      </c>
      <c r="AS663" s="123">
        <v>0</v>
      </c>
      <c r="AT663" s="123">
        <v>0</v>
      </c>
      <c r="AU663" s="123">
        <v>0</v>
      </c>
      <c r="AV663" s="123">
        <v>50</v>
      </c>
      <c r="AW663" s="123">
        <v>0</v>
      </c>
      <c r="AX663" s="123">
        <v>0</v>
      </c>
      <c r="AY663" s="123">
        <v>0</v>
      </c>
      <c r="AZ663" s="123">
        <v>0</v>
      </c>
      <c r="BA663" s="123">
        <v>7</v>
      </c>
      <c r="BB663" s="123">
        <v>0</v>
      </c>
      <c r="BC663" s="123">
        <v>0</v>
      </c>
      <c r="BD663" s="123">
        <v>0</v>
      </c>
      <c r="BE663" s="123">
        <v>27</v>
      </c>
      <c r="BF663" s="123">
        <v>0</v>
      </c>
      <c r="BG663" s="123">
        <v>0</v>
      </c>
      <c r="BH663" s="123">
        <v>0</v>
      </c>
      <c r="BI663" s="49"/>
      <c r="BJ663" s="166"/>
      <c r="BK663" s="166"/>
      <c r="BL663" s="166"/>
      <c r="BM663" s="149">
        <v>0</v>
      </c>
    </row>
    <row r="664" spans="2:65" ht="18" hidden="1" customHeight="1" outlineLevel="3">
      <c r="B664" s="166" t="s">
        <v>953</v>
      </c>
      <c r="C664" s="166" t="s">
        <v>126</v>
      </c>
      <c r="D664" s="166" t="s">
        <v>1166</v>
      </c>
      <c r="E664" s="167" t="s">
        <v>1167</v>
      </c>
      <c r="F664" s="166"/>
      <c r="G664" s="49"/>
      <c r="H664" s="55">
        <v>1055</v>
      </c>
      <c r="I664" s="55"/>
      <c r="J664" s="50">
        <v>1055</v>
      </c>
      <c r="K664" s="49"/>
      <c r="L664" s="152"/>
      <c r="M664" s="55"/>
      <c r="N664" s="49">
        <v>1055</v>
      </c>
      <c r="O664" s="50"/>
      <c r="P664" s="50">
        <v>1055</v>
      </c>
      <c r="Q664" s="49"/>
      <c r="R664" s="152"/>
      <c r="S664" s="123">
        <v>0</v>
      </c>
      <c r="T664" s="123">
        <v>0</v>
      </c>
      <c r="U664" s="123">
        <v>0</v>
      </c>
      <c r="V664" s="123">
        <v>486</v>
      </c>
      <c r="W664" s="123">
        <v>0</v>
      </c>
      <c r="X664" s="123">
        <v>0</v>
      </c>
      <c r="Y664" s="123">
        <v>267</v>
      </c>
      <c r="Z664" s="123">
        <v>0</v>
      </c>
      <c r="AA664" s="123">
        <v>0</v>
      </c>
      <c r="AB664" s="123">
        <v>0</v>
      </c>
      <c r="AC664" s="123">
        <v>0</v>
      </c>
      <c r="AD664" s="123">
        <v>0</v>
      </c>
      <c r="AE664" s="123">
        <v>0</v>
      </c>
      <c r="AF664" s="123">
        <v>60</v>
      </c>
      <c r="AG664" s="123">
        <v>0</v>
      </c>
      <c r="AH664" s="123">
        <v>0</v>
      </c>
      <c r="AI664" s="123">
        <v>60</v>
      </c>
      <c r="AJ664" s="123">
        <v>25</v>
      </c>
      <c r="AK664" s="123">
        <v>0</v>
      </c>
      <c r="AL664" s="123">
        <v>0</v>
      </c>
      <c r="AM664" s="123">
        <v>15</v>
      </c>
      <c r="AN664" s="123">
        <v>0</v>
      </c>
      <c r="AO664" s="123">
        <v>0</v>
      </c>
      <c r="AP664" s="123">
        <v>10</v>
      </c>
      <c r="AQ664" s="123">
        <v>0</v>
      </c>
      <c r="AR664" s="123">
        <v>38</v>
      </c>
      <c r="AS664" s="123">
        <v>0</v>
      </c>
      <c r="AT664" s="123">
        <v>0</v>
      </c>
      <c r="AU664" s="123">
        <v>0</v>
      </c>
      <c r="AV664" s="123">
        <v>50</v>
      </c>
      <c r="AW664" s="123">
        <v>0</v>
      </c>
      <c r="AX664" s="123">
        <v>0</v>
      </c>
      <c r="AY664" s="123">
        <v>0</v>
      </c>
      <c r="AZ664" s="123">
        <v>14</v>
      </c>
      <c r="BA664" s="123">
        <v>10</v>
      </c>
      <c r="BB664" s="123">
        <v>0</v>
      </c>
      <c r="BC664" s="123">
        <v>0</v>
      </c>
      <c r="BD664" s="123">
        <v>0</v>
      </c>
      <c r="BE664" s="123">
        <v>20</v>
      </c>
      <c r="BF664" s="123">
        <v>0</v>
      </c>
      <c r="BG664" s="123">
        <v>0</v>
      </c>
      <c r="BH664" s="123">
        <v>0</v>
      </c>
      <c r="BI664" s="49"/>
      <c r="BJ664" s="166"/>
      <c r="BK664" s="166"/>
      <c r="BL664" s="166"/>
      <c r="BM664" s="149">
        <v>0</v>
      </c>
    </row>
    <row r="665" spans="2:65" ht="18" hidden="1" customHeight="1" outlineLevel="3">
      <c r="B665" s="166" t="s">
        <v>953</v>
      </c>
      <c r="C665" s="166" t="s">
        <v>126</v>
      </c>
      <c r="D665" s="166" t="s">
        <v>252</v>
      </c>
      <c r="E665" s="167" t="s">
        <v>210</v>
      </c>
      <c r="F665" s="166"/>
      <c r="G665" s="49"/>
      <c r="H665" s="55">
        <v>0</v>
      </c>
      <c r="I665" s="55"/>
      <c r="J665" s="50">
        <v>0</v>
      </c>
      <c r="K665" s="49"/>
      <c r="L665" s="152"/>
      <c r="M665" s="55"/>
      <c r="N665" s="49">
        <v>0</v>
      </c>
      <c r="O665" s="50"/>
      <c r="P665" s="50">
        <v>0</v>
      </c>
      <c r="Q665" s="49"/>
      <c r="R665" s="152"/>
      <c r="S665" s="123">
        <v>0</v>
      </c>
      <c r="T665" s="123">
        <v>0</v>
      </c>
      <c r="U665" s="123">
        <v>0</v>
      </c>
      <c r="V665" s="123">
        <v>0</v>
      </c>
      <c r="W665" s="123">
        <v>0</v>
      </c>
      <c r="X665" s="123">
        <v>0</v>
      </c>
      <c r="Y665" s="123">
        <v>0</v>
      </c>
      <c r="Z665" s="123">
        <v>0</v>
      </c>
      <c r="AA665" s="123">
        <v>0</v>
      </c>
      <c r="AB665" s="123">
        <v>0</v>
      </c>
      <c r="AC665" s="123">
        <v>0</v>
      </c>
      <c r="AD665" s="123">
        <v>0</v>
      </c>
      <c r="AE665" s="123">
        <v>0</v>
      </c>
      <c r="AF665" s="123">
        <v>0</v>
      </c>
      <c r="AG665" s="123">
        <v>0</v>
      </c>
      <c r="AH665" s="123">
        <v>0</v>
      </c>
      <c r="AI665" s="123">
        <v>0</v>
      </c>
      <c r="AJ665" s="123">
        <v>0</v>
      </c>
      <c r="AK665" s="123">
        <v>0</v>
      </c>
      <c r="AL665" s="123">
        <v>0</v>
      </c>
      <c r="AM665" s="123">
        <v>0</v>
      </c>
      <c r="AN665" s="123">
        <v>0</v>
      </c>
      <c r="AO665" s="123">
        <v>0</v>
      </c>
      <c r="AP665" s="123">
        <v>0</v>
      </c>
      <c r="AQ665" s="123">
        <v>0</v>
      </c>
      <c r="AR665" s="123">
        <v>0</v>
      </c>
      <c r="AS665" s="123">
        <v>0</v>
      </c>
      <c r="AT665" s="123">
        <v>0</v>
      </c>
      <c r="AU665" s="123">
        <v>0</v>
      </c>
      <c r="AV665" s="123">
        <v>0</v>
      </c>
      <c r="AW665" s="123">
        <v>0</v>
      </c>
      <c r="AX665" s="123">
        <v>0</v>
      </c>
      <c r="AY665" s="123">
        <v>0</v>
      </c>
      <c r="AZ665" s="123">
        <v>0</v>
      </c>
      <c r="BA665" s="123">
        <v>0</v>
      </c>
      <c r="BB665" s="123">
        <v>0</v>
      </c>
      <c r="BC665" s="123">
        <v>0</v>
      </c>
      <c r="BD665" s="123">
        <v>0</v>
      </c>
      <c r="BE665" s="123">
        <v>0</v>
      </c>
      <c r="BF665" s="123">
        <v>0</v>
      </c>
      <c r="BG665" s="123">
        <v>0</v>
      </c>
      <c r="BH665" s="123">
        <v>0</v>
      </c>
      <c r="BI665" s="49"/>
      <c r="BJ665" s="166"/>
      <c r="BK665" s="166"/>
      <c r="BL665" s="166"/>
      <c r="BM665" s="149">
        <v>0</v>
      </c>
    </row>
    <row r="666" spans="2:65" ht="18" hidden="1" customHeight="1" outlineLevel="2">
      <c r="B666" s="158" t="s">
        <v>953</v>
      </c>
      <c r="C666" s="158"/>
      <c r="D666" s="158"/>
      <c r="E666" s="159" t="s">
        <v>961</v>
      </c>
      <c r="F666" s="158"/>
      <c r="G666" s="160"/>
      <c r="H666" s="160">
        <v>28149</v>
      </c>
      <c r="I666" s="160"/>
      <c r="J666" s="160">
        <v>28149</v>
      </c>
      <c r="K666" s="168"/>
      <c r="L666" s="161"/>
      <c r="M666" s="160"/>
      <c r="N666" s="160">
        <v>28128</v>
      </c>
      <c r="O666" s="160"/>
      <c r="P666" s="160">
        <v>28128</v>
      </c>
      <c r="Q666" s="168"/>
      <c r="R666" s="161"/>
      <c r="S666" s="160">
        <v>0</v>
      </c>
      <c r="T666" s="160">
        <v>0</v>
      </c>
      <c r="U666" s="160">
        <v>0</v>
      </c>
      <c r="V666" s="160">
        <v>9842</v>
      </c>
      <c r="W666" s="160">
        <v>0</v>
      </c>
      <c r="X666" s="160">
        <v>51</v>
      </c>
      <c r="Y666" s="160">
        <v>9738</v>
      </c>
      <c r="Z666" s="160">
        <v>0</v>
      </c>
      <c r="AA666" s="160">
        <v>0</v>
      </c>
      <c r="AB666" s="160">
        <v>0</v>
      </c>
      <c r="AC666" s="160">
        <v>89</v>
      </c>
      <c r="AD666" s="160">
        <v>0</v>
      </c>
      <c r="AE666" s="160">
        <v>0</v>
      </c>
      <c r="AF666" s="160">
        <v>1105</v>
      </c>
      <c r="AG666" s="160">
        <v>160</v>
      </c>
      <c r="AH666" s="160">
        <v>0</v>
      </c>
      <c r="AI666" s="160">
        <v>1533</v>
      </c>
      <c r="AJ666" s="160">
        <v>957</v>
      </c>
      <c r="AK666" s="160">
        <v>0</v>
      </c>
      <c r="AL666" s="160">
        <v>0</v>
      </c>
      <c r="AM666" s="160">
        <v>340</v>
      </c>
      <c r="AN666" s="160">
        <v>0</v>
      </c>
      <c r="AO666" s="160">
        <v>0</v>
      </c>
      <c r="AP666" s="160">
        <v>607</v>
      </c>
      <c r="AQ666" s="160">
        <v>1184</v>
      </c>
      <c r="AR666" s="160">
        <v>569</v>
      </c>
      <c r="AS666" s="160">
        <v>0</v>
      </c>
      <c r="AT666" s="160">
        <v>0</v>
      </c>
      <c r="AU666" s="160">
        <v>0</v>
      </c>
      <c r="AV666" s="160">
        <v>1088</v>
      </c>
      <c r="AW666" s="160">
        <v>0</v>
      </c>
      <c r="AX666" s="160">
        <v>0</v>
      </c>
      <c r="AY666" s="160">
        <v>0</v>
      </c>
      <c r="AZ666" s="160">
        <v>229</v>
      </c>
      <c r="BA666" s="160">
        <v>205</v>
      </c>
      <c r="BB666" s="160">
        <v>0</v>
      </c>
      <c r="BC666" s="160">
        <v>0</v>
      </c>
      <c r="BD666" s="160">
        <v>0</v>
      </c>
      <c r="BE666" s="160">
        <v>431</v>
      </c>
      <c r="BF666" s="160">
        <v>0</v>
      </c>
      <c r="BG666" s="160">
        <v>0</v>
      </c>
      <c r="BH666" s="160">
        <v>21</v>
      </c>
      <c r="BI666" s="160"/>
      <c r="BJ666" s="161"/>
      <c r="BK666" s="160"/>
      <c r="BL666" s="161"/>
      <c r="BM666" s="149">
        <v>0</v>
      </c>
    </row>
    <row r="667" spans="2:65" ht="18" hidden="1" customHeight="1" outlineLevel="3">
      <c r="B667" s="166" t="s">
        <v>953</v>
      </c>
      <c r="C667" s="166" t="s">
        <v>1238</v>
      </c>
      <c r="D667" s="166" t="s">
        <v>563</v>
      </c>
      <c r="E667" s="167" t="s">
        <v>584</v>
      </c>
      <c r="F667" s="166" t="s">
        <v>962</v>
      </c>
      <c r="G667" s="49"/>
      <c r="H667" s="55">
        <v>0</v>
      </c>
      <c r="I667" s="55"/>
      <c r="J667" s="50">
        <v>0</v>
      </c>
      <c r="K667" s="49"/>
      <c r="L667" s="152"/>
      <c r="M667" s="55"/>
      <c r="N667" s="49">
        <v>0</v>
      </c>
      <c r="O667" s="50"/>
      <c r="P667" s="50">
        <v>0</v>
      </c>
      <c r="Q667" s="49"/>
      <c r="R667" s="152"/>
      <c r="S667" s="123">
        <v>0</v>
      </c>
      <c r="T667" s="123">
        <v>0</v>
      </c>
      <c r="U667" s="123">
        <v>0</v>
      </c>
      <c r="V667" s="123">
        <v>0</v>
      </c>
      <c r="W667" s="123">
        <v>0</v>
      </c>
      <c r="X667" s="123">
        <v>0</v>
      </c>
      <c r="Y667" s="123">
        <v>0</v>
      </c>
      <c r="Z667" s="123">
        <v>0</v>
      </c>
      <c r="AA667" s="123">
        <v>0</v>
      </c>
      <c r="AB667" s="123">
        <v>0</v>
      </c>
      <c r="AC667" s="123">
        <v>0</v>
      </c>
      <c r="AD667" s="123">
        <v>0</v>
      </c>
      <c r="AE667" s="123">
        <v>0</v>
      </c>
      <c r="AF667" s="123">
        <v>0</v>
      </c>
      <c r="AG667" s="123">
        <v>0</v>
      </c>
      <c r="AH667" s="123">
        <v>0</v>
      </c>
      <c r="AI667" s="123">
        <v>0</v>
      </c>
      <c r="AJ667" s="123">
        <v>0</v>
      </c>
      <c r="AK667" s="123">
        <v>0</v>
      </c>
      <c r="AL667" s="123">
        <v>0</v>
      </c>
      <c r="AM667" s="123">
        <v>0</v>
      </c>
      <c r="AN667" s="123">
        <v>0</v>
      </c>
      <c r="AO667" s="123">
        <v>0</v>
      </c>
      <c r="AP667" s="123">
        <v>0</v>
      </c>
      <c r="AQ667" s="123">
        <v>0</v>
      </c>
      <c r="AR667" s="123">
        <v>0</v>
      </c>
      <c r="AS667" s="123">
        <v>0</v>
      </c>
      <c r="AT667" s="123">
        <v>0</v>
      </c>
      <c r="AU667" s="123">
        <v>0</v>
      </c>
      <c r="AV667" s="123">
        <v>0</v>
      </c>
      <c r="AW667" s="123">
        <v>0</v>
      </c>
      <c r="AX667" s="123">
        <v>0</v>
      </c>
      <c r="AY667" s="123">
        <v>0</v>
      </c>
      <c r="AZ667" s="123">
        <v>0</v>
      </c>
      <c r="BA667" s="123">
        <v>0</v>
      </c>
      <c r="BB667" s="123">
        <v>0</v>
      </c>
      <c r="BC667" s="123">
        <v>0</v>
      </c>
      <c r="BD667" s="123">
        <v>0</v>
      </c>
      <c r="BE667" s="123">
        <v>0</v>
      </c>
      <c r="BF667" s="123">
        <v>0</v>
      </c>
      <c r="BG667" s="123">
        <v>0</v>
      </c>
      <c r="BH667" s="123">
        <v>0</v>
      </c>
      <c r="BI667" s="49"/>
      <c r="BJ667" s="166"/>
      <c r="BK667" s="166"/>
      <c r="BL667" s="166"/>
      <c r="BM667" s="149">
        <v>0</v>
      </c>
    </row>
    <row r="668" spans="2:65" ht="18" hidden="1" customHeight="1" outlineLevel="3">
      <c r="B668" s="166" t="s">
        <v>953</v>
      </c>
      <c r="C668" s="166" t="s">
        <v>1239</v>
      </c>
      <c r="D668" s="166" t="s">
        <v>613</v>
      </c>
      <c r="E668" s="167" t="s">
        <v>963</v>
      </c>
      <c r="F668" s="166" t="s">
        <v>964</v>
      </c>
      <c r="G668" s="49"/>
      <c r="H668" s="55">
        <v>0</v>
      </c>
      <c r="I668" s="55"/>
      <c r="J668" s="50">
        <v>0</v>
      </c>
      <c r="K668" s="49"/>
      <c r="L668" s="152"/>
      <c r="M668" s="55"/>
      <c r="N668" s="49">
        <v>0</v>
      </c>
      <c r="O668" s="50"/>
      <c r="P668" s="50">
        <v>0</v>
      </c>
      <c r="Q668" s="49"/>
      <c r="R668" s="152"/>
      <c r="S668" s="123">
        <v>0</v>
      </c>
      <c r="T668" s="123">
        <v>0</v>
      </c>
      <c r="U668" s="123">
        <v>0</v>
      </c>
      <c r="V668" s="123">
        <v>0</v>
      </c>
      <c r="W668" s="123">
        <v>0</v>
      </c>
      <c r="X668" s="123">
        <v>0</v>
      </c>
      <c r="Y668" s="123">
        <v>0</v>
      </c>
      <c r="Z668" s="123">
        <v>0</v>
      </c>
      <c r="AA668" s="123">
        <v>0</v>
      </c>
      <c r="AB668" s="123">
        <v>0</v>
      </c>
      <c r="AC668" s="123">
        <v>0</v>
      </c>
      <c r="AD668" s="123">
        <v>0</v>
      </c>
      <c r="AE668" s="123">
        <v>0</v>
      </c>
      <c r="AF668" s="123">
        <v>0</v>
      </c>
      <c r="AG668" s="123">
        <v>0</v>
      </c>
      <c r="AH668" s="123">
        <v>0</v>
      </c>
      <c r="AI668" s="123">
        <v>0</v>
      </c>
      <c r="AJ668" s="123">
        <v>0</v>
      </c>
      <c r="AK668" s="123">
        <v>0</v>
      </c>
      <c r="AL668" s="123">
        <v>0</v>
      </c>
      <c r="AM668" s="123">
        <v>0</v>
      </c>
      <c r="AN668" s="123">
        <v>0</v>
      </c>
      <c r="AO668" s="123">
        <v>0</v>
      </c>
      <c r="AP668" s="123">
        <v>0</v>
      </c>
      <c r="AQ668" s="123">
        <v>0</v>
      </c>
      <c r="AR668" s="123">
        <v>0</v>
      </c>
      <c r="AS668" s="123">
        <v>0</v>
      </c>
      <c r="AT668" s="123">
        <v>0</v>
      </c>
      <c r="AU668" s="123">
        <v>0</v>
      </c>
      <c r="AV668" s="123">
        <v>0</v>
      </c>
      <c r="AW668" s="123">
        <v>0</v>
      </c>
      <c r="AX668" s="123">
        <v>0</v>
      </c>
      <c r="AY668" s="123">
        <v>0</v>
      </c>
      <c r="AZ668" s="123">
        <v>0</v>
      </c>
      <c r="BA668" s="123">
        <v>0</v>
      </c>
      <c r="BB668" s="123">
        <v>0</v>
      </c>
      <c r="BC668" s="123">
        <v>0</v>
      </c>
      <c r="BD668" s="123">
        <v>0</v>
      </c>
      <c r="BE668" s="123">
        <v>0</v>
      </c>
      <c r="BF668" s="123">
        <v>0</v>
      </c>
      <c r="BG668" s="123">
        <v>0</v>
      </c>
      <c r="BH668" s="123">
        <v>0</v>
      </c>
      <c r="BI668" s="49"/>
      <c r="BJ668" s="166"/>
      <c r="BK668" s="166"/>
      <c r="BL668" s="166"/>
      <c r="BM668" s="149">
        <v>0</v>
      </c>
    </row>
    <row r="669" spans="2:65" ht="18" hidden="1" customHeight="1" outlineLevel="3">
      <c r="B669" s="166" t="s">
        <v>953</v>
      </c>
      <c r="C669" s="166" t="s">
        <v>304</v>
      </c>
      <c r="D669" s="166" t="s">
        <v>729</v>
      </c>
      <c r="E669" s="167" t="s">
        <v>730</v>
      </c>
      <c r="F669" s="166" t="s">
        <v>965</v>
      </c>
      <c r="G669" s="49"/>
      <c r="H669" s="55">
        <v>241</v>
      </c>
      <c r="I669" s="55"/>
      <c r="J669" s="50">
        <v>241</v>
      </c>
      <c r="K669" s="49"/>
      <c r="L669" s="152"/>
      <c r="M669" s="55"/>
      <c r="N669" s="49">
        <v>241</v>
      </c>
      <c r="O669" s="50"/>
      <c r="P669" s="50">
        <v>241</v>
      </c>
      <c r="Q669" s="49"/>
      <c r="R669" s="152"/>
      <c r="S669" s="123">
        <v>0</v>
      </c>
      <c r="T669" s="123">
        <v>0</v>
      </c>
      <c r="U669" s="123">
        <v>0</v>
      </c>
      <c r="V669" s="123">
        <v>100</v>
      </c>
      <c r="W669" s="123">
        <v>0</v>
      </c>
      <c r="X669" s="123">
        <v>6</v>
      </c>
      <c r="Y669" s="123">
        <v>100</v>
      </c>
      <c r="Z669" s="123">
        <v>0</v>
      </c>
      <c r="AA669" s="123">
        <v>0</v>
      </c>
      <c r="AB669" s="123">
        <v>0</v>
      </c>
      <c r="AC669" s="123">
        <v>0</v>
      </c>
      <c r="AD669" s="123">
        <v>0</v>
      </c>
      <c r="AE669" s="123">
        <v>5</v>
      </c>
      <c r="AF669" s="123">
        <v>0</v>
      </c>
      <c r="AG669" s="123">
        <v>0</v>
      </c>
      <c r="AH669" s="123">
        <v>0</v>
      </c>
      <c r="AI669" s="123">
        <v>5</v>
      </c>
      <c r="AJ669" s="123">
        <v>5</v>
      </c>
      <c r="AK669" s="123">
        <v>0</v>
      </c>
      <c r="AL669" s="123">
        <v>0</v>
      </c>
      <c r="AM669" s="123">
        <v>10</v>
      </c>
      <c r="AN669" s="123">
        <v>0</v>
      </c>
      <c r="AO669" s="123">
        <v>0</v>
      </c>
      <c r="AP669" s="123">
        <v>5</v>
      </c>
      <c r="AQ669" s="123">
        <v>0</v>
      </c>
      <c r="AR669" s="123">
        <v>0</v>
      </c>
      <c r="AS669" s="123">
        <v>0</v>
      </c>
      <c r="AT669" s="123">
        <v>0</v>
      </c>
      <c r="AU669" s="123">
        <v>0</v>
      </c>
      <c r="AV669" s="123">
        <v>5</v>
      </c>
      <c r="AW669" s="123">
        <v>0</v>
      </c>
      <c r="AX669" s="123">
        <v>0</v>
      </c>
      <c r="AY669" s="123">
        <v>0</v>
      </c>
      <c r="AZ669" s="123">
        <v>0</v>
      </c>
      <c r="BA669" s="123">
        <v>0</v>
      </c>
      <c r="BB669" s="123">
        <v>0</v>
      </c>
      <c r="BC669" s="123">
        <v>0</v>
      </c>
      <c r="BD669" s="123">
        <v>0</v>
      </c>
      <c r="BE669" s="123">
        <v>0</v>
      </c>
      <c r="BF669" s="123">
        <v>0</v>
      </c>
      <c r="BG669" s="123">
        <v>0</v>
      </c>
      <c r="BH669" s="123">
        <v>0</v>
      </c>
      <c r="BI669" s="49"/>
      <c r="BJ669" s="166"/>
      <c r="BK669" s="166"/>
      <c r="BL669" s="166"/>
      <c r="BM669" s="149">
        <v>0</v>
      </c>
    </row>
    <row r="670" spans="2:65" ht="18" hidden="1" customHeight="1" outlineLevel="3">
      <c r="B670" s="166" t="s">
        <v>953</v>
      </c>
      <c r="C670" s="166" t="s">
        <v>304</v>
      </c>
      <c r="D670" s="166" t="s">
        <v>731</v>
      </c>
      <c r="E670" s="167" t="s">
        <v>732</v>
      </c>
      <c r="F670" s="166" t="s">
        <v>966</v>
      </c>
      <c r="G670" s="49"/>
      <c r="H670" s="55">
        <v>241</v>
      </c>
      <c r="I670" s="55"/>
      <c r="J670" s="50">
        <v>241</v>
      </c>
      <c r="K670" s="49"/>
      <c r="L670" s="152"/>
      <c r="M670" s="55"/>
      <c r="N670" s="49">
        <v>241</v>
      </c>
      <c r="O670" s="50"/>
      <c r="P670" s="50">
        <v>241</v>
      </c>
      <c r="Q670" s="49"/>
      <c r="R670" s="152"/>
      <c r="S670" s="123">
        <v>0</v>
      </c>
      <c r="T670" s="123">
        <v>0</v>
      </c>
      <c r="U670" s="123">
        <v>0</v>
      </c>
      <c r="V670" s="123">
        <v>100</v>
      </c>
      <c r="W670" s="123">
        <v>0</v>
      </c>
      <c r="X670" s="123">
        <v>6</v>
      </c>
      <c r="Y670" s="123">
        <v>100</v>
      </c>
      <c r="Z670" s="123">
        <v>0</v>
      </c>
      <c r="AA670" s="123">
        <v>0</v>
      </c>
      <c r="AB670" s="123">
        <v>0</v>
      </c>
      <c r="AC670" s="123">
        <v>0</v>
      </c>
      <c r="AD670" s="123">
        <v>0</v>
      </c>
      <c r="AE670" s="123">
        <v>5</v>
      </c>
      <c r="AF670" s="123">
        <v>0</v>
      </c>
      <c r="AG670" s="123">
        <v>0</v>
      </c>
      <c r="AH670" s="123">
        <v>0</v>
      </c>
      <c r="AI670" s="123">
        <v>5</v>
      </c>
      <c r="AJ670" s="123">
        <v>5</v>
      </c>
      <c r="AK670" s="123">
        <v>0</v>
      </c>
      <c r="AL670" s="123">
        <v>0</v>
      </c>
      <c r="AM670" s="123">
        <v>10</v>
      </c>
      <c r="AN670" s="123">
        <v>0</v>
      </c>
      <c r="AO670" s="123">
        <v>0</v>
      </c>
      <c r="AP670" s="123">
        <v>5</v>
      </c>
      <c r="AQ670" s="123">
        <v>0</v>
      </c>
      <c r="AR670" s="123">
        <v>0</v>
      </c>
      <c r="AS670" s="123">
        <v>0</v>
      </c>
      <c r="AT670" s="123">
        <v>0</v>
      </c>
      <c r="AU670" s="123">
        <v>0</v>
      </c>
      <c r="AV670" s="123">
        <v>5</v>
      </c>
      <c r="AW670" s="123">
        <v>0</v>
      </c>
      <c r="AX670" s="123">
        <v>0</v>
      </c>
      <c r="AY670" s="123">
        <v>0</v>
      </c>
      <c r="AZ670" s="123">
        <v>0</v>
      </c>
      <c r="BA670" s="123">
        <v>0</v>
      </c>
      <c r="BB670" s="123">
        <v>0</v>
      </c>
      <c r="BC670" s="123">
        <v>0</v>
      </c>
      <c r="BD670" s="123">
        <v>0</v>
      </c>
      <c r="BE670" s="123">
        <v>0</v>
      </c>
      <c r="BF670" s="123">
        <v>0</v>
      </c>
      <c r="BG670" s="123">
        <v>0</v>
      </c>
      <c r="BH670" s="123">
        <v>0</v>
      </c>
      <c r="BI670" s="49"/>
      <c r="BJ670" s="166"/>
      <c r="BK670" s="166"/>
      <c r="BL670" s="166"/>
      <c r="BM670" s="149">
        <v>0</v>
      </c>
    </row>
    <row r="671" spans="2:65" ht="18" hidden="1" customHeight="1" outlineLevel="3">
      <c r="B671" s="166" t="s">
        <v>953</v>
      </c>
      <c r="C671" s="166" t="s">
        <v>721</v>
      </c>
      <c r="D671" s="166" t="s">
        <v>733</v>
      </c>
      <c r="E671" s="167" t="s">
        <v>734</v>
      </c>
      <c r="F671" s="166" t="s">
        <v>967</v>
      </c>
      <c r="G671" s="49"/>
      <c r="H671" s="55">
        <v>228</v>
      </c>
      <c r="I671" s="55"/>
      <c r="J671" s="50">
        <v>228</v>
      </c>
      <c r="K671" s="49"/>
      <c r="L671" s="152"/>
      <c r="M671" s="55"/>
      <c r="N671" s="49">
        <v>228</v>
      </c>
      <c r="O671" s="50"/>
      <c r="P671" s="50">
        <v>228</v>
      </c>
      <c r="Q671" s="49"/>
      <c r="R671" s="152"/>
      <c r="S671" s="123">
        <v>0</v>
      </c>
      <c r="T671" s="123">
        <v>0</v>
      </c>
      <c r="U671" s="123">
        <v>0</v>
      </c>
      <c r="V671" s="123">
        <v>100</v>
      </c>
      <c r="W671" s="123">
        <v>0</v>
      </c>
      <c r="X671" s="123">
        <v>5</v>
      </c>
      <c r="Y671" s="123">
        <v>93</v>
      </c>
      <c r="Z671" s="123">
        <v>0</v>
      </c>
      <c r="AA671" s="123">
        <v>0</v>
      </c>
      <c r="AB671" s="123">
        <v>0</v>
      </c>
      <c r="AC671" s="123">
        <v>0</v>
      </c>
      <c r="AD671" s="123">
        <v>0</v>
      </c>
      <c r="AE671" s="123">
        <v>0</v>
      </c>
      <c r="AF671" s="123">
        <v>0</v>
      </c>
      <c r="AG671" s="123">
        <v>0</v>
      </c>
      <c r="AH671" s="123">
        <v>0</v>
      </c>
      <c r="AI671" s="123">
        <v>0</v>
      </c>
      <c r="AJ671" s="123">
        <v>5</v>
      </c>
      <c r="AK671" s="123">
        <v>0</v>
      </c>
      <c r="AL671" s="123">
        <v>0</v>
      </c>
      <c r="AM671" s="123">
        <v>10</v>
      </c>
      <c r="AN671" s="123">
        <v>0</v>
      </c>
      <c r="AO671" s="123">
        <v>0</v>
      </c>
      <c r="AP671" s="123">
        <v>5</v>
      </c>
      <c r="AQ671" s="123">
        <v>0</v>
      </c>
      <c r="AR671" s="123">
        <v>0</v>
      </c>
      <c r="AS671" s="123">
        <v>0</v>
      </c>
      <c r="AT671" s="123">
        <v>0</v>
      </c>
      <c r="AU671" s="123">
        <v>0</v>
      </c>
      <c r="AV671" s="123">
        <v>5</v>
      </c>
      <c r="AW671" s="123">
        <v>0</v>
      </c>
      <c r="AX671" s="123">
        <v>0</v>
      </c>
      <c r="AY671" s="123">
        <v>0</v>
      </c>
      <c r="AZ671" s="123">
        <v>0</v>
      </c>
      <c r="BA671" s="123">
        <v>0</v>
      </c>
      <c r="BB671" s="123">
        <v>0</v>
      </c>
      <c r="BC671" s="123">
        <v>0</v>
      </c>
      <c r="BD671" s="123">
        <v>0</v>
      </c>
      <c r="BE671" s="123">
        <v>5</v>
      </c>
      <c r="BF671" s="123">
        <v>0</v>
      </c>
      <c r="BG671" s="123">
        <v>0</v>
      </c>
      <c r="BH671" s="123">
        <v>0</v>
      </c>
      <c r="BI671" s="49"/>
      <c r="BJ671" s="166"/>
      <c r="BK671" s="166"/>
      <c r="BL671" s="166"/>
      <c r="BM671" s="149">
        <v>0</v>
      </c>
    </row>
    <row r="672" spans="2:65" ht="18" hidden="1" customHeight="1" outlineLevel="3">
      <c r="B672" s="166" t="s">
        <v>953</v>
      </c>
      <c r="C672" s="166" t="s">
        <v>124</v>
      </c>
      <c r="D672" s="166" t="s">
        <v>735</v>
      </c>
      <c r="E672" s="167" t="s">
        <v>736</v>
      </c>
      <c r="F672" s="166" t="s">
        <v>968</v>
      </c>
      <c r="G672" s="49"/>
      <c r="H672" s="55">
        <v>247</v>
      </c>
      <c r="I672" s="55"/>
      <c r="J672" s="50">
        <v>247</v>
      </c>
      <c r="K672" s="49"/>
      <c r="L672" s="152"/>
      <c r="M672" s="55"/>
      <c r="N672" s="49">
        <v>247</v>
      </c>
      <c r="O672" s="50"/>
      <c r="P672" s="50">
        <v>247</v>
      </c>
      <c r="Q672" s="49"/>
      <c r="R672" s="152"/>
      <c r="S672" s="123">
        <v>5</v>
      </c>
      <c r="T672" s="123">
        <v>0</v>
      </c>
      <c r="U672" s="123">
        <v>0</v>
      </c>
      <c r="V672" s="123">
        <v>20</v>
      </c>
      <c r="W672" s="123">
        <v>0</v>
      </c>
      <c r="X672" s="123">
        <v>5</v>
      </c>
      <c r="Y672" s="123">
        <v>87</v>
      </c>
      <c r="Z672" s="123">
        <v>0</v>
      </c>
      <c r="AA672" s="123">
        <v>0</v>
      </c>
      <c r="AB672" s="123">
        <v>0</v>
      </c>
      <c r="AC672" s="123">
        <v>0</v>
      </c>
      <c r="AD672" s="123">
        <v>0</v>
      </c>
      <c r="AE672" s="123">
        <v>0</v>
      </c>
      <c r="AF672" s="123">
        <v>0</v>
      </c>
      <c r="AG672" s="123">
        <v>0</v>
      </c>
      <c r="AH672" s="123">
        <v>0</v>
      </c>
      <c r="AI672" s="123">
        <v>10</v>
      </c>
      <c r="AJ672" s="123">
        <v>50</v>
      </c>
      <c r="AK672" s="123">
        <v>0</v>
      </c>
      <c r="AL672" s="123">
        <v>0</v>
      </c>
      <c r="AM672" s="123">
        <v>20</v>
      </c>
      <c r="AN672" s="123">
        <v>0</v>
      </c>
      <c r="AO672" s="123">
        <v>0</v>
      </c>
      <c r="AP672" s="123">
        <v>5</v>
      </c>
      <c r="AQ672" s="123">
        <v>30</v>
      </c>
      <c r="AR672" s="123">
        <v>0</v>
      </c>
      <c r="AS672" s="123">
        <v>0</v>
      </c>
      <c r="AT672" s="123">
        <v>0</v>
      </c>
      <c r="AU672" s="123">
        <v>0</v>
      </c>
      <c r="AV672" s="123">
        <v>15</v>
      </c>
      <c r="AW672" s="123">
        <v>0</v>
      </c>
      <c r="AX672" s="123">
        <v>0</v>
      </c>
      <c r="AY672" s="123">
        <v>0</v>
      </c>
      <c r="AZ672" s="123">
        <v>0</v>
      </c>
      <c r="BA672" s="123">
        <v>0</v>
      </c>
      <c r="BB672" s="123">
        <v>0</v>
      </c>
      <c r="BC672" s="123">
        <v>0</v>
      </c>
      <c r="BD672" s="123">
        <v>0</v>
      </c>
      <c r="BE672" s="123">
        <v>0</v>
      </c>
      <c r="BF672" s="123">
        <v>0</v>
      </c>
      <c r="BG672" s="123">
        <v>0</v>
      </c>
      <c r="BH672" s="123">
        <v>0</v>
      </c>
      <c r="BI672" s="49"/>
      <c r="BJ672" s="166"/>
      <c r="BK672" s="166"/>
      <c r="BL672" s="166"/>
      <c r="BM672" s="149">
        <v>0</v>
      </c>
    </row>
    <row r="673" spans="2:65" ht="18" hidden="1" customHeight="1" outlineLevel="3">
      <c r="B673" s="166" t="s">
        <v>953</v>
      </c>
      <c r="C673" s="166" t="s">
        <v>721</v>
      </c>
      <c r="D673" s="166" t="s">
        <v>728</v>
      </c>
      <c r="E673" s="167" t="s">
        <v>750</v>
      </c>
      <c r="F673" s="166" t="s">
        <v>969</v>
      </c>
      <c r="G673" s="49"/>
      <c r="H673" s="55">
        <v>228</v>
      </c>
      <c r="I673" s="55"/>
      <c r="J673" s="50">
        <v>228</v>
      </c>
      <c r="K673" s="49"/>
      <c r="L673" s="152"/>
      <c r="M673" s="55"/>
      <c r="N673" s="49">
        <v>228</v>
      </c>
      <c r="O673" s="50"/>
      <c r="P673" s="50">
        <v>228</v>
      </c>
      <c r="Q673" s="49"/>
      <c r="R673" s="152"/>
      <c r="S673" s="123">
        <v>0</v>
      </c>
      <c r="T673" s="123">
        <v>0</v>
      </c>
      <c r="U673" s="123">
        <v>0</v>
      </c>
      <c r="V673" s="123">
        <v>100</v>
      </c>
      <c r="W673" s="123">
        <v>0</v>
      </c>
      <c r="X673" s="123">
        <v>5</v>
      </c>
      <c r="Y673" s="123">
        <v>93</v>
      </c>
      <c r="Z673" s="123">
        <v>0</v>
      </c>
      <c r="AA673" s="123">
        <v>0</v>
      </c>
      <c r="AB673" s="123">
        <v>0</v>
      </c>
      <c r="AC673" s="123">
        <v>0</v>
      </c>
      <c r="AD673" s="123">
        <v>0</v>
      </c>
      <c r="AE673" s="123">
        <v>0</v>
      </c>
      <c r="AF673" s="123">
        <v>0</v>
      </c>
      <c r="AG673" s="123">
        <v>0</v>
      </c>
      <c r="AH673" s="123">
        <v>0</v>
      </c>
      <c r="AI673" s="123">
        <v>0</v>
      </c>
      <c r="AJ673" s="123">
        <v>5</v>
      </c>
      <c r="AK673" s="123">
        <v>0</v>
      </c>
      <c r="AL673" s="123">
        <v>0</v>
      </c>
      <c r="AM673" s="123">
        <v>10</v>
      </c>
      <c r="AN673" s="123">
        <v>0</v>
      </c>
      <c r="AO673" s="123">
        <v>0</v>
      </c>
      <c r="AP673" s="123">
        <v>5</v>
      </c>
      <c r="AQ673" s="123">
        <v>0</v>
      </c>
      <c r="AR673" s="123">
        <v>0</v>
      </c>
      <c r="AS673" s="123">
        <v>0</v>
      </c>
      <c r="AT673" s="123">
        <v>0</v>
      </c>
      <c r="AU673" s="123">
        <v>0</v>
      </c>
      <c r="AV673" s="123">
        <v>5</v>
      </c>
      <c r="AW673" s="123">
        <v>0</v>
      </c>
      <c r="AX673" s="123">
        <v>0</v>
      </c>
      <c r="AY673" s="123">
        <v>0</v>
      </c>
      <c r="AZ673" s="123">
        <v>0</v>
      </c>
      <c r="BA673" s="123">
        <v>0</v>
      </c>
      <c r="BB673" s="123">
        <v>0</v>
      </c>
      <c r="BC673" s="123">
        <v>0</v>
      </c>
      <c r="BD673" s="123">
        <v>0</v>
      </c>
      <c r="BE673" s="123">
        <v>5</v>
      </c>
      <c r="BF673" s="123">
        <v>0</v>
      </c>
      <c r="BG673" s="123">
        <v>0</v>
      </c>
      <c r="BH673" s="123">
        <v>0</v>
      </c>
      <c r="BI673" s="49"/>
      <c r="BJ673" s="166"/>
      <c r="BK673" s="166"/>
      <c r="BL673" s="166"/>
      <c r="BM673" s="149">
        <v>0</v>
      </c>
    </row>
    <row r="674" spans="2:65" ht="18" hidden="1" customHeight="1" outlineLevel="3">
      <c r="B674" s="166" t="s">
        <v>953</v>
      </c>
      <c r="C674" s="166" t="s">
        <v>721</v>
      </c>
      <c r="D674" s="166" t="s">
        <v>1183</v>
      </c>
      <c r="E674" s="167" t="s">
        <v>1184</v>
      </c>
      <c r="F674" s="166"/>
      <c r="G674" s="49"/>
      <c r="H674" s="55">
        <v>228</v>
      </c>
      <c r="I674" s="55"/>
      <c r="J674" s="50">
        <v>228</v>
      </c>
      <c r="K674" s="49"/>
      <c r="L674" s="152"/>
      <c r="M674" s="55"/>
      <c r="N674" s="49">
        <v>228</v>
      </c>
      <c r="O674" s="50"/>
      <c r="P674" s="50">
        <v>228</v>
      </c>
      <c r="Q674" s="49"/>
      <c r="R674" s="152"/>
      <c r="S674" s="123">
        <v>0</v>
      </c>
      <c r="T674" s="123">
        <v>0</v>
      </c>
      <c r="U674" s="123">
        <v>0</v>
      </c>
      <c r="V674" s="123">
        <v>100</v>
      </c>
      <c r="W674" s="123">
        <v>0</v>
      </c>
      <c r="X674" s="123">
        <v>5</v>
      </c>
      <c r="Y674" s="123">
        <v>93</v>
      </c>
      <c r="Z674" s="123">
        <v>0</v>
      </c>
      <c r="AA674" s="123">
        <v>0</v>
      </c>
      <c r="AB674" s="123">
        <v>0</v>
      </c>
      <c r="AC674" s="123">
        <v>0</v>
      </c>
      <c r="AD674" s="123">
        <v>0</v>
      </c>
      <c r="AE674" s="123">
        <v>0</v>
      </c>
      <c r="AF674" s="123">
        <v>0</v>
      </c>
      <c r="AG674" s="123">
        <v>0</v>
      </c>
      <c r="AH674" s="123">
        <v>0</v>
      </c>
      <c r="AI674" s="123">
        <v>0</v>
      </c>
      <c r="AJ674" s="123">
        <v>5</v>
      </c>
      <c r="AK674" s="123">
        <v>0</v>
      </c>
      <c r="AL674" s="123">
        <v>0</v>
      </c>
      <c r="AM674" s="123">
        <v>10</v>
      </c>
      <c r="AN674" s="123">
        <v>0</v>
      </c>
      <c r="AO674" s="123">
        <v>0</v>
      </c>
      <c r="AP674" s="123">
        <v>5</v>
      </c>
      <c r="AQ674" s="123">
        <v>0</v>
      </c>
      <c r="AR674" s="123">
        <v>0</v>
      </c>
      <c r="AS674" s="123">
        <v>0</v>
      </c>
      <c r="AT674" s="123">
        <v>0</v>
      </c>
      <c r="AU674" s="123">
        <v>0</v>
      </c>
      <c r="AV674" s="123">
        <v>5</v>
      </c>
      <c r="AW674" s="123">
        <v>0</v>
      </c>
      <c r="AX674" s="123">
        <v>0</v>
      </c>
      <c r="AY674" s="123">
        <v>0</v>
      </c>
      <c r="AZ674" s="123">
        <v>0</v>
      </c>
      <c r="BA674" s="123">
        <v>0</v>
      </c>
      <c r="BB674" s="123">
        <v>0</v>
      </c>
      <c r="BC674" s="123">
        <v>0</v>
      </c>
      <c r="BD674" s="123">
        <v>0</v>
      </c>
      <c r="BE674" s="123">
        <v>5</v>
      </c>
      <c r="BF674" s="123">
        <v>0</v>
      </c>
      <c r="BG674" s="123">
        <v>0</v>
      </c>
      <c r="BH674" s="123">
        <v>0</v>
      </c>
      <c r="BI674" s="49"/>
      <c r="BJ674" s="166"/>
      <c r="BK674" s="166"/>
      <c r="BL674" s="166"/>
      <c r="BM674" s="149">
        <v>0</v>
      </c>
    </row>
    <row r="675" spans="2:65" ht="18" hidden="1" customHeight="1" outlineLevel="3">
      <c r="B675" s="166" t="s">
        <v>953</v>
      </c>
      <c r="C675" s="166" t="s">
        <v>1238</v>
      </c>
      <c r="D675" s="166" t="s">
        <v>1097</v>
      </c>
      <c r="E675" s="167" t="s">
        <v>1098</v>
      </c>
      <c r="F675" s="166"/>
      <c r="G675" s="49"/>
      <c r="H675" s="55">
        <v>0</v>
      </c>
      <c r="I675" s="55"/>
      <c r="J675" s="50">
        <v>0</v>
      </c>
      <c r="K675" s="49"/>
      <c r="L675" s="152"/>
      <c r="M675" s="55"/>
      <c r="N675" s="49">
        <v>0</v>
      </c>
      <c r="O675" s="50"/>
      <c r="P675" s="50">
        <v>0</v>
      </c>
      <c r="Q675" s="49"/>
      <c r="R675" s="152"/>
      <c r="S675" s="123">
        <v>0</v>
      </c>
      <c r="T675" s="123">
        <v>0</v>
      </c>
      <c r="U675" s="123">
        <v>0</v>
      </c>
      <c r="V675" s="123">
        <v>0</v>
      </c>
      <c r="W675" s="123">
        <v>0</v>
      </c>
      <c r="X675" s="123">
        <v>0</v>
      </c>
      <c r="Y675" s="123">
        <v>0</v>
      </c>
      <c r="Z675" s="123">
        <v>0</v>
      </c>
      <c r="AA675" s="123">
        <v>0</v>
      </c>
      <c r="AB675" s="123">
        <v>0</v>
      </c>
      <c r="AC675" s="123">
        <v>0</v>
      </c>
      <c r="AD675" s="123">
        <v>0</v>
      </c>
      <c r="AE675" s="123">
        <v>0</v>
      </c>
      <c r="AF675" s="123">
        <v>0</v>
      </c>
      <c r="AG675" s="123">
        <v>0</v>
      </c>
      <c r="AH675" s="123">
        <v>0</v>
      </c>
      <c r="AI675" s="123">
        <v>0</v>
      </c>
      <c r="AJ675" s="123">
        <v>0</v>
      </c>
      <c r="AK675" s="123">
        <v>0</v>
      </c>
      <c r="AL675" s="123">
        <v>0</v>
      </c>
      <c r="AM675" s="123">
        <v>0</v>
      </c>
      <c r="AN675" s="123">
        <v>0</v>
      </c>
      <c r="AO675" s="123">
        <v>0</v>
      </c>
      <c r="AP675" s="123">
        <v>0</v>
      </c>
      <c r="AQ675" s="123">
        <v>0</v>
      </c>
      <c r="AR675" s="123">
        <v>0</v>
      </c>
      <c r="AS675" s="123">
        <v>0</v>
      </c>
      <c r="AT675" s="123">
        <v>0</v>
      </c>
      <c r="AU675" s="123">
        <v>0</v>
      </c>
      <c r="AV675" s="123">
        <v>0</v>
      </c>
      <c r="AW675" s="123">
        <v>0</v>
      </c>
      <c r="AX675" s="123">
        <v>0</v>
      </c>
      <c r="AY675" s="123">
        <v>0</v>
      </c>
      <c r="AZ675" s="123">
        <v>0</v>
      </c>
      <c r="BA675" s="123">
        <v>0</v>
      </c>
      <c r="BB675" s="123">
        <v>0</v>
      </c>
      <c r="BC675" s="123">
        <v>0</v>
      </c>
      <c r="BD675" s="123">
        <v>0</v>
      </c>
      <c r="BE675" s="123">
        <v>0</v>
      </c>
      <c r="BF675" s="123">
        <v>0</v>
      </c>
      <c r="BG675" s="123">
        <v>0</v>
      </c>
      <c r="BH675" s="123">
        <v>0</v>
      </c>
      <c r="BI675" s="49"/>
      <c r="BJ675" s="166"/>
      <c r="BK675" s="166"/>
      <c r="BL675" s="166"/>
      <c r="BM675" s="149">
        <v>0</v>
      </c>
    </row>
    <row r="676" spans="2:65" ht="18" hidden="1" customHeight="1" outlineLevel="3">
      <c r="B676" s="166" t="s">
        <v>953</v>
      </c>
      <c r="C676" s="166" t="s">
        <v>1239</v>
      </c>
      <c r="D676" s="166" t="s">
        <v>1185</v>
      </c>
      <c r="E676" s="167" t="s">
        <v>1186</v>
      </c>
      <c r="F676" s="166"/>
      <c r="G676" s="49"/>
      <c r="H676" s="55">
        <v>0</v>
      </c>
      <c r="I676" s="55"/>
      <c r="J676" s="50">
        <v>0</v>
      </c>
      <c r="K676" s="49"/>
      <c r="L676" s="152"/>
      <c r="M676" s="55"/>
      <c r="N676" s="49">
        <v>0</v>
      </c>
      <c r="O676" s="50"/>
      <c r="P676" s="50">
        <v>0</v>
      </c>
      <c r="Q676" s="49"/>
      <c r="R676" s="152"/>
      <c r="S676" s="123">
        <v>0</v>
      </c>
      <c r="T676" s="123">
        <v>0</v>
      </c>
      <c r="U676" s="123">
        <v>0</v>
      </c>
      <c r="V676" s="123">
        <v>0</v>
      </c>
      <c r="W676" s="123">
        <v>0</v>
      </c>
      <c r="X676" s="123">
        <v>0</v>
      </c>
      <c r="Y676" s="123">
        <v>0</v>
      </c>
      <c r="Z676" s="123">
        <v>0</v>
      </c>
      <c r="AA676" s="123">
        <v>0</v>
      </c>
      <c r="AB676" s="123">
        <v>0</v>
      </c>
      <c r="AC676" s="123">
        <v>0</v>
      </c>
      <c r="AD676" s="123">
        <v>0</v>
      </c>
      <c r="AE676" s="123">
        <v>0</v>
      </c>
      <c r="AF676" s="123">
        <v>0</v>
      </c>
      <c r="AG676" s="123">
        <v>0</v>
      </c>
      <c r="AH676" s="123">
        <v>0</v>
      </c>
      <c r="AI676" s="123">
        <v>0</v>
      </c>
      <c r="AJ676" s="123">
        <v>0</v>
      </c>
      <c r="AK676" s="123">
        <v>0</v>
      </c>
      <c r="AL676" s="123">
        <v>0</v>
      </c>
      <c r="AM676" s="123">
        <v>0</v>
      </c>
      <c r="AN676" s="123">
        <v>0</v>
      </c>
      <c r="AO676" s="123">
        <v>0</v>
      </c>
      <c r="AP676" s="123">
        <v>0</v>
      </c>
      <c r="AQ676" s="123">
        <v>0</v>
      </c>
      <c r="AR676" s="123">
        <v>0</v>
      </c>
      <c r="AS676" s="123">
        <v>0</v>
      </c>
      <c r="AT676" s="123">
        <v>0</v>
      </c>
      <c r="AU676" s="123">
        <v>0</v>
      </c>
      <c r="AV676" s="123">
        <v>0</v>
      </c>
      <c r="AW676" s="123">
        <v>0</v>
      </c>
      <c r="AX676" s="123">
        <v>0</v>
      </c>
      <c r="AY676" s="123">
        <v>0</v>
      </c>
      <c r="AZ676" s="123">
        <v>0</v>
      </c>
      <c r="BA676" s="123">
        <v>0</v>
      </c>
      <c r="BB676" s="123">
        <v>0</v>
      </c>
      <c r="BC676" s="123">
        <v>0</v>
      </c>
      <c r="BD676" s="123">
        <v>0</v>
      </c>
      <c r="BE676" s="123">
        <v>0</v>
      </c>
      <c r="BF676" s="123">
        <v>0</v>
      </c>
      <c r="BG676" s="123">
        <v>0</v>
      </c>
      <c r="BH676" s="123">
        <v>0</v>
      </c>
      <c r="BI676" s="49"/>
      <c r="BJ676" s="166"/>
      <c r="BK676" s="166"/>
      <c r="BL676" s="166"/>
      <c r="BM676" s="149">
        <v>0</v>
      </c>
    </row>
    <row r="677" spans="2:65" ht="18" hidden="1" customHeight="1" outlineLevel="2">
      <c r="B677" s="158" t="s">
        <v>953</v>
      </c>
      <c r="C677" s="158"/>
      <c r="D677" s="158"/>
      <c r="E677" s="159" t="s">
        <v>970</v>
      </c>
      <c r="F677" s="158"/>
      <c r="G677" s="160"/>
      <c r="H677" s="160">
        <v>1413</v>
      </c>
      <c r="I677" s="160"/>
      <c r="J677" s="160">
        <v>1413</v>
      </c>
      <c r="K677" s="168"/>
      <c r="L677" s="161"/>
      <c r="M677" s="160"/>
      <c r="N677" s="160">
        <v>1413</v>
      </c>
      <c r="O677" s="160"/>
      <c r="P677" s="160">
        <v>1413</v>
      </c>
      <c r="Q677" s="168"/>
      <c r="R677" s="161"/>
      <c r="S677" s="160">
        <v>5</v>
      </c>
      <c r="T677" s="160">
        <v>0</v>
      </c>
      <c r="U677" s="160">
        <v>0</v>
      </c>
      <c r="V677" s="160">
        <v>520</v>
      </c>
      <c r="W677" s="160">
        <v>0</v>
      </c>
      <c r="X677" s="160">
        <v>32</v>
      </c>
      <c r="Y677" s="160">
        <v>566</v>
      </c>
      <c r="Z677" s="160">
        <v>0</v>
      </c>
      <c r="AA677" s="160">
        <v>0</v>
      </c>
      <c r="AB677" s="160">
        <v>0</v>
      </c>
      <c r="AC677" s="160">
        <v>0</v>
      </c>
      <c r="AD677" s="160">
        <v>0</v>
      </c>
      <c r="AE677" s="160">
        <v>10</v>
      </c>
      <c r="AF677" s="160">
        <v>0</v>
      </c>
      <c r="AG677" s="160">
        <v>0</v>
      </c>
      <c r="AH677" s="160">
        <v>0</v>
      </c>
      <c r="AI677" s="160">
        <v>20</v>
      </c>
      <c r="AJ677" s="160">
        <v>75</v>
      </c>
      <c r="AK677" s="160">
        <v>0</v>
      </c>
      <c r="AL677" s="160">
        <v>0</v>
      </c>
      <c r="AM677" s="160">
        <v>70</v>
      </c>
      <c r="AN677" s="160">
        <v>0</v>
      </c>
      <c r="AO677" s="160">
        <v>0</v>
      </c>
      <c r="AP677" s="160">
        <v>30</v>
      </c>
      <c r="AQ677" s="160">
        <v>30</v>
      </c>
      <c r="AR677" s="160">
        <v>0</v>
      </c>
      <c r="AS677" s="160">
        <v>0</v>
      </c>
      <c r="AT677" s="160">
        <v>0</v>
      </c>
      <c r="AU677" s="160">
        <v>0</v>
      </c>
      <c r="AV677" s="160">
        <v>40</v>
      </c>
      <c r="AW677" s="160">
        <v>0</v>
      </c>
      <c r="AX677" s="160">
        <v>0</v>
      </c>
      <c r="AY677" s="160">
        <v>0</v>
      </c>
      <c r="AZ677" s="160">
        <v>0</v>
      </c>
      <c r="BA677" s="160">
        <v>0</v>
      </c>
      <c r="BB677" s="160">
        <v>0</v>
      </c>
      <c r="BC677" s="160">
        <v>0</v>
      </c>
      <c r="BD677" s="160">
        <v>0</v>
      </c>
      <c r="BE677" s="160">
        <v>15</v>
      </c>
      <c r="BF677" s="160">
        <v>0</v>
      </c>
      <c r="BG677" s="160">
        <v>0</v>
      </c>
      <c r="BH677" s="160">
        <v>0</v>
      </c>
      <c r="BI677" s="160"/>
      <c r="BJ677" s="161"/>
      <c r="BK677" s="160"/>
      <c r="BL677" s="161"/>
      <c r="BM677" s="149">
        <v>0</v>
      </c>
    </row>
    <row r="678" spans="2:65" ht="18" customHeight="1" outlineLevel="1" collapsed="1">
      <c r="B678" s="153" t="s">
        <v>953</v>
      </c>
      <c r="C678" s="153"/>
      <c r="D678" s="153" t="s">
        <v>971</v>
      </c>
      <c r="E678" s="153"/>
      <c r="F678" s="153"/>
      <c r="G678" s="154">
        <v>0</v>
      </c>
      <c r="H678" s="154">
        <v>29562</v>
      </c>
      <c r="I678" s="154"/>
      <c r="J678" s="154">
        <v>29562</v>
      </c>
      <c r="K678" s="154"/>
      <c r="L678" s="156"/>
      <c r="M678" s="154"/>
      <c r="N678" s="154">
        <v>29541</v>
      </c>
      <c r="O678" s="154"/>
      <c r="P678" s="154">
        <v>29541</v>
      </c>
      <c r="Q678" s="154"/>
      <c r="R678" s="156"/>
      <c r="S678" s="154">
        <v>5</v>
      </c>
      <c r="T678" s="154">
        <v>0</v>
      </c>
      <c r="U678" s="154">
        <v>0</v>
      </c>
      <c r="V678" s="154">
        <v>10362</v>
      </c>
      <c r="W678" s="154">
        <v>0</v>
      </c>
      <c r="X678" s="154">
        <v>83</v>
      </c>
      <c r="Y678" s="154">
        <v>10304</v>
      </c>
      <c r="Z678" s="154">
        <v>0</v>
      </c>
      <c r="AA678" s="154">
        <v>0</v>
      </c>
      <c r="AB678" s="154">
        <v>0</v>
      </c>
      <c r="AC678" s="154">
        <v>89</v>
      </c>
      <c r="AD678" s="154">
        <v>0</v>
      </c>
      <c r="AE678" s="154">
        <v>10</v>
      </c>
      <c r="AF678" s="154">
        <v>1105</v>
      </c>
      <c r="AG678" s="154">
        <v>160</v>
      </c>
      <c r="AH678" s="154">
        <v>0</v>
      </c>
      <c r="AI678" s="154">
        <v>1553</v>
      </c>
      <c r="AJ678" s="154">
        <v>1032</v>
      </c>
      <c r="AK678" s="154">
        <v>0</v>
      </c>
      <c r="AL678" s="154">
        <v>0</v>
      </c>
      <c r="AM678" s="154">
        <v>410</v>
      </c>
      <c r="AN678" s="154">
        <v>0</v>
      </c>
      <c r="AO678" s="154">
        <v>0</v>
      </c>
      <c r="AP678" s="154">
        <v>637</v>
      </c>
      <c r="AQ678" s="154">
        <v>1214</v>
      </c>
      <c r="AR678" s="154">
        <v>569</v>
      </c>
      <c r="AS678" s="154">
        <v>0</v>
      </c>
      <c r="AT678" s="154">
        <v>0</v>
      </c>
      <c r="AU678" s="154">
        <v>0</v>
      </c>
      <c r="AV678" s="154">
        <v>1128</v>
      </c>
      <c r="AW678" s="154">
        <v>0</v>
      </c>
      <c r="AX678" s="154">
        <v>0</v>
      </c>
      <c r="AY678" s="154">
        <v>0</v>
      </c>
      <c r="AZ678" s="154">
        <v>229</v>
      </c>
      <c r="BA678" s="154">
        <v>205</v>
      </c>
      <c r="BB678" s="154">
        <v>0</v>
      </c>
      <c r="BC678" s="154">
        <v>0</v>
      </c>
      <c r="BD678" s="154">
        <v>0</v>
      </c>
      <c r="BE678" s="154">
        <v>446</v>
      </c>
      <c r="BF678" s="154">
        <v>0</v>
      </c>
      <c r="BG678" s="154">
        <v>0</v>
      </c>
      <c r="BH678" s="154">
        <v>21</v>
      </c>
      <c r="BI678" s="189"/>
      <c r="BJ678" s="190"/>
      <c r="BK678" s="189"/>
      <c r="BL678" s="190"/>
      <c r="BM678" s="149">
        <v>0</v>
      </c>
    </row>
    <row r="679" spans="2:65" ht="18" hidden="1" customHeight="1" outlineLevel="3">
      <c r="B679" s="150" t="s">
        <v>972</v>
      </c>
      <c r="C679" s="150" t="s">
        <v>329</v>
      </c>
      <c r="D679" s="150" t="s">
        <v>253</v>
      </c>
      <c r="E679" s="151" t="s">
        <v>214</v>
      </c>
      <c r="F679" s="150" t="s">
        <v>128</v>
      </c>
      <c r="G679" s="49"/>
      <c r="H679" s="55">
        <v>3283</v>
      </c>
      <c r="I679" s="55"/>
      <c r="J679" s="50">
        <v>3283</v>
      </c>
      <c r="K679" s="49"/>
      <c r="L679" s="152"/>
      <c r="M679" s="55"/>
      <c r="N679" s="49">
        <v>3283</v>
      </c>
      <c r="O679" s="50"/>
      <c r="P679" s="50">
        <v>3283</v>
      </c>
      <c r="Q679" s="49"/>
      <c r="R679" s="152"/>
      <c r="S679" s="123">
        <v>0</v>
      </c>
      <c r="T679" s="123">
        <v>0</v>
      </c>
      <c r="U679" s="123">
        <v>0</v>
      </c>
      <c r="V679" s="123">
        <v>1476</v>
      </c>
      <c r="W679" s="123">
        <v>0</v>
      </c>
      <c r="X679" s="123">
        <v>0</v>
      </c>
      <c r="Y679" s="123">
        <v>865</v>
      </c>
      <c r="Z679" s="123">
        <v>0</v>
      </c>
      <c r="AA679" s="123">
        <v>0</v>
      </c>
      <c r="AB679" s="123">
        <v>0</v>
      </c>
      <c r="AC679" s="123">
        <v>0</v>
      </c>
      <c r="AD679" s="123">
        <v>0</v>
      </c>
      <c r="AE679" s="123">
        <v>0</v>
      </c>
      <c r="AF679" s="123">
        <v>100</v>
      </c>
      <c r="AG679" s="123">
        <v>0</v>
      </c>
      <c r="AH679" s="123">
        <v>0</v>
      </c>
      <c r="AI679" s="123">
        <v>121</v>
      </c>
      <c r="AJ679" s="123">
        <v>50</v>
      </c>
      <c r="AK679" s="123">
        <v>0</v>
      </c>
      <c r="AL679" s="123">
        <v>0</v>
      </c>
      <c r="AM679" s="123">
        <v>114</v>
      </c>
      <c r="AN679" s="123">
        <v>0</v>
      </c>
      <c r="AO679" s="123">
        <v>0</v>
      </c>
      <c r="AP679" s="123">
        <v>230</v>
      </c>
      <c r="AQ679" s="123">
        <v>140</v>
      </c>
      <c r="AR679" s="123">
        <v>80</v>
      </c>
      <c r="AS679" s="123">
        <v>0</v>
      </c>
      <c r="AT679" s="123">
        <v>0</v>
      </c>
      <c r="AU679" s="123">
        <v>0</v>
      </c>
      <c r="AV679" s="123">
        <v>30</v>
      </c>
      <c r="AW679" s="123">
        <v>0</v>
      </c>
      <c r="AX679" s="123">
        <v>0</v>
      </c>
      <c r="AY679" s="123">
        <v>0</v>
      </c>
      <c r="AZ679" s="123">
        <v>26</v>
      </c>
      <c r="BA679" s="123">
        <v>24</v>
      </c>
      <c r="BB679" s="123">
        <v>0</v>
      </c>
      <c r="BC679" s="123">
        <v>0</v>
      </c>
      <c r="BD679" s="123">
        <v>0</v>
      </c>
      <c r="BE679" s="123">
        <v>27</v>
      </c>
      <c r="BF679" s="123">
        <v>0</v>
      </c>
      <c r="BG679" s="123">
        <v>0</v>
      </c>
      <c r="BH679" s="123">
        <v>0</v>
      </c>
      <c r="BI679" s="49"/>
      <c r="BJ679" s="152"/>
      <c r="BK679" s="49"/>
      <c r="BL679" s="152"/>
      <c r="BM679" s="149">
        <v>0</v>
      </c>
    </row>
    <row r="680" spans="2:65" ht="18" hidden="1" customHeight="1" outlineLevel="3">
      <c r="B680" s="166" t="s">
        <v>972</v>
      </c>
      <c r="C680" s="166" t="s">
        <v>305</v>
      </c>
      <c r="D680" s="166" t="s">
        <v>254</v>
      </c>
      <c r="E680" s="167" t="s">
        <v>64</v>
      </c>
      <c r="F680" s="166" t="s">
        <v>973</v>
      </c>
      <c r="G680" s="49"/>
      <c r="H680" s="55">
        <v>3147</v>
      </c>
      <c r="I680" s="55"/>
      <c r="J680" s="50">
        <v>3147</v>
      </c>
      <c r="K680" s="49"/>
      <c r="L680" s="152"/>
      <c r="M680" s="55"/>
      <c r="N680" s="49">
        <v>3147</v>
      </c>
      <c r="O680" s="50"/>
      <c r="P680" s="50">
        <v>3147</v>
      </c>
      <c r="Q680" s="49"/>
      <c r="R680" s="152"/>
      <c r="S680" s="123">
        <v>0</v>
      </c>
      <c r="T680" s="123">
        <v>0</v>
      </c>
      <c r="U680" s="123">
        <v>0</v>
      </c>
      <c r="V680" s="123">
        <v>948</v>
      </c>
      <c r="W680" s="123">
        <v>0</v>
      </c>
      <c r="X680" s="123">
        <v>20</v>
      </c>
      <c r="Y680" s="123">
        <v>1240</v>
      </c>
      <c r="Z680" s="123">
        <v>0</v>
      </c>
      <c r="AA680" s="123">
        <v>0</v>
      </c>
      <c r="AB680" s="123">
        <v>0</v>
      </c>
      <c r="AC680" s="123">
        <v>0</v>
      </c>
      <c r="AD680" s="123">
        <v>0</v>
      </c>
      <c r="AE680" s="123">
        <v>0</v>
      </c>
      <c r="AF680" s="123">
        <v>60</v>
      </c>
      <c r="AG680" s="123">
        <v>0</v>
      </c>
      <c r="AH680" s="123">
        <v>0</v>
      </c>
      <c r="AI680" s="123">
        <v>110</v>
      </c>
      <c r="AJ680" s="123">
        <v>20</v>
      </c>
      <c r="AK680" s="123">
        <v>0</v>
      </c>
      <c r="AL680" s="123">
        <v>0</v>
      </c>
      <c r="AM680" s="123">
        <v>42</v>
      </c>
      <c r="AN680" s="123">
        <v>0</v>
      </c>
      <c r="AO680" s="123">
        <v>0</v>
      </c>
      <c r="AP680" s="123">
        <v>0</v>
      </c>
      <c r="AQ680" s="123">
        <v>600</v>
      </c>
      <c r="AR680" s="123">
        <v>50</v>
      </c>
      <c r="AS680" s="123">
        <v>0</v>
      </c>
      <c r="AT680" s="123">
        <v>0</v>
      </c>
      <c r="AU680" s="123">
        <v>0</v>
      </c>
      <c r="AV680" s="123">
        <v>10</v>
      </c>
      <c r="AW680" s="123">
        <v>0</v>
      </c>
      <c r="AX680" s="123">
        <v>0</v>
      </c>
      <c r="AY680" s="123">
        <v>0</v>
      </c>
      <c r="AZ680" s="123">
        <v>22</v>
      </c>
      <c r="BA680" s="123">
        <v>0</v>
      </c>
      <c r="BB680" s="123">
        <v>0</v>
      </c>
      <c r="BC680" s="123">
        <v>0</v>
      </c>
      <c r="BD680" s="123">
        <v>0</v>
      </c>
      <c r="BE680" s="123">
        <v>25</v>
      </c>
      <c r="BF680" s="123">
        <v>0</v>
      </c>
      <c r="BG680" s="123">
        <v>0</v>
      </c>
      <c r="BH680" s="123">
        <v>0</v>
      </c>
      <c r="BI680" s="49"/>
      <c r="BJ680" s="166"/>
      <c r="BK680" s="166"/>
      <c r="BL680" s="166"/>
      <c r="BM680" s="149">
        <v>0</v>
      </c>
    </row>
    <row r="681" spans="2:65" ht="18" hidden="1" customHeight="1" outlineLevel="3">
      <c r="B681" s="166" t="s">
        <v>972</v>
      </c>
      <c r="C681" s="166" t="s">
        <v>305</v>
      </c>
      <c r="D681" s="166" t="s">
        <v>1286</v>
      </c>
      <c r="E681" s="167" t="s">
        <v>186</v>
      </c>
      <c r="F681" s="166" t="s">
        <v>129</v>
      </c>
      <c r="G681" s="49"/>
      <c r="H681" s="55">
        <v>2355</v>
      </c>
      <c r="I681" s="55"/>
      <c r="J681" s="50">
        <v>2355</v>
      </c>
      <c r="K681" s="49"/>
      <c r="L681" s="152"/>
      <c r="M681" s="55"/>
      <c r="N681" s="49">
        <v>2355</v>
      </c>
      <c r="O681" s="50"/>
      <c r="P681" s="50">
        <v>2355</v>
      </c>
      <c r="Q681" s="49"/>
      <c r="R681" s="152"/>
      <c r="S681" s="123">
        <v>0</v>
      </c>
      <c r="T681" s="123">
        <v>0</v>
      </c>
      <c r="U681" s="123">
        <v>0</v>
      </c>
      <c r="V681" s="123">
        <v>1350</v>
      </c>
      <c r="W681" s="123">
        <v>0</v>
      </c>
      <c r="X681" s="123">
        <v>0</v>
      </c>
      <c r="Y681" s="123">
        <v>450</v>
      </c>
      <c r="Z681" s="123">
        <v>0</v>
      </c>
      <c r="AA681" s="123">
        <v>0</v>
      </c>
      <c r="AB681" s="123">
        <v>0</v>
      </c>
      <c r="AC681" s="123">
        <v>0</v>
      </c>
      <c r="AD681" s="123">
        <v>0</v>
      </c>
      <c r="AE681" s="123">
        <v>0</v>
      </c>
      <c r="AF681" s="123">
        <v>100</v>
      </c>
      <c r="AG681" s="123">
        <v>0</v>
      </c>
      <c r="AH681" s="123">
        <v>0</v>
      </c>
      <c r="AI681" s="123">
        <v>250</v>
      </c>
      <c r="AJ681" s="123">
        <v>20</v>
      </c>
      <c r="AK681" s="123">
        <v>0</v>
      </c>
      <c r="AL681" s="123">
        <v>0</v>
      </c>
      <c r="AM681" s="123">
        <v>30</v>
      </c>
      <c r="AN681" s="123">
        <v>0</v>
      </c>
      <c r="AO681" s="123">
        <v>0</v>
      </c>
      <c r="AP681" s="123">
        <v>30</v>
      </c>
      <c r="AQ681" s="123">
        <v>0</v>
      </c>
      <c r="AR681" s="123">
        <v>50</v>
      </c>
      <c r="AS681" s="123">
        <v>0</v>
      </c>
      <c r="AT681" s="123">
        <v>0</v>
      </c>
      <c r="AU681" s="123">
        <v>0</v>
      </c>
      <c r="AV681" s="123">
        <v>23</v>
      </c>
      <c r="AW681" s="123">
        <v>0</v>
      </c>
      <c r="AX681" s="123">
        <v>0</v>
      </c>
      <c r="AY681" s="123">
        <v>0</v>
      </c>
      <c r="AZ681" s="123">
        <v>17</v>
      </c>
      <c r="BA681" s="123">
        <v>25</v>
      </c>
      <c r="BB681" s="123">
        <v>0</v>
      </c>
      <c r="BC681" s="123">
        <v>0</v>
      </c>
      <c r="BD681" s="123">
        <v>0</v>
      </c>
      <c r="BE681" s="123">
        <v>10</v>
      </c>
      <c r="BF681" s="123">
        <v>0</v>
      </c>
      <c r="BG681" s="123">
        <v>0</v>
      </c>
      <c r="BH681" s="123">
        <v>0</v>
      </c>
      <c r="BI681" s="49"/>
      <c r="BJ681" s="166"/>
      <c r="BK681" s="166"/>
      <c r="BL681" s="166"/>
      <c r="BM681" s="149">
        <v>0</v>
      </c>
    </row>
    <row r="682" spans="2:65" ht="18" hidden="1" customHeight="1" outlineLevel="3">
      <c r="B682" s="166" t="s">
        <v>972</v>
      </c>
      <c r="C682" s="166" t="s">
        <v>305</v>
      </c>
      <c r="D682" s="166" t="s">
        <v>255</v>
      </c>
      <c r="E682" s="167" t="s">
        <v>186</v>
      </c>
      <c r="F682" s="166" t="s">
        <v>129</v>
      </c>
      <c r="G682" s="49"/>
      <c r="H682" s="55">
        <v>0</v>
      </c>
      <c r="I682" s="55"/>
      <c r="J682" s="50">
        <v>0</v>
      </c>
      <c r="K682" s="49"/>
      <c r="L682" s="152"/>
      <c r="M682" s="55"/>
      <c r="N682" s="49">
        <v>0</v>
      </c>
      <c r="O682" s="50"/>
      <c r="P682" s="50">
        <v>0</v>
      </c>
      <c r="Q682" s="49"/>
      <c r="R682" s="152"/>
      <c r="S682" s="123">
        <v>0</v>
      </c>
      <c r="T682" s="123">
        <v>0</v>
      </c>
      <c r="U682" s="123">
        <v>0</v>
      </c>
      <c r="V682" s="123">
        <v>0</v>
      </c>
      <c r="W682" s="123">
        <v>0</v>
      </c>
      <c r="X682" s="123">
        <v>0</v>
      </c>
      <c r="Y682" s="123">
        <v>0</v>
      </c>
      <c r="Z682" s="123">
        <v>0</v>
      </c>
      <c r="AA682" s="123">
        <v>0</v>
      </c>
      <c r="AB682" s="123">
        <v>0</v>
      </c>
      <c r="AC682" s="123">
        <v>0</v>
      </c>
      <c r="AD682" s="123">
        <v>0</v>
      </c>
      <c r="AE682" s="123">
        <v>0</v>
      </c>
      <c r="AF682" s="123">
        <v>0</v>
      </c>
      <c r="AG682" s="123">
        <v>0</v>
      </c>
      <c r="AH682" s="123">
        <v>0</v>
      </c>
      <c r="AI682" s="123">
        <v>0</v>
      </c>
      <c r="AJ682" s="123">
        <v>0</v>
      </c>
      <c r="AK682" s="123">
        <v>0</v>
      </c>
      <c r="AL682" s="123">
        <v>0</v>
      </c>
      <c r="AM682" s="123">
        <v>0</v>
      </c>
      <c r="AN682" s="123">
        <v>0</v>
      </c>
      <c r="AO682" s="123">
        <v>0</v>
      </c>
      <c r="AP682" s="123">
        <v>0</v>
      </c>
      <c r="AQ682" s="123">
        <v>0</v>
      </c>
      <c r="AR682" s="123">
        <v>0</v>
      </c>
      <c r="AS682" s="123">
        <v>0</v>
      </c>
      <c r="AT682" s="123">
        <v>0</v>
      </c>
      <c r="AU682" s="123">
        <v>0</v>
      </c>
      <c r="AV682" s="123">
        <v>0</v>
      </c>
      <c r="AW682" s="123">
        <v>0</v>
      </c>
      <c r="AX682" s="123">
        <v>0</v>
      </c>
      <c r="AY682" s="123">
        <v>0</v>
      </c>
      <c r="AZ682" s="123">
        <v>0</v>
      </c>
      <c r="BA682" s="123">
        <v>0</v>
      </c>
      <c r="BB682" s="123">
        <v>0</v>
      </c>
      <c r="BC682" s="123">
        <v>0</v>
      </c>
      <c r="BD682" s="123">
        <v>0</v>
      </c>
      <c r="BE682" s="123">
        <v>0</v>
      </c>
      <c r="BF682" s="123">
        <v>0</v>
      </c>
      <c r="BG682" s="123">
        <v>0</v>
      </c>
      <c r="BH682" s="123">
        <v>0</v>
      </c>
      <c r="BI682" s="49"/>
      <c r="BJ682" s="166"/>
      <c r="BK682" s="166"/>
      <c r="BL682" s="166"/>
      <c r="BM682" s="149">
        <v>0</v>
      </c>
    </row>
    <row r="683" spans="2:65" ht="18" hidden="1" customHeight="1" outlineLevel="3">
      <c r="B683" s="166" t="s">
        <v>972</v>
      </c>
      <c r="C683" s="166" t="s">
        <v>213</v>
      </c>
      <c r="D683" s="166" t="s">
        <v>256</v>
      </c>
      <c r="E683" s="167" t="s">
        <v>75</v>
      </c>
      <c r="F683" s="166" t="s">
        <v>974</v>
      </c>
      <c r="G683" s="49"/>
      <c r="H683" s="55">
        <v>2001</v>
      </c>
      <c r="I683" s="55"/>
      <c r="J683" s="50">
        <v>2001</v>
      </c>
      <c r="K683" s="49"/>
      <c r="L683" s="152"/>
      <c r="M683" s="55"/>
      <c r="N683" s="49">
        <v>2001</v>
      </c>
      <c r="O683" s="50"/>
      <c r="P683" s="50">
        <v>2001</v>
      </c>
      <c r="Q683" s="49"/>
      <c r="R683" s="152"/>
      <c r="S683" s="123">
        <v>36</v>
      </c>
      <c r="T683" s="123">
        <v>0</v>
      </c>
      <c r="U683" s="123">
        <v>0</v>
      </c>
      <c r="V683" s="123">
        <v>800</v>
      </c>
      <c r="W683" s="123">
        <v>0</v>
      </c>
      <c r="X683" s="123">
        <v>0</v>
      </c>
      <c r="Y683" s="123">
        <v>400</v>
      </c>
      <c r="Z683" s="123">
        <v>0</v>
      </c>
      <c r="AA683" s="123">
        <v>0</v>
      </c>
      <c r="AB683" s="123">
        <v>0</v>
      </c>
      <c r="AC683" s="123">
        <v>20</v>
      </c>
      <c r="AD683" s="123">
        <v>0</v>
      </c>
      <c r="AE683" s="123">
        <v>0</v>
      </c>
      <c r="AF683" s="123">
        <v>50</v>
      </c>
      <c r="AG683" s="123">
        <v>5</v>
      </c>
      <c r="AH683" s="123">
        <v>0</v>
      </c>
      <c r="AI683" s="123">
        <v>60</v>
      </c>
      <c r="AJ683" s="123">
        <v>170</v>
      </c>
      <c r="AK683" s="123">
        <v>0</v>
      </c>
      <c r="AL683" s="123">
        <v>0</v>
      </c>
      <c r="AM683" s="123">
        <v>120</v>
      </c>
      <c r="AN683" s="123">
        <v>0</v>
      </c>
      <c r="AO683" s="123">
        <v>0</v>
      </c>
      <c r="AP683" s="123">
        <v>30</v>
      </c>
      <c r="AQ683" s="123">
        <v>165</v>
      </c>
      <c r="AR683" s="123">
        <v>90</v>
      </c>
      <c r="AS683" s="123">
        <v>0</v>
      </c>
      <c r="AT683" s="123">
        <v>0</v>
      </c>
      <c r="AU683" s="123">
        <v>0</v>
      </c>
      <c r="AV683" s="123">
        <v>20</v>
      </c>
      <c r="AW683" s="123">
        <v>0</v>
      </c>
      <c r="AX683" s="123">
        <v>0</v>
      </c>
      <c r="AY683" s="123">
        <v>0</v>
      </c>
      <c r="AZ683" s="123">
        <v>10</v>
      </c>
      <c r="BA683" s="123">
        <v>0</v>
      </c>
      <c r="BB683" s="123">
        <v>0</v>
      </c>
      <c r="BC683" s="123">
        <v>0</v>
      </c>
      <c r="BD683" s="123">
        <v>0</v>
      </c>
      <c r="BE683" s="123">
        <v>25</v>
      </c>
      <c r="BF683" s="123">
        <v>0</v>
      </c>
      <c r="BG683" s="123">
        <v>0</v>
      </c>
      <c r="BH683" s="123">
        <v>0</v>
      </c>
      <c r="BI683" s="49"/>
      <c r="BJ683" s="166"/>
      <c r="BK683" s="166"/>
      <c r="BL683" s="166"/>
      <c r="BM683" s="149">
        <v>0</v>
      </c>
    </row>
    <row r="684" spans="2:65" ht="18" hidden="1" customHeight="1" outlineLevel="3">
      <c r="B684" s="166" t="s">
        <v>972</v>
      </c>
      <c r="C684" s="166" t="s">
        <v>213</v>
      </c>
      <c r="D684" s="166" t="s">
        <v>257</v>
      </c>
      <c r="E684" s="167" t="s">
        <v>975</v>
      </c>
      <c r="F684" s="166" t="s">
        <v>976</v>
      </c>
      <c r="G684" s="49"/>
      <c r="H684" s="55">
        <v>270</v>
      </c>
      <c r="I684" s="55"/>
      <c r="J684" s="50">
        <v>270</v>
      </c>
      <c r="K684" s="49"/>
      <c r="L684" s="152"/>
      <c r="M684" s="55"/>
      <c r="N684" s="49">
        <v>270</v>
      </c>
      <c r="O684" s="50"/>
      <c r="P684" s="50">
        <v>270</v>
      </c>
      <c r="Q684" s="49"/>
      <c r="R684" s="152"/>
      <c r="S684" s="123">
        <v>0</v>
      </c>
      <c r="T684" s="123">
        <v>0</v>
      </c>
      <c r="U684" s="123">
        <v>0</v>
      </c>
      <c r="V684" s="123">
        <v>30</v>
      </c>
      <c r="W684" s="123">
        <v>0</v>
      </c>
      <c r="X684" s="123">
        <v>0</v>
      </c>
      <c r="Y684" s="123">
        <v>20</v>
      </c>
      <c r="Z684" s="123">
        <v>0</v>
      </c>
      <c r="AA684" s="123">
        <v>0</v>
      </c>
      <c r="AB684" s="123">
        <v>0</v>
      </c>
      <c r="AC684" s="123">
        <v>0</v>
      </c>
      <c r="AD684" s="123">
        <v>0</v>
      </c>
      <c r="AE684" s="123">
        <v>0</v>
      </c>
      <c r="AF684" s="123">
        <v>50</v>
      </c>
      <c r="AG684" s="123">
        <v>0</v>
      </c>
      <c r="AH684" s="123">
        <v>0</v>
      </c>
      <c r="AI684" s="123">
        <v>50</v>
      </c>
      <c r="AJ684" s="123">
        <v>0</v>
      </c>
      <c r="AK684" s="123">
        <v>0</v>
      </c>
      <c r="AL684" s="123">
        <v>0</v>
      </c>
      <c r="AM684" s="123">
        <v>66</v>
      </c>
      <c r="AN684" s="123">
        <v>0</v>
      </c>
      <c r="AO684" s="123">
        <v>0</v>
      </c>
      <c r="AP684" s="123">
        <v>0</v>
      </c>
      <c r="AQ684" s="123">
        <v>0</v>
      </c>
      <c r="AR684" s="123">
        <v>30</v>
      </c>
      <c r="AS684" s="123">
        <v>0</v>
      </c>
      <c r="AT684" s="123">
        <v>0</v>
      </c>
      <c r="AU684" s="123">
        <v>0</v>
      </c>
      <c r="AV684" s="123">
        <v>9</v>
      </c>
      <c r="AW684" s="123">
        <v>0</v>
      </c>
      <c r="AX684" s="123">
        <v>0</v>
      </c>
      <c r="AY684" s="123">
        <v>0</v>
      </c>
      <c r="AZ684" s="123">
        <v>10</v>
      </c>
      <c r="BA684" s="123">
        <v>0</v>
      </c>
      <c r="BB684" s="123">
        <v>0</v>
      </c>
      <c r="BC684" s="123">
        <v>0</v>
      </c>
      <c r="BD684" s="123">
        <v>0</v>
      </c>
      <c r="BE684" s="123">
        <v>5</v>
      </c>
      <c r="BF684" s="123">
        <v>0</v>
      </c>
      <c r="BG684" s="123">
        <v>0</v>
      </c>
      <c r="BH684" s="123">
        <v>0</v>
      </c>
      <c r="BI684" s="49"/>
      <c r="BJ684" s="166"/>
      <c r="BK684" s="166"/>
      <c r="BL684" s="166"/>
      <c r="BM684" s="149">
        <v>0</v>
      </c>
    </row>
    <row r="685" spans="2:65" ht="18" hidden="1" customHeight="1" outlineLevel="3">
      <c r="B685" s="166" t="s">
        <v>972</v>
      </c>
      <c r="C685" s="166" t="s">
        <v>130</v>
      </c>
      <c r="D685" s="166" t="s">
        <v>258</v>
      </c>
      <c r="E685" s="167" t="s">
        <v>977</v>
      </c>
      <c r="F685" s="166" t="s">
        <v>978</v>
      </c>
      <c r="G685" s="49"/>
      <c r="H685" s="55">
        <v>1720</v>
      </c>
      <c r="I685" s="55"/>
      <c r="J685" s="50">
        <v>1720</v>
      </c>
      <c r="K685" s="49"/>
      <c r="L685" s="152"/>
      <c r="M685" s="55"/>
      <c r="N685" s="49">
        <v>1720</v>
      </c>
      <c r="O685" s="50"/>
      <c r="P685" s="50">
        <v>1720</v>
      </c>
      <c r="Q685" s="49"/>
      <c r="R685" s="152"/>
      <c r="S685" s="123">
        <v>0</v>
      </c>
      <c r="T685" s="123">
        <v>0</v>
      </c>
      <c r="U685" s="123">
        <v>0</v>
      </c>
      <c r="V685" s="123">
        <v>450</v>
      </c>
      <c r="W685" s="123">
        <v>0</v>
      </c>
      <c r="X685" s="123">
        <v>5</v>
      </c>
      <c r="Y685" s="123">
        <v>400</v>
      </c>
      <c r="Z685" s="123">
        <v>0</v>
      </c>
      <c r="AA685" s="123">
        <v>0</v>
      </c>
      <c r="AB685" s="123">
        <v>0</v>
      </c>
      <c r="AC685" s="123">
        <v>0</v>
      </c>
      <c r="AD685" s="123">
        <v>0</v>
      </c>
      <c r="AE685" s="123">
        <v>0</v>
      </c>
      <c r="AF685" s="123">
        <v>100</v>
      </c>
      <c r="AG685" s="123">
        <v>0</v>
      </c>
      <c r="AH685" s="123">
        <v>0</v>
      </c>
      <c r="AI685" s="123">
        <v>200</v>
      </c>
      <c r="AJ685" s="123">
        <v>300</v>
      </c>
      <c r="AK685" s="123">
        <v>0</v>
      </c>
      <c r="AL685" s="123">
        <v>0</v>
      </c>
      <c r="AM685" s="123">
        <v>40</v>
      </c>
      <c r="AN685" s="123">
        <v>0</v>
      </c>
      <c r="AO685" s="123">
        <v>0</v>
      </c>
      <c r="AP685" s="123">
        <v>5</v>
      </c>
      <c r="AQ685" s="123">
        <v>100</v>
      </c>
      <c r="AR685" s="123">
        <v>45</v>
      </c>
      <c r="AS685" s="123">
        <v>0</v>
      </c>
      <c r="AT685" s="123">
        <v>0</v>
      </c>
      <c r="AU685" s="123">
        <v>0</v>
      </c>
      <c r="AV685" s="123">
        <v>50</v>
      </c>
      <c r="AW685" s="123">
        <v>0</v>
      </c>
      <c r="AX685" s="123">
        <v>0</v>
      </c>
      <c r="AY685" s="123">
        <v>0</v>
      </c>
      <c r="AZ685" s="123">
        <v>0</v>
      </c>
      <c r="BA685" s="123">
        <v>15</v>
      </c>
      <c r="BB685" s="123">
        <v>0</v>
      </c>
      <c r="BC685" s="123">
        <v>0</v>
      </c>
      <c r="BD685" s="123">
        <v>0</v>
      </c>
      <c r="BE685" s="123">
        <v>10</v>
      </c>
      <c r="BF685" s="123">
        <v>0</v>
      </c>
      <c r="BG685" s="123">
        <v>0</v>
      </c>
      <c r="BH685" s="123">
        <v>0</v>
      </c>
      <c r="BI685" s="49"/>
      <c r="BJ685" s="166"/>
      <c r="BK685" s="166"/>
      <c r="BL685" s="166"/>
      <c r="BM685" s="149">
        <v>0</v>
      </c>
    </row>
    <row r="686" spans="2:65" ht="18" hidden="1" customHeight="1" outlineLevel="3">
      <c r="B686" s="166" t="s">
        <v>972</v>
      </c>
      <c r="C686" s="166" t="s">
        <v>130</v>
      </c>
      <c r="D686" s="166" t="s">
        <v>348</v>
      </c>
      <c r="E686" s="167" t="s">
        <v>349</v>
      </c>
      <c r="F686" s="166" t="s">
        <v>979</v>
      </c>
      <c r="G686" s="49"/>
      <c r="H686" s="55">
        <v>2070</v>
      </c>
      <c r="I686" s="55"/>
      <c r="J686" s="50">
        <v>2070</v>
      </c>
      <c r="K686" s="49"/>
      <c r="L686" s="152"/>
      <c r="M686" s="55"/>
      <c r="N686" s="49">
        <v>2070</v>
      </c>
      <c r="O686" s="50"/>
      <c r="P686" s="50">
        <v>2070</v>
      </c>
      <c r="Q686" s="49"/>
      <c r="R686" s="152"/>
      <c r="S686" s="123">
        <v>0</v>
      </c>
      <c r="T686" s="123">
        <v>0</v>
      </c>
      <c r="U686" s="123">
        <v>0</v>
      </c>
      <c r="V686" s="123">
        <v>1450</v>
      </c>
      <c r="W686" s="123">
        <v>0</v>
      </c>
      <c r="X686" s="123">
        <v>15</v>
      </c>
      <c r="Y686" s="123">
        <v>400</v>
      </c>
      <c r="Z686" s="123">
        <v>0</v>
      </c>
      <c r="AA686" s="123">
        <v>0</v>
      </c>
      <c r="AB686" s="123">
        <v>0</v>
      </c>
      <c r="AC686" s="123">
        <v>0</v>
      </c>
      <c r="AD686" s="123">
        <v>0</v>
      </c>
      <c r="AE686" s="123">
        <v>0</v>
      </c>
      <c r="AF686" s="123">
        <v>50</v>
      </c>
      <c r="AG686" s="123">
        <v>0</v>
      </c>
      <c r="AH686" s="123">
        <v>0</v>
      </c>
      <c r="AI686" s="123">
        <v>50</v>
      </c>
      <c r="AJ686" s="123">
        <v>0</v>
      </c>
      <c r="AK686" s="123">
        <v>0</v>
      </c>
      <c r="AL686" s="123">
        <v>0</v>
      </c>
      <c r="AM686" s="123">
        <v>0</v>
      </c>
      <c r="AN686" s="123">
        <v>0</v>
      </c>
      <c r="AO686" s="123">
        <v>0</v>
      </c>
      <c r="AP686" s="123">
        <v>15</v>
      </c>
      <c r="AQ686" s="123">
        <v>0</v>
      </c>
      <c r="AR686" s="123">
        <v>40</v>
      </c>
      <c r="AS686" s="123">
        <v>0</v>
      </c>
      <c r="AT686" s="123">
        <v>0</v>
      </c>
      <c r="AU686" s="123">
        <v>0</v>
      </c>
      <c r="AV686" s="123">
        <v>0</v>
      </c>
      <c r="AW686" s="123">
        <v>0</v>
      </c>
      <c r="AX686" s="123">
        <v>0</v>
      </c>
      <c r="AY686" s="123">
        <v>0</v>
      </c>
      <c r="AZ686" s="123">
        <v>15</v>
      </c>
      <c r="BA686" s="123">
        <v>15</v>
      </c>
      <c r="BB686" s="123">
        <v>0</v>
      </c>
      <c r="BC686" s="123">
        <v>0</v>
      </c>
      <c r="BD686" s="123">
        <v>0</v>
      </c>
      <c r="BE686" s="123">
        <v>20</v>
      </c>
      <c r="BF686" s="123">
        <v>0</v>
      </c>
      <c r="BG686" s="123">
        <v>0</v>
      </c>
      <c r="BH686" s="123">
        <v>0</v>
      </c>
      <c r="BI686" s="49"/>
      <c r="BJ686" s="166"/>
      <c r="BK686" s="166"/>
      <c r="BL686" s="166"/>
      <c r="BM686" s="149">
        <v>0</v>
      </c>
    </row>
    <row r="687" spans="2:65" ht="18" hidden="1" customHeight="1" outlineLevel="3">
      <c r="B687" s="166" t="s">
        <v>972</v>
      </c>
      <c r="C687" s="166" t="s">
        <v>329</v>
      </c>
      <c r="D687" s="166" t="s">
        <v>339</v>
      </c>
      <c r="E687" s="167" t="s">
        <v>345</v>
      </c>
      <c r="F687" s="166" t="s">
        <v>980</v>
      </c>
      <c r="G687" s="49"/>
      <c r="H687" s="55">
        <v>2031</v>
      </c>
      <c r="I687" s="55"/>
      <c r="J687" s="50">
        <v>2031</v>
      </c>
      <c r="K687" s="49"/>
      <c r="L687" s="152"/>
      <c r="M687" s="55"/>
      <c r="N687" s="49">
        <v>2031</v>
      </c>
      <c r="O687" s="50"/>
      <c r="P687" s="50">
        <v>2031</v>
      </c>
      <c r="Q687" s="49"/>
      <c r="R687" s="152"/>
      <c r="S687" s="123">
        <v>0</v>
      </c>
      <c r="T687" s="123">
        <v>0</v>
      </c>
      <c r="U687" s="123">
        <v>0</v>
      </c>
      <c r="V687" s="123">
        <v>630</v>
      </c>
      <c r="W687" s="123">
        <v>0</v>
      </c>
      <c r="X687" s="123">
        <v>0</v>
      </c>
      <c r="Y687" s="123">
        <v>995</v>
      </c>
      <c r="Z687" s="123">
        <v>0</v>
      </c>
      <c r="AA687" s="123">
        <v>0</v>
      </c>
      <c r="AB687" s="123">
        <v>0</v>
      </c>
      <c r="AC687" s="123">
        <v>0</v>
      </c>
      <c r="AD687" s="123">
        <v>0</v>
      </c>
      <c r="AE687" s="123">
        <v>0</v>
      </c>
      <c r="AF687" s="123">
        <v>50</v>
      </c>
      <c r="AG687" s="123">
        <v>0</v>
      </c>
      <c r="AH687" s="123">
        <v>0</v>
      </c>
      <c r="AI687" s="123">
        <v>50</v>
      </c>
      <c r="AJ687" s="123">
        <v>10</v>
      </c>
      <c r="AK687" s="123">
        <v>0</v>
      </c>
      <c r="AL687" s="123">
        <v>0</v>
      </c>
      <c r="AM687" s="123">
        <v>0</v>
      </c>
      <c r="AN687" s="123">
        <v>0</v>
      </c>
      <c r="AO687" s="123">
        <v>0</v>
      </c>
      <c r="AP687" s="123">
        <v>30</v>
      </c>
      <c r="AQ687" s="123">
        <v>187</v>
      </c>
      <c r="AR687" s="123">
        <v>40</v>
      </c>
      <c r="AS687" s="123">
        <v>0</v>
      </c>
      <c r="AT687" s="123">
        <v>0</v>
      </c>
      <c r="AU687" s="123">
        <v>0</v>
      </c>
      <c r="AV687" s="123">
        <v>9</v>
      </c>
      <c r="AW687" s="123">
        <v>0</v>
      </c>
      <c r="AX687" s="123">
        <v>0</v>
      </c>
      <c r="AY687" s="123">
        <v>0</v>
      </c>
      <c r="AZ687" s="123">
        <v>0</v>
      </c>
      <c r="BA687" s="123">
        <v>20</v>
      </c>
      <c r="BB687" s="123">
        <v>0</v>
      </c>
      <c r="BC687" s="123">
        <v>0</v>
      </c>
      <c r="BD687" s="123">
        <v>0</v>
      </c>
      <c r="BE687" s="123">
        <v>10</v>
      </c>
      <c r="BF687" s="123">
        <v>0</v>
      </c>
      <c r="BG687" s="123">
        <v>0</v>
      </c>
      <c r="BH687" s="123">
        <v>0</v>
      </c>
      <c r="BI687" s="49"/>
      <c r="BJ687" s="166"/>
      <c r="BK687" s="166"/>
      <c r="BL687" s="166"/>
      <c r="BM687" s="149">
        <v>0</v>
      </c>
    </row>
    <row r="688" spans="2:65" ht="18" hidden="1" customHeight="1" outlineLevel="2">
      <c r="B688" s="158" t="s">
        <v>972</v>
      </c>
      <c r="C688" s="158"/>
      <c r="D688" s="158"/>
      <c r="E688" s="159" t="s">
        <v>981</v>
      </c>
      <c r="F688" s="158"/>
      <c r="G688" s="160"/>
      <c r="H688" s="160">
        <v>16877</v>
      </c>
      <c r="I688" s="160"/>
      <c r="J688" s="160">
        <v>16877</v>
      </c>
      <c r="K688" s="168"/>
      <c r="L688" s="161"/>
      <c r="M688" s="160"/>
      <c r="N688" s="160">
        <v>16877</v>
      </c>
      <c r="O688" s="160"/>
      <c r="P688" s="160">
        <v>16877</v>
      </c>
      <c r="Q688" s="168"/>
      <c r="R688" s="161"/>
      <c r="S688" s="160">
        <v>36</v>
      </c>
      <c r="T688" s="160">
        <v>0</v>
      </c>
      <c r="U688" s="160">
        <v>0</v>
      </c>
      <c r="V688" s="160">
        <v>7134</v>
      </c>
      <c r="W688" s="160">
        <v>0</v>
      </c>
      <c r="X688" s="160">
        <v>40</v>
      </c>
      <c r="Y688" s="160">
        <v>4770</v>
      </c>
      <c r="Z688" s="160">
        <v>0</v>
      </c>
      <c r="AA688" s="160">
        <v>0</v>
      </c>
      <c r="AB688" s="160">
        <v>0</v>
      </c>
      <c r="AC688" s="160">
        <v>20</v>
      </c>
      <c r="AD688" s="160">
        <v>0</v>
      </c>
      <c r="AE688" s="160">
        <v>0</v>
      </c>
      <c r="AF688" s="160">
        <v>560</v>
      </c>
      <c r="AG688" s="160">
        <v>5</v>
      </c>
      <c r="AH688" s="160">
        <v>0</v>
      </c>
      <c r="AI688" s="160">
        <v>891</v>
      </c>
      <c r="AJ688" s="160">
        <v>570</v>
      </c>
      <c r="AK688" s="160">
        <v>0</v>
      </c>
      <c r="AL688" s="160">
        <v>0</v>
      </c>
      <c r="AM688" s="160">
        <v>412</v>
      </c>
      <c r="AN688" s="160">
        <v>0</v>
      </c>
      <c r="AO688" s="160">
        <v>0</v>
      </c>
      <c r="AP688" s="160">
        <v>340</v>
      </c>
      <c r="AQ688" s="160">
        <v>1192</v>
      </c>
      <c r="AR688" s="160">
        <v>425</v>
      </c>
      <c r="AS688" s="160">
        <v>0</v>
      </c>
      <c r="AT688" s="160">
        <v>0</v>
      </c>
      <c r="AU688" s="160">
        <v>0</v>
      </c>
      <c r="AV688" s="160">
        <v>151</v>
      </c>
      <c r="AW688" s="160">
        <v>0</v>
      </c>
      <c r="AX688" s="160">
        <v>0</v>
      </c>
      <c r="AY688" s="160">
        <v>0</v>
      </c>
      <c r="AZ688" s="160">
        <v>100</v>
      </c>
      <c r="BA688" s="160">
        <v>99</v>
      </c>
      <c r="BB688" s="160">
        <v>0</v>
      </c>
      <c r="BC688" s="160">
        <v>0</v>
      </c>
      <c r="BD688" s="160">
        <v>0</v>
      </c>
      <c r="BE688" s="160">
        <v>132</v>
      </c>
      <c r="BF688" s="160">
        <v>0</v>
      </c>
      <c r="BG688" s="160">
        <v>0</v>
      </c>
      <c r="BH688" s="160">
        <v>0</v>
      </c>
      <c r="BI688" s="160"/>
      <c r="BJ688" s="161"/>
      <c r="BK688" s="160"/>
      <c r="BL688" s="161"/>
      <c r="BM688" s="149">
        <v>0</v>
      </c>
    </row>
    <row r="689" spans="2:65" ht="18" hidden="1" customHeight="1" outlineLevel="3">
      <c r="B689" s="166" t="s">
        <v>972</v>
      </c>
      <c r="C689" s="166" t="s">
        <v>130</v>
      </c>
      <c r="D689" s="166" t="s">
        <v>523</v>
      </c>
      <c r="E689" s="167" t="s">
        <v>523</v>
      </c>
      <c r="F689" s="166"/>
      <c r="G689" s="49"/>
      <c r="H689" s="55">
        <v>0</v>
      </c>
      <c r="I689" s="55"/>
      <c r="J689" s="50">
        <v>0</v>
      </c>
      <c r="K689" s="49"/>
      <c r="L689" s="152"/>
      <c r="M689" s="55"/>
      <c r="N689" s="49">
        <v>0</v>
      </c>
      <c r="O689" s="50"/>
      <c r="P689" s="50">
        <v>0</v>
      </c>
      <c r="Q689" s="49"/>
      <c r="R689" s="152"/>
      <c r="S689" s="123">
        <v>0</v>
      </c>
      <c r="T689" s="123">
        <v>0</v>
      </c>
      <c r="U689" s="123">
        <v>0</v>
      </c>
      <c r="V689" s="123">
        <v>0</v>
      </c>
      <c r="W689" s="123">
        <v>0</v>
      </c>
      <c r="X689" s="123">
        <v>0</v>
      </c>
      <c r="Y689" s="123">
        <v>0</v>
      </c>
      <c r="Z689" s="123">
        <v>0</v>
      </c>
      <c r="AA689" s="123">
        <v>0</v>
      </c>
      <c r="AB689" s="123">
        <v>0</v>
      </c>
      <c r="AC689" s="123">
        <v>0</v>
      </c>
      <c r="AD689" s="123">
        <v>0</v>
      </c>
      <c r="AE689" s="123">
        <v>0</v>
      </c>
      <c r="AF689" s="123">
        <v>0</v>
      </c>
      <c r="AG689" s="123">
        <v>0</v>
      </c>
      <c r="AH689" s="123">
        <v>0</v>
      </c>
      <c r="AI689" s="123">
        <v>0</v>
      </c>
      <c r="AJ689" s="123">
        <v>0</v>
      </c>
      <c r="AK689" s="123">
        <v>0</v>
      </c>
      <c r="AL689" s="123">
        <v>0</v>
      </c>
      <c r="AM689" s="123">
        <v>0</v>
      </c>
      <c r="AN689" s="123">
        <v>0</v>
      </c>
      <c r="AO689" s="123">
        <v>0</v>
      </c>
      <c r="AP689" s="123">
        <v>0</v>
      </c>
      <c r="AQ689" s="123">
        <v>0</v>
      </c>
      <c r="AR689" s="123">
        <v>0</v>
      </c>
      <c r="AS689" s="123">
        <v>0</v>
      </c>
      <c r="AT689" s="123">
        <v>0</v>
      </c>
      <c r="AU689" s="123">
        <v>0</v>
      </c>
      <c r="AV689" s="123">
        <v>0</v>
      </c>
      <c r="AW689" s="123">
        <v>0</v>
      </c>
      <c r="AX689" s="123">
        <v>0</v>
      </c>
      <c r="AY689" s="123">
        <v>0</v>
      </c>
      <c r="AZ689" s="123">
        <v>0</v>
      </c>
      <c r="BA689" s="123">
        <v>0</v>
      </c>
      <c r="BB689" s="123">
        <v>0</v>
      </c>
      <c r="BC689" s="123">
        <v>0</v>
      </c>
      <c r="BD689" s="123">
        <v>0</v>
      </c>
      <c r="BE689" s="123">
        <v>0</v>
      </c>
      <c r="BF689" s="123">
        <v>0</v>
      </c>
      <c r="BG689" s="123">
        <v>0</v>
      </c>
      <c r="BH689" s="123">
        <v>0</v>
      </c>
      <c r="BI689" s="49"/>
      <c r="BJ689" s="166"/>
      <c r="BK689" s="166"/>
      <c r="BL689" s="166"/>
      <c r="BM689" s="149">
        <v>0</v>
      </c>
    </row>
    <row r="690" spans="2:65" ht="18" hidden="1" customHeight="1" outlineLevel="3">
      <c r="B690" s="166" t="s">
        <v>972</v>
      </c>
      <c r="C690" s="166" t="s">
        <v>305</v>
      </c>
      <c r="D690" s="166" t="s">
        <v>317</v>
      </c>
      <c r="E690" s="167" t="s">
        <v>517</v>
      </c>
      <c r="F690" s="166" t="s">
        <v>982</v>
      </c>
      <c r="G690" s="49"/>
      <c r="H690" s="55">
        <v>0</v>
      </c>
      <c r="I690" s="55"/>
      <c r="J690" s="50">
        <v>0</v>
      </c>
      <c r="K690" s="49"/>
      <c r="L690" s="152"/>
      <c r="M690" s="55"/>
      <c r="N690" s="49">
        <v>0</v>
      </c>
      <c r="O690" s="50"/>
      <c r="P690" s="50">
        <v>0</v>
      </c>
      <c r="Q690" s="49"/>
      <c r="R690" s="152"/>
      <c r="S690" s="123">
        <v>0</v>
      </c>
      <c r="T690" s="123">
        <v>0</v>
      </c>
      <c r="U690" s="123">
        <v>0</v>
      </c>
      <c r="V690" s="123">
        <v>0</v>
      </c>
      <c r="W690" s="123">
        <v>0</v>
      </c>
      <c r="X690" s="123">
        <v>0</v>
      </c>
      <c r="Y690" s="123">
        <v>0</v>
      </c>
      <c r="Z690" s="123">
        <v>0</v>
      </c>
      <c r="AA690" s="123">
        <v>0</v>
      </c>
      <c r="AB690" s="123">
        <v>0</v>
      </c>
      <c r="AC690" s="123">
        <v>0</v>
      </c>
      <c r="AD690" s="123">
        <v>0</v>
      </c>
      <c r="AE690" s="123">
        <v>0</v>
      </c>
      <c r="AF690" s="123">
        <v>0</v>
      </c>
      <c r="AG690" s="123">
        <v>0</v>
      </c>
      <c r="AH690" s="123">
        <v>0</v>
      </c>
      <c r="AI690" s="123">
        <v>0</v>
      </c>
      <c r="AJ690" s="123">
        <v>0</v>
      </c>
      <c r="AK690" s="123">
        <v>0</v>
      </c>
      <c r="AL690" s="123">
        <v>0</v>
      </c>
      <c r="AM690" s="123">
        <v>0</v>
      </c>
      <c r="AN690" s="123">
        <v>0</v>
      </c>
      <c r="AO690" s="123">
        <v>0</v>
      </c>
      <c r="AP690" s="123">
        <v>0</v>
      </c>
      <c r="AQ690" s="123">
        <v>0</v>
      </c>
      <c r="AR690" s="123">
        <v>0</v>
      </c>
      <c r="AS690" s="123">
        <v>0</v>
      </c>
      <c r="AT690" s="123">
        <v>0</v>
      </c>
      <c r="AU690" s="123">
        <v>0</v>
      </c>
      <c r="AV690" s="123">
        <v>0</v>
      </c>
      <c r="AW690" s="123">
        <v>0</v>
      </c>
      <c r="AX690" s="123">
        <v>0</v>
      </c>
      <c r="AY690" s="123">
        <v>0</v>
      </c>
      <c r="AZ690" s="123">
        <v>0</v>
      </c>
      <c r="BA690" s="123">
        <v>0</v>
      </c>
      <c r="BB690" s="123">
        <v>0</v>
      </c>
      <c r="BC690" s="123">
        <v>0</v>
      </c>
      <c r="BD690" s="123">
        <v>0</v>
      </c>
      <c r="BE690" s="123">
        <v>0</v>
      </c>
      <c r="BF690" s="123">
        <v>0</v>
      </c>
      <c r="BG690" s="123">
        <v>0</v>
      </c>
      <c r="BH690" s="123">
        <v>0</v>
      </c>
      <c r="BI690" s="49"/>
      <c r="BJ690" s="166"/>
      <c r="BK690" s="166"/>
      <c r="BL690" s="166"/>
      <c r="BM690" s="149">
        <v>0</v>
      </c>
    </row>
    <row r="691" spans="2:65" ht="18" hidden="1" customHeight="1" outlineLevel="3">
      <c r="B691" s="166" t="s">
        <v>972</v>
      </c>
      <c r="C691" s="166" t="s">
        <v>305</v>
      </c>
      <c r="D691" s="166" t="s">
        <v>316</v>
      </c>
      <c r="E691" s="167" t="s">
        <v>489</v>
      </c>
      <c r="F691" s="166" t="s">
        <v>983</v>
      </c>
      <c r="G691" s="49"/>
      <c r="H691" s="55">
        <v>0</v>
      </c>
      <c r="I691" s="55"/>
      <c r="J691" s="50">
        <v>0</v>
      </c>
      <c r="K691" s="49"/>
      <c r="L691" s="152"/>
      <c r="M691" s="55"/>
      <c r="N691" s="49">
        <v>0</v>
      </c>
      <c r="O691" s="50"/>
      <c r="P691" s="50">
        <v>0</v>
      </c>
      <c r="Q691" s="49"/>
      <c r="R691" s="152"/>
      <c r="S691" s="123">
        <v>0</v>
      </c>
      <c r="T691" s="123">
        <v>0</v>
      </c>
      <c r="U691" s="123">
        <v>0</v>
      </c>
      <c r="V691" s="123">
        <v>0</v>
      </c>
      <c r="W691" s="123">
        <v>0</v>
      </c>
      <c r="X691" s="123">
        <v>0</v>
      </c>
      <c r="Y691" s="123">
        <v>0</v>
      </c>
      <c r="Z691" s="123">
        <v>0</v>
      </c>
      <c r="AA691" s="123">
        <v>0</v>
      </c>
      <c r="AB691" s="123">
        <v>0</v>
      </c>
      <c r="AC691" s="123">
        <v>0</v>
      </c>
      <c r="AD691" s="123">
        <v>0</v>
      </c>
      <c r="AE691" s="123">
        <v>0</v>
      </c>
      <c r="AF691" s="123">
        <v>0</v>
      </c>
      <c r="AG691" s="123">
        <v>0</v>
      </c>
      <c r="AH691" s="123">
        <v>0</v>
      </c>
      <c r="AI691" s="123">
        <v>0</v>
      </c>
      <c r="AJ691" s="123">
        <v>0</v>
      </c>
      <c r="AK691" s="123">
        <v>0</v>
      </c>
      <c r="AL691" s="123">
        <v>0</v>
      </c>
      <c r="AM691" s="123">
        <v>0</v>
      </c>
      <c r="AN691" s="123">
        <v>0</v>
      </c>
      <c r="AO691" s="123">
        <v>0</v>
      </c>
      <c r="AP691" s="123">
        <v>0</v>
      </c>
      <c r="AQ691" s="123">
        <v>0</v>
      </c>
      <c r="AR691" s="123">
        <v>0</v>
      </c>
      <c r="AS691" s="123">
        <v>0</v>
      </c>
      <c r="AT691" s="123">
        <v>0</v>
      </c>
      <c r="AU691" s="123">
        <v>0</v>
      </c>
      <c r="AV691" s="123">
        <v>0</v>
      </c>
      <c r="AW691" s="123">
        <v>0</v>
      </c>
      <c r="AX691" s="123">
        <v>0</v>
      </c>
      <c r="AY691" s="123">
        <v>0</v>
      </c>
      <c r="AZ691" s="123">
        <v>0</v>
      </c>
      <c r="BA691" s="123">
        <v>0</v>
      </c>
      <c r="BB691" s="123">
        <v>0</v>
      </c>
      <c r="BC691" s="123">
        <v>0</v>
      </c>
      <c r="BD691" s="123">
        <v>0</v>
      </c>
      <c r="BE691" s="123">
        <v>0</v>
      </c>
      <c r="BF691" s="123">
        <v>0</v>
      </c>
      <c r="BG691" s="123">
        <v>0</v>
      </c>
      <c r="BH691" s="123">
        <v>0</v>
      </c>
      <c r="BI691" s="49"/>
      <c r="BJ691" s="166"/>
      <c r="BK691" s="166"/>
      <c r="BL691" s="166"/>
      <c r="BM691" s="149">
        <v>0</v>
      </c>
    </row>
    <row r="692" spans="2:65" ht="18" hidden="1" customHeight="1" outlineLevel="3">
      <c r="B692" s="166" t="s">
        <v>972</v>
      </c>
      <c r="C692" s="166" t="s">
        <v>329</v>
      </c>
      <c r="D692" s="166" t="s">
        <v>322</v>
      </c>
      <c r="E692" s="167" t="s">
        <v>383</v>
      </c>
      <c r="F692" s="166" t="s">
        <v>984</v>
      </c>
      <c r="G692" s="49"/>
      <c r="H692" s="55">
        <v>177</v>
      </c>
      <c r="I692" s="55"/>
      <c r="J692" s="50">
        <v>177</v>
      </c>
      <c r="K692" s="49"/>
      <c r="L692" s="152"/>
      <c r="M692" s="55"/>
      <c r="N692" s="49">
        <v>177</v>
      </c>
      <c r="O692" s="50"/>
      <c r="P692" s="50">
        <v>177</v>
      </c>
      <c r="Q692" s="49"/>
      <c r="R692" s="152"/>
      <c r="S692" s="123">
        <v>5</v>
      </c>
      <c r="T692" s="123">
        <v>0</v>
      </c>
      <c r="U692" s="123">
        <v>0</v>
      </c>
      <c r="V692" s="123">
        <v>47</v>
      </c>
      <c r="W692" s="123">
        <v>0</v>
      </c>
      <c r="X692" s="123">
        <v>0</v>
      </c>
      <c r="Y692" s="123">
        <v>90</v>
      </c>
      <c r="Z692" s="123">
        <v>0</v>
      </c>
      <c r="AA692" s="123">
        <v>0</v>
      </c>
      <c r="AB692" s="123">
        <v>0</v>
      </c>
      <c r="AC692" s="123">
        <v>0</v>
      </c>
      <c r="AD692" s="123">
        <v>0</v>
      </c>
      <c r="AE692" s="123">
        <v>0</v>
      </c>
      <c r="AF692" s="123">
        <v>5</v>
      </c>
      <c r="AG692" s="123">
        <v>0</v>
      </c>
      <c r="AH692" s="123">
        <v>0</v>
      </c>
      <c r="AI692" s="123">
        <v>5</v>
      </c>
      <c r="AJ692" s="123">
        <v>10</v>
      </c>
      <c r="AK692" s="123">
        <v>0</v>
      </c>
      <c r="AL692" s="123">
        <v>0</v>
      </c>
      <c r="AM692" s="123">
        <v>0</v>
      </c>
      <c r="AN692" s="123">
        <v>0</v>
      </c>
      <c r="AO692" s="123">
        <v>0</v>
      </c>
      <c r="AP692" s="123">
        <v>0</v>
      </c>
      <c r="AQ692" s="123">
        <v>0</v>
      </c>
      <c r="AR692" s="123">
        <v>5</v>
      </c>
      <c r="AS692" s="123">
        <v>0</v>
      </c>
      <c r="AT692" s="123">
        <v>0</v>
      </c>
      <c r="AU692" s="123">
        <v>0</v>
      </c>
      <c r="AV692" s="123">
        <v>10</v>
      </c>
      <c r="AW692" s="123">
        <v>0</v>
      </c>
      <c r="AX692" s="123">
        <v>0</v>
      </c>
      <c r="AY692" s="123">
        <v>0</v>
      </c>
      <c r="AZ692" s="123">
        <v>0</v>
      </c>
      <c r="BA692" s="123">
        <v>0</v>
      </c>
      <c r="BB692" s="123">
        <v>0</v>
      </c>
      <c r="BC692" s="123">
        <v>0</v>
      </c>
      <c r="BD692" s="123">
        <v>0</v>
      </c>
      <c r="BE692" s="123">
        <v>0</v>
      </c>
      <c r="BF692" s="123">
        <v>0</v>
      </c>
      <c r="BG692" s="123">
        <v>0</v>
      </c>
      <c r="BH692" s="123">
        <v>0</v>
      </c>
      <c r="BI692" s="49"/>
      <c r="BJ692" s="166"/>
      <c r="BK692" s="166"/>
      <c r="BL692" s="166"/>
      <c r="BM692" s="149">
        <v>0</v>
      </c>
    </row>
    <row r="693" spans="2:65" ht="18" hidden="1" customHeight="1" outlineLevel="3">
      <c r="B693" s="166" t="s">
        <v>972</v>
      </c>
      <c r="C693" s="166" t="s">
        <v>213</v>
      </c>
      <c r="D693" s="166" t="s">
        <v>476</v>
      </c>
      <c r="E693" s="167" t="s">
        <v>477</v>
      </c>
      <c r="F693" s="166" t="s">
        <v>985</v>
      </c>
      <c r="G693" s="49"/>
      <c r="H693" s="55">
        <v>0</v>
      </c>
      <c r="I693" s="55"/>
      <c r="J693" s="50">
        <v>0</v>
      </c>
      <c r="K693" s="49"/>
      <c r="L693" s="152"/>
      <c r="M693" s="55"/>
      <c r="N693" s="49">
        <v>0</v>
      </c>
      <c r="O693" s="50"/>
      <c r="P693" s="50">
        <v>0</v>
      </c>
      <c r="Q693" s="49"/>
      <c r="R693" s="152"/>
      <c r="S693" s="123">
        <v>0</v>
      </c>
      <c r="T693" s="123">
        <v>0</v>
      </c>
      <c r="U693" s="123">
        <v>0</v>
      </c>
      <c r="V693" s="123">
        <v>0</v>
      </c>
      <c r="W693" s="123">
        <v>0</v>
      </c>
      <c r="X693" s="123">
        <v>0</v>
      </c>
      <c r="Y693" s="123">
        <v>0</v>
      </c>
      <c r="Z693" s="123">
        <v>0</v>
      </c>
      <c r="AA693" s="123">
        <v>0</v>
      </c>
      <c r="AB693" s="123">
        <v>0</v>
      </c>
      <c r="AC693" s="123">
        <v>0</v>
      </c>
      <c r="AD693" s="123">
        <v>0</v>
      </c>
      <c r="AE693" s="123">
        <v>0</v>
      </c>
      <c r="AF693" s="123">
        <v>0</v>
      </c>
      <c r="AG693" s="123">
        <v>0</v>
      </c>
      <c r="AH693" s="123">
        <v>0</v>
      </c>
      <c r="AI693" s="123">
        <v>0</v>
      </c>
      <c r="AJ693" s="123">
        <v>0</v>
      </c>
      <c r="AK693" s="123">
        <v>0</v>
      </c>
      <c r="AL693" s="123">
        <v>0</v>
      </c>
      <c r="AM693" s="123">
        <v>0</v>
      </c>
      <c r="AN693" s="123">
        <v>0</v>
      </c>
      <c r="AO693" s="123">
        <v>0</v>
      </c>
      <c r="AP693" s="123">
        <v>0</v>
      </c>
      <c r="AQ693" s="123">
        <v>0</v>
      </c>
      <c r="AR693" s="123">
        <v>0</v>
      </c>
      <c r="AS693" s="123">
        <v>0</v>
      </c>
      <c r="AT693" s="123">
        <v>0</v>
      </c>
      <c r="AU693" s="123">
        <v>0</v>
      </c>
      <c r="AV693" s="123">
        <v>0</v>
      </c>
      <c r="AW693" s="123">
        <v>0</v>
      </c>
      <c r="AX693" s="123">
        <v>0</v>
      </c>
      <c r="AY693" s="123">
        <v>0</v>
      </c>
      <c r="AZ693" s="123">
        <v>0</v>
      </c>
      <c r="BA693" s="123">
        <v>0</v>
      </c>
      <c r="BB693" s="123">
        <v>0</v>
      </c>
      <c r="BC693" s="123">
        <v>0</v>
      </c>
      <c r="BD693" s="123">
        <v>0</v>
      </c>
      <c r="BE693" s="123">
        <v>0</v>
      </c>
      <c r="BF693" s="123">
        <v>0</v>
      </c>
      <c r="BG693" s="123">
        <v>0</v>
      </c>
      <c r="BH693" s="123">
        <v>0</v>
      </c>
      <c r="BI693" s="49"/>
      <c r="BJ693" s="166"/>
      <c r="BK693" s="166"/>
      <c r="BL693" s="166"/>
      <c r="BM693" s="149">
        <v>0</v>
      </c>
    </row>
    <row r="694" spans="2:65" ht="18" hidden="1" customHeight="1" outlineLevel="3">
      <c r="B694" s="166" t="s">
        <v>972</v>
      </c>
      <c r="C694" s="166" t="s">
        <v>305</v>
      </c>
      <c r="D694" s="166" t="s">
        <v>351</v>
      </c>
      <c r="E694" s="167" t="s">
        <v>518</v>
      </c>
      <c r="F694" s="166" t="s">
        <v>986</v>
      </c>
      <c r="G694" s="49"/>
      <c r="H694" s="55">
        <v>0</v>
      </c>
      <c r="I694" s="55"/>
      <c r="J694" s="50">
        <v>0</v>
      </c>
      <c r="K694" s="49"/>
      <c r="L694" s="152"/>
      <c r="M694" s="55"/>
      <c r="N694" s="49">
        <v>0</v>
      </c>
      <c r="O694" s="50"/>
      <c r="P694" s="50">
        <v>0</v>
      </c>
      <c r="Q694" s="49"/>
      <c r="R694" s="152"/>
      <c r="S694" s="123">
        <v>0</v>
      </c>
      <c r="T694" s="123">
        <v>0</v>
      </c>
      <c r="U694" s="123">
        <v>0</v>
      </c>
      <c r="V694" s="123">
        <v>0</v>
      </c>
      <c r="W694" s="123">
        <v>0</v>
      </c>
      <c r="X694" s="123">
        <v>0</v>
      </c>
      <c r="Y694" s="123">
        <v>0</v>
      </c>
      <c r="Z694" s="123">
        <v>0</v>
      </c>
      <c r="AA694" s="123">
        <v>0</v>
      </c>
      <c r="AB694" s="123">
        <v>0</v>
      </c>
      <c r="AC694" s="123">
        <v>0</v>
      </c>
      <c r="AD694" s="123">
        <v>0</v>
      </c>
      <c r="AE694" s="123">
        <v>0</v>
      </c>
      <c r="AF694" s="123">
        <v>0</v>
      </c>
      <c r="AG694" s="123">
        <v>0</v>
      </c>
      <c r="AH694" s="123">
        <v>0</v>
      </c>
      <c r="AI694" s="123">
        <v>0</v>
      </c>
      <c r="AJ694" s="123">
        <v>0</v>
      </c>
      <c r="AK694" s="123">
        <v>0</v>
      </c>
      <c r="AL694" s="123">
        <v>0</v>
      </c>
      <c r="AM694" s="123">
        <v>0</v>
      </c>
      <c r="AN694" s="123">
        <v>0</v>
      </c>
      <c r="AO694" s="123">
        <v>0</v>
      </c>
      <c r="AP694" s="123">
        <v>0</v>
      </c>
      <c r="AQ694" s="123">
        <v>0</v>
      </c>
      <c r="AR694" s="123">
        <v>0</v>
      </c>
      <c r="AS694" s="123">
        <v>0</v>
      </c>
      <c r="AT694" s="123">
        <v>0</v>
      </c>
      <c r="AU694" s="123">
        <v>0</v>
      </c>
      <c r="AV694" s="123">
        <v>0</v>
      </c>
      <c r="AW694" s="123">
        <v>0</v>
      </c>
      <c r="AX694" s="123">
        <v>0</v>
      </c>
      <c r="AY694" s="123">
        <v>0</v>
      </c>
      <c r="AZ694" s="123">
        <v>0</v>
      </c>
      <c r="BA694" s="123">
        <v>0</v>
      </c>
      <c r="BB694" s="123">
        <v>0</v>
      </c>
      <c r="BC694" s="123">
        <v>0</v>
      </c>
      <c r="BD694" s="123">
        <v>0</v>
      </c>
      <c r="BE694" s="123">
        <v>0</v>
      </c>
      <c r="BF694" s="123">
        <v>0</v>
      </c>
      <c r="BG694" s="123">
        <v>0</v>
      </c>
      <c r="BH694" s="123">
        <v>0</v>
      </c>
      <c r="BI694" s="49"/>
      <c r="BJ694" s="166"/>
      <c r="BK694" s="166"/>
      <c r="BL694" s="166"/>
      <c r="BM694" s="149">
        <v>0</v>
      </c>
    </row>
    <row r="695" spans="2:65" ht="18" hidden="1" customHeight="1" outlineLevel="3">
      <c r="B695" s="166" t="s">
        <v>972</v>
      </c>
      <c r="C695" s="166" t="s">
        <v>305</v>
      </c>
      <c r="D695" s="166" t="s">
        <v>350</v>
      </c>
      <c r="E695" s="167" t="s">
        <v>466</v>
      </c>
      <c r="F695" s="166" t="s">
        <v>987</v>
      </c>
      <c r="G695" s="49"/>
      <c r="H695" s="55">
        <v>0</v>
      </c>
      <c r="I695" s="55"/>
      <c r="J695" s="50">
        <v>0</v>
      </c>
      <c r="K695" s="49"/>
      <c r="L695" s="152"/>
      <c r="M695" s="55"/>
      <c r="N695" s="49">
        <v>0</v>
      </c>
      <c r="O695" s="50"/>
      <c r="P695" s="50">
        <v>0</v>
      </c>
      <c r="Q695" s="49"/>
      <c r="R695" s="152"/>
      <c r="S695" s="123">
        <v>0</v>
      </c>
      <c r="T695" s="123">
        <v>0</v>
      </c>
      <c r="U695" s="123">
        <v>0</v>
      </c>
      <c r="V695" s="123">
        <v>0</v>
      </c>
      <c r="W695" s="123">
        <v>0</v>
      </c>
      <c r="X695" s="123">
        <v>0</v>
      </c>
      <c r="Y695" s="123">
        <v>0</v>
      </c>
      <c r="Z695" s="123">
        <v>0</v>
      </c>
      <c r="AA695" s="123">
        <v>0</v>
      </c>
      <c r="AB695" s="123">
        <v>0</v>
      </c>
      <c r="AC695" s="123">
        <v>0</v>
      </c>
      <c r="AD695" s="123">
        <v>0</v>
      </c>
      <c r="AE695" s="123">
        <v>0</v>
      </c>
      <c r="AF695" s="123">
        <v>0</v>
      </c>
      <c r="AG695" s="123">
        <v>0</v>
      </c>
      <c r="AH695" s="123">
        <v>0</v>
      </c>
      <c r="AI695" s="123">
        <v>0</v>
      </c>
      <c r="AJ695" s="123">
        <v>0</v>
      </c>
      <c r="AK695" s="123">
        <v>0</v>
      </c>
      <c r="AL695" s="123">
        <v>0</v>
      </c>
      <c r="AM695" s="123">
        <v>0</v>
      </c>
      <c r="AN695" s="123">
        <v>0</v>
      </c>
      <c r="AO695" s="123">
        <v>0</v>
      </c>
      <c r="AP695" s="123">
        <v>0</v>
      </c>
      <c r="AQ695" s="123">
        <v>0</v>
      </c>
      <c r="AR695" s="123">
        <v>0</v>
      </c>
      <c r="AS695" s="123">
        <v>0</v>
      </c>
      <c r="AT695" s="123">
        <v>0</v>
      </c>
      <c r="AU695" s="123">
        <v>0</v>
      </c>
      <c r="AV695" s="123">
        <v>0</v>
      </c>
      <c r="AW695" s="123">
        <v>0</v>
      </c>
      <c r="AX695" s="123">
        <v>0</v>
      </c>
      <c r="AY695" s="123">
        <v>0</v>
      </c>
      <c r="AZ695" s="123">
        <v>0</v>
      </c>
      <c r="BA695" s="123">
        <v>0</v>
      </c>
      <c r="BB695" s="123">
        <v>0</v>
      </c>
      <c r="BC695" s="123">
        <v>0</v>
      </c>
      <c r="BD695" s="123">
        <v>0</v>
      </c>
      <c r="BE695" s="123">
        <v>0</v>
      </c>
      <c r="BF695" s="123">
        <v>0</v>
      </c>
      <c r="BG695" s="123">
        <v>0</v>
      </c>
      <c r="BH695" s="123">
        <v>0</v>
      </c>
      <c r="BI695" s="49"/>
      <c r="BJ695" s="166"/>
      <c r="BK695" s="166"/>
      <c r="BL695" s="166"/>
      <c r="BM695" s="149">
        <v>0</v>
      </c>
    </row>
    <row r="696" spans="2:65" ht="18" hidden="1" customHeight="1" outlineLevel="3">
      <c r="B696" s="166" t="s">
        <v>972</v>
      </c>
      <c r="C696" s="166" t="s">
        <v>305</v>
      </c>
      <c r="D696" s="166" t="s">
        <v>478</v>
      </c>
      <c r="E696" s="167" t="s">
        <v>479</v>
      </c>
      <c r="F696" s="166" t="s">
        <v>988</v>
      </c>
      <c r="G696" s="49"/>
      <c r="H696" s="55">
        <v>390</v>
      </c>
      <c r="I696" s="55"/>
      <c r="J696" s="50">
        <v>390</v>
      </c>
      <c r="K696" s="49"/>
      <c r="L696" s="152"/>
      <c r="M696" s="55"/>
      <c r="N696" s="49">
        <v>390</v>
      </c>
      <c r="O696" s="50"/>
      <c r="P696" s="50">
        <v>390</v>
      </c>
      <c r="Q696" s="49"/>
      <c r="R696" s="152"/>
      <c r="S696" s="123">
        <v>0</v>
      </c>
      <c r="T696" s="123">
        <v>0</v>
      </c>
      <c r="U696" s="123">
        <v>0</v>
      </c>
      <c r="V696" s="123">
        <v>235</v>
      </c>
      <c r="W696" s="123">
        <v>0</v>
      </c>
      <c r="X696" s="123">
        <v>5</v>
      </c>
      <c r="Y696" s="123">
        <v>100</v>
      </c>
      <c r="Z696" s="123">
        <v>0</v>
      </c>
      <c r="AA696" s="123">
        <v>0</v>
      </c>
      <c r="AB696" s="123">
        <v>0</v>
      </c>
      <c r="AC696" s="123">
        <v>0</v>
      </c>
      <c r="AD696" s="123">
        <v>0</v>
      </c>
      <c r="AE696" s="123">
        <v>0</v>
      </c>
      <c r="AF696" s="123">
        <v>10</v>
      </c>
      <c r="AG696" s="123">
        <v>0</v>
      </c>
      <c r="AH696" s="123">
        <v>0</v>
      </c>
      <c r="AI696" s="123">
        <v>10</v>
      </c>
      <c r="AJ696" s="123">
        <v>0</v>
      </c>
      <c r="AK696" s="123">
        <v>0</v>
      </c>
      <c r="AL696" s="123">
        <v>0</v>
      </c>
      <c r="AM696" s="123">
        <v>10</v>
      </c>
      <c r="AN696" s="123">
        <v>0</v>
      </c>
      <c r="AO696" s="123">
        <v>0</v>
      </c>
      <c r="AP696" s="123">
        <v>5</v>
      </c>
      <c r="AQ696" s="123">
        <v>0</v>
      </c>
      <c r="AR696" s="123">
        <v>10</v>
      </c>
      <c r="AS696" s="123">
        <v>0</v>
      </c>
      <c r="AT696" s="123">
        <v>0</v>
      </c>
      <c r="AU696" s="123">
        <v>0</v>
      </c>
      <c r="AV696" s="123">
        <v>5</v>
      </c>
      <c r="AW696" s="123">
        <v>0</v>
      </c>
      <c r="AX696" s="123">
        <v>0</v>
      </c>
      <c r="AY696" s="123">
        <v>0</v>
      </c>
      <c r="AZ696" s="123">
        <v>0</v>
      </c>
      <c r="BA696" s="123">
        <v>0</v>
      </c>
      <c r="BB696" s="123">
        <v>0</v>
      </c>
      <c r="BC696" s="123">
        <v>0</v>
      </c>
      <c r="BD696" s="123">
        <v>0</v>
      </c>
      <c r="BE696" s="123">
        <v>0</v>
      </c>
      <c r="BF696" s="123">
        <v>0</v>
      </c>
      <c r="BG696" s="123">
        <v>0</v>
      </c>
      <c r="BH696" s="123">
        <v>0</v>
      </c>
      <c r="BI696" s="49"/>
      <c r="BJ696" s="166"/>
      <c r="BK696" s="166"/>
      <c r="BL696" s="166"/>
      <c r="BM696" s="149">
        <v>0</v>
      </c>
    </row>
    <row r="697" spans="2:65" ht="18" hidden="1" customHeight="1" outlineLevel="3">
      <c r="B697" s="166" t="s">
        <v>972</v>
      </c>
      <c r="C697" s="166" t="s">
        <v>305</v>
      </c>
      <c r="D697" s="166" t="s">
        <v>323</v>
      </c>
      <c r="E697" s="167" t="s">
        <v>465</v>
      </c>
      <c r="F697" s="166" t="s">
        <v>989</v>
      </c>
      <c r="G697" s="49"/>
      <c r="H697" s="55">
        <v>0</v>
      </c>
      <c r="I697" s="55"/>
      <c r="J697" s="50">
        <v>0</v>
      </c>
      <c r="K697" s="49"/>
      <c r="L697" s="152"/>
      <c r="M697" s="55"/>
      <c r="N697" s="49">
        <v>0</v>
      </c>
      <c r="O697" s="50"/>
      <c r="P697" s="50">
        <v>0</v>
      </c>
      <c r="Q697" s="49"/>
      <c r="R697" s="152"/>
      <c r="S697" s="123">
        <v>0</v>
      </c>
      <c r="T697" s="123">
        <v>0</v>
      </c>
      <c r="U697" s="123">
        <v>0</v>
      </c>
      <c r="V697" s="123">
        <v>0</v>
      </c>
      <c r="W697" s="123">
        <v>0</v>
      </c>
      <c r="X697" s="123">
        <v>0</v>
      </c>
      <c r="Y697" s="123">
        <v>0</v>
      </c>
      <c r="Z697" s="123">
        <v>0</v>
      </c>
      <c r="AA697" s="123">
        <v>0</v>
      </c>
      <c r="AB697" s="123">
        <v>0</v>
      </c>
      <c r="AC697" s="123">
        <v>0</v>
      </c>
      <c r="AD697" s="123">
        <v>0</v>
      </c>
      <c r="AE697" s="123">
        <v>0</v>
      </c>
      <c r="AF697" s="123">
        <v>0</v>
      </c>
      <c r="AG697" s="123">
        <v>0</v>
      </c>
      <c r="AH697" s="123">
        <v>0</v>
      </c>
      <c r="AI697" s="123">
        <v>0</v>
      </c>
      <c r="AJ697" s="123">
        <v>0</v>
      </c>
      <c r="AK697" s="123">
        <v>0</v>
      </c>
      <c r="AL697" s="123">
        <v>0</v>
      </c>
      <c r="AM697" s="123">
        <v>0</v>
      </c>
      <c r="AN697" s="123">
        <v>0</v>
      </c>
      <c r="AO697" s="123">
        <v>0</v>
      </c>
      <c r="AP697" s="123">
        <v>0</v>
      </c>
      <c r="AQ697" s="123">
        <v>0</v>
      </c>
      <c r="AR697" s="123">
        <v>0</v>
      </c>
      <c r="AS697" s="123">
        <v>0</v>
      </c>
      <c r="AT697" s="123">
        <v>0</v>
      </c>
      <c r="AU697" s="123">
        <v>0</v>
      </c>
      <c r="AV697" s="123">
        <v>0</v>
      </c>
      <c r="AW697" s="123">
        <v>0</v>
      </c>
      <c r="AX697" s="123">
        <v>0</v>
      </c>
      <c r="AY697" s="123">
        <v>0</v>
      </c>
      <c r="AZ697" s="123">
        <v>0</v>
      </c>
      <c r="BA697" s="123">
        <v>0</v>
      </c>
      <c r="BB697" s="123">
        <v>0</v>
      </c>
      <c r="BC697" s="123">
        <v>0</v>
      </c>
      <c r="BD697" s="123">
        <v>0</v>
      </c>
      <c r="BE697" s="123">
        <v>0</v>
      </c>
      <c r="BF697" s="123">
        <v>0</v>
      </c>
      <c r="BG697" s="123">
        <v>0</v>
      </c>
      <c r="BH697" s="123">
        <v>0</v>
      </c>
      <c r="BI697" s="49"/>
      <c r="BJ697" s="166"/>
      <c r="BK697" s="166"/>
      <c r="BL697" s="166"/>
      <c r="BM697" s="149">
        <v>0</v>
      </c>
    </row>
    <row r="698" spans="2:65" ht="18" hidden="1" customHeight="1" outlineLevel="3">
      <c r="B698" s="166" t="s">
        <v>972</v>
      </c>
      <c r="C698" s="166" t="s">
        <v>130</v>
      </c>
      <c r="D698" s="166" t="s">
        <v>384</v>
      </c>
      <c r="E698" s="167" t="s">
        <v>524</v>
      </c>
      <c r="F698" s="166" t="s">
        <v>990</v>
      </c>
      <c r="G698" s="49"/>
      <c r="H698" s="55">
        <v>0</v>
      </c>
      <c r="I698" s="55"/>
      <c r="J698" s="50">
        <v>0</v>
      </c>
      <c r="K698" s="49"/>
      <c r="L698" s="152"/>
      <c r="M698" s="55"/>
      <c r="N698" s="49">
        <v>0</v>
      </c>
      <c r="O698" s="50"/>
      <c r="P698" s="50">
        <v>0</v>
      </c>
      <c r="Q698" s="49"/>
      <c r="R698" s="152"/>
      <c r="S698" s="123">
        <v>0</v>
      </c>
      <c r="T698" s="123">
        <v>0</v>
      </c>
      <c r="U698" s="123">
        <v>0</v>
      </c>
      <c r="V698" s="123">
        <v>0</v>
      </c>
      <c r="W698" s="123">
        <v>0</v>
      </c>
      <c r="X698" s="123">
        <v>0</v>
      </c>
      <c r="Y698" s="123">
        <v>0</v>
      </c>
      <c r="Z698" s="123">
        <v>0</v>
      </c>
      <c r="AA698" s="123">
        <v>0</v>
      </c>
      <c r="AB698" s="123">
        <v>0</v>
      </c>
      <c r="AC698" s="123">
        <v>0</v>
      </c>
      <c r="AD698" s="123">
        <v>0</v>
      </c>
      <c r="AE698" s="123">
        <v>0</v>
      </c>
      <c r="AF698" s="123">
        <v>0</v>
      </c>
      <c r="AG698" s="123">
        <v>0</v>
      </c>
      <c r="AH698" s="123">
        <v>0</v>
      </c>
      <c r="AI698" s="123">
        <v>0</v>
      </c>
      <c r="AJ698" s="123">
        <v>0</v>
      </c>
      <c r="AK698" s="123">
        <v>0</v>
      </c>
      <c r="AL698" s="123">
        <v>0</v>
      </c>
      <c r="AM698" s="123">
        <v>0</v>
      </c>
      <c r="AN698" s="123">
        <v>0</v>
      </c>
      <c r="AO698" s="123">
        <v>0</v>
      </c>
      <c r="AP698" s="123">
        <v>0</v>
      </c>
      <c r="AQ698" s="123">
        <v>0</v>
      </c>
      <c r="AR698" s="123">
        <v>0</v>
      </c>
      <c r="AS698" s="123">
        <v>0</v>
      </c>
      <c r="AT698" s="123">
        <v>0</v>
      </c>
      <c r="AU698" s="123">
        <v>0</v>
      </c>
      <c r="AV698" s="123">
        <v>0</v>
      </c>
      <c r="AW698" s="123">
        <v>0</v>
      </c>
      <c r="AX698" s="123">
        <v>0</v>
      </c>
      <c r="AY698" s="123">
        <v>0</v>
      </c>
      <c r="AZ698" s="123">
        <v>0</v>
      </c>
      <c r="BA698" s="123">
        <v>0</v>
      </c>
      <c r="BB698" s="123">
        <v>0</v>
      </c>
      <c r="BC698" s="123">
        <v>0</v>
      </c>
      <c r="BD698" s="123">
        <v>0</v>
      </c>
      <c r="BE698" s="123">
        <v>0</v>
      </c>
      <c r="BF698" s="123">
        <v>0</v>
      </c>
      <c r="BG698" s="123">
        <v>0</v>
      </c>
      <c r="BH698" s="123">
        <v>0</v>
      </c>
      <c r="BI698" s="49"/>
      <c r="BJ698" s="166"/>
      <c r="BK698" s="166"/>
      <c r="BL698" s="166"/>
      <c r="BM698" s="149">
        <v>0</v>
      </c>
    </row>
    <row r="699" spans="2:65" ht="18" hidden="1" customHeight="1" outlineLevel="3">
      <c r="B699" s="166" t="s">
        <v>972</v>
      </c>
      <c r="C699" s="166" t="s">
        <v>130</v>
      </c>
      <c r="D699" s="166" t="s">
        <v>525</v>
      </c>
      <c r="E699" s="167" t="s">
        <v>564</v>
      </c>
      <c r="F699" s="166" t="s">
        <v>991</v>
      </c>
      <c r="G699" s="49"/>
      <c r="H699" s="55">
        <v>0</v>
      </c>
      <c r="I699" s="55"/>
      <c r="J699" s="50">
        <v>0</v>
      </c>
      <c r="K699" s="49"/>
      <c r="L699" s="152"/>
      <c r="M699" s="55"/>
      <c r="N699" s="49">
        <v>0</v>
      </c>
      <c r="O699" s="50"/>
      <c r="P699" s="50">
        <v>0</v>
      </c>
      <c r="Q699" s="49"/>
      <c r="R699" s="152"/>
      <c r="S699" s="123">
        <v>0</v>
      </c>
      <c r="T699" s="123">
        <v>0</v>
      </c>
      <c r="U699" s="123">
        <v>0</v>
      </c>
      <c r="V699" s="123">
        <v>0</v>
      </c>
      <c r="W699" s="123">
        <v>0</v>
      </c>
      <c r="X699" s="123">
        <v>0</v>
      </c>
      <c r="Y699" s="123">
        <v>0</v>
      </c>
      <c r="Z699" s="123">
        <v>0</v>
      </c>
      <c r="AA699" s="123">
        <v>0</v>
      </c>
      <c r="AB699" s="123">
        <v>0</v>
      </c>
      <c r="AC699" s="123">
        <v>0</v>
      </c>
      <c r="AD699" s="123">
        <v>0</v>
      </c>
      <c r="AE699" s="123">
        <v>0</v>
      </c>
      <c r="AF699" s="123">
        <v>0</v>
      </c>
      <c r="AG699" s="123">
        <v>0</v>
      </c>
      <c r="AH699" s="123">
        <v>0</v>
      </c>
      <c r="AI699" s="123">
        <v>0</v>
      </c>
      <c r="AJ699" s="123">
        <v>0</v>
      </c>
      <c r="AK699" s="123">
        <v>0</v>
      </c>
      <c r="AL699" s="123">
        <v>0</v>
      </c>
      <c r="AM699" s="123">
        <v>0</v>
      </c>
      <c r="AN699" s="123">
        <v>0</v>
      </c>
      <c r="AO699" s="123">
        <v>0</v>
      </c>
      <c r="AP699" s="123">
        <v>0</v>
      </c>
      <c r="AQ699" s="123">
        <v>0</v>
      </c>
      <c r="AR699" s="123">
        <v>0</v>
      </c>
      <c r="AS699" s="123">
        <v>0</v>
      </c>
      <c r="AT699" s="123">
        <v>0</v>
      </c>
      <c r="AU699" s="123">
        <v>0</v>
      </c>
      <c r="AV699" s="123">
        <v>0</v>
      </c>
      <c r="AW699" s="123">
        <v>0</v>
      </c>
      <c r="AX699" s="123">
        <v>0</v>
      </c>
      <c r="AY699" s="123">
        <v>0</v>
      </c>
      <c r="AZ699" s="123">
        <v>0</v>
      </c>
      <c r="BA699" s="123">
        <v>0</v>
      </c>
      <c r="BB699" s="123">
        <v>0</v>
      </c>
      <c r="BC699" s="123">
        <v>0</v>
      </c>
      <c r="BD699" s="123">
        <v>0</v>
      </c>
      <c r="BE699" s="123">
        <v>0</v>
      </c>
      <c r="BF699" s="123">
        <v>0</v>
      </c>
      <c r="BG699" s="123">
        <v>0</v>
      </c>
      <c r="BH699" s="123">
        <v>0</v>
      </c>
      <c r="BI699" s="49"/>
      <c r="BJ699" s="166"/>
      <c r="BK699" s="166"/>
      <c r="BL699" s="166"/>
      <c r="BM699" s="149">
        <v>0</v>
      </c>
    </row>
    <row r="700" spans="2:65" ht="18" hidden="1" customHeight="1" outlineLevel="3">
      <c r="B700" s="166" t="s">
        <v>972</v>
      </c>
      <c r="C700" s="166" t="s">
        <v>305</v>
      </c>
      <c r="D700" s="166" t="s">
        <v>565</v>
      </c>
      <c r="E700" s="167" t="s">
        <v>585</v>
      </c>
      <c r="F700" s="166" t="s">
        <v>992</v>
      </c>
      <c r="G700" s="49"/>
      <c r="H700" s="55">
        <v>0</v>
      </c>
      <c r="I700" s="55"/>
      <c r="J700" s="50">
        <v>0</v>
      </c>
      <c r="K700" s="49"/>
      <c r="L700" s="152"/>
      <c r="M700" s="55"/>
      <c r="N700" s="49">
        <v>0</v>
      </c>
      <c r="O700" s="50"/>
      <c r="P700" s="50">
        <v>0</v>
      </c>
      <c r="Q700" s="49"/>
      <c r="R700" s="152"/>
      <c r="S700" s="123">
        <v>0</v>
      </c>
      <c r="T700" s="123">
        <v>0</v>
      </c>
      <c r="U700" s="123">
        <v>0</v>
      </c>
      <c r="V700" s="123">
        <v>0</v>
      </c>
      <c r="W700" s="123">
        <v>0</v>
      </c>
      <c r="X700" s="123">
        <v>0</v>
      </c>
      <c r="Y700" s="123">
        <v>0</v>
      </c>
      <c r="Z700" s="123">
        <v>0</v>
      </c>
      <c r="AA700" s="123">
        <v>0</v>
      </c>
      <c r="AB700" s="123">
        <v>0</v>
      </c>
      <c r="AC700" s="123">
        <v>0</v>
      </c>
      <c r="AD700" s="123">
        <v>0</v>
      </c>
      <c r="AE700" s="123">
        <v>0</v>
      </c>
      <c r="AF700" s="123">
        <v>0</v>
      </c>
      <c r="AG700" s="123">
        <v>0</v>
      </c>
      <c r="AH700" s="123">
        <v>0</v>
      </c>
      <c r="AI700" s="123">
        <v>0</v>
      </c>
      <c r="AJ700" s="123">
        <v>0</v>
      </c>
      <c r="AK700" s="123">
        <v>0</v>
      </c>
      <c r="AL700" s="123">
        <v>0</v>
      </c>
      <c r="AM700" s="123">
        <v>0</v>
      </c>
      <c r="AN700" s="123">
        <v>0</v>
      </c>
      <c r="AO700" s="123">
        <v>0</v>
      </c>
      <c r="AP700" s="123">
        <v>0</v>
      </c>
      <c r="AQ700" s="123">
        <v>0</v>
      </c>
      <c r="AR700" s="123">
        <v>0</v>
      </c>
      <c r="AS700" s="123">
        <v>0</v>
      </c>
      <c r="AT700" s="123">
        <v>0</v>
      </c>
      <c r="AU700" s="123">
        <v>0</v>
      </c>
      <c r="AV700" s="123">
        <v>0</v>
      </c>
      <c r="AW700" s="123">
        <v>0</v>
      </c>
      <c r="AX700" s="123">
        <v>0</v>
      </c>
      <c r="AY700" s="123">
        <v>0</v>
      </c>
      <c r="AZ700" s="123">
        <v>0</v>
      </c>
      <c r="BA700" s="123">
        <v>0</v>
      </c>
      <c r="BB700" s="123">
        <v>0</v>
      </c>
      <c r="BC700" s="123">
        <v>0</v>
      </c>
      <c r="BD700" s="123">
        <v>0</v>
      </c>
      <c r="BE700" s="123">
        <v>0</v>
      </c>
      <c r="BF700" s="123">
        <v>0</v>
      </c>
      <c r="BG700" s="123">
        <v>0</v>
      </c>
      <c r="BH700" s="123">
        <v>0</v>
      </c>
      <c r="BI700" s="49"/>
      <c r="BJ700" s="166"/>
      <c r="BK700" s="166"/>
      <c r="BL700" s="166"/>
      <c r="BM700" s="149">
        <v>0</v>
      </c>
    </row>
    <row r="701" spans="2:65" ht="18" hidden="1" customHeight="1" outlineLevel="3">
      <c r="B701" s="166" t="s">
        <v>972</v>
      </c>
      <c r="C701" s="166" t="s">
        <v>305</v>
      </c>
      <c r="D701" s="166" t="s">
        <v>614</v>
      </c>
      <c r="E701" s="167" t="s">
        <v>653</v>
      </c>
      <c r="F701" s="166" t="s">
        <v>993</v>
      </c>
      <c r="G701" s="49"/>
      <c r="H701" s="55">
        <v>0</v>
      </c>
      <c r="I701" s="55"/>
      <c r="J701" s="50">
        <v>0</v>
      </c>
      <c r="K701" s="49"/>
      <c r="L701" s="152"/>
      <c r="M701" s="55"/>
      <c r="N701" s="49">
        <v>0</v>
      </c>
      <c r="O701" s="50"/>
      <c r="P701" s="50">
        <v>0</v>
      </c>
      <c r="Q701" s="49"/>
      <c r="R701" s="152"/>
      <c r="S701" s="123">
        <v>0</v>
      </c>
      <c r="T701" s="123">
        <v>0</v>
      </c>
      <c r="U701" s="123">
        <v>0</v>
      </c>
      <c r="V701" s="123">
        <v>0</v>
      </c>
      <c r="W701" s="123">
        <v>0</v>
      </c>
      <c r="X701" s="123">
        <v>0</v>
      </c>
      <c r="Y701" s="123">
        <v>0</v>
      </c>
      <c r="Z701" s="123">
        <v>0</v>
      </c>
      <c r="AA701" s="123">
        <v>0</v>
      </c>
      <c r="AB701" s="123">
        <v>0</v>
      </c>
      <c r="AC701" s="123">
        <v>0</v>
      </c>
      <c r="AD701" s="123">
        <v>0</v>
      </c>
      <c r="AE701" s="123">
        <v>0</v>
      </c>
      <c r="AF701" s="123">
        <v>0</v>
      </c>
      <c r="AG701" s="123">
        <v>0</v>
      </c>
      <c r="AH701" s="123">
        <v>0</v>
      </c>
      <c r="AI701" s="123">
        <v>0</v>
      </c>
      <c r="AJ701" s="123">
        <v>0</v>
      </c>
      <c r="AK701" s="123">
        <v>0</v>
      </c>
      <c r="AL701" s="123">
        <v>0</v>
      </c>
      <c r="AM701" s="123">
        <v>0</v>
      </c>
      <c r="AN701" s="123">
        <v>0</v>
      </c>
      <c r="AO701" s="123">
        <v>0</v>
      </c>
      <c r="AP701" s="123">
        <v>0</v>
      </c>
      <c r="AQ701" s="123">
        <v>0</v>
      </c>
      <c r="AR701" s="123">
        <v>0</v>
      </c>
      <c r="AS701" s="123">
        <v>0</v>
      </c>
      <c r="AT701" s="123">
        <v>0</v>
      </c>
      <c r="AU701" s="123">
        <v>0</v>
      </c>
      <c r="AV701" s="123">
        <v>0</v>
      </c>
      <c r="AW701" s="123">
        <v>0</v>
      </c>
      <c r="AX701" s="123">
        <v>0</v>
      </c>
      <c r="AY701" s="123">
        <v>0</v>
      </c>
      <c r="AZ701" s="123">
        <v>0</v>
      </c>
      <c r="BA701" s="123">
        <v>0</v>
      </c>
      <c r="BB701" s="123">
        <v>0</v>
      </c>
      <c r="BC701" s="123">
        <v>0</v>
      </c>
      <c r="BD701" s="123">
        <v>0</v>
      </c>
      <c r="BE701" s="123">
        <v>0</v>
      </c>
      <c r="BF701" s="123">
        <v>0</v>
      </c>
      <c r="BG701" s="123">
        <v>0</v>
      </c>
      <c r="BH701" s="123">
        <v>0</v>
      </c>
      <c r="BI701" s="49"/>
      <c r="BJ701" s="166"/>
      <c r="BK701" s="166"/>
      <c r="BL701" s="166"/>
      <c r="BM701" s="149">
        <v>0</v>
      </c>
    </row>
    <row r="702" spans="2:65" ht="18" hidden="1" customHeight="1" outlineLevel="3">
      <c r="B702" s="166" t="s">
        <v>972</v>
      </c>
      <c r="C702" s="166" t="s">
        <v>305</v>
      </c>
      <c r="D702" s="166" t="s">
        <v>695</v>
      </c>
      <c r="E702" s="167" t="s">
        <v>696</v>
      </c>
      <c r="F702" s="166" t="s">
        <v>994</v>
      </c>
      <c r="G702" s="49"/>
      <c r="H702" s="55">
        <v>0</v>
      </c>
      <c r="I702" s="55"/>
      <c r="J702" s="50">
        <v>0</v>
      </c>
      <c r="K702" s="49"/>
      <c r="L702" s="152"/>
      <c r="M702" s="55"/>
      <c r="N702" s="49">
        <v>0</v>
      </c>
      <c r="O702" s="50"/>
      <c r="P702" s="50">
        <v>0</v>
      </c>
      <c r="Q702" s="49"/>
      <c r="R702" s="152"/>
      <c r="S702" s="123">
        <v>0</v>
      </c>
      <c r="T702" s="123">
        <v>0</v>
      </c>
      <c r="U702" s="123">
        <v>0</v>
      </c>
      <c r="V702" s="123">
        <v>0</v>
      </c>
      <c r="W702" s="123">
        <v>0</v>
      </c>
      <c r="X702" s="123">
        <v>0</v>
      </c>
      <c r="Y702" s="123">
        <v>0</v>
      </c>
      <c r="Z702" s="123">
        <v>0</v>
      </c>
      <c r="AA702" s="123">
        <v>0</v>
      </c>
      <c r="AB702" s="123">
        <v>0</v>
      </c>
      <c r="AC702" s="123">
        <v>0</v>
      </c>
      <c r="AD702" s="123">
        <v>0</v>
      </c>
      <c r="AE702" s="123">
        <v>0</v>
      </c>
      <c r="AF702" s="123">
        <v>0</v>
      </c>
      <c r="AG702" s="123">
        <v>0</v>
      </c>
      <c r="AH702" s="123">
        <v>0</v>
      </c>
      <c r="AI702" s="123">
        <v>0</v>
      </c>
      <c r="AJ702" s="123">
        <v>0</v>
      </c>
      <c r="AK702" s="123">
        <v>0</v>
      </c>
      <c r="AL702" s="123">
        <v>0</v>
      </c>
      <c r="AM702" s="123">
        <v>0</v>
      </c>
      <c r="AN702" s="123">
        <v>0</v>
      </c>
      <c r="AO702" s="123">
        <v>0</v>
      </c>
      <c r="AP702" s="123">
        <v>0</v>
      </c>
      <c r="AQ702" s="123">
        <v>0</v>
      </c>
      <c r="AR702" s="123">
        <v>0</v>
      </c>
      <c r="AS702" s="123">
        <v>0</v>
      </c>
      <c r="AT702" s="123">
        <v>0</v>
      </c>
      <c r="AU702" s="123">
        <v>0</v>
      </c>
      <c r="AV702" s="123">
        <v>0</v>
      </c>
      <c r="AW702" s="123">
        <v>0</v>
      </c>
      <c r="AX702" s="123">
        <v>0</v>
      </c>
      <c r="AY702" s="123">
        <v>0</v>
      </c>
      <c r="AZ702" s="123">
        <v>0</v>
      </c>
      <c r="BA702" s="123">
        <v>0</v>
      </c>
      <c r="BB702" s="123">
        <v>0</v>
      </c>
      <c r="BC702" s="123">
        <v>0</v>
      </c>
      <c r="BD702" s="123">
        <v>0</v>
      </c>
      <c r="BE702" s="123">
        <v>0</v>
      </c>
      <c r="BF702" s="123">
        <v>0</v>
      </c>
      <c r="BG702" s="123">
        <v>0</v>
      </c>
      <c r="BH702" s="123">
        <v>0</v>
      </c>
      <c r="BI702" s="49"/>
      <c r="BJ702" s="166"/>
      <c r="BK702" s="166"/>
      <c r="BL702" s="166"/>
      <c r="BM702" s="149">
        <v>0</v>
      </c>
    </row>
    <row r="703" spans="2:65" ht="18" hidden="1" customHeight="1" outlineLevel="3">
      <c r="B703" s="166" t="s">
        <v>972</v>
      </c>
      <c r="C703" s="166" t="s">
        <v>305</v>
      </c>
      <c r="D703" s="166" t="s">
        <v>673</v>
      </c>
      <c r="E703" s="167" t="s">
        <v>674</v>
      </c>
      <c r="F703" s="166" t="s">
        <v>995</v>
      </c>
      <c r="G703" s="49"/>
      <c r="H703" s="55">
        <v>0</v>
      </c>
      <c r="I703" s="55"/>
      <c r="J703" s="50">
        <v>0</v>
      </c>
      <c r="K703" s="49"/>
      <c r="L703" s="152"/>
      <c r="M703" s="55"/>
      <c r="N703" s="49">
        <v>0</v>
      </c>
      <c r="O703" s="50"/>
      <c r="P703" s="50">
        <v>0</v>
      </c>
      <c r="Q703" s="49"/>
      <c r="R703" s="152"/>
      <c r="S703" s="123">
        <v>0</v>
      </c>
      <c r="T703" s="123">
        <v>0</v>
      </c>
      <c r="U703" s="123">
        <v>0</v>
      </c>
      <c r="V703" s="123">
        <v>0</v>
      </c>
      <c r="W703" s="123">
        <v>0</v>
      </c>
      <c r="X703" s="123">
        <v>0</v>
      </c>
      <c r="Y703" s="123">
        <v>0</v>
      </c>
      <c r="Z703" s="123">
        <v>0</v>
      </c>
      <c r="AA703" s="123">
        <v>0</v>
      </c>
      <c r="AB703" s="123">
        <v>0</v>
      </c>
      <c r="AC703" s="123">
        <v>0</v>
      </c>
      <c r="AD703" s="123">
        <v>0</v>
      </c>
      <c r="AE703" s="123">
        <v>0</v>
      </c>
      <c r="AF703" s="123">
        <v>0</v>
      </c>
      <c r="AG703" s="123">
        <v>0</v>
      </c>
      <c r="AH703" s="123">
        <v>0</v>
      </c>
      <c r="AI703" s="123">
        <v>0</v>
      </c>
      <c r="AJ703" s="123">
        <v>0</v>
      </c>
      <c r="AK703" s="123">
        <v>0</v>
      </c>
      <c r="AL703" s="123">
        <v>0</v>
      </c>
      <c r="AM703" s="123">
        <v>0</v>
      </c>
      <c r="AN703" s="123">
        <v>0</v>
      </c>
      <c r="AO703" s="123">
        <v>0</v>
      </c>
      <c r="AP703" s="123">
        <v>0</v>
      </c>
      <c r="AQ703" s="123">
        <v>0</v>
      </c>
      <c r="AR703" s="123">
        <v>0</v>
      </c>
      <c r="AS703" s="123">
        <v>0</v>
      </c>
      <c r="AT703" s="123">
        <v>0</v>
      </c>
      <c r="AU703" s="123">
        <v>0</v>
      </c>
      <c r="AV703" s="123">
        <v>0</v>
      </c>
      <c r="AW703" s="123">
        <v>0</v>
      </c>
      <c r="AX703" s="123">
        <v>0</v>
      </c>
      <c r="AY703" s="123">
        <v>0</v>
      </c>
      <c r="AZ703" s="123">
        <v>0</v>
      </c>
      <c r="BA703" s="123">
        <v>0</v>
      </c>
      <c r="BB703" s="123">
        <v>0</v>
      </c>
      <c r="BC703" s="123">
        <v>0</v>
      </c>
      <c r="BD703" s="123">
        <v>0</v>
      </c>
      <c r="BE703" s="123">
        <v>0</v>
      </c>
      <c r="BF703" s="123">
        <v>0</v>
      </c>
      <c r="BG703" s="123">
        <v>0</v>
      </c>
      <c r="BH703" s="123">
        <v>0</v>
      </c>
      <c r="BI703" s="49"/>
      <c r="BJ703" s="166"/>
      <c r="BK703" s="166"/>
      <c r="BL703" s="166"/>
      <c r="BM703" s="149">
        <v>0</v>
      </c>
    </row>
    <row r="704" spans="2:65" ht="18" hidden="1" customHeight="1" outlineLevel="3">
      <c r="B704" s="166" t="s">
        <v>972</v>
      </c>
      <c r="C704" s="166" t="s">
        <v>130</v>
      </c>
      <c r="D704" s="166" t="s">
        <v>693</v>
      </c>
      <c r="E704" s="167" t="s">
        <v>694</v>
      </c>
      <c r="F704" s="166" t="s">
        <v>996</v>
      </c>
      <c r="G704" s="49"/>
      <c r="H704" s="55">
        <v>0</v>
      </c>
      <c r="I704" s="55"/>
      <c r="J704" s="50">
        <v>0</v>
      </c>
      <c r="K704" s="49"/>
      <c r="L704" s="152"/>
      <c r="M704" s="55"/>
      <c r="N704" s="49">
        <v>0</v>
      </c>
      <c r="O704" s="50"/>
      <c r="P704" s="50">
        <v>0</v>
      </c>
      <c r="Q704" s="49"/>
      <c r="R704" s="152"/>
      <c r="S704" s="123">
        <v>0</v>
      </c>
      <c r="T704" s="123">
        <v>0</v>
      </c>
      <c r="U704" s="123">
        <v>0</v>
      </c>
      <c r="V704" s="123">
        <v>0</v>
      </c>
      <c r="W704" s="123">
        <v>0</v>
      </c>
      <c r="X704" s="123">
        <v>0</v>
      </c>
      <c r="Y704" s="123">
        <v>0</v>
      </c>
      <c r="Z704" s="123">
        <v>0</v>
      </c>
      <c r="AA704" s="123">
        <v>0</v>
      </c>
      <c r="AB704" s="123">
        <v>0</v>
      </c>
      <c r="AC704" s="123">
        <v>0</v>
      </c>
      <c r="AD704" s="123">
        <v>0</v>
      </c>
      <c r="AE704" s="123">
        <v>0</v>
      </c>
      <c r="AF704" s="123">
        <v>0</v>
      </c>
      <c r="AG704" s="123">
        <v>0</v>
      </c>
      <c r="AH704" s="123">
        <v>0</v>
      </c>
      <c r="AI704" s="123">
        <v>0</v>
      </c>
      <c r="AJ704" s="123">
        <v>0</v>
      </c>
      <c r="AK704" s="123">
        <v>0</v>
      </c>
      <c r="AL704" s="123">
        <v>0</v>
      </c>
      <c r="AM704" s="123">
        <v>0</v>
      </c>
      <c r="AN704" s="123">
        <v>0</v>
      </c>
      <c r="AO704" s="123">
        <v>0</v>
      </c>
      <c r="AP704" s="123">
        <v>0</v>
      </c>
      <c r="AQ704" s="123">
        <v>0</v>
      </c>
      <c r="AR704" s="123">
        <v>0</v>
      </c>
      <c r="AS704" s="123">
        <v>0</v>
      </c>
      <c r="AT704" s="123">
        <v>0</v>
      </c>
      <c r="AU704" s="123">
        <v>0</v>
      </c>
      <c r="AV704" s="123">
        <v>0</v>
      </c>
      <c r="AW704" s="123">
        <v>0</v>
      </c>
      <c r="AX704" s="123">
        <v>0</v>
      </c>
      <c r="AY704" s="123">
        <v>0</v>
      </c>
      <c r="AZ704" s="123">
        <v>0</v>
      </c>
      <c r="BA704" s="123">
        <v>0</v>
      </c>
      <c r="BB704" s="123">
        <v>0</v>
      </c>
      <c r="BC704" s="123">
        <v>0</v>
      </c>
      <c r="BD704" s="123">
        <v>0</v>
      </c>
      <c r="BE704" s="123">
        <v>0</v>
      </c>
      <c r="BF704" s="123">
        <v>0</v>
      </c>
      <c r="BG704" s="123">
        <v>0</v>
      </c>
      <c r="BH704" s="123">
        <v>0</v>
      </c>
      <c r="BI704" s="49"/>
      <c r="BJ704" s="166"/>
      <c r="BK704" s="166"/>
      <c r="BL704" s="166"/>
      <c r="BM704" s="149">
        <v>0</v>
      </c>
    </row>
    <row r="705" spans="2:65" ht="18" hidden="1" customHeight="1" outlineLevel="3">
      <c r="B705" s="166" t="s">
        <v>972</v>
      </c>
      <c r="C705" s="166" t="s">
        <v>305</v>
      </c>
      <c r="D705" s="166" t="s">
        <v>713</v>
      </c>
      <c r="E705" s="167" t="s">
        <v>713</v>
      </c>
      <c r="F705" s="166"/>
      <c r="G705" s="49"/>
      <c r="H705" s="55">
        <v>0</v>
      </c>
      <c r="I705" s="55"/>
      <c r="J705" s="50">
        <v>0</v>
      </c>
      <c r="K705" s="49"/>
      <c r="L705" s="152"/>
      <c r="M705" s="55"/>
      <c r="N705" s="49">
        <v>0</v>
      </c>
      <c r="O705" s="50"/>
      <c r="P705" s="50">
        <v>0</v>
      </c>
      <c r="Q705" s="49"/>
      <c r="R705" s="152"/>
      <c r="S705" s="123">
        <v>0</v>
      </c>
      <c r="T705" s="123">
        <v>0</v>
      </c>
      <c r="U705" s="123">
        <v>0</v>
      </c>
      <c r="V705" s="123">
        <v>0</v>
      </c>
      <c r="W705" s="123">
        <v>0</v>
      </c>
      <c r="X705" s="123">
        <v>0</v>
      </c>
      <c r="Y705" s="123">
        <v>0</v>
      </c>
      <c r="Z705" s="123">
        <v>0</v>
      </c>
      <c r="AA705" s="123">
        <v>0</v>
      </c>
      <c r="AB705" s="123">
        <v>0</v>
      </c>
      <c r="AC705" s="123">
        <v>0</v>
      </c>
      <c r="AD705" s="123">
        <v>0</v>
      </c>
      <c r="AE705" s="123">
        <v>0</v>
      </c>
      <c r="AF705" s="123">
        <v>0</v>
      </c>
      <c r="AG705" s="123">
        <v>0</v>
      </c>
      <c r="AH705" s="123">
        <v>0</v>
      </c>
      <c r="AI705" s="123">
        <v>0</v>
      </c>
      <c r="AJ705" s="123">
        <v>0</v>
      </c>
      <c r="AK705" s="123">
        <v>0</v>
      </c>
      <c r="AL705" s="123">
        <v>0</v>
      </c>
      <c r="AM705" s="123">
        <v>0</v>
      </c>
      <c r="AN705" s="123">
        <v>0</v>
      </c>
      <c r="AO705" s="123">
        <v>0</v>
      </c>
      <c r="AP705" s="123">
        <v>0</v>
      </c>
      <c r="AQ705" s="123">
        <v>0</v>
      </c>
      <c r="AR705" s="123">
        <v>0</v>
      </c>
      <c r="AS705" s="123">
        <v>0</v>
      </c>
      <c r="AT705" s="123">
        <v>0</v>
      </c>
      <c r="AU705" s="123">
        <v>0</v>
      </c>
      <c r="AV705" s="123">
        <v>0</v>
      </c>
      <c r="AW705" s="123">
        <v>0</v>
      </c>
      <c r="AX705" s="123">
        <v>0</v>
      </c>
      <c r="AY705" s="123">
        <v>0</v>
      </c>
      <c r="AZ705" s="123">
        <v>0</v>
      </c>
      <c r="BA705" s="123">
        <v>0</v>
      </c>
      <c r="BB705" s="123">
        <v>0</v>
      </c>
      <c r="BC705" s="123">
        <v>0</v>
      </c>
      <c r="BD705" s="123">
        <v>0</v>
      </c>
      <c r="BE705" s="123">
        <v>0</v>
      </c>
      <c r="BF705" s="123">
        <v>0</v>
      </c>
      <c r="BG705" s="123">
        <v>0</v>
      </c>
      <c r="BH705" s="123">
        <v>0</v>
      </c>
      <c r="BI705" s="49"/>
      <c r="BJ705" s="166"/>
      <c r="BK705" s="166"/>
      <c r="BL705" s="166"/>
      <c r="BM705" s="149">
        <v>0</v>
      </c>
    </row>
    <row r="706" spans="2:65" ht="18" hidden="1" customHeight="1" outlineLevel="3">
      <c r="B706" s="166" t="s">
        <v>972</v>
      </c>
      <c r="C706" s="166" t="s">
        <v>305</v>
      </c>
      <c r="D706" s="166" t="s">
        <v>997</v>
      </c>
      <c r="E706" s="167" t="s">
        <v>998</v>
      </c>
      <c r="F706" s="166"/>
      <c r="G706" s="49"/>
      <c r="H706" s="55">
        <v>0</v>
      </c>
      <c r="I706" s="55"/>
      <c r="J706" s="50">
        <v>0</v>
      </c>
      <c r="K706" s="49"/>
      <c r="L706" s="152"/>
      <c r="M706" s="55"/>
      <c r="N706" s="49">
        <v>0</v>
      </c>
      <c r="O706" s="50"/>
      <c r="P706" s="50">
        <v>0</v>
      </c>
      <c r="Q706" s="49"/>
      <c r="R706" s="152"/>
      <c r="S706" s="123">
        <v>0</v>
      </c>
      <c r="T706" s="123">
        <v>0</v>
      </c>
      <c r="U706" s="123">
        <v>0</v>
      </c>
      <c r="V706" s="123">
        <v>0</v>
      </c>
      <c r="W706" s="123">
        <v>0</v>
      </c>
      <c r="X706" s="123">
        <v>0</v>
      </c>
      <c r="Y706" s="123">
        <v>0</v>
      </c>
      <c r="Z706" s="123">
        <v>0</v>
      </c>
      <c r="AA706" s="123">
        <v>0</v>
      </c>
      <c r="AB706" s="123">
        <v>0</v>
      </c>
      <c r="AC706" s="123">
        <v>0</v>
      </c>
      <c r="AD706" s="123">
        <v>0</v>
      </c>
      <c r="AE706" s="123">
        <v>0</v>
      </c>
      <c r="AF706" s="123">
        <v>0</v>
      </c>
      <c r="AG706" s="123">
        <v>0</v>
      </c>
      <c r="AH706" s="123">
        <v>0</v>
      </c>
      <c r="AI706" s="123">
        <v>0</v>
      </c>
      <c r="AJ706" s="123">
        <v>0</v>
      </c>
      <c r="AK706" s="123">
        <v>0</v>
      </c>
      <c r="AL706" s="123">
        <v>0</v>
      </c>
      <c r="AM706" s="123">
        <v>0</v>
      </c>
      <c r="AN706" s="123">
        <v>0</v>
      </c>
      <c r="AO706" s="123">
        <v>0</v>
      </c>
      <c r="AP706" s="123">
        <v>0</v>
      </c>
      <c r="AQ706" s="123">
        <v>0</v>
      </c>
      <c r="AR706" s="123">
        <v>0</v>
      </c>
      <c r="AS706" s="123">
        <v>0</v>
      </c>
      <c r="AT706" s="123">
        <v>0</v>
      </c>
      <c r="AU706" s="123">
        <v>0</v>
      </c>
      <c r="AV706" s="123">
        <v>0</v>
      </c>
      <c r="AW706" s="123">
        <v>0</v>
      </c>
      <c r="AX706" s="123">
        <v>0</v>
      </c>
      <c r="AY706" s="123">
        <v>0</v>
      </c>
      <c r="AZ706" s="123">
        <v>0</v>
      </c>
      <c r="BA706" s="123">
        <v>0</v>
      </c>
      <c r="BB706" s="123">
        <v>0</v>
      </c>
      <c r="BC706" s="123">
        <v>0</v>
      </c>
      <c r="BD706" s="123">
        <v>0</v>
      </c>
      <c r="BE706" s="123">
        <v>0</v>
      </c>
      <c r="BF706" s="123">
        <v>0</v>
      </c>
      <c r="BG706" s="123">
        <v>0</v>
      </c>
      <c r="BH706" s="123">
        <v>0</v>
      </c>
      <c r="BI706" s="49"/>
      <c r="BJ706" s="166"/>
      <c r="BK706" s="166"/>
      <c r="BL706" s="166"/>
      <c r="BM706" s="149">
        <v>0</v>
      </c>
    </row>
    <row r="707" spans="2:65" ht="18" hidden="1" customHeight="1" outlineLevel="3">
      <c r="B707" s="166" t="s">
        <v>972</v>
      </c>
      <c r="C707" s="166" t="s">
        <v>305</v>
      </c>
      <c r="D707" s="166" t="s">
        <v>999</v>
      </c>
      <c r="E707" s="167" t="s">
        <v>1000</v>
      </c>
      <c r="F707" s="166"/>
      <c r="G707" s="49"/>
      <c r="H707" s="55">
        <v>0</v>
      </c>
      <c r="I707" s="55"/>
      <c r="J707" s="50">
        <v>0</v>
      </c>
      <c r="K707" s="49"/>
      <c r="L707" s="152"/>
      <c r="M707" s="55"/>
      <c r="N707" s="49">
        <v>0</v>
      </c>
      <c r="O707" s="50"/>
      <c r="P707" s="50">
        <v>0</v>
      </c>
      <c r="Q707" s="49"/>
      <c r="R707" s="152"/>
      <c r="S707" s="123">
        <v>0</v>
      </c>
      <c r="T707" s="123">
        <v>0</v>
      </c>
      <c r="U707" s="123">
        <v>0</v>
      </c>
      <c r="V707" s="123">
        <v>0</v>
      </c>
      <c r="W707" s="123">
        <v>0</v>
      </c>
      <c r="X707" s="123">
        <v>0</v>
      </c>
      <c r="Y707" s="123">
        <v>0</v>
      </c>
      <c r="Z707" s="123">
        <v>0</v>
      </c>
      <c r="AA707" s="123">
        <v>0</v>
      </c>
      <c r="AB707" s="123">
        <v>0</v>
      </c>
      <c r="AC707" s="123">
        <v>0</v>
      </c>
      <c r="AD707" s="123">
        <v>0</v>
      </c>
      <c r="AE707" s="123">
        <v>0</v>
      </c>
      <c r="AF707" s="123">
        <v>0</v>
      </c>
      <c r="AG707" s="123">
        <v>0</v>
      </c>
      <c r="AH707" s="123">
        <v>0</v>
      </c>
      <c r="AI707" s="123">
        <v>0</v>
      </c>
      <c r="AJ707" s="123">
        <v>0</v>
      </c>
      <c r="AK707" s="123">
        <v>0</v>
      </c>
      <c r="AL707" s="123">
        <v>0</v>
      </c>
      <c r="AM707" s="123">
        <v>0</v>
      </c>
      <c r="AN707" s="123">
        <v>0</v>
      </c>
      <c r="AO707" s="123">
        <v>0</v>
      </c>
      <c r="AP707" s="123">
        <v>0</v>
      </c>
      <c r="AQ707" s="123">
        <v>0</v>
      </c>
      <c r="AR707" s="123">
        <v>0</v>
      </c>
      <c r="AS707" s="123">
        <v>0</v>
      </c>
      <c r="AT707" s="123">
        <v>0</v>
      </c>
      <c r="AU707" s="123">
        <v>0</v>
      </c>
      <c r="AV707" s="123">
        <v>0</v>
      </c>
      <c r="AW707" s="123">
        <v>0</v>
      </c>
      <c r="AX707" s="123">
        <v>0</v>
      </c>
      <c r="AY707" s="123">
        <v>0</v>
      </c>
      <c r="AZ707" s="123">
        <v>0</v>
      </c>
      <c r="BA707" s="123">
        <v>0</v>
      </c>
      <c r="BB707" s="123">
        <v>0</v>
      </c>
      <c r="BC707" s="123">
        <v>0</v>
      </c>
      <c r="BD707" s="123">
        <v>0</v>
      </c>
      <c r="BE707" s="123">
        <v>0</v>
      </c>
      <c r="BF707" s="123">
        <v>0</v>
      </c>
      <c r="BG707" s="123">
        <v>0</v>
      </c>
      <c r="BH707" s="123">
        <v>0</v>
      </c>
      <c r="BI707" s="49"/>
      <c r="BJ707" s="166"/>
      <c r="BK707" s="166"/>
      <c r="BL707" s="166"/>
      <c r="BM707" s="149">
        <v>0</v>
      </c>
    </row>
    <row r="708" spans="2:65" ht="18" hidden="1" customHeight="1" outlineLevel="3">
      <c r="B708" s="166" t="s">
        <v>972</v>
      </c>
      <c r="C708" s="166" t="s">
        <v>305</v>
      </c>
      <c r="D708" s="166" t="s">
        <v>1118</v>
      </c>
      <c r="E708" s="167" t="s">
        <v>1119</v>
      </c>
      <c r="F708" s="166"/>
      <c r="G708" s="49"/>
      <c r="H708" s="55">
        <v>0</v>
      </c>
      <c r="I708" s="55"/>
      <c r="J708" s="50">
        <v>0</v>
      </c>
      <c r="K708" s="49"/>
      <c r="L708" s="152"/>
      <c r="M708" s="55"/>
      <c r="N708" s="49">
        <v>0</v>
      </c>
      <c r="O708" s="50"/>
      <c r="P708" s="50">
        <v>0</v>
      </c>
      <c r="Q708" s="49"/>
      <c r="R708" s="152"/>
      <c r="S708" s="123">
        <v>0</v>
      </c>
      <c r="T708" s="123">
        <v>0</v>
      </c>
      <c r="U708" s="123">
        <v>0</v>
      </c>
      <c r="V708" s="123">
        <v>0</v>
      </c>
      <c r="W708" s="123">
        <v>0</v>
      </c>
      <c r="X708" s="123">
        <v>0</v>
      </c>
      <c r="Y708" s="123">
        <v>0</v>
      </c>
      <c r="Z708" s="123">
        <v>0</v>
      </c>
      <c r="AA708" s="123">
        <v>0</v>
      </c>
      <c r="AB708" s="123">
        <v>0</v>
      </c>
      <c r="AC708" s="123">
        <v>0</v>
      </c>
      <c r="AD708" s="123">
        <v>0</v>
      </c>
      <c r="AE708" s="123">
        <v>0</v>
      </c>
      <c r="AF708" s="123">
        <v>0</v>
      </c>
      <c r="AG708" s="123">
        <v>0</v>
      </c>
      <c r="AH708" s="123">
        <v>0</v>
      </c>
      <c r="AI708" s="123">
        <v>0</v>
      </c>
      <c r="AJ708" s="123">
        <v>0</v>
      </c>
      <c r="AK708" s="123">
        <v>0</v>
      </c>
      <c r="AL708" s="123">
        <v>0</v>
      </c>
      <c r="AM708" s="123">
        <v>0</v>
      </c>
      <c r="AN708" s="123">
        <v>0</v>
      </c>
      <c r="AO708" s="123">
        <v>0</v>
      </c>
      <c r="AP708" s="123">
        <v>0</v>
      </c>
      <c r="AQ708" s="123">
        <v>0</v>
      </c>
      <c r="AR708" s="123">
        <v>0</v>
      </c>
      <c r="AS708" s="123">
        <v>0</v>
      </c>
      <c r="AT708" s="123">
        <v>0</v>
      </c>
      <c r="AU708" s="123">
        <v>0</v>
      </c>
      <c r="AV708" s="123">
        <v>0</v>
      </c>
      <c r="AW708" s="123">
        <v>0</v>
      </c>
      <c r="AX708" s="123">
        <v>0</v>
      </c>
      <c r="AY708" s="123">
        <v>0</v>
      </c>
      <c r="AZ708" s="123">
        <v>0</v>
      </c>
      <c r="BA708" s="123">
        <v>0</v>
      </c>
      <c r="BB708" s="123">
        <v>0</v>
      </c>
      <c r="BC708" s="123">
        <v>0</v>
      </c>
      <c r="BD708" s="123">
        <v>0</v>
      </c>
      <c r="BE708" s="123">
        <v>0</v>
      </c>
      <c r="BF708" s="123">
        <v>0</v>
      </c>
      <c r="BG708" s="123">
        <v>0</v>
      </c>
      <c r="BH708" s="123">
        <v>0</v>
      </c>
      <c r="BI708" s="49"/>
      <c r="BJ708" s="166"/>
      <c r="BK708" s="166"/>
      <c r="BL708" s="166"/>
      <c r="BM708" s="149">
        <v>0</v>
      </c>
    </row>
    <row r="709" spans="2:65" ht="18" hidden="1" customHeight="1" outlineLevel="3">
      <c r="B709" s="166" t="s">
        <v>972</v>
      </c>
      <c r="C709" s="166"/>
      <c r="D709" s="166" t="s">
        <v>1240</v>
      </c>
      <c r="E709" s="167" t="s">
        <v>1241</v>
      </c>
      <c r="F709" s="166"/>
      <c r="G709" s="49"/>
      <c r="H709" s="55">
        <v>320</v>
      </c>
      <c r="I709" s="55"/>
      <c r="J709" s="50">
        <v>320</v>
      </c>
      <c r="K709" s="49"/>
      <c r="L709" s="152"/>
      <c r="M709" s="55"/>
      <c r="N709" s="49">
        <v>320</v>
      </c>
      <c r="O709" s="50"/>
      <c r="P709" s="50">
        <v>320</v>
      </c>
      <c r="Q709" s="49"/>
      <c r="R709" s="152"/>
      <c r="S709" s="123">
        <v>0</v>
      </c>
      <c r="T709" s="123">
        <v>0</v>
      </c>
      <c r="U709" s="123">
        <v>0</v>
      </c>
      <c r="V709" s="123">
        <v>250</v>
      </c>
      <c r="W709" s="123">
        <v>0</v>
      </c>
      <c r="X709" s="123">
        <v>0</v>
      </c>
      <c r="Y709" s="123">
        <v>20</v>
      </c>
      <c r="Z709" s="123">
        <v>0</v>
      </c>
      <c r="AA709" s="123">
        <v>0</v>
      </c>
      <c r="AB709" s="123">
        <v>0</v>
      </c>
      <c r="AC709" s="123">
        <v>0</v>
      </c>
      <c r="AD709" s="123">
        <v>0</v>
      </c>
      <c r="AE709" s="123">
        <v>0</v>
      </c>
      <c r="AF709" s="123">
        <v>10</v>
      </c>
      <c r="AG709" s="123">
        <v>0</v>
      </c>
      <c r="AH709" s="123">
        <v>0</v>
      </c>
      <c r="AI709" s="123">
        <v>10</v>
      </c>
      <c r="AJ709" s="123">
        <v>0</v>
      </c>
      <c r="AK709" s="123">
        <v>0</v>
      </c>
      <c r="AL709" s="123">
        <v>0</v>
      </c>
      <c r="AM709" s="123">
        <v>10</v>
      </c>
      <c r="AN709" s="123">
        <v>0</v>
      </c>
      <c r="AO709" s="123">
        <v>0</v>
      </c>
      <c r="AP709" s="123">
        <v>0</v>
      </c>
      <c r="AQ709" s="123">
        <v>0</v>
      </c>
      <c r="AR709" s="123">
        <v>10</v>
      </c>
      <c r="AS709" s="123">
        <v>0</v>
      </c>
      <c r="AT709" s="123">
        <v>0</v>
      </c>
      <c r="AU709" s="123">
        <v>0</v>
      </c>
      <c r="AV709" s="123">
        <v>10</v>
      </c>
      <c r="AW709" s="123">
        <v>0</v>
      </c>
      <c r="AX709" s="123">
        <v>0</v>
      </c>
      <c r="AY709" s="123">
        <v>0</v>
      </c>
      <c r="AZ709" s="123">
        <v>0</v>
      </c>
      <c r="BA709" s="123">
        <v>0</v>
      </c>
      <c r="BB709" s="123">
        <v>0</v>
      </c>
      <c r="BC709" s="123">
        <v>0</v>
      </c>
      <c r="BD709" s="123">
        <v>0</v>
      </c>
      <c r="BE709" s="123">
        <v>0</v>
      </c>
      <c r="BF709" s="123">
        <v>0</v>
      </c>
      <c r="BG709" s="123">
        <v>0</v>
      </c>
      <c r="BH709" s="123">
        <v>0</v>
      </c>
      <c r="BI709" s="49"/>
      <c r="BJ709" s="166"/>
      <c r="BK709" s="166"/>
      <c r="BL709" s="166"/>
      <c r="BM709" s="149">
        <v>0</v>
      </c>
    </row>
    <row r="710" spans="2:65" ht="18" hidden="1" customHeight="1" outlineLevel="3">
      <c r="B710" s="166" t="s">
        <v>972</v>
      </c>
      <c r="C710" s="166"/>
      <c r="D710" s="166" t="s">
        <v>1001</v>
      </c>
      <c r="E710" s="167" t="s">
        <v>1099</v>
      </c>
      <c r="F710" s="166"/>
      <c r="G710" s="49"/>
      <c r="H710" s="55">
        <v>0</v>
      </c>
      <c r="I710" s="55"/>
      <c r="J710" s="50">
        <v>0</v>
      </c>
      <c r="K710" s="49"/>
      <c r="L710" s="152"/>
      <c r="M710" s="55"/>
      <c r="N710" s="49">
        <v>0</v>
      </c>
      <c r="O710" s="50"/>
      <c r="P710" s="50">
        <v>0</v>
      </c>
      <c r="Q710" s="49"/>
      <c r="R710" s="152"/>
      <c r="S710" s="123">
        <v>0</v>
      </c>
      <c r="T710" s="123">
        <v>0</v>
      </c>
      <c r="U710" s="123">
        <v>0</v>
      </c>
      <c r="V710" s="123">
        <v>0</v>
      </c>
      <c r="W710" s="123">
        <v>0</v>
      </c>
      <c r="X710" s="123">
        <v>0</v>
      </c>
      <c r="Y710" s="123">
        <v>0</v>
      </c>
      <c r="Z710" s="123">
        <v>0</v>
      </c>
      <c r="AA710" s="123">
        <v>0</v>
      </c>
      <c r="AB710" s="123">
        <v>0</v>
      </c>
      <c r="AC710" s="123">
        <v>0</v>
      </c>
      <c r="AD710" s="123">
        <v>0</v>
      </c>
      <c r="AE710" s="123">
        <v>0</v>
      </c>
      <c r="AF710" s="123">
        <v>0</v>
      </c>
      <c r="AG710" s="123">
        <v>0</v>
      </c>
      <c r="AH710" s="123">
        <v>0</v>
      </c>
      <c r="AI710" s="123">
        <v>0</v>
      </c>
      <c r="AJ710" s="123">
        <v>0</v>
      </c>
      <c r="AK710" s="123">
        <v>0</v>
      </c>
      <c r="AL710" s="123">
        <v>0</v>
      </c>
      <c r="AM710" s="123">
        <v>0</v>
      </c>
      <c r="AN710" s="123">
        <v>0</v>
      </c>
      <c r="AO710" s="123">
        <v>0</v>
      </c>
      <c r="AP710" s="123">
        <v>0</v>
      </c>
      <c r="AQ710" s="123">
        <v>0</v>
      </c>
      <c r="AR710" s="123">
        <v>0</v>
      </c>
      <c r="AS710" s="123">
        <v>0</v>
      </c>
      <c r="AT710" s="123">
        <v>0</v>
      </c>
      <c r="AU710" s="123">
        <v>0</v>
      </c>
      <c r="AV710" s="123">
        <v>0</v>
      </c>
      <c r="AW710" s="123">
        <v>0</v>
      </c>
      <c r="AX710" s="123">
        <v>0</v>
      </c>
      <c r="AY710" s="123">
        <v>0</v>
      </c>
      <c r="AZ710" s="123">
        <v>0</v>
      </c>
      <c r="BA710" s="123">
        <v>0</v>
      </c>
      <c r="BB710" s="123">
        <v>0</v>
      </c>
      <c r="BC710" s="123">
        <v>0</v>
      </c>
      <c r="BD710" s="123">
        <v>0</v>
      </c>
      <c r="BE710" s="123">
        <v>0</v>
      </c>
      <c r="BF710" s="123">
        <v>0</v>
      </c>
      <c r="BG710" s="123">
        <v>0</v>
      </c>
      <c r="BH710" s="123">
        <v>0</v>
      </c>
      <c r="BI710" s="49"/>
      <c r="BJ710" s="166"/>
      <c r="BK710" s="166"/>
      <c r="BL710" s="166"/>
      <c r="BM710" s="149">
        <v>0</v>
      </c>
    </row>
    <row r="711" spans="2:65" ht="18" hidden="1" customHeight="1" outlineLevel="3">
      <c r="B711" s="166" t="s">
        <v>972</v>
      </c>
      <c r="C711" s="166"/>
      <c r="D711" s="166" t="s">
        <v>1100</v>
      </c>
      <c r="E711" s="167" t="s">
        <v>1101</v>
      </c>
      <c r="F711" s="166"/>
      <c r="G711" s="49"/>
      <c r="H711" s="55">
        <v>0</v>
      </c>
      <c r="I711" s="55"/>
      <c r="J711" s="50">
        <v>0</v>
      </c>
      <c r="K711" s="49"/>
      <c r="L711" s="152"/>
      <c r="M711" s="55"/>
      <c r="N711" s="49">
        <v>0</v>
      </c>
      <c r="O711" s="50"/>
      <c r="P711" s="50">
        <v>0</v>
      </c>
      <c r="Q711" s="49"/>
      <c r="R711" s="152"/>
      <c r="S711" s="123">
        <v>0</v>
      </c>
      <c r="T711" s="123">
        <v>0</v>
      </c>
      <c r="U711" s="123">
        <v>0</v>
      </c>
      <c r="V711" s="123">
        <v>0</v>
      </c>
      <c r="W711" s="123">
        <v>0</v>
      </c>
      <c r="X711" s="123">
        <v>0</v>
      </c>
      <c r="Y711" s="123">
        <v>0</v>
      </c>
      <c r="Z711" s="123">
        <v>0</v>
      </c>
      <c r="AA711" s="123">
        <v>0</v>
      </c>
      <c r="AB711" s="123">
        <v>0</v>
      </c>
      <c r="AC711" s="123">
        <v>0</v>
      </c>
      <c r="AD711" s="123">
        <v>0</v>
      </c>
      <c r="AE711" s="123">
        <v>0</v>
      </c>
      <c r="AF711" s="123">
        <v>0</v>
      </c>
      <c r="AG711" s="123">
        <v>0</v>
      </c>
      <c r="AH711" s="123">
        <v>0</v>
      </c>
      <c r="AI711" s="123">
        <v>0</v>
      </c>
      <c r="AJ711" s="123">
        <v>0</v>
      </c>
      <c r="AK711" s="123">
        <v>0</v>
      </c>
      <c r="AL711" s="123">
        <v>0</v>
      </c>
      <c r="AM711" s="123">
        <v>0</v>
      </c>
      <c r="AN711" s="123">
        <v>0</v>
      </c>
      <c r="AO711" s="123">
        <v>0</v>
      </c>
      <c r="AP711" s="123">
        <v>0</v>
      </c>
      <c r="AQ711" s="123">
        <v>0</v>
      </c>
      <c r="AR711" s="123">
        <v>0</v>
      </c>
      <c r="AS711" s="123">
        <v>0</v>
      </c>
      <c r="AT711" s="123">
        <v>0</v>
      </c>
      <c r="AU711" s="123">
        <v>0</v>
      </c>
      <c r="AV711" s="123">
        <v>0</v>
      </c>
      <c r="AW711" s="123">
        <v>0</v>
      </c>
      <c r="AX711" s="123">
        <v>0</v>
      </c>
      <c r="AY711" s="123">
        <v>0</v>
      </c>
      <c r="AZ711" s="123">
        <v>0</v>
      </c>
      <c r="BA711" s="123">
        <v>0</v>
      </c>
      <c r="BB711" s="123">
        <v>0</v>
      </c>
      <c r="BC711" s="123">
        <v>0</v>
      </c>
      <c r="BD711" s="123">
        <v>0</v>
      </c>
      <c r="BE711" s="123">
        <v>0</v>
      </c>
      <c r="BF711" s="123">
        <v>0</v>
      </c>
      <c r="BG711" s="123">
        <v>0</v>
      </c>
      <c r="BH711" s="123">
        <v>0</v>
      </c>
      <c r="BI711" s="49"/>
      <c r="BJ711" s="166"/>
      <c r="BK711" s="166"/>
      <c r="BL711" s="166"/>
      <c r="BM711" s="149">
        <v>0</v>
      </c>
    </row>
    <row r="712" spans="2:65" ht="18" hidden="1" customHeight="1" outlineLevel="3">
      <c r="B712" s="166" t="s">
        <v>972</v>
      </c>
      <c r="C712" s="166"/>
      <c r="D712" s="166" t="s">
        <v>1102</v>
      </c>
      <c r="E712" s="167" t="s">
        <v>1103</v>
      </c>
      <c r="F712" s="166"/>
      <c r="G712" s="49"/>
      <c r="H712" s="55">
        <v>0</v>
      </c>
      <c r="I712" s="55"/>
      <c r="J712" s="50">
        <v>0</v>
      </c>
      <c r="K712" s="49"/>
      <c r="L712" s="152"/>
      <c r="M712" s="55"/>
      <c r="N712" s="49">
        <v>0</v>
      </c>
      <c r="O712" s="50"/>
      <c r="P712" s="50">
        <v>0</v>
      </c>
      <c r="Q712" s="49"/>
      <c r="R712" s="152"/>
      <c r="S712" s="123">
        <v>0</v>
      </c>
      <c r="T712" s="123">
        <v>0</v>
      </c>
      <c r="U712" s="123">
        <v>0</v>
      </c>
      <c r="V712" s="123">
        <v>0</v>
      </c>
      <c r="W712" s="123">
        <v>0</v>
      </c>
      <c r="X712" s="123">
        <v>0</v>
      </c>
      <c r="Y712" s="123">
        <v>0</v>
      </c>
      <c r="Z712" s="123">
        <v>0</v>
      </c>
      <c r="AA712" s="123">
        <v>0</v>
      </c>
      <c r="AB712" s="123">
        <v>0</v>
      </c>
      <c r="AC712" s="123">
        <v>0</v>
      </c>
      <c r="AD712" s="123">
        <v>0</v>
      </c>
      <c r="AE712" s="123">
        <v>0</v>
      </c>
      <c r="AF712" s="123">
        <v>0</v>
      </c>
      <c r="AG712" s="123">
        <v>0</v>
      </c>
      <c r="AH712" s="123">
        <v>0</v>
      </c>
      <c r="AI712" s="123">
        <v>0</v>
      </c>
      <c r="AJ712" s="123">
        <v>0</v>
      </c>
      <c r="AK712" s="123">
        <v>0</v>
      </c>
      <c r="AL712" s="123">
        <v>0</v>
      </c>
      <c r="AM712" s="123">
        <v>0</v>
      </c>
      <c r="AN712" s="123">
        <v>0</v>
      </c>
      <c r="AO712" s="123">
        <v>0</v>
      </c>
      <c r="AP712" s="123">
        <v>0</v>
      </c>
      <c r="AQ712" s="123">
        <v>0</v>
      </c>
      <c r="AR712" s="123">
        <v>0</v>
      </c>
      <c r="AS712" s="123">
        <v>0</v>
      </c>
      <c r="AT712" s="123">
        <v>0</v>
      </c>
      <c r="AU712" s="123">
        <v>0</v>
      </c>
      <c r="AV712" s="123">
        <v>0</v>
      </c>
      <c r="AW712" s="123">
        <v>0</v>
      </c>
      <c r="AX712" s="123">
        <v>0</v>
      </c>
      <c r="AY712" s="123">
        <v>0</v>
      </c>
      <c r="AZ712" s="123">
        <v>0</v>
      </c>
      <c r="BA712" s="123">
        <v>0</v>
      </c>
      <c r="BB712" s="123">
        <v>0</v>
      </c>
      <c r="BC712" s="123">
        <v>0</v>
      </c>
      <c r="BD712" s="123">
        <v>0</v>
      </c>
      <c r="BE712" s="123">
        <v>0</v>
      </c>
      <c r="BF712" s="123">
        <v>0</v>
      </c>
      <c r="BG712" s="123">
        <v>0</v>
      </c>
      <c r="BH712" s="123">
        <v>0</v>
      </c>
      <c r="BI712" s="49"/>
      <c r="BJ712" s="166"/>
      <c r="BK712" s="166"/>
      <c r="BL712" s="166"/>
      <c r="BM712" s="149">
        <v>0</v>
      </c>
    </row>
    <row r="713" spans="2:65" ht="18" hidden="1" customHeight="1" outlineLevel="3">
      <c r="B713" s="166" t="s">
        <v>972</v>
      </c>
      <c r="C713" s="166"/>
      <c r="D713" s="166" t="s">
        <v>1104</v>
      </c>
      <c r="E713" s="167" t="s">
        <v>1105</v>
      </c>
      <c r="F713" s="166"/>
      <c r="G713" s="49"/>
      <c r="H713" s="55">
        <v>0</v>
      </c>
      <c r="I713" s="55"/>
      <c r="J713" s="50">
        <v>0</v>
      </c>
      <c r="K713" s="49"/>
      <c r="L713" s="152"/>
      <c r="M713" s="55"/>
      <c r="N713" s="49">
        <v>0</v>
      </c>
      <c r="O713" s="50"/>
      <c r="P713" s="50">
        <v>0</v>
      </c>
      <c r="Q713" s="49"/>
      <c r="R713" s="152"/>
      <c r="S713" s="123">
        <v>0</v>
      </c>
      <c r="T713" s="123">
        <v>0</v>
      </c>
      <c r="U713" s="123">
        <v>0</v>
      </c>
      <c r="V713" s="123">
        <v>0</v>
      </c>
      <c r="W713" s="123">
        <v>0</v>
      </c>
      <c r="X713" s="123">
        <v>0</v>
      </c>
      <c r="Y713" s="123">
        <v>0</v>
      </c>
      <c r="Z713" s="123">
        <v>0</v>
      </c>
      <c r="AA713" s="123">
        <v>0</v>
      </c>
      <c r="AB713" s="123">
        <v>0</v>
      </c>
      <c r="AC713" s="123">
        <v>0</v>
      </c>
      <c r="AD713" s="123">
        <v>0</v>
      </c>
      <c r="AE713" s="123">
        <v>0</v>
      </c>
      <c r="AF713" s="123">
        <v>0</v>
      </c>
      <c r="AG713" s="123">
        <v>0</v>
      </c>
      <c r="AH713" s="123">
        <v>0</v>
      </c>
      <c r="AI713" s="123">
        <v>0</v>
      </c>
      <c r="AJ713" s="123">
        <v>0</v>
      </c>
      <c r="AK713" s="123">
        <v>0</v>
      </c>
      <c r="AL713" s="123">
        <v>0</v>
      </c>
      <c r="AM713" s="123">
        <v>0</v>
      </c>
      <c r="AN713" s="123">
        <v>0</v>
      </c>
      <c r="AO713" s="123">
        <v>0</v>
      </c>
      <c r="AP713" s="123">
        <v>0</v>
      </c>
      <c r="AQ713" s="123">
        <v>0</v>
      </c>
      <c r="AR713" s="123">
        <v>0</v>
      </c>
      <c r="AS713" s="123">
        <v>0</v>
      </c>
      <c r="AT713" s="123">
        <v>0</v>
      </c>
      <c r="AU713" s="123">
        <v>0</v>
      </c>
      <c r="AV713" s="123">
        <v>0</v>
      </c>
      <c r="AW713" s="123">
        <v>0</v>
      </c>
      <c r="AX713" s="123">
        <v>0</v>
      </c>
      <c r="AY713" s="123">
        <v>0</v>
      </c>
      <c r="AZ713" s="123">
        <v>0</v>
      </c>
      <c r="BA713" s="123">
        <v>0</v>
      </c>
      <c r="BB713" s="123">
        <v>0</v>
      </c>
      <c r="BC713" s="123">
        <v>0</v>
      </c>
      <c r="BD713" s="123">
        <v>0</v>
      </c>
      <c r="BE713" s="123">
        <v>0</v>
      </c>
      <c r="BF713" s="123">
        <v>0</v>
      </c>
      <c r="BG713" s="123">
        <v>0</v>
      </c>
      <c r="BH713" s="123">
        <v>0</v>
      </c>
      <c r="BI713" s="49"/>
      <c r="BJ713" s="166"/>
      <c r="BK713" s="166"/>
      <c r="BL713" s="166"/>
      <c r="BM713" s="149">
        <v>0</v>
      </c>
    </row>
    <row r="714" spans="2:65" ht="18" hidden="1" customHeight="1" outlineLevel="2">
      <c r="B714" s="158" t="s">
        <v>972</v>
      </c>
      <c r="C714" s="158"/>
      <c r="D714" s="158"/>
      <c r="E714" s="159" t="s">
        <v>1002</v>
      </c>
      <c r="F714" s="158"/>
      <c r="G714" s="160"/>
      <c r="H714" s="160">
        <v>887</v>
      </c>
      <c r="I714" s="160"/>
      <c r="J714" s="160">
        <v>887</v>
      </c>
      <c r="K714" s="168"/>
      <c r="L714" s="161"/>
      <c r="M714" s="160"/>
      <c r="N714" s="160">
        <v>887</v>
      </c>
      <c r="O714" s="160"/>
      <c r="P714" s="160">
        <v>887</v>
      </c>
      <c r="Q714" s="168"/>
      <c r="R714" s="161"/>
      <c r="S714" s="160">
        <v>5</v>
      </c>
      <c r="T714" s="160">
        <v>0</v>
      </c>
      <c r="U714" s="160">
        <v>0</v>
      </c>
      <c r="V714" s="160">
        <v>532</v>
      </c>
      <c r="W714" s="160">
        <v>0</v>
      </c>
      <c r="X714" s="160">
        <v>5</v>
      </c>
      <c r="Y714" s="160">
        <v>210</v>
      </c>
      <c r="Z714" s="160">
        <v>0</v>
      </c>
      <c r="AA714" s="160">
        <v>0</v>
      </c>
      <c r="AB714" s="160">
        <v>0</v>
      </c>
      <c r="AC714" s="160">
        <v>0</v>
      </c>
      <c r="AD714" s="160">
        <v>0</v>
      </c>
      <c r="AE714" s="160">
        <v>0</v>
      </c>
      <c r="AF714" s="160">
        <v>25</v>
      </c>
      <c r="AG714" s="160">
        <v>0</v>
      </c>
      <c r="AH714" s="160">
        <v>0</v>
      </c>
      <c r="AI714" s="160">
        <v>25</v>
      </c>
      <c r="AJ714" s="160">
        <v>10</v>
      </c>
      <c r="AK714" s="160">
        <v>0</v>
      </c>
      <c r="AL714" s="160">
        <v>0</v>
      </c>
      <c r="AM714" s="160">
        <v>20</v>
      </c>
      <c r="AN714" s="160">
        <v>0</v>
      </c>
      <c r="AO714" s="160">
        <v>0</v>
      </c>
      <c r="AP714" s="160">
        <v>5</v>
      </c>
      <c r="AQ714" s="160">
        <v>0</v>
      </c>
      <c r="AR714" s="160">
        <v>25</v>
      </c>
      <c r="AS714" s="160">
        <v>0</v>
      </c>
      <c r="AT714" s="160">
        <v>0</v>
      </c>
      <c r="AU714" s="160">
        <v>0</v>
      </c>
      <c r="AV714" s="160">
        <v>25</v>
      </c>
      <c r="AW714" s="160">
        <v>0</v>
      </c>
      <c r="AX714" s="160">
        <v>0</v>
      </c>
      <c r="AY714" s="160">
        <v>0</v>
      </c>
      <c r="AZ714" s="160">
        <v>0</v>
      </c>
      <c r="BA714" s="160">
        <v>0</v>
      </c>
      <c r="BB714" s="160">
        <v>0</v>
      </c>
      <c r="BC714" s="160">
        <v>0</v>
      </c>
      <c r="BD714" s="160">
        <v>0</v>
      </c>
      <c r="BE714" s="160">
        <v>0</v>
      </c>
      <c r="BF714" s="160">
        <v>0</v>
      </c>
      <c r="BG714" s="160">
        <v>0</v>
      </c>
      <c r="BH714" s="160">
        <v>0</v>
      </c>
      <c r="BI714" s="160"/>
      <c r="BJ714" s="161"/>
      <c r="BK714" s="160"/>
      <c r="BL714" s="161"/>
      <c r="BM714" s="149">
        <v>0</v>
      </c>
    </row>
    <row r="715" spans="2:65" ht="18" customHeight="1" outlineLevel="1" collapsed="1">
      <c r="B715" s="153" t="s">
        <v>972</v>
      </c>
      <c r="C715" s="153"/>
      <c r="D715" s="153" t="s">
        <v>1003</v>
      </c>
      <c r="E715" s="153"/>
      <c r="F715" s="153"/>
      <c r="G715" s="154"/>
      <c r="H715" s="154">
        <v>17764</v>
      </c>
      <c r="I715" s="154"/>
      <c r="J715" s="154">
        <v>17764</v>
      </c>
      <c r="K715" s="155"/>
      <c r="L715" s="156"/>
      <c r="M715" s="154"/>
      <c r="N715" s="154">
        <v>17764</v>
      </c>
      <c r="O715" s="154"/>
      <c r="P715" s="154">
        <v>17764</v>
      </c>
      <c r="Q715" s="155"/>
      <c r="R715" s="156"/>
      <c r="S715" s="154">
        <v>41</v>
      </c>
      <c r="T715" s="189">
        <v>0</v>
      </c>
      <c r="U715" s="189">
        <v>0</v>
      </c>
      <c r="V715" s="189">
        <v>7666</v>
      </c>
      <c r="W715" s="189">
        <v>0</v>
      </c>
      <c r="X715" s="189">
        <v>45</v>
      </c>
      <c r="Y715" s="189">
        <v>4980</v>
      </c>
      <c r="Z715" s="189">
        <v>0</v>
      </c>
      <c r="AA715" s="189">
        <v>0</v>
      </c>
      <c r="AB715" s="189">
        <v>0</v>
      </c>
      <c r="AC715" s="189">
        <v>20</v>
      </c>
      <c r="AD715" s="189">
        <v>0</v>
      </c>
      <c r="AE715" s="189">
        <v>0</v>
      </c>
      <c r="AF715" s="189">
        <v>585</v>
      </c>
      <c r="AG715" s="189">
        <v>5</v>
      </c>
      <c r="AH715" s="189">
        <v>0</v>
      </c>
      <c r="AI715" s="189">
        <v>916</v>
      </c>
      <c r="AJ715" s="189">
        <v>580</v>
      </c>
      <c r="AK715" s="189">
        <v>0</v>
      </c>
      <c r="AL715" s="189">
        <v>0</v>
      </c>
      <c r="AM715" s="189">
        <v>432</v>
      </c>
      <c r="AN715" s="189">
        <v>0</v>
      </c>
      <c r="AO715" s="189">
        <v>0</v>
      </c>
      <c r="AP715" s="189">
        <v>345</v>
      </c>
      <c r="AQ715" s="189">
        <v>1192</v>
      </c>
      <c r="AR715" s="189">
        <v>450</v>
      </c>
      <c r="AS715" s="189">
        <v>0</v>
      </c>
      <c r="AT715" s="189">
        <v>0</v>
      </c>
      <c r="AU715" s="189">
        <v>0</v>
      </c>
      <c r="AV715" s="189">
        <v>176</v>
      </c>
      <c r="AW715" s="189">
        <v>0</v>
      </c>
      <c r="AX715" s="189">
        <v>0</v>
      </c>
      <c r="AY715" s="189">
        <v>0</v>
      </c>
      <c r="AZ715" s="189">
        <v>100</v>
      </c>
      <c r="BA715" s="189">
        <v>99</v>
      </c>
      <c r="BB715" s="189">
        <v>0</v>
      </c>
      <c r="BC715" s="189">
        <v>0</v>
      </c>
      <c r="BD715" s="189">
        <v>0</v>
      </c>
      <c r="BE715" s="154">
        <v>132</v>
      </c>
      <c r="BF715" s="154">
        <v>0</v>
      </c>
      <c r="BG715" s="154">
        <v>0</v>
      </c>
      <c r="BH715" s="154">
        <v>0</v>
      </c>
      <c r="BI715" s="189"/>
      <c r="BJ715" s="190"/>
      <c r="BK715" s="189"/>
      <c r="BL715" s="190"/>
      <c r="BM715" s="149">
        <v>0</v>
      </c>
    </row>
    <row r="716" spans="2:65" ht="18" hidden="1" customHeight="1" outlineLevel="3">
      <c r="B716" s="150" t="s">
        <v>1004</v>
      </c>
      <c r="C716" s="150" t="s">
        <v>353</v>
      </c>
      <c r="D716" s="150" t="s">
        <v>263</v>
      </c>
      <c r="E716" s="151" t="s">
        <v>14</v>
      </c>
      <c r="F716" s="150" t="s">
        <v>1005</v>
      </c>
      <c r="G716" s="49"/>
      <c r="H716" s="55">
        <v>1585</v>
      </c>
      <c r="I716" s="55"/>
      <c r="J716" s="50">
        <v>1585</v>
      </c>
      <c r="K716" s="49"/>
      <c r="L716" s="152"/>
      <c r="M716" s="55"/>
      <c r="N716" s="49">
        <v>1585</v>
      </c>
      <c r="O716" s="50"/>
      <c r="P716" s="50">
        <v>1585</v>
      </c>
      <c r="Q716" s="49"/>
      <c r="R716" s="152"/>
      <c r="S716" s="123">
        <v>0</v>
      </c>
      <c r="T716" s="123">
        <v>0</v>
      </c>
      <c r="U716" s="123">
        <v>0</v>
      </c>
      <c r="V716" s="123">
        <v>580</v>
      </c>
      <c r="W716" s="123">
        <v>0</v>
      </c>
      <c r="X716" s="123">
        <v>10</v>
      </c>
      <c r="Y716" s="123">
        <v>300</v>
      </c>
      <c r="Z716" s="123">
        <v>0</v>
      </c>
      <c r="AA716" s="123">
        <v>0</v>
      </c>
      <c r="AB716" s="123">
        <v>0</v>
      </c>
      <c r="AC716" s="123">
        <v>12</v>
      </c>
      <c r="AD716" s="123">
        <v>0</v>
      </c>
      <c r="AE716" s="123">
        <v>0</v>
      </c>
      <c r="AF716" s="123">
        <v>90</v>
      </c>
      <c r="AG716" s="123">
        <v>15</v>
      </c>
      <c r="AH716" s="123">
        <v>0</v>
      </c>
      <c r="AI716" s="123">
        <v>241</v>
      </c>
      <c r="AJ716" s="123">
        <v>50</v>
      </c>
      <c r="AK716" s="123">
        <v>0</v>
      </c>
      <c r="AL716" s="123">
        <v>0</v>
      </c>
      <c r="AM716" s="123">
        <v>10</v>
      </c>
      <c r="AN716" s="123">
        <v>0</v>
      </c>
      <c r="AO716" s="123">
        <v>0</v>
      </c>
      <c r="AP716" s="123">
        <v>80</v>
      </c>
      <c r="AQ716" s="123">
        <v>0</v>
      </c>
      <c r="AR716" s="123">
        <v>40</v>
      </c>
      <c r="AS716" s="123">
        <v>0</v>
      </c>
      <c r="AT716" s="123">
        <v>0</v>
      </c>
      <c r="AU716" s="123">
        <v>0</v>
      </c>
      <c r="AV716" s="123">
        <v>80</v>
      </c>
      <c r="AW716" s="123">
        <v>0</v>
      </c>
      <c r="AX716" s="123">
        <v>0</v>
      </c>
      <c r="AY716" s="123">
        <v>0</v>
      </c>
      <c r="AZ716" s="123">
        <v>10</v>
      </c>
      <c r="BA716" s="123">
        <v>35</v>
      </c>
      <c r="BB716" s="123">
        <v>0</v>
      </c>
      <c r="BC716" s="123">
        <v>0</v>
      </c>
      <c r="BD716" s="123">
        <v>0</v>
      </c>
      <c r="BE716" s="123">
        <v>32</v>
      </c>
      <c r="BF716" s="123">
        <v>0</v>
      </c>
      <c r="BG716" s="123">
        <v>0</v>
      </c>
      <c r="BH716" s="123">
        <v>0</v>
      </c>
      <c r="BI716" s="49"/>
      <c r="BJ716" s="152"/>
      <c r="BK716" s="49"/>
      <c r="BL716" s="152"/>
      <c r="BM716" s="149">
        <v>0</v>
      </c>
    </row>
    <row r="717" spans="2:65" ht="18" hidden="1" customHeight="1" outlineLevel="3">
      <c r="B717" s="166" t="s">
        <v>1004</v>
      </c>
      <c r="C717" s="166" t="s">
        <v>353</v>
      </c>
      <c r="D717" s="166" t="s">
        <v>266</v>
      </c>
      <c r="E717" s="167" t="s">
        <v>132</v>
      </c>
      <c r="F717" s="166" t="s">
        <v>1006</v>
      </c>
      <c r="G717" s="49"/>
      <c r="H717" s="55">
        <v>2950</v>
      </c>
      <c r="I717" s="55"/>
      <c r="J717" s="50">
        <v>2950</v>
      </c>
      <c r="K717" s="49"/>
      <c r="L717" s="152"/>
      <c r="M717" s="55"/>
      <c r="N717" s="49">
        <v>2950</v>
      </c>
      <c r="O717" s="50"/>
      <c r="P717" s="50">
        <v>2950</v>
      </c>
      <c r="Q717" s="49"/>
      <c r="R717" s="152"/>
      <c r="S717" s="123">
        <v>0</v>
      </c>
      <c r="T717" s="123">
        <v>0</v>
      </c>
      <c r="U717" s="123">
        <v>0</v>
      </c>
      <c r="V717" s="123">
        <v>975</v>
      </c>
      <c r="W717" s="123">
        <v>0</v>
      </c>
      <c r="X717" s="123">
        <v>5</v>
      </c>
      <c r="Y717" s="123">
        <v>1040</v>
      </c>
      <c r="Z717" s="123">
        <v>0</v>
      </c>
      <c r="AA717" s="123">
        <v>0</v>
      </c>
      <c r="AB717" s="123">
        <v>0</v>
      </c>
      <c r="AC717" s="123">
        <v>0</v>
      </c>
      <c r="AD717" s="123">
        <v>0</v>
      </c>
      <c r="AE717" s="123">
        <v>0</v>
      </c>
      <c r="AF717" s="123">
        <v>120</v>
      </c>
      <c r="AG717" s="123">
        <v>0</v>
      </c>
      <c r="AH717" s="123">
        <v>0</v>
      </c>
      <c r="AI717" s="123">
        <v>400</v>
      </c>
      <c r="AJ717" s="123">
        <v>100</v>
      </c>
      <c r="AK717" s="123">
        <v>0</v>
      </c>
      <c r="AL717" s="123">
        <v>0</v>
      </c>
      <c r="AM717" s="123">
        <v>20</v>
      </c>
      <c r="AN717" s="123">
        <v>0</v>
      </c>
      <c r="AO717" s="123">
        <v>0</v>
      </c>
      <c r="AP717" s="123">
        <v>50</v>
      </c>
      <c r="AQ717" s="123">
        <v>100</v>
      </c>
      <c r="AR717" s="123">
        <v>60</v>
      </c>
      <c r="AS717" s="123">
        <v>0</v>
      </c>
      <c r="AT717" s="123">
        <v>0</v>
      </c>
      <c r="AU717" s="123">
        <v>0</v>
      </c>
      <c r="AV717" s="123">
        <v>20</v>
      </c>
      <c r="AW717" s="123">
        <v>0</v>
      </c>
      <c r="AX717" s="123">
        <v>0</v>
      </c>
      <c r="AY717" s="123">
        <v>0</v>
      </c>
      <c r="AZ717" s="123">
        <v>30</v>
      </c>
      <c r="BA717" s="123">
        <v>30</v>
      </c>
      <c r="BB717" s="123">
        <v>0</v>
      </c>
      <c r="BC717" s="123">
        <v>0</v>
      </c>
      <c r="BD717" s="123">
        <v>0</v>
      </c>
      <c r="BE717" s="123">
        <v>0</v>
      </c>
      <c r="BF717" s="123">
        <v>0</v>
      </c>
      <c r="BG717" s="123">
        <v>0</v>
      </c>
      <c r="BH717" s="123">
        <v>0</v>
      </c>
      <c r="BI717" s="49"/>
      <c r="BJ717" s="166"/>
      <c r="BK717" s="166"/>
      <c r="BL717" s="166"/>
      <c r="BM717" s="149">
        <v>0</v>
      </c>
    </row>
    <row r="718" spans="2:65" ht="18" hidden="1" customHeight="1" outlineLevel="3">
      <c r="B718" s="166" t="s">
        <v>1004</v>
      </c>
      <c r="C718" s="166" t="s">
        <v>1242</v>
      </c>
      <c r="D718" s="166" t="s">
        <v>295</v>
      </c>
      <c r="E718" s="167" t="s">
        <v>296</v>
      </c>
      <c r="F718" s="166" t="s">
        <v>615</v>
      </c>
      <c r="G718" s="49"/>
      <c r="H718" s="55">
        <v>1461</v>
      </c>
      <c r="I718" s="55"/>
      <c r="J718" s="50">
        <v>1461</v>
      </c>
      <c r="K718" s="49"/>
      <c r="L718" s="152"/>
      <c r="M718" s="55"/>
      <c r="N718" s="49">
        <v>1461</v>
      </c>
      <c r="O718" s="50"/>
      <c r="P718" s="50">
        <v>1461</v>
      </c>
      <c r="Q718" s="49"/>
      <c r="R718" s="152"/>
      <c r="S718" s="123">
        <v>0</v>
      </c>
      <c r="T718" s="123">
        <v>0</v>
      </c>
      <c r="U718" s="123">
        <v>0</v>
      </c>
      <c r="V718" s="123">
        <v>450</v>
      </c>
      <c r="W718" s="123">
        <v>0</v>
      </c>
      <c r="X718" s="123">
        <v>0</v>
      </c>
      <c r="Y718" s="123">
        <v>500</v>
      </c>
      <c r="Z718" s="123">
        <v>0</v>
      </c>
      <c r="AA718" s="123">
        <v>0</v>
      </c>
      <c r="AB718" s="123">
        <v>0</v>
      </c>
      <c r="AC718" s="123">
        <v>0</v>
      </c>
      <c r="AD718" s="123">
        <v>0</v>
      </c>
      <c r="AE718" s="123">
        <v>0</v>
      </c>
      <c r="AF718" s="123">
        <v>60</v>
      </c>
      <c r="AG718" s="123">
        <v>0</v>
      </c>
      <c r="AH718" s="123">
        <v>0</v>
      </c>
      <c r="AI718" s="123">
        <v>200</v>
      </c>
      <c r="AJ718" s="123">
        <v>10</v>
      </c>
      <c r="AK718" s="123">
        <v>0</v>
      </c>
      <c r="AL718" s="123">
        <v>0</v>
      </c>
      <c r="AM718" s="123">
        <v>40</v>
      </c>
      <c r="AN718" s="123">
        <v>0</v>
      </c>
      <c r="AO718" s="123">
        <v>0</v>
      </c>
      <c r="AP718" s="123">
        <v>80</v>
      </c>
      <c r="AQ718" s="123">
        <v>0</v>
      </c>
      <c r="AR718" s="123">
        <v>60</v>
      </c>
      <c r="AS718" s="123">
        <v>0</v>
      </c>
      <c r="AT718" s="123">
        <v>0</v>
      </c>
      <c r="AU718" s="123">
        <v>0</v>
      </c>
      <c r="AV718" s="123">
        <v>46</v>
      </c>
      <c r="AW718" s="123">
        <v>0</v>
      </c>
      <c r="AX718" s="123">
        <v>0</v>
      </c>
      <c r="AY718" s="123">
        <v>0</v>
      </c>
      <c r="AZ718" s="123">
        <v>5</v>
      </c>
      <c r="BA718" s="123">
        <v>10</v>
      </c>
      <c r="BB718" s="123">
        <v>0</v>
      </c>
      <c r="BC718" s="123">
        <v>0</v>
      </c>
      <c r="BD718" s="123">
        <v>0</v>
      </c>
      <c r="BE718" s="123">
        <v>0</v>
      </c>
      <c r="BF718" s="123">
        <v>0</v>
      </c>
      <c r="BG718" s="123">
        <v>0</v>
      </c>
      <c r="BH718" s="123">
        <v>0</v>
      </c>
      <c r="BI718" s="49"/>
      <c r="BJ718" s="166"/>
      <c r="BK718" s="166"/>
      <c r="BL718" s="166"/>
      <c r="BM718" s="149">
        <v>0</v>
      </c>
    </row>
    <row r="719" spans="2:65" ht="18" hidden="1" customHeight="1" outlineLevel="3">
      <c r="B719" s="166" t="s">
        <v>1004</v>
      </c>
      <c r="C719" s="166" t="s">
        <v>1242</v>
      </c>
      <c r="D719" s="166" t="s">
        <v>259</v>
      </c>
      <c r="E719" s="167" t="s">
        <v>59</v>
      </c>
      <c r="F719" s="166" t="s">
        <v>131</v>
      </c>
      <c r="G719" s="49"/>
      <c r="H719" s="55">
        <v>2775</v>
      </c>
      <c r="I719" s="55"/>
      <c r="J719" s="50">
        <v>2775</v>
      </c>
      <c r="K719" s="49"/>
      <c r="L719" s="152"/>
      <c r="M719" s="55"/>
      <c r="N719" s="49">
        <v>2775</v>
      </c>
      <c r="O719" s="50"/>
      <c r="P719" s="50">
        <v>2775</v>
      </c>
      <c r="Q719" s="49"/>
      <c r="R719" s="152"/>
      <c r="S719" s="123">
        <v>0</v>
      </c>
      <c r="T719" s="123">
        <v>0</v>
      </c>
      <c r="U719" s="123">
        <v>0</v>
      </c>
      <c r="V719" s="123">
        <v>1050</v>
      </c>
      <c r="W719" s="123">
        <v>0</v>
      </c>
      <c r="X719" s="123">
        <v>10</v>
      </c>
      <c r="Y719" s="123">
        <v>729</v>
      </c>
      <c r="Z719" s="123">
        <v>0</v>
      </c>
      <c r="AA719" s="123">
        <v>0</v>
      </c>
      <c r="AB719" s="123">
        <v>0</v>
      </c>
      <c r="AC719" s="123">
        <v>15</v>
      </c>
      <c r="AD719" s="123">
        <v>0</v>
      </c>
      <c r="AE719" s="123">
        <v>0</v>
      </c>
      <c r="AF719" s="123">
        <v>90</v>
      </c>
      <c r="AG719" s="123">
        <v>15</v>
      </c>
      <c r="AH719" s="123">
        <v>0</v>
      </c>
      <c r="AI719" s="123">
        <v>250</v>
      </c>
      <c r="AJ719" s="123">
        <v>77</v>
      </c>
      <c r="AK719" s="123">
        <v>0</v>
      </c>
      <c r="AL719" s="123">
        <v>0</v>
      </c>
      <c r="AM719" s="123">
        <v>10</v>
      </c>
      <c r="AN719" s="123">
        <v>0</v>
      </c>
      <c r="AO719" s="123">
        <v>0</v>
      </c>
      <c r="AP719" s="123">
        <v>147</v>
      </c>
      <c r="AQ719" s="123">
        <v>128</v>
      </c>
      <c r="AR719" s="123">
        <v>55</v>
      </c>
      <c r="AS719" s="123">
        <v>0</v>
      </c>
      <c r="AT719" s="123">
        <v>0</v>
      </c>
      <c r="AU719" s="123">
        <v>0</v>
      </c>
      <c r="AV719" s="123">
        <v>116</v>
      </c>
      <c r="AW719" s="123">
        <v>0</v>
      </c>
      <c r="AX719" s="123">
        <v>0</v>
      </c>
      <c r="AY719" s="123">
        <v>0</v>
      </c>
      <c r="AZ719" s="123">
        <v>18</v>
      </c>
      <c r="BA719" s="123">
        <v>25</v>
      </c>
      <c r="BB719" s="123">
        <v>0</v>
      </c>
      <c r="BC719" s="123">
        <v>0</v>
      </c>
      <c r="BD719" s="123">
        <v>0</v>
      </c>
      <c r="BE719" s="123">
        <v>40</v>
      </c>
      <c r="BF719" s="123">
        <v>0</v>
      </c>
      <c r="BG719" s="123">
        <v>0</v>
      </c>
      <c r="BH719" s="123">
        <v>0</v>
      </c>
      <c r="BI719" s="49"/>
      <c r="BJ719" s="166"/>
      <c r="BK719" s="166"/>
      <c r="BL719" s="166"/>
      <c r="BM719" s="149">
        <v>0</v>
      </c>
    </row>
    <row r="720" spans="2:65" ht="18" hidden="1" customHeight="1" outlineLevel="3">
      <c r="B720" s="166" t="s">
        <v>1004</v>
      </c>
      <c r="C720" s="166" t="s">
        <v>1243</v>
      </c>
      <c r="D720" s="166" t="s">
        <v>265</v>
      </c>
      <c r="E720" s="167" t="s">
        <v>187</v>
      </c>
      <c r="F720" s="166" t="s">
        <v>617</v>
      </c>
      <c r="G720" s="49"/>
      <c r="H720" s="55">
        <v>1402</v>
      </c>
      <c r="I720" s="55"/>
      <c r="J720" s="50">
        <v>1402</v>
      </c>
      <c r="K720" s="49"/>
      <c r="L720" s="152"/>
      <c r="M720" s="55"/>
      <c r="N720" s="49">
        <v>1402</v>
      </c>
      <c r="O720" s="50"/>
      <c r="P720" s="50">
        <v>1402</v>
      </c>
      <c r="Q720" s="49"/>
      <c r="R720" s="152"/>
      <c r="S720" s="123">
        <v>0</v>
      </c>
      <c r="T720" s="123">
        <v>0</v>
      </c>
      <c r="U720" s="123">
        <v>0</v>
      </c>
      <c r="V720" s="123">
        <v>699</v>
      </c>
      <c r="W720" s="123">
        <v>0</v>
      </c>
      <c r="X720" s="123">
        <v>5</v>
      </c>
      <c r="Y720" s="123">
        <v>240</v>
      </c>
      <c r="Z720" s="123">
        <v>0</v>
      </c>
      <c r="AA720" s="123">
        <v>0</v>
      </c>
      <c r="AB720" s="123">
        <v>0</v>
      </c>
      <c r="AC720" s="123">
        <v>0</v>
      </c>
      <c r="AD720" s="123">
        <v>0</v>
      </c>
      <c r="AE720" s="123">
        <v>0</v>
      </c>
      <c r="AF720" s="123">
        <v>60</v>
      </c>
      <c r="AG720" s="123">
        <v>0</v>
      </c>
      <c r="AH720" s="123">
        <v>0</v>
      </c>
      <c r="AI720" s="123">
        <v>150</v>
      </c>
      <c r="AJ720" s="123">
        <v>0</v>
      </c>
      <c r="AK720" s="123">
        <v>0</v>
      </c>
      <c r="AL720" s="123">
        <v>0</v>
      </c>
      <c r="AM720" s="123">
        <v>10</v>
      </c>
      <c r="AN720" s="123">
        <v>0</v>
      </c>
      <c r="AO720" s="123">
        <v>0</v>
      </c>
      <c r="AP720" s="123">
        <v>60</v>
      </c>
      <c r="AQ720" s="123">
        <v>0</v>
      </c>
      <c r="AR720" s="123">
        <v>40</v>
      </c>
      <c r="AS720" s="123">
        <v>0</v>
      </c>
      <c r="AT720" s="123">
        <v>0</v>
      </c>
      <c r="AU720" s="123">
        <v>0</v>
      </c>
      <c r="AV720" s="123">
        <v>80</v>
      </c>
      <c r="AW720" s="123">
        <v>0</v>
      </c>
      <c r="AX720" s="123">
        <v>0</v>
      </c>
      <c r="AY720" s="123">
        <v>0</v>
      </c>
      <c r="AZ720" s="123">
        <v>3</v>
      </c>
      <c r="BA720" s="123">
        <v>25</v>
      </c>
      <c r="BB720" s="123">
        <v>0</v>
      </c>
      <c r="BC720" s="123">
        <v>0</v>
      </c>
      <c r="BD720" s="123">
        <v>0</v>
      </c>
      <c r="BE720" s="123">
        <v>30</v>
      </c>
      <c r="BF720" s="123">
        <v>0</v>
      </c>
      <c r="BG720" s="123">
        <v>0</v>
      </c>
      <c r="BH720" s="123">
        <v>0</v>
      </c>
      <c r="BI720" s="49"/>
      <c r="BJ720" s="166"/>
      <c r="BK720" s="166"/>
      <c r="BL720" s="166"/>
      <c r="BM720" s="149">
        <v>0</v>
      </c>
    </row>
    <row r="721" spans="2:65" ht="18" hidden="1" customHeight="1" outlineLevel="3">
      <c r="B721" s="166" t="s">
        <v>1004</v>
      </c>
      <c r="C721" s="166" t="s">
        <v>1243</v>
      </c>
      <c r="D721" s="166" t="s">
        <v>722</v>
      </c>
      <c r="E721" s="167" t="s">
        <v>723</v>
      </c>
      <c r="F721" s="166" t="s">
        <v>616</v>
      </c>
      <c r="G721" s="49"/>
      <c r="H721" s="55">
        <v>1438</v>
      </c>
      <c r="I721" s="55"/>
      <c r="J721" s="50">
        <v>1438</v>
      </c>
      <c r="K721" s="49"/>
      <c r="L721" s="152"/>
      <c r="M721" s="55"/>
      <c r="N721" s="49">
        <v>1438</v>
      </c>
      <c r="O721" s="50"/>
      <c r="P721" s="50">
        <v>1438</v>
      </c>
      <c r="Q721" s="49"/>
      <c r="R721" s="152"/>
      <c r="S721" s="123">
        <v>0</v>
      </c>
      <c r="T721" s="123">
        <v>0</v>
      </c>
      <c r="U721" s="123">
        <v>0</v>
      </c>
      <c r="V721" s="123">
        <v>730</v>
      </c>
      <c r="W721" s="123">
        <v>0</v>
      </c>
      <c r="X721" s="123">
        <v>5</v>
      </c>
      <c r="Y721" s="123">
        <v>300</v>
      </c>
      <c r="Z721" s="123">
        <v>0</v>
      </c>
      <c r="AA721" s="123">
        <v>0</v>
      </c>
      <c r="AB721" s="123">
        <v>0</v>
      </c>
      <c r="AC721" s="123">
        <v>0</v>
      </c>
      <c r="AD721" s="123">
        <v>0</v>
      </c>
      <c r="AE721" s="123">
        <v>0</v>
      </c>
      <c r="AF721" s="123">
        <v>50</v>
      </c>
      <c r="AG721" s="123">
        <v>0</v>
      </c>
      <c r="AH721" s="123">
        <v>0</v>
      </c>
      <c r="AI721" s="123">
        <v>120</v>
      </c>
      <c r="AJ721" s="123">
        <v>0</v>
      </c>
      <c r="AK721" s="123">
        <v>0</v>
      </c>
      <c r="AL721" s="123">
        <v>0</v>
      </c>
      <c r="AM721" s="123">
        <v>10</v>
      </c>
      <c r="AN721" s="123">
        <v>0</v>
      </c>
      <c r="AO721" s="123">
        <v>0</v>
      </c>
      <c r="AP721" s="123">
        <v>70</v>
      </c>
      <c r="AQ721" s="123">
        <v>0</v>
      </c>
      <c r="AR721" s="123">
        <v>30</v>
      </c>
      <c r="AS721" s="123">
        <v>0</v>
      </c>
      <c r="AT721" s="123">
        <v>0</v>
      </c>
      <c r="AU721" s="123">
        <v>0</v>
      </c>
      <c r="AV721" s="123">
        <v>80</v>
      </c>
      <c r="AW721" s="123">
        <v>0</v>
      </c>
      <c r="AX721" s="123">
        <v>0</v>
      </c>
      <c r="AY721" s="123">
        <v>0</v>
      </c>
      <c r="AZ721" s="123">
        <v>3</v>
      </c>
      <c r="BA721" s="123">
        <v>20</v>
      </c>
      <c r="BB721" s="123">
        <v>0</v>
      </c>
      <c r="BC721" s="123">
        <v>0</v>
      </c>
      <c r="BD721" s="123">
        <v>0</v>
      </c>
      <c r="BE721" s="123">
        <v>20</v>
      </c>
      <c r="BF721" s="123">
        <v>0</v>
      </c>
      <c r="BG721" s="123">
        <v>0</v>
      </c>
      <c r="BH721" s="123">
        <v>0</v>
      </c>
      <c r="BI721" s="49"/>
      <c r="BJ721" s="166"/>
      <c r="BK721" s="166"/>
      <c r="BL721" s="166"/>
      <c r="BM721" s="149">
        <v>0</v>
      </c>
    </row>
    <row r="722" spans="2:65" ht="18" hidden="1" customHeight="1" outlineLevel="3">
      <c r="B722" s="166" t="s">
        <v>1004</v>
      </c>
      <c r="C722" s="166" t="s">
        <v>1243</v>
      </c>
      <c r="D722" s="166" t="s">
        <v>501</v>
      </c>
      <c r="E722" s="167" t="s">
        <v>502</v>
      </c>
      <c r="F722" s="166"/>
      <c r="G722" s="49"/>
      <c r="H722" s="55">
        <v>0</v>
      </c>
      <c r="I722" s="55"/>
      <c r="J722" s="50">
        <v>0</v>
      </c>
      <c r="K722" s="49"/>
      <c r="L722" s="152"/>
      <c r="M722" s="55"/>
      <c r="N722" s="49">
        <v>0</v>
      </c>
      <c r="O722" s="50"/>
      <c r="P722" s="50">
        <v>0</v>
      </c>
      <c r="Q722" s="49"/>
      <c r="R722" s="152"/>
      <c r="S722" s="123">
        <v>0</v>
      </c>
      <c r="T722" s="123">
        <v>0</v>
      </c>
      <c r="U722" s="123">
        <v>0</v>
      </c>
      <c r="V722" s="123">
        <v>0</v>
      </c>
      <c r="W722" s="123">
        <v>0</v>
      </c>
      <c r="X722" s="123">
        <v>0</v>
      </c>
      <c r="Y722" s="123">
        <v>0</v>
      </c>
      <c r="Z722" s="123">
        <v>0</v>
      </c>
      <c r="AA722" s="123">
        <v>0</v>
      </c>
      <c r="AB722" s="123">
        <v>0</v>
      </c>
      <c r="AC722" s="123">
        <v>0</v>
      </c>
      <c r="AD722" s="123">
        <v>0</v>
      </c>
      <c r="AE722" s="123">
        <v>0</v>
      </c>
      <c r="AF722" s="123">
        <v>0</v>
      </c>
      <c r="AG722" s="123">
        <v>0</v>
      </c>
      <c r="AH722" s="123">
        <v>0</v>
      </c>
      <c r="AI722" s="123">
        <v>0</v>
      </c>
      <c r="AJ722" s="123">
        <v>0</v>
      </c>
      <c r="AK722" s="123">
        <v>0</v>
      </c>
      <c r="AL722" s="123">
        <v>0</v>
      </c>
      <c r="AM722" s="123">
        <v>0</v>
      </c>
      <c r="AN722" s="123">
        <v>0</v>
      </c>
      <c r="AO722" s="123">
        <v>0</v>
      </c>
      <c r="AP722" s="123">
        <v>0</v>
      </c>
      <c r="AQ722" s="123">
        <v>0</v>
      </c>
      <c r="AR722" s="123">
        <v>0</v>
      </c>
      <c r="AS722" s="123">
        <v>0</v>
      </c>
      <c r="AT722" s="123">
        <v>0</v>
      </c>
      <c r="AU722" s="123">
        <v>0</v>
      </c>
      <c r="AV722" s="123">
        <v>0</v>
      </c>
      <c r="AW722" s="123">
        <v>0</v>
      </c>
      <c r="AX722" s="123">
        <v>0</v>
      </c>
      <c r="AY722" s="123">
        <v>0</v>
      </c>
      <c r="AZ722" s="123">
        <v>0</v>
      </c>
      <c r="BA722" s="123">
        <v>0</v>
      </c>
      <c r="BB722" s="123">
        <v>0</v>
      </c>
      <c r="BC722" s="123">
        <v>0</v>
      </c>
      <c r="BD722" s="123">
        <v>0</v>
      </c>
      <c r="BE722" s="123">
        <v>0</v>
      </c>
      <c r="BF722" s="123">
        <v>0</v>
      </c>
      <c r="BG722" s="123">
        <v>0</v>
      </c>
      <c r="BH722" s="123">
        <v>0</v>
      </c>
      <c r="BI722" s="49"/>
      <c r="BJ722" s="166"/>
      <c r="BK722" s="166"/>
      <c r="BL722" s="166"/>
      <c r="BM722" s="149">
        <v>0</v>
      </c>
    </row>
    <row r="723" spans="2:65" ht="18" hidden="1" customHeight="1" outlineLevel="2">
      <c r="B723" s="158" t="s">
        <v>1004</v>
      </c>
      <c r="C723" s="158"/>
      <c r="D723" s="158"/>
      <c r="E723" s="159" t="s">
        <v>1007</v>
      </c>
      <c r="F723" s="158"/>
      <c r="G723" s="160"/>
      <c r="H723" s="160">
        <v>11611</v>
      </c>
      <c r="I723" s="160"/>
      <c r="J723" s="160">
        <v>11611</v>
      </c>
      <c r="K723" s="168"/>
      <c r="L723" s="161"/>
      <c r="M723" s="160"/>
      <c r="N723" s="160">
        <v>11611</v>
      </c>
      <c r="O723" s="160"/>
      <c r="P723" s="160">
        <v>11611</v>
      </c>
      <c r="Q723" s="168"/>
      <c r="R723" s="161"/>
      <c r="S723" s="160">
        <v>0</v>
      </c>
      <c r="T723" s="160">
        <v>0</v>
      </c>
      <c r="U723" s="160">
        <v>0</v>
      </c>
      <c r="V723" s="160">
        <v>4484</v>
      </c>
      <c r="W723" s="160">
        <v>0</v>
      </c>
      <c r="X723" s="160">
        <v>35</v>
      </c>
      <c r="Y723" s="160">
        <v>3109</v>
      </c>
      <c r="Z723" s="160">
        <v>0</v>
      </c>
      <c r="AA723" s="160">
        <v>0</v>
      </c>
      <c r="AB723" s="160">
        <v>0</v>
      </c>
      <c r="AC723" s="160">
        <v>27</v>
      </c>
      <c r="AD723" s="160">
        <v>0</v>
      </c>
      <c r="AE723" s="160">
        <v>0</v>
      </c>
      <c r="AF723" s="160">
        <v>470</v>
      </c>
      <c r="AG723" s="160">
        <v>30</v>
      </c>
      <c r="AH723" s="160">
        <v>0</v>
      </c>
      <c r="AI723" s="160">
        <v>1361</v>
      </c>
      <c r="AJ723" s="160">
        <v>237</v>
      </c>
      <c r="AK723" s="160">
        <v>0</v>
      </c>
      <c r="AL723" s="160">
        <v>0</v>
      </c>
      <c r="AM723" s="160">
        <v>100</v>
      </c>
      <c r="AN723" s="160">
        <v>0</v>
      </c>
      <c r="AO723" s="160">
        <v>0</v>
      </c>
      <c r="AP723" s="160">
        <v>487</v>
      </c>
      <c r="AQ723" s="160">
        <v>228</v>
      </c>
      <c r="AR723" s="160">
        <v>285</v>
      </c>
      <c r="AS723" s="160">
        <v>0</v>
      </c>
      <c r="AT723" s="160">
        <v>0</v>
      </c>
      <c r="AU723" s="160">
        <v>0</v>
      </c>
      <c r="AV723" s="160">
        <v>422</v>
      </c>
      <c r="AW723" s="160">
        <v>0</v>
      </c>
      <c r="AX723" s="160">
        <v>0</v>
      </c>
      <c r="AY723" s="160">
        <v>0</v>
      </c>
      <c r="AZ723" s="160">
        <v>69</v>
      </c>
      <c r="BA723" s="160">
        <v>145</v>
      </c>
      <c r="BB723" s="160">
        <v>0</v>
      </c>
      <c r="BC723" s="160">
        <v>0</v>
      </c>
      <c r="BD723" s="160">
        <v>0</v>
      </c>
      <c r="BE723" s="160">
        <v>122</v>
      </c>
      <c r="BF723" s="160">
        <v>0</v>
      </c>
      <c r="BG723" s="160">
        <v>0</v>
      </c>
      <c r="BH723" s="160">
        <v>0</v>
      </c>
      <c r="BI723" s="160"/>
      <c r="BJ723" s="161"/>
      <c r="BK723" s="160"/>
      <c r="BL723" s="161"/>
      <c r="BM723" s="149">
        <v>0</v>
      </c>
    </row>
    <row r="724" spans="2:65" ht="18" hidden="1" customHeight="1" outlineLevel="3">
      <c r="B724" s="166" t="s">
        <v>1004</v>
      </c>
      <c r="C724" s="166" t="s">
        <v>353</v>
      </c>
      <c r="D724" s="166" t="s">
        <v>354</v>
      </c>
      <c r="E724" s="167" t="s">
        <v>411</v>
      </c>
      <c r="F724" s="166" t="s">
        <v>1008</v>
      </c>
      <c r="G724" s="49"/>
      <c r="H724" s="55">
        <v>0</v>
      </c>
      <c r="I724" s="55"/>
      <c r="J724" s="50">
        <v>0</v>
      </c>
      <c r="K724" s="49"/>
      <c r="L724" s="152"/>
      <c r="M724" s="55"/>
      <c r="N724" s="49">
        <v>0</v>
      </c>
      <c r="O724" s="50"/>
      <c r="P724" s="50">
        <v>0</v>
      </c>
      <c r="Q724" s="49"/>
      <c r="R724" s="152"/>
      <c r="S724" s="123">
        <v>0</v>
      </c>
      <c r="T724" s="123">
        <v>0</v>
      </c>
      <c r="U724" s="123">
        <v>0</v>
      </c>
      <c r="V724" s="123">
        <v>0</v>
      </c>
      <c r="W724" s="123">
        <v>0</v>
      </c>
      <c r="X724" s="123">
        <v>0</v>
      </c>
      <c r="Y724" s="123">
        <v>0</v>
      </c>
      <c r="Z724" s="123">
        <v>0</v>
      </c>
      <c r="AA724" s="123">
        <v>0</v>
      </c>
      <c r="AB724" s="123">
        <v>0</v>
      </c>
      <c r="AC724" s="123">
        <v>0</v>
      </c>
      <c r="AD724" s="123">
        <v>0</v>
      </c>
      <c r="AE724" s="123">
        <v>0</v>
      </c>
      <c r="AF724" s="123">
        <v>0</v>
      </c>
      <c r="AG724" s="123">
        <v>0</v>
      </c>
      <c r="AH724" s="123">
        <v>0</v>
      </c>
      <c r="AI724" s="123">
        <v>0</v>
      </c>
      <c r="AJ724" s="123">
        <v>0</v>
      </c>
      <c r="AK724" s="123">
        <v>0</v>
      </c>
      <c r="AL724" s="123">
        <v>0</v>
      </c>
      <c r="AM724" s="123">
        <v>0</v>
      </c>
      <c r="AN724" s="123">
        <v>0</v>
      </c>
      <c r="AO724" s="123">
        <v>0</v>
      </c>
      <c r="AP724" s="123">
        <v>0</v>
      </c>
      <c r="AQ724" s="123">
        <v>0</v>
      </c>
      <c r="AR724" s="123">
        <v>0</v>
      </c>
      <c r="AS724" s="123">
        <v>0</v>
      </c>
      <c r="AT724" s="123">
        <v>0</v>
      </c>
      <c r="AU724" s="123">
        <v>0</v>
      </c>
      <c r="AV724" s="123">
        <v>0</v>
      </c>
      <c r="AW724" s="123">
        <v>0</v>
      </c>
      <c r="AX724" s="123">
        <v>0</v>
      </c>
      <c r="AY724" s="123">
        <v>0</v>
      </c>
      <c r="AZ724" s="123">
        <v>0</v>
      </c>
      <c r="BA724" s="123">
        <v>0</v>
      </c>
      <c r="BB724" s="123">
        <v>0</v>
      </c>
      <c r="BC724" s="123">
        <v>0</v>
      </c>
      <c r="BD724" s="123">
        <v>0</v>
      </c>
      <c r="BE724" s="123">
        <v>0</v>
      </c>
      <c r="BF724" s="123">
        <v>0</v>
      </c>
      <c r="BG724" s="123">
        <v>0</v>
      </c>
      <c r="BH724" s="123">
        <v>0</v>
      </c>
      <c r="BI724" s="49"/>
      <c r="BJ724" s="166"/>
      <c r="BK724" s="166"/>
      <c r="BL724" s="166"/>
      <c r="BM724" s="149">
        <v>0</v>
      </c>
    </row>
    <row r="725" spans="2:65" ht="18" hidden="1" customHeight="1" outlineLevel="3">
      <c r="B725" s="166" t="s">
        <v>1004</v>
      </c>
      <c r="C725" s="166" t="s">
        <v>353</v>
      </c>
      <c r="D725" s="166" t="s">
        <v>355</v>
      </c>
      <c r="E725" s="167" t="s">
        <v>412</v>
      </c>
      <c r="F725" s="166" t="s">
        <v>1009</v>
      </c>
      <c r="G725" s="49"/>
      <c r="H725" s="55">
        <v>0</v>
      </c>
      <c r="I725" s="55"/>
      <c r="J725" s="50">
        <v>0</v>
      </c>
      <c r="K725" s="49"/>
      <c r="L725" s="152"/>
      <c r="M725" s="55"/>
      <c r="N725" s="49">
        <v>0</v>
      </c>
      <c r="O725" s="50"/>
      <c r="P725" s="50">
        <v>0</v>
      </c>
      <c r="Q725" s="49"/>
      <c r="R725" s="152"/>
      <c r="S725" s="123">
        <v>0</v>
      </c>
      <c r="T725" s="123">
        <v>0</v>
      </c>
      <c r="U725" s="123">
        <v>0</v>
      </c>
      <c r="V725" s="123">
        <v>0</v>
      </c>
      <c r="W725" s="123">
        <v>0</v>
      </c>
      <c r="X725" s="123">
        <v>0</v>
      </c>
      <c r="Y725" s="123">
        <v>0</v>
      </c>
      <c r="Z725" s="123">
        <v>0</v>
      </c>
      <c r="AA725" s="123">
        <v>0</v>
      </c>
      <c r="AB725" s="123">
        <v>0</v>
      </c>
      <c r="AC725" s="123">
        <v>0</v>
      </c>
      <c r="AD725" s="123">
        <v>0</v>
      </c>
      <c r="AE725" s="123">
        <v>0</v>
      </c>
      <c r="AF725" s="123">
        <v>0</v>
      </c>
      <c r="AG725" s="123">
        <v>0</v>
      </c>
      <c r="AH725" s="123">
        <v>0</v>
      </c>
      <c r="AI725" s="123">
        <v>0</v>
      </c>
      <c r="AJ725" s="123">
        <v>0</v>
      </c>
      <c r="AK725" s="123">
        <v>0</v>
      </c>
      <c r="AL725" s="123">
        <v>0</v>
      </c>
      <c r="AM725" s="123">
        <v>0</v>
      </c>
      <c r="AN725" s="123">
        <v>0</v>
      </c>
      <c r="AO725" s="123">
        <v>0</v>
      </c>
      <c r="AP725" s="123">
        <v>0</v>
      </c>
      <c r="AQ725" s="123">
        <v>0</v>
      </c>
      <c r="AR725" s="123">
        <v>0</v>
      </c>
      <c r="AS725" s="123">
        <v>0</v>
      </c>
      <c r="AT725" s="123">
        <v>0</v>
      </c>
      <c r="AU725" s="123">
        <v>0</v>
      </c>
      <c r="AV725" s="123">
        <v>0</v>
      </c>
      <c r="AW725" s="123">
        <v>0</v>
      </c>
      <c r="AX725" s="123">
        <v>0</v>
      </c>
      <c r="AY725" s="123">
        <v>0</v>
      </c>
      <c r="AZ725" s="123">
        <v>0</v>
      </c>
      <c r="BA725" s="123">
        <v>0</v>
      </c>
      <c r="BB725" s="123">
        <v>0</v>
      </c>
      <c r="BC725" s="123">
        <v>0</v>
      </c>
      <c r="BD725" s="123">
        <v>0</v>
      </c>
      <c r="BE725" s="123">
        <v>0</v>
      </c>
      <c r="BF725" s="123">
        <v>0</v>
      </c>
      <c r="BG725" s="123">
        <v>0</v>
      </c>
      <c r="BH725" s="123">
        <v>0</v>
      </c>
      <c r="BI725" s="49"/>
      <c r="BJ725" s="166"/>
      <c r="BK725" s="166"/>
      <c r="BL725" s="166"/>
      <c r="BM725" s="149">
        <v>0</v>
      </c>
    </row>
    <row r="726" spans="2:65" ht="18" hidden="1" customHeight="1" outlineLevel="3">
      <c r="B726" s="166" t="s">
        <v>1004</v>
      </c>
      <c r="C726" s="166" t="s">
        <v>1242</v>
      </c>
      <c r="D726" s="166" t="s">
        <v>360</v>
      </c>
      <c r="E726" s="167" t="s">
        <v>361</v>
      </c>
      <c r="F726" s="166" t="s">
        <v>1010</v>
      </c>
      <c r="G726" s="49"/>
      <c r="H726" s="55">
        <v>167</v>
      </c>
      <c r="I726" s="55"/>
      <c r="J726" s="50">
        <v>167</v>
      </c>
      <c r="K726" s="49"/>
      <c r="L726" s="152"/>
      <c r="M726" s="55"/>
      <c r="N726" s="49">
        <v>167</v>
      </c>
      <c r="O726" s="50"/>
      <c r="P726" s="50">
        <v>167</v>
      </c>
      <c r="Q726" s="49"/>
      <c r="R726" s="152"/>
      <c r="S726" s="123">
        <v>0</v>
      </c>
      <c r="T726" s="123">
        <v>0</v>
      </c>
      <c r="U726" s="123">
        <v>0</v>
      </c>
      <c r="V726" s="123">
        <v>70</v>
      </c>
      <c r="W726" s="123">
        <v>0</v>
      </c>
      <c r="X726" s="123">
        <v>5</v>
      </c>
      <c r="Y726" s="123">
        <v>57</v>
      </c>
      <c r="Z726" s="123">
        <v>0</v>
      </c>
      <c r="AA726" s="123">
        <v>0</v>
      </c>
      <c r="AB726" s="123">
        <v>0</v>
      </c>
      <c r="AC726" s="123">
        <v>0</v>
      </c>
      <c r="AD726" s="123">
        <v>0</v>
      </c>
      <c r="AE726" s="123">
        <v>0</v>
      </c>
      <c r="AF726" s="123">
        <v>5</v>
      </c>
      <c r="AG726" s="123">
        <v>0</v>
      </c>
      <c r="AH726" s="123">
        <v>0</v>
      </c>
      <c r="AI726" s="123">
        <v>5</v>
      </c>
      <c r="AJ726" s="123">
        <v>5</v>
      </c>
      <c r="AK726" s="123">
        <v>0</v>
      </c>
      <c r="AL726" s="123">
        <v>0</v>
      </c>
      <c r="AM726" s="123">
        <v>5</v>
      </c>
      <c r="AN726" s="123">
        <v>0</v>
      </c>
      <c r="AO726" s="123">
        <v>0</v>
      </c>
      <c r="AP726" s="123">
        <v>5</v>
      </c>
      <c r="AQ726" s="123">
        <v>0</v>
      </c>
      <c r="AR726" s="123">
        <v>0</v>
      </c>
      <c r="AS726" s="123">
        <v>0</v>
      </c>
      <c r="AT726" s="123">
        <v>0</v>
      </c>
      <c r="AU726" s="123">
        <v>0</v>
      </c>
      <c r="AV726" s="123">
        <v>5</v>
      </c>
      <c r="AW726" s="123">
        <v>0</v>
      </c>
      <c r="AX726" s="123">
        <v>0</v>
      </c>
      <c r="AY726" s="123">
        <v>0</v>
      </c>
      <c r="AZ726" s="123">
        <v>0</v>
      </c>
      <c r="BA726" s="123">
        <v>0</v>
      </c>
      <c r="BB726" s="123">
        <v>0</v>
      </c>
      <c r="BC726" s="123">
        <v>0</v>
      </c>
      <c r="BD726" s="123">
        <v>0</v>
      </c>
      <c r="BE726" s="123">
        <v>5</v>
      </c>
      <c r="BF726" s="123">
        <v>0</v>
      </c>
      <c r="BG726" s="123">
        <v>0</v>
      </c>
      <c r="BH726" s="123">
        <v>0</v>
      </c>
      <c r="BI726" s="49"/>
      <c r="BJ726" s="166"/>
      <c r="BK726" s="166"/>
      <c r="BL726" s="166"/>
      <c r="BM726" s="149">
        <v>0</v>
      </c>
    </row>
    <row r="727" spans="2:65" ht="18" hidden="1" customHeight="1" outlineLevel="3">
      <c r="B727" s="166" t="s">
        <v>1004</v>
      </c>
      <c r="C727" s="166" t="s">
        <v>1242</v>
      </c>
      <c r="D727" s="166" t="s">
        <v>356</v>
      </c>
      <c r="E727" s="167" t="s">
        <v>357</v>
      </c>
      <c r="F727" s="166" t="s">
        <v>620</v>
      </c>
      <c r="G727" s="49"/>
      <c r="H727" s="55">
        <v>163</v>
      </c>
      <c r="I727" s="55"/>
      <c r="J727" s="50">
        <v>163</v>
      </c>
      <c r="K727" s="49"/>
      <c r="L727" s="152"/>
      <c r="M727" s="55"/>
      <c r="N727" s="49">
        <v>163</v>
      </c>
      <c r="O727" s="50"/>
      <c r="P727" s="50">
        <v>163</v>
      </c>
      <c r="Q727" s="49"/>
      <c r="R727" s="152"/>
      <c r="S727" s="123">
        <v>0</v>
      </c>
      <c r="T727" s="123">
        <v>0</v>
      </c>
      <c r="U727" s="123">
        <v>0</v>
      </c>
      <c r="V727" s="123">
        <v>70</v>
      </c>
      <c r="W727" s="123">
        <v>0</v>
      </c>
      <c r="X727" s="123">
        <v>5</v>
      </c>
      <c r="Y727" s="123">
        <v>53</v>
      </c>
      <c r="Z727" s="123">
        <v>0</v>
      </c>
      <c r="AA727" s="123">
        <v>0</v>
      </c>
      <c r="AB727" s="123">
        <v>0</v>
      </c>
      <c r="AC727" s="123">
        <v>0</v>
      </c>
      <c r="AD727" s="123">
        <v>0</v>
      </c>
      <c r="AE727" s="123">
        <v>0</v>
      </c>
      <c r="AF727" s="123">
        <v>5</v>
      </c>
      <c r="AG727" s="123">
        <v>0</v>
      </c>
      <c r="AH727" s="123">
        <v>0</v>
      </c>
      <c r="AI727" s="123">
        <v>5</v>
      </c>
      <c r="AJ727" s="123">
        <v>5</v>
      </c>
      <c r="AK727" s="123">
        <v>0</v>
      </c>
      <c r="AL727" s="123">
        <v>0</v>
      </c>
      <c r="AM727" s="123">
        <v>5</v>
      </c>
      <c r="AN727" s="123">
        <v>0</v>
      </c>
      <c r="AO727" s="123">
        <v>0</v>
      </c>
      <c r="AP727" s="123">
        <v>5</v>
      </c>
      <c r="AQ727" s="123">
        <v>0</v>
      </c>
      <c r="AR727" s="123">
        <v>0</v>
      </c>
      <c r="AS727" s="123">
        <v>0</v>
      </c>
      <c r="AT727" s="123">
        <v>0</v>
      </c>
      <c r="AU727" s="123">
        <v>0</v>
      </c>
      <c r="AV727" s="123">
        <v>5</v>
      </c>
      <c r="AW727" s="123">
        <v>0</v>
      </c>
      <c r="AX727" s="123">
        <v>0</v>
      </c>
      <c r="AY727" s="123">
        <v>0</v>
      </c>
      <c r="AZ727" s="123">
        <v>0</v>
      </c>
      <c r="BA727" s="123">
        <v>0</v>
      </c>
      <c r="BB727" s="123">
        <v>0</v>
      </c>
      <c r="BC727" s="123">
        <v>0</v>
      </c>
      <c r="BD727" s="123">
        <v>0</v>
      </c>
      <c r="BE727" s="123">
        <v>5</v>
      </c>
      <c r="BF727" s="123">
        <v>0</v>
      </c>
      <c r="BG727" s="123">
        <v>0</v>
      </c>
      <c r="BH727" s="123">
        <v>0</v>
      </c>
      <c r="BI727" s="49"/>
      <c r="BJ727" s="166"/>
      <c r="BK727" s="166"/>
      <c r="BL727" s="166"/>
      <c r="BM727" s="149">
        <v>0</v>
      </c>
    </row>
    <row r="728" spans="2:65" ht="18" hidden="1" customHeight="1" outlineLevel="3">
      <c r="B728" s="166" t="s">
        <v>1004</v>
      </c>
      <c r="C728" s="166" t="s">
        <v>1242</v>
      </c>
      <c r="D728" s="166" t="s">
        <v>358</v>
      </c>
      <c r="E728" s="167" t="s">
        <v>359</v>
      </c>
      <c r="F728" s="166" t="s">
        <v>621</v>
      </c>
      <c r="G728" s="49"/>
      <c r="H728" s="55">
        <v>167</v>
      </c>
      <c r="I728" s="55"/>
      <c r="J728" s="50">
        <v>167</v>
      </c>
      <c r="K728" s="49"/>
      <c r="L728" s="152"/>
      <c r="M728" s="55"/>
      <c r="N728" s="49">
        <v>167</v>
      </c>
      <c r="O728" s="50"/>
      <c r="P728" s="50">
        <v>167</v>
      </c>
      <c r="Q728" s="49"/>
      <c r="R728" s="152"/>
      <c r="S728" s="123">
        <v>0</v>
      </c>
      <c r="T728" s="123">
        <v>0</v>
      </c>
      <c r="U728" s="123">
        <v>0</v>
      </c>
      <c r="V728" s="123">
        <v>70</v>
      </c>
      <c r="W728" s="123">
        <v>0</v>
      </c>
      <c r="X728" s="123">
        <v>5</v>
      </c>
      <c r="Y728" s="123">
        <v>57</v>
      </c>
      <c r="Z728" s="123">
        <v>0</v>
      </c>
      <c r="AA728" s="123">
        <v>0</v>
      </c>
      <c r="AB728" s="123">
        <v>0</v>
      </c>
      <c r="AC728" s="123">
        <v>0</v>
      </c>
      <c r="AD728" s="123">
        <v>0</v>
      </c>
      <c r="AE728" s="123">
        <v>0</v>
      </c>
      <c r="AF728" s="123">
        <v>5</v>
      </c>
      <c r="AG728" s="123">
        <v>0</v>
      </c>
      <c r="AH728" s="123">
        <v>0</v>
      </c>
      <c r="AI728" s="123">
        <v>5</v>
      </c>
      <c r="AJ728" s="123">
        <v>5</v>
      </c>
      <c r="AK728" s="123">
        <v>0</v>
      </c>
      <c r="AL728" s="123">
        <v>0</v>
      </c>
      <c r="AM728" s="123">
        <v>5</v>
      </c>
      <c r="AN728" s="123">
        <v>0</v>
      </c>
      <c r="AO728" s="123">
        <v>0</v>
      </c>
      <c r="AP728" s="123">
        <v>5</v>
      </c>
      <c r="AQ728" s="123">
        <v>0</v>
      </c>
      <c r="AR728" s="123">
        <v>0</v>
      </c>
      <c r="AS728" s="123">
        <v>0</v>
      </c>
      <c r="AT728" s="123">
        <v>0</v>
      </c>
      <c r="AU728" s="123">
        <v>0</v>
      </c>
      <c r="AV728" s="123">
        <v>5</v>
      </c>
      <c r="AW728" s="123">
        <v>0</v>
      </c>
      <c r="AX728" s="123">
        <v>0</v>
      </c>
      <c r="AY728" s="123">
        <v>0</v>
      </c>
      <c r="AZ728" s="123">
        <v>0</v>
      </c>
      <c r="BA728" s="123">
        <v>0</v>
      </c>
      <c r="BB728" s="123">
        <v>0</v>
      </c>
      <c r="BC728" s="123">
        <v>0</v>
      </c>
      <c r="BD728" s="123">
        <v>0</v>
      </c>
      <c r="BE728" s="123">
        <v>5</v>
      </c>
      <c r="BF728" s="123">
        <v>0</v>
      </c>
      <c r="BG728" s="123">
        <v>0</v>
      </c>
      <c r="BH728" s="123">
        <v>0</v>
      </c>
      <c r="BI728" s="49"/>
      <c r="BJ728" s="166"/>
      <c r="BK728" s="166"/>
      <c r="BL728" s="166"/>
      <c r="BM728" s="149">
        <v>0</v>
      </c>
    </row>
    <row r="729" spans="2:65" ht="18" hidden="1" customHeight="1" outlineLevel="3">
      <c r="B729" s="166" t="s">
        <v>1004</v>
      </c>
      <c r="C729" s="166" t="s">
        <v>1242</v>
      </c>
      <c r="D729" s="166" t="s">
        <v>364</v>
      </c>
      <c r="E729" s="167" t="s">
        <v>365</v>
      </c>
      <c r="F729" s="166" t="s">
        <v>1011</v>
      </c>
      <c r="G729" s="49"/>
      <c r="H729" s="55">
        <v>167</v>
      </c>
      <c r="I729" s="55"/>
      <c r="J729" s="50">
        <v>167</v>
      </c>
      <c r="K729" s="49"/>
      <c r="L729" s="152"/>
      <c r="M729" s="55"/>
      <c r="N729" s="49">
        <v>167</v>
      </c>
      <c r="O729" s="50"/>
      <c r="P729" s="50">
        <v>167</v>
      </c>
      <c r="Q729" s="49"/>
      <c r="R729" s="152"/>
      <c r="S729" s="123">
        <v>0</v>
      </c>
      <c r="T729" s="123">
        <v>0</v>
      </c>
      <c r="U729" s="123">
        <v>0</v>
      </c>
      <c r="V729" s="123">
        <v>70</v>
      </c>
      <c r="W729" s="123">
        <v>0</v>
      </c>
      <c r="X729" s="123">
        <v>5</v>
      </c>
      <c r="Y729" s="123">
        <v>57</v>
      </c>
      <c r="Z729" s="123">
        <v>0</v>
      </c>
      <c r="AA729" s="123">
        <v>0</v>
      </c>
      <c r="AB729" s="123">
        <v>0</v>
      </c>
      <c r="AC729" s="123">
        <v>0</v>
      </c>
      <c r="AD729" s="123">
        <v>0</v>
      </c>
      <c r="AE729" s="123">
        <v>0</v>
      </c>
      <c r="AF729" s="123">
        <v>5</v>
      </c>
      <c r="AG729" s="123">
        <v>0</v>
      </c>
      <c r="AH729" s="123">
        <v>0</v>
      </c>
      <c r="AI729" s="123">
        <v>5</v>
      </c>
      <c r="AJ729" s="123">
        <v>5</v>
      </c>
      <c r="AK729" s="123">
        <v>0</v>
      </c>
      <c r="AL729" s="123">
        <v>0</v>
      </c>
      <c r="AM729" s="123">
        <v>5</v>
      </c>
      <c r="AN729" s="123">
        <v>0</v>
      </c>
      <c r="AO729" s="123">
        <v>0</v>
      </c>
      <c r="AP729" s="123">
        <v>5</v>
      </c>
      <c r="AQ729" s="123">
        <v>0</v>
      </c>
      <c r="AR729" s="123">
        <v>0</v>
      </c>
      <c r="AS729" s="123">
        <v>0</v>
      </c>
      <c r="AT729" s="123">
        <v>0</v>
      </c>
      <c r="AU729" s="123">
        <v>0</v>
      </c>
      <c r="AV729" s="123">
        <v>5</v>
      </c>
      <c r="AW729" s="123">
        <v>0</v>
      </c>
      <c r="AX729" s="123">
        <v>0</v>
      </c>
      <c r="AY729" s="123">
        <v>0</v>
      </c>
      <c r="AZ729" s="123">
        <v>0</v>
      </c>
      <c r="BA729" s="123">
        <v>0</v>
      </c>
      <c r="BB729" s="123">
        <v>0</v>
      </c>
      <c r="BC729" s="123">
        <v>0</v>
      </c>
      <c r="BD729" s="123">
        <v>0</v>
      </c>
      <c r="BE729" s="123">
        <v>5</v>
      </c>
      <c r="BF729" s="123">
        <v>0</v>
      </c>
      <c r="BG729" s="123">
        <v>0</v>
      </c>
      <c r="BH729" s="123">
        <v>0</v>
      </c>
      <c r="BI729" s="49"/>
      <c r="BJ729" s="166"/>
      <c r="BK729" s="166"/>
      <c r="BL729" s="166"/>
      <c r="BM729" s="149">
        <v>0</v>
      </c>
    </row>
    <row r="730" spans="2:65" ht="18" hidden="1" customHeight="1" outlineLevel="3">
      <c r="B730" s="166" t="s">
        <v>1004</v>
      </c>
      <c r="C730" s="166" t="s">
        <v>1242</v>
      </c>
      <c r="D730" s="166" t="s">
        <v>362</v>
      </c>
      <c r="E730" s="167" t="s">
        <v>363</v>
      </c>
      <c r="F730" s="166" t="s">
        <v>1012</v>
      </c>
      <c r="G730" s="49"/>
      <c r="H730" s="55">
        <v>164</v>
      </c>
      <c r="I730" s="55"/>
      <c r="J730" s="50">
        <v>164</v>
      </c>
      <c r="K730" s="49"/>
      <c r="L730" s="152"/>
      <c r="M730" s="55"/>
      <c r="N730" s="49">
        <v>164</v>
      </c>
      <c r="O730" s="50"/>
      <c r="P730" s="50">
        <v>164</v>
      </c>
      <c r="Q730" s="49"/>
      <c r="R730" s="152"/>
      <c r="S730" s="123">
        <v>0</v>
      </c>
      <c r="T730" s="123">
        <v>0</v>
      </c>
      <c r="U730" s="123">
        <v>0</v>
      </c>
      <c r="V730" s="123">
        <v>70</v>
      </c>
      <c r="W730" s="123">
        <v>0</v>
      </c>
      <c r="X730" s="123">
        <v>5</v>
      </c>
      <c r="Y730" s="123">
        <v>54</v>
      </c>
      <c r="Z730" s="123">
        <v>0</v>
      </c>
      <c r="AA730" s="123">
        <v>0</v>
      </c>
      <c r="AB730" s="123">
        <v>0</v>
      </c>
      <c r="AC730" s="123">
        <v>0</v>
      </c>
      <c r="AD730" s="123">
        <v>0</v>
      </c>
      <c r="AE730" s="123">
        <v>0</v>
      </c>
      <c r="AF730" s="123">
        <v>5</v>
      </c>
      <c r="AG730" s="123">
        <v>0</v>
      </c>
      <c r="AH730" s="123">
        <v>0</v>
      </c>
      <c r="AI730" s="123">
        <v>5</v>
      </c>
      <c r="AJ730" s="123">
        <v>5</v>
      </c>
      <c r="AK730" s="123">
        <v>0</v>
      </c>
      <c r="AL730" s="123">
        <v>0</v>
      </c>
      <c r="AM730" s="123">
        <v>5</v>
      </c>
      <c r="AN730" s="123">
        <v>0</v>
      </c>
      <c r="AO730" s="123">
        <v>0</v>
      </c>
      <c r="AP730" s="123">
        <v>5</v>
      </c>
      <c r="AQ730" s="123">
        <v>0</v>
      </c>
      <c r="AR730" s="123">
        <v>0</v>
      </c>
      <c r="AS730" s="123">
        <v>0</v>
      </c>
      <c r="AT730" s="123">
        <v>0</v>
      </c>
      <c r="AU730" s="123">
        <v>0</v>
      </c>
      <c r="AV730" s="123">
        <v>5</v>
      </c>
      <c r="AW730" s="123">
        <v>0</v>
      </c>
      <c r="AX730" s="123">
        <v>0</v>
      </c>
      <c r="AY730" s="123">
        <v>0</v>
      </c>
      <c r="AZ730" s="123">
        <v>0</v>
      </c>
      <c r="BA730" s="123">
        <v>0</v>
      </c>
      <c r="BB730" s="123">
        <v>0</v>
      </c>
      <c r="BC730" s="123">
        <v>0</v>
      </c>
      <c r="BD730" s="123">
        <v>0</v>
      </c>
      <c r="BE730" s="123">
        <v>5</v>
      </c>
      <c r="BF730" s="123">
        <v>0</v>
      </c>
      <c r="BG730" s="123">
        <v>0</v>
      </c>
      <c r="BH730" s="123">
        <v>0</v>
      </c>
      <c r="BI730" s="49"/>
      <c r="BJ730" s="166"/>
      <c r="BK730" s="166"/>
      <c r="BL730" s="166"/>
      <c r="BM730" s="149">
        <v>0</v>
      </c>
    </row>
    <row r="731" spans="2:65" ht="18" hidden="1" customHeight="1" outlineLevel="3">
      <c r="B731" s="166" t="s">
        <v>1004</v>
      </c>
      <c r="C731" s="166" t="s">
        <v>1243</v>
      </c>
      <c r="D731" s="166" t="s">
        <v>366</v>
      </c>
      <c r="E731" s="167" t="s">
        <v>519</v>
      </c>
      <c r="F731" s="166" t="s">
        <v>1013</v>
      </c>
      <c r="G731" s="49"/>
      <c r="H731" s="55">
        <v>0</v>
      </c>
      <c r="I731" s="55"/>
      <c r="J731" s="50">
        <v>0</v>
      </c>
      <c r="K731" s="49"/>
      <c r="L731" s="152"/>
      <c r="M731" s="55"/>
      <c r="N731" s="49">
        <v>0</v>
      </c>
      <c r="O731" s="50"/>
      <c r="P731" s="50">
        <v>0</v>
      </c>
      <c r="Q731" s="49"/>
      <c r="R731" s="152"/>
      <c r="S731" s="123">
        <v>0</v>
      </c>
      <c r="T731" s="123">
        <v>0</v>
      </c>
      <c r="U731" s="123">
        <v>0</v>
      </c>
      <c r="V731" s="123">
        <v>0</v>
      </c>
      <c r="W731" s="123">
        <v>0</v>
      </c>
      <c r="X731" s="123">
        <v>0</v>
      </c>
      <c r="Y731" s="123">
        <v>0</v>
      </c>
      <c r="Z731" s="123">
        <v>0</v>
      </c>
      <c r="AA731" s="123">
        <v>0</v>
      </c>
      <c r="AB731" s="123">
        <v>0</v>
      </c>
      <c r="AC731" s="123">
        <v>0</v>
      </c>
      <c r="AD731" s="123">
        <v>0</v>
      </c>
      <c r="AE731" s="123">
        <v>0</v>
      </c>
      <c r="AF731" s="123">
        <v>0</v>
      </c>
      <c r="AG731" s="123">
        <v>0</v>
      </c>
      <c r="AH731" s="123">
        <v>0</v>
      </c>
      <c r="AI731" s="123">
        <v>0</v>
      </c>
      <c r="AJ731" s="123">
        <v>0</v>
      </c>
      <c r="AK731" s="123">
        <v>0</v>
      </c>
      <c r="AL731" s="123">
        <v>0</v>
      </c>
      <c r="AM731" s="123">
        <v>0</v>
      </c>
      <c r="AN731" s="123">
        <v>0</v>
      </c>
      <c r="AO731" s="123">
        <v>0</v>
      </c>
      <c r="AP731" s="123">
        <v>0</v>
      </c>
      <c r="AQ731" s="123">
        <v>0</v>
      </c>
      <c r="AR731" s="123">
        <v>0</v>
      </c>
      <c r="AS731" s="123">
        <v>0</v>
      </c>
      <c r="AT731" s="123">
        <v>0</v>
      </c>
      <c r="AU731" s="123">
        <v>0</v>
      </c>
      <c r="AV731" s="123">
        <v>0</v>
      </c>
      <c r="AW731" s="123">
        <v>0</v>
      </c>
      <c r="AX731" s="123">
        <v>0</v>
      </c>
      <c r="AY731" s="123">
        <v>0</v>
      </c>
      <c r="AZ731" s="123">
        <v>0</v>
      </c>
      <c r="BA731" s="123">
        <v>0</v>
      </c>
      <c r="BB731" s="123">
        <v>0</v>
      </c>
      <c r="BC731" s="123">
        <v>0</v>
      </c>
      <c r="BD731" s="123">
        <v>0</v>
      </c>
      <c r="BE731" s="123">
        <v>0</v>
      </c>
      <c r="BF731" s="123">
        <v>0</v>
      </c>
      <c r="BG731" s="123">
        <v>0</v>
      </c>
      <c r="BH731" s="123">
        <v>0</v>
      </c>
      <c r="BI731" s="49"/>
      <c r="BJ731" s="166"/>
      <c r="BK731" s="166"/>
      <c r="BL731" s="166"/>
      <c r="BM731" s="149">
        <v>0</v>
      </c>
    </row>
    <row r="732" spans="2:65" ht="18" hidden="1" customHeight="1" outlineLevel="3">
      <c r="B732" s="166" t="s">
        <v>1004</v>
      </c>
      <c r="C732" s="166" t="s">
        <v>1242</v>
      </c>
      <c r="D732" s="166" t="s">
        <v>403</v>
      </c>
      <c r="E732" s="167" t="s">
        <v>526</v>
      </c>
      <c r="F732" s="166" t="s">
        <v>1014</v>
      </c>
      <c r="G732" s="49"/>
      <c r="H732" s="55">
        <v>163</v>
      </c>
      <c r="I732" s="55"/>
      <c r="J732" s="50">
        <v>163</v>
      </c>
      <c r="K732" s="49"/>
      <c r="L732" s="152"/>
      <c r="M732" s="55"/>
      <c r="N732" s="49">
        <v>163</v>
      </c>
      <c r="O732" s="50"/>
      <c r="P732" s="50">
        <v>163</v>
      </c>
      <c r="Q732" s="49"/>
      <c r="R732" s="152"/>
      <c r="S732" s="123">
        <v>0</v>
      </c>
      <c r="T732" s="123">
        <v>0</v>
      </c>
      <c r="U732" s="123">
        <v>0</v>
      </c>
      <c r="V732" s="123">
        <v>70</v>
      </c>
      <c r="W732" s="123">
        <v>0</v>
      </c>
      <c r="X732" s="123">
        <v>5</v>
      </c>
      <c r="Y732" s="123">
        <v>53</v>
      </c>
      <c r="Z732" s="123">
        <v>0</v>
      </c>
      <c r="AA732" s="123">
        <v>0</v>
      </c>
      <c r="AB732" s="123">
        <v>0</v>
      </c>
      <c r="AC732" s="123">
        <v>0</v>
      </c>
      <c r="AD732" s="123">
        <v>0</v>
      </c>
      <c r="AE732" s="123">
        <v>0</v>
      </c>
      <c r="AF732" s="123">
        <v>5</v>
      </c>
      <c r="AG732" s="123">
        <v>0</v>
      </c>
      <c r="AH732" s="123">
        <v>0</v>
      </c>
      <c r="AI732" s="123">
        <v>5</v>
      </c>
      <c r="AJ732" s="123">
        <v>5</v>
      </c>
      <c r="AK732" s="123">
        <v>0</v>
      </c>
      <c r="AL732" s="123">
        <v>0</v>
      </c>
      <c r="AM732" s="123">
        <v>5</v>
      </c>
      <c r="AN732" s="123">
        <v>0</v>
      </c>
      <c r="AO732" s="123">
        <v>0</v>
      </c>
      <c r="AP732" s="123">
        <v>5</v>
      </c>
      <c r="AQ732" s="123">
        <v>0</v>
      </c>
      <c r="AR732" s="123">
        <v>0</v>
      </c>
      <c r="AS732" s="123">
        <v>0</v>
      </c>
      <c r="AT732" s="123">
        <v>0</v>
      </c>
      <c r="AU732" s="123">
        <v>0</v>
      </c>
      <c r="AV732" s="123">
        <v>5</v>
      </c>
      <c r="AW732" s="123">
        <v>0</v>
      </c>
      <c r="AX732" s="123">
        <v>0</v>
      </c>
      <c r="AY732" s="123">
        <v>0</v>
      </c>
      <c r="AZ732" s="123">
        <v>0</v>
      </c>
      <c r="BA732" s="123">
        <v>0</v>
      </c>
      <c r="BB732" s="123">
        <v>0</v>
      </c>
      <c r="BC732" s="123">
        <v>0</v>
      </c>
      <c r="BD732" s="123">
        <v>0</v>
      </c>
      <c r="BE732" s="123">
        <v>5</v>
      </c>
      <c r="BF732" s="123">
        <v>0</v>
      </c>
      <c r="BG732" s="123">
        <v>0</v>
      </c>
      <c r="BH732" s="123">
        <v>0</v>
      </c>
      <c r="BI732" s="49"/>
      <c r="BJ732" s="166"/>
      <c r="BK732" s="166"/>
      <c r="BL732" s="166"/>
      <c r="BM732" s="149">
        <v>0</v>
      </c>
    </row>
    <row r="733" spans="2:65" ht="18" hidden="1" customHeight="1" outlineLevel="3">
      <c r="B733" s="166" t="s">
        <v>1004</v>
      </c>
      <c r="C733" s="166" t="s">
        <v>1243</v>
      </c>
      <c r="D733" s="166" t="s">
        <v>389</v>
      </c>
      <c r="E733" s="167" t="s">
        <v>520</v>
      </c>
      <c r="F733" s="166" t="s">
        <v>1015</v>
      </c>
      <c r="G733" s="49"/>
      <c r="H733" s="55">
        <v>0</v>
      </c>
      <c r="I733" s="55"/>
      <c r="J733" s="50">
        <v>0</v>
      </c>
      <c r="K733" s="49"/>
      <c r="L733" s="152"/>
      <c r="M733" s="55"/>
      <c r="N733" s="49">
        <v>0</v>
      </c>
      <c r="O733" s="50"/>
      <c r="P733" s="50">
        <v>0</v>
      </c>
      <c r="Q733" s="49"/>
      <c r="R733" s="152"/>
      <c r="S733" s="123">
        <v>0</v>
      </c>
      <c r="T733" s="123">
        <v>0</v>
      </c>
      <c r="U733" s="123">
        <v>0</v>
      </c>
      <c r="V733" s="123">
        <v>0</v>
      </c>
      <c r="W733" s="123">
        <v>0</v>
      </c>
      <c r="X733" s="123">
        <v>0</v>
      </c>
      <c r="Y733" s="123">
        <v>0</v>
      </c>
      <c r="Z733" s="123">
        <v>0</v>
      </c>
      <c r="AA733" s="123">
        <v>0</v>
      </c>
      <c r="AB733" s="123">
        <v>0</v>
      </c>
      <c r="AC733" s="123">
        <v>0</v>
      </c>
      <c r="AD733" s="123">
        <v>0</v>
      </c>
      <c r="AE733" s="123">
        <v>0</v>
      </c>
      <c r="AF733" s="123">
        <v>0</v>
      </c>
      <c r="AG733" s="123">
        <v>0</v>
      </c>
      <c r="AH733" s="123">
        <v>0</v>
      </c>
      <c r="AI733" s="123">
        <v>0</v>
      </c>
      <c r="AJ733" s="123">
        <v>0</v>
      </c>
      <c r="AK733" s="123">
        <v>0</v>
      </c>
      <c r="AL733" s="123">
        <v>0</v>
      </c>
      <c r="AM733" s="123">
        <v>0</v>
      </c>
      <c r="AN733" s="123">
        <v>0</v>
      </c>
      <c r="AO733" s="123">
        <v>0</v>
      </c>
      <c r="AP733" s="123">
        <v>0</v>
      </c>
      <c r="AQ733" s="123">
        <v>0</v>
      </c>
      <c r="AR733" s="123">
        <v>0</v>
      </c>
      <c r="AS733" s="123">
        <v>0</v>
      </c>
      <c r="AT733" s="123">
        <v>0</v>
      </c>
      <c r="AU733" s="123">
        <v>0</v>
      </c>
      <c r="AV733" s="123">
        <v>0</v>
      </c>
      <c r="AW733" s="123">
        <v>0</v>
      </c>
      <c r="AX733" s="123">
        <v>0</v>
      </c>
      <c r="AY733" s="123">
        <v>0</v>
      </c>
      <c r="AZ733" s="123">
        <v>0</v>
      </c>
      <c r="BA733" s="123">
        <v>0</v>
      </c>
      <c r="BB733" s="123">
        <v>0</v>
      </c>
      <c r="BC733" s="123">
        <v>0</v>
      </c>
      <c r="BD733" s="123">
        <v>0</v>
      </c>
      <c r="BE733" s="123">
        <v>0</v>
      </c>
      <c r="BF733" s="123">
        <v>0</v>
      </c>
      <c r="BG733" s="123">
        <v>0</v>
      </c>
      <c r="BH733" s="123">
        <v>0</v>
      </c>
      <c r="BI733" s="49"/>
      <c r="BJ733" s="166"/>
      <c r="BK733" s="166"/>
      <c r="BL733" s="166"/>
      <c r="BM733" s="149">
        <v>0</v>
      </c>
    </row>
    <row r="734" spans="2:65" ht="18" hidden="1" customHeight="1" outlineLevel="3">
      <c r="B734" s="166" t="s">
        <v>1004</v>
      </c>
      <c r="C734" s="166" t="s">
        <v>1243</v>
      </c>
      <c r="D734" s="166" t="s">
        <v>1120</v>
      </c>
      <c r="E734" s="167" t="s">
        <v>1121</v>
      </c>
      <c r="F734" s="166"/>
      <c r="G734" s="49"/>
      <c r="H734" s="55">
        <v>164</v>
      </c>
      <c r="I734" s="55"/>
      <c r="J734" s="50">
        <v>164</v>
      </c>
      <c r="K734" s="49"/>
      <c r="L734" s="152"/>
      <c r="M734" s="55"/>
      <c r="N734" s="49">
        <v>164</v>
      </c>
      <c r="O734" s="50"/>
      <c r="P734" s="50">
        <v>164</v>
      </c>
      <c r="Q734" s="49"/>
      <c r="R734" s="152"/>
      <c r="S734" s="123">
        <v>0</v>
      </c>
      <c r="T734" s="123">
        <v>0</v>
      </c>
      <c r="U734" s="123">
        <v>0</v>
      </c>
      <c r="V734" s="123">
        <v>70</v>
      </c>
      <c r="W734" s="123">
        <v>0</v>
      </c>
      <c r="X734" s="123">
        <v>5</v>
      </c>
      <c r="Y734" s="123">
        <v>54</v>
      </c>
      <c r="Z734" s="123">
        <v>0</v>
      </c>
      <c r="AA734" s="123">
        <v>0</v>
      </c>
      <c r="AB734" s="123">
        <v>0</v>
      </c>
      <c r="AC734" s="123">
        <v>0</v>
      </c>
      <c r="AD734" s="123">
        <v>0</v>
      </c>
      <c r="AE734" s="123">
        <v>0</v>
      </c>
      <c r="AF734" s="123">
        <v>5</v>
      </c>
      <c r="AG734" s="123">
        <v>0</v>
      </c>
      <c r="AH734" s="123">
        <v>0</v>
      </c>
      <c r="AI734" s="123">
        <v>5</v>
      </c>
      <c r="AJ734" s="123">
        <v>5</v>
      </c>
      <c r="AK734" s="123">
        <v>0</v>
      </c>
      <c r="AL734" s="123">
        <v>0</v>
      </c>
      <c r="AM734" s="123">
        <v>5</v>
      </c>
      <c r="AN734" s="123">
        <v>0</v>
      </c>
      <c r="AO734" s="123">
        <v>0</v>
      </c>
      <c r="AP734" s="123">
        <v>5</v>
      </c>
      <c r="AQ734" s="123">
        <v>0</v>
      </c>
      <c r="AR734" s="123">
        <v>0</v>
      </c>
      <c r="AS734" s="123">
        <v>0</v>
      </c>
      <c r="AT734" s="123">
        <v>0</v>
      </c>
      <c r="AU734" s="123">
        <v>0</v>
      </c>
      <c r="AV734" s="123">
        <v>5</v>
      </c>
      <c r="AW734" s="123">
        <v>0</v>
      </c>
      <c r="AX734" s="123">
        <v>0</v>
      </c>
      <c r="AY734" s="123">
        <v>0</v>
      </c>
      <c r="AZ734" s="123">
        <v>0</v>
      </c>
      <c r="BA734" s="123">
        <v>0</v>
      </c>
      <c r="BB734" s="123">
        <v>0</v>
      </c>
      <c r="BC734" s="123">
        <v>0</v>
      </c>
      <c r="BD734" s="123">
        <v>0</v>
      </c>
      <c r="BE734" s="123">
        <v>5</v>
      </c>
      <c r="BF734" s="123">
        <v>0</v>
      </c>
      <c r="BG734" s="123">
        <v>0</v>
      </c>
      <c r="BH734" s="123">
        <v>0</v>
      </c>
      <c r="BI734" s="49"/>
      <c r="BJ734" s="166"/>
      <c r="BK734" s="166"/>
      <c r="BL734" s="166"/>
      <c r="BM734" s="149">
        <v>0</v>
      </c>
    </row>
    <row r="735" spans="2:65" ht="18" hidden="1" customHeight="1" outlineLevel="3">
      <c r="B735" s="166" t="s">
        <v>1004</v>
      </c>
      <c r="C735" s="166" t="s">
        <v>353</v>
      </c>
      <c r="D735" s="166" t="s">
        <v>504</v>
      </c>
      <c r="E735" s="167" t="s">
        <v>505</v>
      </c>
      <c r="F735" s="166" t="s">
        <v>622</v>
      </c>
      <c r="G735" s="49"/>
      <c r="H735" s="55">
        <v>0</v>
      </c>
      <c r="I735" s="55"/>
      <c r="J735" s="50">
        <v>0</v>
      </c>
      <c r="K735" s="49"/>
      <c r="L735" s="152"/>
      <c r="M735" s="55"/>
      <c r="N735" s="49">
        <v>0</v>
      </c>
      <c r="O735" s="50"/>
      <c r="P735" s="50">
        <v>0</v>
      </c>
      <c r="Q735" s="49"/>
      <c r="R735" s="152"/>
      <c r="S735" s="123">
        <v>0</v>
      </c>
      <c r="T735" s="123">
        <v>0</v>
      </c>
      <c r="U735" s="123">
        <v>0</v>
      </c>
      <c r="V735" s="123">
        <v>0</v>
      </c>
      <c r="W735" s="123">
        <v>0</v>
      </c>
      <c r="X735" s="123">
        <v>0</v>
      </c>
      <c r="Y735" s="123">
        <v>0</v>
      </c>
      <c r="Z735" s="123">
        <v>0</v>
      </c>
      <c r="AA735" s="123">
        <v>0</v>
      </c>
      <c r="AB735" s="123">
        <v>0</v>
      </c>
      <c r="AC735" s="123">
        <v>0</v>
      </c>
      <c r="AD735" s="123">
        <v>0</v>
      </c>
      <c r="AE735" s="123">
        <v>0</v>
      </c>
      <c r="AF735" s="123">
        <v>0</v>
      </c>
      <c r="AG735" s="123">
        <v>0</v>
      </c>
      <c r="AH735" s="123">
        <v>0</v>
      </c>
      <c r="AI735" s="123">
        <v>0</v>
      </c>
      <c r="AJ735" s="123">
        <v>0</v>
      </c>
      <c r="AK735" s="123">
        <v>0</v>
      </c>
      <c r="AL735" s="123">
        <v>0</v>
      </c>
      <c r="AM735" s="123">
        <v>0</v>
      </c>
      <c r="AN735" s="123">
        <v>0</v>
      </c>
      <c r="AO735" s="123">
        <v>0</v>
      </c>
      <c r="AP735" s="123">
        <v>0</v>
      </c>
      <c r="AQ735" s="123">
        <v>0</v>
      </c>
      <c r="AR735" s="123">
        <v>0</v>
      </c>
      <c r="AS735" s="123">
        <v>0</v>
      </c>
      <c r="AT735" s="123">
        <v>0</v>
      </c>
      <c r="AU735" s="123">
        <v>0</v>
      </c>
      <c r="AV735" s="123">
        <v>0</v>
      </c>
      <c r="AW735" s="123">
        <v>0</v>
      </c>
      <c r="AX735" s="123">
        <v>0</v>
      </c>
      <c r="AY735" s="123">
        <v>0</v>
      </c>
      <c r="AZ735" s="123">
        <v>0</v>
      </c>
      <c r="BA735" s="123">
        <v>0</v>
      </c>
      <c r="BB735" s="123">
        <v>0</v>
      </c>
      <c r="BC735" s="123">
        <v>0</v>
      </c>
      <c r="BD735" s="123">
        <v>0</v>
      </c>
      <c r="BE735" s="123">
        <v>0</v>
      </c>
      <c r="BF735" s="123">
        <v>0</v>
      </c>
      <c r="BG735" s="123">
        <v>0</v>
      </c>
      <c r="BH735" s="123">
        <v>0</v>
      </c>
      <c r="BI735" s="49"/>
      <c r="BJ735" s="166"/>
      <c r="BK735" s="166"/>
      <c r="BL735" s="166"/>
      <c r="BM735" s="149">
        <v>0</v>
      </c>
    </row>
    <row r="736" spans="2:65" ht="18" hidden="1" customHeight="1" outlineLevel="3">
      <c r="B736" s="166" t="s">
        <v>1004</v>
      </c>
      <c r="C736" s="166" t="s">
        <v>353</v>
      </c>
      <c r="D736" s="166" t="s">
        <v>528</v>
      </c>
      <c r="E736" s="167" t="s">
        <v>529</v>
      </c>
      <c r="F736" s="166" t="s">
        <v>1016</v>
      </c>
      <c r="G736" s="49"/>
      <c r="H736" s="55">
        <v>0</v>
      </c>
      <c r="I736" s="55"/>
      <c r="J736" s="50">
        <v>0</v>
      </c>
      <c r="K736" s="49"/>
      <c r="L736" s="152"/>
      <c r="M736" s="55"/>
      <c r="N736" s="49">
        <v>0</v>
      </c>
      <c r="O736" s="50"/>
      <c r="P736" s="50">
        <v>0</v>
      </c>
      <c r="Q736" s="49"/>
      <c r="R736" s="152"/>
      <c r="S736" s="123">
        <v>0</v>
      </c>
      <c r="T736" s="123">
        <v>0</v>
      </c>
      <c r="U736" s="123">
        <v>0</v>
      </c>
      <c r="V736" s="123">
        <v>0</v>
      </c>
      <c r="W736" s="123">
        <v>0</v>
      </c>
      <c r="X736" s="123">
        <v>0</v>
      </c>
      <c r="Y736" s="123">
        <v>0</v>
      </c>
      <c r="Z736" s="123">
        <v>0</v>
      </c>
      <c r="AA736" s="123">
        <v>0</v>
      </c>
      <c r="AB736" s="123">
        <v>0</v>
      </c>
      <c r="AC736" s="123">
        <v>0</v>
      </c>
      <c r="AD736" s="123">
        <v>0</v>
      </c>
      <c r="AE736" s="123">
        <v>0</v>
      </c>
      <c r="AF736" s="123">
        <v>0</v>
      </c>
      <c r="AG736" s="123">
        <v>0</v>
      </c>
      <c r="AH736" s="123">
        <v>0</v>
      </c>
      <c r="AI736" s="123">
        <v>0</v>
      </c>
      <c r="AJ736" s="123">
        <v>0</v>
      </c>
      <c r="AK736" s="123">
        <v>0</v>
      </c>
      <c r="AL736" s="123">
        <v>0</v>
      </c>
      <c r="AM736" s="123">
        <v>0</v>
      </c>
      <c r="AN736" s="123">
        <v>0</v>
      </c>
      <c r="AO736" s="123">
        <v>0</v>
      </c>
      <c r="AP736" s="123">
        <v>0</v>
      </c>
      <c r="AQ736" s="123">
        <v>0</v>
      </c>
      <c r="AR736" s="123">
        <v>0</v>
      </c>
      <c r="AS736" s="123">
        <v>0</v>
      </c>
      <c r="AT736" s="123">
        <v>0</v>
      </c>
      <c r="AU736" s="123">
        <v>0</v>
      </c>
      <c r="AV736" s="123">
        <v>0</v>
      </c>
      <c r="AW736" s="123">
        <v>0</v>
      </c>
      <c r="AX736" s="123">
        <v>0</v>
      </c>
      <c r="AY736" s="123">
        <v>0</v>
      </c>
      <c r="AZ736" s="123">
        <v>0</v>
      </c>
      <c r="BA736" s="123">
        <v>0</v>
      </c>
      <c r="BB736" s="123">
        <v>0</v>
      </c>
      <c r="BC736" s="123">
        <v>0</v>
      </c>
      <c r="BD736" s="123">
        <v>0</v>
      </c>
      <c r="BE736" s="123">
        <v>0</v>
      </c>
      <c r="BF736" s="123">
        <v>0</v>
      </c>
      <c r="BG736" s="123">
        <v>0</v>
      </c>
      <c r="BH736" s="123">
        <v>0</v>
      </c>
      <c r="BI736" s="49"/>
      <c r="BJ736" s="166"/>
      <c r="BK736" s="166"/>
      <c r="BL736" s="166"/>
      <c r="BM736" s="149">
        <v>0</v>
      </c>
    </row>
    <row r="737" spans="2:65" ht="18" hidden="1" customHeight="1" outlineLevel="3">
      <c r="B737" s="166" t="s">
        <v>1004</v>
      </c>
      <c r="C737" s="166" t="s">
        <v>1243</v>
      </c>
      <c r="D737" s="166" t="s">
        <v>568</v>
      </c>
      <c r="E737" s="167" t="s">
        <v>588</v>
      </c>
      <c r="F737" s="166" t="s">
        <v>1017</v>
      </c>
      <c r="G737" s="49"/>
      <c r="H737" s="55">
        <v>0</v>
      </c>
      <c r="I737" s="55"/>
      <c r="J737" s="50">
        <v>0</v>
      </c>
      <c r="K737" s="49"/>
      <c r="L737" s="152"/>
      <c r="M737" s="55"/>
      <c r="N737" s="49">
        <v>0</v>
      </c>
      <c r="O737" s="50"/>
      <c r="P737" s="50">
        <v>0</v>
      </c>
      <c r="Q737" s="49"/>
      <c r="R737" s="152"/>
      <c r="S737" s="123">
        <v>0</v>
      </c>
      <c r="T737" s="123">
        <v>0</v>
      </c>
      <c r="U737" s="123">
        <v>0</v>
      </c>
      <c r="V737" s="123">
        <v>0</v>
      </c>
      <c r="W737" s="123">
        <v>0</v>
      </c>
      <c r="X737" s="123">
        <v>0</v>
      </c>
      <c r="Y737" s="123">
        <v>0</v>
      </c>
      <c r="Z737" s="123">
        <v>0</v>
      </c>
      <c r="AA737" s="123">
        <v>0</v>
      </c>
      <c r="AB737" s="123">
        <v>0</v>
      </c>
      <c r="AC737" s="123">
        <v>0</v>
      </c>
      <c r="AD737" s="123">
        <v>0</v>
      </c>
      <c r="AE737" s="123">
        <v>0</v>
      </c>
      <c r="AF737" s="123">
        <v>0</v>
      </c>
      <c r="AG737" s="123">
        <v>0</v>
      </c>
      <c r="AH737" s="123">
        <v>0</v>
      </c>
      <c r="AI737" s="123">
        <v>0</v>
      </c>
      <c r="AJ737" s="123">
        <v>0</v>
      </c>
      <c r="AK737" s="123">
        <v>0</v>
      </c>
      <c r="AL737" s="123">
        <v>0</v>
      </c>
      <c r="AM737" s="123">
        <v>0</v>
      </c>
      <c r="AN737" s="123">
        <v>0</v>
      </c>
      <c r="AO737" s="123">
        <v>0</v>
      </c>
      <c r="AP737" s="123">
        <v>0</v>
      </c>
      <c r="AQ737" s="123">
        <v>0</v>
      </c>
      <c r="AR737" s="123">
        <v>0</v>
      </c>
      <c r="AS737" s="123">
        <v>0</v>
      </c>
      <c r="AT737" s="123">
        <v>0</v>
      </c>
      <c r="AU737" s="123">
        <v>0</v>
      </c>
      <c r="AV737" s="123">
        <v>0</v>
      </c>
      <c r="AW737" s="123">
        <v>0</v>
      </c>
      <c r="AX737" s="123">
        <v>0</v>
      </c>
      <c r="AY737" s="123">
        <v>0</v>
      </c>
      <c r="AZ737" s="123">
        <v>0</v>
      </c>
      <c r="BA737" s="123">
        <v>0</v>
      </c>
      <c r="BB737" s="123">
        <v>0</v>
      </c>
      <c r="BC737" s="123">
        <v>0</v>
      </c>
      <c r="BD737" s="123">
        <v>0</v>
      </c>
      <c r="BE737" s="123">
        <v>0</v>
      </c>
      <c r="BF737" s="123">
        <v>0</v>
      </c>
      <c r="BG737" s="123">
        <v>0</v>
      </c>
      <c r="BH737" s="123">
        <v>0</v>
      </c>
      <c r="BI737" s="49"/>
      <c r="BJ737" s="166"/>
      <c r="BK737" s="166"/>
      <c r="BL737" s="166"/>
      <c r="BM737" s="149">
        <v>0</v>
      </c>
    </row>
    <row r="738" spans="2:65" ht="18" hidden="1" customHeight="1" outlineLevel="3">
      <c r="B738" s="166" t="s">
        <v>1004</v>
      </c>
      <c r="C738" s="166" t="s">
        <v>1242</v>
      </c>
      <c r="D738" s="166" t="s">
        <v>566</v>
      </c>
      <c r="E738" s="167" t="s">
        <v>586</v>
      </c>
      <c r="F738" s="166" t="s">
        <v>1018</v>
      </c>
      <c r="G738" s="49"/>
      <c r="H738" s="55">
        <v>0</v>
      </c>
      <c r="I738" s="55"/>
      <c r="J738" s="50">
        <v>0</v>
      </c>
      <c r="K738" s="49"/>
      <c r="L738" s="152"/>
      <c r="M738" s="55"/>
      <c r="N738" s="49">
        <v>0</v>
      </c>
      <c r="O738" s="50"/>
      <c r="P738" s="50">
        <v>0</v>
      </c>
      <c r="Q738" s="49"/>
      <c r="R738" s="152"/>
      <c r="S738" s="123">
        <v>0</v>
      </c>
      <c r="T738" s="123">
        <v>0</v>
      </c>
      <c r="U738" s="123">
        <v>0</v>
      </c>
      <c r="V738" s="123">
        <v>0</v>
      </c>
      <c r="W738" s="123">
        <v>0</v>
      </c>
      <c r="X738" s="123">
        <v>0</v>
      </c>
      <c r="Y738" s="123">
        <v>0</v>
      </c>
      <c r="Z738" s="123">
        <v>0</v>
      </c>
      <c r="AA738" s="123">
        <v>0</v>
      </c>
      <c r="AB738" s="123">
        <v>0</v>
      </c>
      <c r="AC738" s="123">
        <v>0</v>
      </c>
      <c r="AD738" s="123">
        <v>0</v>
      </c>
      <c r="AE738" s="123">
        <v>0</v>
      </c>
      <c r="AF738" s="123">
        <v>0</v>
      </c>
      <c r="AG738" s="123">
        <v>0</v>
      </c>
      <c r="AH738" s="123">
        <v>0</v>
      </c>
      <c r="AI738" s="123">
        <v>0</v>
      </c>
      <c r="AJ738" s="123">
        <v>0</v>
      </c>
      <c r="AK738" s="123">
        <v>0</v>
      </c>
      <c r="AL738" s="123">
        <v>0</v>
      </c>
      <c r="AM738" s="123">
        <v>0</v>
      </c>
      <c r="AN738" s="123">
        <v>0</v>
      </c>
      <c r="AO738" s="123">
        <v>0</v>
      </c>
      <c r="AP738" s="123">
        <v>0</v>
      </c>
      <c r="AQ738" s="123">
        <v>0</v>
      </c>
      <c r="AR738" s="123">
        <v>0</v>
      </c>
      <c r="AS738" s="123">
        <v>0</v>
      </c>
      <c r="AT738" s="123">
        <v>0</v>
      </c>
      <c r="AU738" s="123">
        <v>0</v>
      </c>
      <c r="AV738" s="123">
        <v>0</v>
      </c>
      <c r="AW738" s="123">
        <v>0</v>
      </c>
      <c r="AX738" s="123">
        <v>0</v>
      </c>
      <c r="AY738" s="123">
        <v>0</v>
      </c>
      <c r="AZ738" s="123">
        <v>0</v>
      </c>
      <c r="BA738" s="123">
        <v>0</v>
      </c>
      <c r="BB738" s="123">
        <v>0</v>
      </c>
      <c r="BC738" s="123">
        <v>0</v>
      </c>
      <c r="BD738" s="123">
        <v>0</v>
      </c>
      <c r="BE738" s="123">
        <v>0</v>
      </c>
      <c r="BF738" s="123">
        <v>0</v>
      </c>
      <c r="BG738" s="123">
        <v>0</v>
      </c>
      <c r="BH738" s="123">
        <v>0</v>
      </c>
      <c r="BI738" s="49"/>
      <c r="BJ738" s="166"/>
      <c r="BK738" s="166"/>
      <c r="BL738" s="166"/>
      <c r="BM738" s="149">
        <v>0</v>
      </c>
    </row>
    <row r="739" spans="2:65" ht="18" hidden="1" customHeight="1" outlineLevel="3">
      <c r="B739" s="166" t="s">
        <v>1004</v>
      </c>
      <c r="C739" s="166" t="s">
        <v>353</v>
      </c>
      <c r="D739" s="166" t="s">
        <v>540</v>
      </c>
      <c r="E739" s="167" t="s">
        <v>725</v>
      </c>
      <c r="F739" s="166" t="s">
        <v>1019</v>
      </c>
      <c r="G739" s="49"/>
      <c r="H739" s="55">
        <v>165</v>
      </c>
      <c r="I739" s="55"/>
      <c r="J739" s="50">
        <v>165</v>
      </c>
      <c r="K739" s="49"/>
      <c r="L739" s="152"/>
      <c r="M739" s="55"/>
      <c r="N739" s="49">
        <v>165</v>
      </c>
      <c r="O739" s="50"/>
      <c r="P739" s="50">
        <v>165</v>
      </c>
      <c r="Q739" s="49"/>
      <c r="R739" s="152"/>
      <c r="S739" s="123">
        <v>0</v>
      </c>
      <c r="T739" s="123">
        <v>0</v>
      </c>
      <c r="U739" s="123">
        <v>0</v>
      </c>
      <c r="V739" s="123">
        <v>50</v>
      </c>
      <c r="W739" s="123">
        <v>0</v>
      </c>
      <c r="X739" s="123">
        <v>5</v>
      </c>
      <c r="Y739" s="123">
        <v>75</v>
      </c>
      <c r="Z739" s="123">
        <v>0</v>
      </c>
      <c r="AA739" s="123">
        <v>0</v>
      </c>
      <c r="AB739" s="123">
        <v>0</v>
      </c>
      <c r="AC739" s="123">
        <v>0</v>
      </c>
      <c r="AD739" s="123">
        <v>0</v>
      </c>
      <c r="AE739" s="123">
        <v>0</v>
      </c>
      <c r="AF739" s="123">
        <v>5</v>
      </c>
      <c r="AG739" s="123">
        <v>0</v>
      </c>
      <c r="AH739" s="123">
        <v>0</v>
      </c>
      <c r="AI739" s="123">
        <v>5</v>
      </c>
      <c r="AJ739" s="123">
        <v>5</v>
      </c>
      <c r="AK739" s="123">
        <v>0</v>
      </c>
      <c r="AL739" s="123">
        <v>0</v>
      </c>
      <c r="AM739" s="123">
        <v>5</v>
      </c>
      <c r="AN739" s="123">
        <v>0</v>
      </c>
      <c r="AO739" s="123">
        <v>0</v>
      </c>
      <c r="AP739" s="123">
        <v>5</v>
      </c>
      <c r="AQ739" s="123">
        <v>0</v>
      </c>
      <c r="AR739" s="123">
        <v>0</v>
      </c>
      <c r="AS739" s="123">
        <v>0</v>
      </c>
      <c r="AT739" s="123">
        <v>0</v>
      </c>
      <c r="AU739" s="123">
        <v>0</v>
      </c>
      <c r="AV739" s="123">
        <v>5</v>
      </c>
      <c r="AW739" s="123">
        <v>0</v>
      </c>
      <c r="AX739" s="123">
        <v>0</v>
      </c>
      <c r="AY739" s="123">
        <v>0</v>
      </c>
      <c r="AZ739" s="123">
        <v>0</v>
      </c>
      <c r="BA739" s="123">
        <v>0</v>
      </c>
      <c r="BB739" s="123">
        <v>0</v>
      </c>
      <c r="BC739" s="123">
        <v>0</v>
      </c>
      <c r="BD739" s="123">
        <v>0</v>
      </c>
      <c r="BE739" s="123">
        <v>5</v>
      </c>
      <c r="BF739" s="123">
        <v>0</v>
      </c>
      <c r="BG739" s="123">
        <v>0</v>
      </c>
      <c r="BH739" s="123">
        <v>0</v>
      </c>
      <c r="BI739" s="49"/>
      <c r="BJ739" s="166"/>
      <c r="BK739" s="166"/>
      <c r="BL739" s="166"/>
      <c r="BM739" s="149">
        <v>0</v>
      </c>
    </row>
    <row r="740" spans="2:65" ht="18" hidden="1" customHeight="1" outlineLevel="3">
      <c r="B740" s="166" t="s">
        <v>1004</v>
      </c>
      <c r="C740" s="166" t="s">
        <v>1243</v>
      </c>
      <c r="D740" s="166" t="s">
        <v>1176</v>
      </c>
      <c r="E740" s="167" t="s">
        <v>1177</v>
      </c>
      <c r="F740" s="166" t="s">
        <v>1020</v>
      </c>
      <c r="G740" s="49"/>
      <c r="H740" s="55">
        <v>0</v>
      </c>
      <c r="I740" s="55"/>
      <c r="J740" s="50">
        <v>0</v>
      </c>
      <c r="K740" s="49"/>
      <c r="L740" s="152"/>
      <c r="M740" s="55"/>
      <c r="N740" s="49">
        <v>0</v>
      </c>
      <c r="O740" s="50"/>
      <c r="P740" s="50">
        <v>0</v>
      </c>
      <c r="Q740" s="49"/>
      <c r="R740" s="152"/>
      <c r="S740" s="123">
        <v>0</v>
      </c>
      <c r="T740" s="123">
        <v>0</v>
      </c>
      <c r="U740" s="123">
        <v>0</v>
      </c>
      <c r="V740" s="123">
        <v>0</v>
      </c>
      <c r="W740" s="123">
        <v>0</v>
      </c>
      <c r="X740" s="123">
        <v>0</v>
      </c>
      <c r="Y740" s="123">
        <v>0</v>
      </c>
      <c r="Z740" s="123">
        <v>0</v>
      </c>
      <c r="AA740" s="123">
        <v>0</v>
      </c>
      <c r="AB740" s="123">
        <v>0</v>
      </c>
      <c r="AC740" s="123">
        <v>0</v>
      </c>
      <c r="AD740" s="123">
        <v>0</v>
      </c>
      <c r="AE740" s="123">
        <v>0</v>
      </c>
      <c r="AF740" s="123">
        <v>0</v>
      </c>
      <c r="AG740" s="123">
        <v>0</v>
      </c>
      <c r="AH740" s="123">
        <v>0</v>
      </c>
      <c r="AI740" s="123">
        <v>0</v>
      </c>
      <c r="AJ740" s="123">
        <v>0</v>
      </c>
      <c r="AK740" s="123">
        <v>0</v>
      </c>
      <c r="AL740" s="123">
        <v>0</v>
      </c>
      <c r="AM740" s="123">
        <v>0</v>
      </c>
      <c r="AN740" s="123">
        <v>0</v>
      </c>
      <c r="AO740" s="123">
        <v>0</v>
      </c>
      <c r="AP740" s="123">
        <v>0</v>
      </c>
      <c r="AQ740" s="123">
        <v>0</v>
      </c>
      <c r="AR740" s="123">
        <v>0</v>
      </c>
      <c r="AS740" s="123">
        <v>0</v>
      </c>
      <c r="AT740" s="123">
        <v>0</v>
      </c>
      <c r="AU740" s="123">
        <v>0</v>
      </c>
      <c r="AV740" s="123">
        <v>0</v>
      </c>
      <c r="AW740" s="123">
        <v>0</v>
      </c>
      <c r="AX740" s="123">
        <v>0</v>
      </c>
      <c r="AY740" s="123">
        <v>0</v>
      </c>
      <c r="AZ740" s="123">
        <v>0</v>
      </c>
      <c r="BA740" s="123">
        <v>0</v>
      </c>
      <c r="BB740" s="123">
        <v>0</v>
      </c>
      <c r="BC740" s="123">
        <v>0</v>
      </c>
      <c r="BD740" s="123">
        <v>0</v>
      </c>
      <c r="BE740" s="123">
        <v>0</v>
      </c>
      <c r="BF740" s="123">
        <v>0</v>
      </c>
      <c r="BG740" s="123">
        <v>0</v>
      </c>
      <c r="BH740" s="123">
        <v>0</v>
      </c>
      <c r="BI740" s="49"/>
      <c r="BJ740" s="166"/>
      <c r="BK740" s="166"/>
      <c r="BL740" s="166"/>
      <c r="BM740" s="149">
        <v>0</v>
      </c>
    </row>
    <row r="741" spans="2:65" ht="18" hidden="1" customHeight="1" outlineLevel="3">
      <c r="B741" s="166" t="s">
        <v>1004</v>
      </c>
      <c r="C741" s="166" t="s">
        <v>1242</v>
      </c>
      <c r="D741" s="166" t="s">
        <v>1168</v>
      </c>
      <c r="E741" s="167" t="s">
        <v>1169</v>
      </c>
      <c r="F741" s="166" t="s">
        <v>1021</v>
      </c>
      <c r="G741" s="49"/>
      <c r="H741" s="55">
        <v>163</v>
      </c>
      <c r="I741" s="55"/>
      <c r="J741" s="50">
        <v>163</v>
      </c>
      <c r="K741" s="49"/>
      <c r="L741" s="152"/>
      <c r="M741" s="55"/>
      <c r="N741" s="49">
        <v>163</v>
      </c>
      <c r="O741" s="50"/>
      <c r="P741" s="50">
        <v>163</v>
      </c>
      <c r="Q741" s="49"/>
      <c r="R741" s="152"/>
      <c r="S741" s="123">
        <v>0</v>
      </c>
      <c r="T741" s="123">
        <v>0</v>
      </c>
      <c r="U741" s="123">
        <v>0</v>
      </c>
      <c r="V741" s="123">
        <v>70</v>
      </c>
      <c r="W741" s="123">
        <v>0</v>
      </c>
      <c r="X741" s="123">
        <v>5</v>
      </c>
      <c r="Y741" s="123">
        <v>53</v>
      </c>
      <c r="Z741" s="123">
        <v>0</v>
      </c>
      <c r="AA741" s="123">
        <v>0</v>
      </c>
      <c r="AB741" s="123">
        <v>0</v>
      </c>
      <c r="AC741" s="123">
        <v>0</v>
      </c>
      <c r="AD741" s="123">
        <v>0</v>
      </c>
      <c r="AE741" s="123">
        <v>0</v>
      </c>
      <c r="AF741" s="123">
        <v>5</v>
      </c>
      <c r="AG741" s="123">
        <v>0</v>
      </c>
      <c r="AH741" s="123">
        <v>0</v>
      </c>
      <c r="AI741" s="123">
        <v>5</v>
      </c>
      <c r="AJ741" s="123">
        <v>5</v>
      </c>
      <c r="AK741" s="123">
        <v>0</v>
      </c>
      <c r="AL741" s="123">
        <v>0</v>
      </c>
      <c r="AM741" s="123">
        <v>5</v>
      </c>
      <c r="AN741" s="123">
        <v>0</v>
      </c>
      <c r="AO741" s="123">
        <v>0</v>
      </c>
      <c r="AP741" s="123">
        <v>5</v>
      </c>
      <c r="AQ741" s="123">
        <v>0</v>
      </c>
      <c r="AR741" s="123">
        <v>0</v>
      </c>
      <c r="AS741" s="123">
        <v>0</v>
      </c>
      <c r="AT741" s="123">
        <v>0</v>
      </c>
      <c r="AU741" s="123">
        <v>0</v>
      </c>
      <c r="AV741" s="123">
        <v>5</v>
      </c>
      <c r="AW741" s="123">
        <v>0</v>
      </c>
      <c r="AX741" s="123">
        <v>0</v>
      </c>
      <c r="AY741" s="123">
        <v>0</v>
      </c>
      <c r="AZ741" s="123">
        <v>0</v>
      </c>
      <c r="BA741" s="123">
        <v>0</v>
      </c>
      <c r="BB741" s="123">
        <v>0</v>
      </c>
      <c r="BC741" s="123">
        <v>0</v>
      </c>
      <c r="BD741" s="123">
        <v>0</v>
      </c>
      <c r="BE741" s="123">
        <v>5</v>
      </c>
      <c r="BF741" s="123">
        <v>0</v>
      </c>
      <c r="BG741" s="123">
        <v>0</v>
      </c>
      <c r="BH741" s="123">
        <v>0</v>
      </c>
      <c r="BI741" s="49"/>
      <c r="BJ741" s="166"/>
      <c r="BK741" s="166"/>
      <c r="BL741" s="166"/>
      <c r="BM741" s="149">
        <v>0</v>
      </c>
    </row>
    <row r="742" spans="2:65" ht="18" hidden="1" customHeight="1" outlineLevel="3">
      <c r="B742" s="166" t="s">
        <v>1004</v>
      </c>
      <c r="C742" s="166" t="s">
        <v>1243</v>
      </c>
      <c r="D742" s="166" t="s">
        <v>570</v>
      </c>
      <c r="E742" s="167" t="s">
        <v>1022</v>
      </c>
      <c r="F742" s="166" t="s">
        <v>1023</v>
      </c>
      <c r="G742" s="49"/>
      <c r="H742" s="55">
        <v>0</v>
      </c>
      <c r="I742" s="55"/>
      <c r="J742" s="50">
        <v>0</v>
      </c>
      <c r="K742" s="49"/>
      <c r="L742" s="152"/>
      <c r="M742" s="55"/>
      <c r="N742" s="49">
        <v>0</v>
      </c>
      <c r="O742" s="50"/>
      <c r="P742" s="50">
        <v>0</v>
      </c>
      <c r="Q742" s="49"/>
      <c r="R742" s="152"/>
      <c r="S742" s="123">
        <v>0</v>
      </c>
      <c r="T742" s="123">
        <v>0</v>
      </c>
      <c r="U742" s="123">
        <v>0</v>
      </c>
      <c r="V742" s="123">
        <v>0</v>
      </c>
      <c r="W742" s="123">
        <v>0</v>
      </c>
      <c r="X742" s="123">
        <v>0</v>
      </c>
      <c r="Y742" s="123">
        <v>0</v>
      </c>
      <c r="Z742" s="123">
        <v>0</v>
      </c>
      <c r="AA742" s="123">
        <v>0</v>
      </c>
      <c r="AB742" s="123">
        <v>0</v>
      </c>
      <c r="AC742" s="123">
        <v>0</v>
      </c>
      <c r="AD742" s="123">
        <v>0</v>
      </c>
      <c r="AE742" s="123">
        <v>0</v>
      </c>
      <c r="AF742" s="123">
        <v>0</v>
      </c>
      <c r="AG742" s="123">
        <v>0</v>
      </c>
      <c r="AH742" s="123">
        <v>0</v>
      </c>
      <c r="AI742" s="123">
        <v>0</v>
      </c>
      <c r="AJ742" s="123">
        <v>0</v>
      </c>
      <c r="AK742" s="123">
        <v>0</v>
      </c>
      <c r="AL742" s="123">
        <v>0</v>
      </c>
      <c r="AM742" s="123">
        <v>0</v>
      </c>
      <c r="AN742" s="123">
        <v>0</v>
      </c>
      <c r="AO742" s="123">
        <v>0</v>
      </c>
      <c r="AP742" s="123">
        <v>0</v>
      </c>
      <c r="AQ742" s="123">
        <v>0</v>
      </c>
      <c r="AR742" s="123">
        <v>0</v>
      </c>
      <c r="AS742" s="123">
        <v>0</v>
      </c>
      <c r="AT742" s="123">
        <v>0</v>
      </c>
      <c r="AU742" s="123">
        <v>0</v>
      </c>
      <c r="AV742" s="123">
        <v>0</v>
      </c>
      <c r="AW742" s="123">
        <v>0</v>
      </c>
      <c r="AX742" s="123">
        <v>0</v>
      </c>
      <c r="AY742" s="123">
        <v>0</v>
      </c>
      <c r="AZ742" s="123">
        <v>0</v>
      </c>
      <c r="BA742" s="123">
        <v>0</v>
      </c>
      <c r="BB742" s="123">
        <v>0</v>
      </c>
      <c r="BC742" s="123">
        <v>0</v>
      </c>
      <c r="BD742" s="123">
        <v>0</v>
      </c>
      <c r="BE742" s="123">
        <v>0</v>
      </c>
      <c r="BF742" s="123">
        <v>0</v>
      </c>
      <c r="BG742" s="123">
        <v>0</v>
      </c>
      <c r="BH742" s="123">
        <v>0</v>
      </c>
      <c r="BI742" s="49"/>
      <c r="BJ742" s="166"/>
      <c r="BK742" s="166"/>
      <c r="BL742" s="166"/>
      <c r="BM742" s="149">
        <v>0</v>
      </c>
    </row>
    <row r="743" spans="2:65" ht="18" hidden="1" customHeight="1" outlineLevel="3">
      <c r="B743" s="166" t="s">
        <v>1004</v>
      </c>
      <c r="C743" s="166" t="s">
        <v>353</v>
      </c>
      <c r="D743" s="166" t="s">
        <v>624</v>
      </c>
      <c r="E743" s="167" t="s">
        <v>726</v>
      </c>
      <c r="F743" s="166" t="s">
        <v>1024</v>
      </c>
      <c r="G743" s="49"/>
      <c r="H743" s="55">
        <v>0</v>
      </c>
      <c r="I743" s="55"/>
      <c r="J743" s="50">
        <v>0</v>
      </c>
      <c r="K743" s="49"/>
      <c r="L743" s="152"/>
      <c r="M743" s="55"/>
      <c r="N743" s="49">
        <v>0</v>
      </c>
      <c r="O743" s="50"/>
      <c r="P743" s="50">
        <v>0</v>
      </c>
      <c r="Q743" s="49"/>
      <c r="R743" s="152"/>
      <c r="S743" s="123">
        <v>0</v>
      </c>
      <c r="T743" s="123">
        <v>0</v>
      </c>
      <c r="U743" s="123">
        <v>0</v>
      </c>
      <c r="V743" s="123">
        <v>0</v>
      </c>
      <c r="W743" s="123">
        <v>0</v>
      </c>
      <c r="X743" s="123">
        <v>0</v>
      </c>
      <c r="Y743" s="123">
        <v>0</v>
      </c>
      <c r="Z743" s="123">
        <v>0</v>
      </c>
      <c r="AA743" s="123">
        <v>0</v>
      </c>
      <c r="AB743" s="123">
        <v>0</v>
      </c>
      <c r="AC743" s="123">
        <v>0</v>
      </c>
      <c r="AD743" s="123">
        <v>0</v>
      </c>
      <c r="AE743" s="123">
        <v>0</v>
      </c>
      <c r="AF743" s="123">
        <v>0</v>
      </c>
      <c r="AG743" s="123">
        <v>0</v>
      </c>
      <c r="AH743" s="123">
        <v>0</v>
      </c>
      <c r="AI743" s="123">
        <v>0</v>
      </c>
      <c r="AJ743" s="123">
        <v>0</v>
      </c>
      <c r="AK743" s="123">
        <v>0</v>
      </c>
      <c r="AL743" s="123">
        <v>0</v>
      </c>
      <c r="AM743" s="123">
        <v>0</v>
      </c>
      <c r="AN743" s="123">
        <v>0</v>
      </c>
      <c r="AO743" s="123">
        <v>0</v>
      </c>
      <c r="AP743" s="123">
        <v>0</v>
      </c>
      <c r="AQ743" s="123">
        <v>0</v>
      </c>
      <c r="AR743" s="123">
        <v>0</v>
      </c>
      <c r="AS743" s="123">
        <v>0</v>
      </c>
      <c r="AT743" s="123">
        <v>0</v>
      </c>
      <c r="AU743" s="123">
        <v>0</v>
      </c>
      <c r="AV743" s="123">
        <v>0</v>
      </c>
      <c r="AW743" s="123">
        <v>0</v>
      </c>
      <c r="AX743" s="123">
        <v>0</v>
      </c>
      <c r="AY743" s="123">
        <v>0</v>
      </c>
      <c r="AZ743" s="123">
        <v>0</v>
      </c>
      <c r="BA743" s="123">
        <v>0</v>
      </c>
      <c r="BB743" s="123">
        <v>0</v>
      </c>
      <c r="BC743" s="123">
        <v>0</v>
      </c>
      <c r="BD743" s="123">
        <v>0</v>
      </c>
      <c r="BE743" s="123">
        <v>0</v>
      </c>
      <c r="BF743" s="123">
        <v>0</v>
      </c>
      <c r="BG743" s="123">
        <v>0</v>
      </c>
      <c r="BH743" s="123">
        <v>0</v>
      </c>
      <c r="BI743" s="49"/>
      <c r="BJ743" s="166"/>
      <c r="BK743" s="166"/>
      <c r="BL743" s="166"/>
      <c r="BM743" s="149">
        <v>0</v>
      </c>
    </row>
    <row r="744" spans="2:65" ht="18" hidden="1" customHeight="1" outlineLevel="3">
      <c r="B744" s="166" t="s">
        <v>1004</v>
      </c>
      <c r="C744" s="166" t="s">
        <v>353</v>
      </c>
      <c r="D744" s="166" t="s">
        <v>569</v>
      </c>
      <c r="E744" s="167" t="s">
        <v>589</v>
      </c>
      <c r="F744" s="166" t="s">
        <v>1025</v>
      </c>
      <c r="G744" s="49"/>
      <c r="H744" s="55">
        <v>170</v>
      </c>
      <c r="I744" s="55"/>
      <c r="J744" s="50">
        <v>170</v>
      </c>
      <c r="K744" s="49"/>
      <c r="L744" s="152"/>
      <c r="M744" s="55"/>
      <c r="N744" s="49">
        <v>170</v>
      </c>
      <c r="O744" s="50"/>
      <c r="P744" s="50">
        <v>170</v>
      </c>
      <c r="Q744" s="49"/>
      <c r="R744" s="152"/>
      <c r="S744" s="123">
        <v>0</v>
      </c>
      <c r="T744" s="123">
        <v>0</v>
      </c>
      <c r="U744" s="123">
        <v>0</v>
      </c>
      <c r="V744" s="123">
        <v>50</v>
      </c>
      <c r="W744" s="123">
        <v>0</v>
      </c>
      <c r="X744" s="123">
        <v>5</v>
      </c>
      <c r="Y744" s="123">
        <v>80</v>
      </c>
      <c r="Z744" s="123">
        <v>0</v>
      </c>
      <c r="AA744" s="123">
        <v>0</v>
      </c>
      <c r="AB744" s="123">
        <v>0</v>
      </c>
      <c r="AC744" s="123">
        <v>0</v>
      </c>
      <c r="AD744" s="123">
        <v>0</v>
      </c>
      <c r="AE744" s="123">
        <v>0</v>
      </c>
      <c r="AF744" s="123">
        <v>5</v>
      </c>
      <c r="AG744" s="123">
        <v>0</v>
      </c>
      <c r="AH744" s="123">
        <v>0</v>
      </c>
      <c r="AI744" s="123">
        <v>5</v>
      </c>
      <c r="AJ744" s="123">
        <v>5</v>
      </c>
      <c r="AK744" s="123">
        <v>0</v>
      </c>
      <c r="AL744" s="123">
        <v>0</v>
      </c>
      <c r="AM744" s="123">
        <v>5</v>
      </c>
      <c r="AN744" s="123">
        <v>0</v>
      </c>
      <c r="AO744" s="123">
        <v>0</v>
      </c>
      <c r="AP744" s="123">
        <v>5</v>
      </c>
      <c r="AQ744" s="123">
        <v>0</v>
      </c>
      <c r="AR744" s="123">
        <v>0</v>
      </c>
      <c r="AS744" s="123">
        <v>0</v>
      </c>
      <c r="AT744" s="123">
        <v>0</v>
      </c>
      <c r="AU744" s="123">
        <v>0</v>
      </c>
      <c r="AV744" s="123">
        <v>5</v>
      </c>
      <c r="AW744" s="123">
        <v>0</v>
      </c>
      <c r="AX744" s="123">
        <v>0</v>
      </c>
      <c r="AY744" s="123">
        <v>0</v>
      </c>
      <c r="AZ744" s="123">
        <v>0</v>
      </c>
      <c r="BA744" s="123">
        <v>0</v>
      </c>
      <c r="BB744" s="123">
        <v>0</v>
      </c>
      <c r="BC744" s="123">
        <v>0</v>
      </c>
      <c r="BD744" s="123">
        <v>0</v>
      </c>
      <c r="BE744" s="123">
        <v>5</v>
      </c>
      <c r="BF744" s="123">
        <v>0</v>
      </c>
      <c r="BG744" s="123">
        <v>0</v>
      </c>
      <c r="BH744" s="123">
        <v>0</v>
      </c>
      <c r="BI744" s="49"/>
      <c r="BJ744" s="166"/>
      <c r="BK744" s="166"/>
      <c r="BL744" s="166"/>
      <c r="BM744" s="149">
        <v>0</v>
      </c>
    </row>
    <row r="745" spans="2:65" ht="18" hidden="1" customHeight="1" outlineLevel="3">
      <c r="B745" s="166" t="s">
        <v>1004</v>
      </c>
      <c r="C745" s="166" t="s">
        <v>353</v>
      </c>
      <c r="D745" s="166" t="s">
        <v>1122</v>
      </c>
      <c r="E745" s="167" t="s">
        <v>1123</v>
      </c>
      <c r="F745" s="166"/>
      <c r="G745" s="49"/>
      <c r="H745" s="55">
        <v>165</v>
      </c>
      <c r="I745" s="55"/>
      <c r="J745" s="50">
        <v>165</v>
      </c>
      <c r="K745" s="49"/>
      <c r="L745" s="152"/>
      <c r="M745" s="55"/>
      <c r="N745" s="49">
        <v>165</v>
      </c>
      <c r="O745" s="50"/>
      <c r="P745" s="50">
        <v>165</v>
      </c>
      <c r="Q745" s="49"/>
      <c r="R745" s="152"/>
      <c r="S745" s="123">
        <v>0</v>
      </c>
      <c r="T745" s="123">
        <v>0</v>
      </c>
      <c r="U745" s="123">
        <v>0</v>
      </c>
      <c r="V745" s="123">
        <v>50</v>
      </c>
      <c r="W745" s="123">
        <v>0</v>
      </c>
      <c r="X745" s="123">
        <v>5</v>
      </c>
      <c r="Y745" s="123">
        <v>75</v>
      </c>
      <c r="Z745" s="123">
        <v>0</v>
      </c>
      <c r="AA745" s="123">
        <v>0</v>
      </c>
      <c r="AB745" s="123">
        <v>0</v>
      </c>
      <c r="AC745" s="123">
        <v>0</v>
      </c>
      <c r="AD745" s="123">
        <v>0</v>
      </c>
      <c r="AE745" s="123">
        <v>0</v>
      </c>
      <c r="AF745" s="123">
        <v>5</v>
      </c>
      <c r="AG745" s="123">
        <v>0</v>
      </c>
      <c r="AH745" s="123">
        <v>0</v>
      </c>
      <c r="AI745" s="123">
        <v>5</v>
      </c>
      <c r="AJ745" s="123">
        <v>5</v>
      </c>
      <c r="AK745" s="123">
        <v>0</v>
      </c>
      <c r="AL745" s="123">
        <v>0</v>
      </c>
      <c r="AM745" s="123">
        <v>5</v>
      </c>
      <c r="AN745" s="123">
        <v>0</v>
      </c>
      <c r="AO745" s="123">
        <v>0</v>
      </c>
      <c r="AP745" s="123">
        <v>5</v>
      </c>
      <c r="AQ745" s="123">
        <v>0</v>
      </c>
      <c r="AR745" s="123">
        <v>0</v>
      </c>
      <c r="AS745" s="123">
        <v>0</v>
      </c>
      <c r="AT745" s="123">
        <v>0</v>
      </c>
      <c r="AU745" s="123">
        <v>0</v>
      </c>
      <c r="AV745" s="123">
        <v>5</v>
      </c>
      <c r="AW745" s="123">
        <v>0</v>
      </c>
      <c r="AX745" s="123">
        <v>0</v>
      </c>
      <c r="AY745" s="123">
        <v>0</v>
      </c>
      <c r="AZ745" s="123">
        <v>0</v>
      </c>
      <c r="BA745" s="123">
        <v>0</v>
      </c>
      <c r="BB745" s="123">
        <v>0</v>
      </c>
      <c r="BC745" s="123">
        <v>0</v>
      </c>
      <c r="BD745" s="123">
        <v>0</v>
      </c>
      <c r="BE745" s="123">
        <v>5</v>
      </c>
      <c r="BF745" s="123">
        <v>0</v>
      </c>
      <c r="BG745" s="123">
        <v>0</v>
      </c>
      <c r="BH745" s="123">
        <v>0</v>
      </c>
      <c r="BI745" s="49"/>
      <c r="BJ745" s="166"/>
      <c r="BK745" s="166"/>
      <c r="BL745" s="166"/>
      <c r="BM745" s="149">
        <v>0</v>
      </c>
    </row>
    <row r="746" spans="2:65" ht="18" hidden="1" customHeight="1" outlineLevel="3">
      <c r="B746" s="166" t="s">
        <v>1004</v>
      </c>
      <c r="C746" s="166" t="s">
        <v>353</v>
      </c>
      <c r="D746" s="166" t="s">
        <v>539</v>
      </c>
      <c r="E746" s="167" t="s">
        <v>724</v>
      </c>
      <c r="F746" s="166" t="s">
        <v>1028</v>
      </c>
      <c r="G746" s="49"/>
      <c r="H746" s="55">
        <v>165</v>
      </c>
      <c r="I746" s="55"/>
      <c r="J746" s="50">
        <v>165</v>
      </c>
      <c r="K746" s="49"/>
      <c r="L746" s="152"/>
      <c r="M746" s="55"/>
      <c r="N746" s="49">
        <v>165</v>
      </c>
      <c r="O746" s="50"/>
      <c r="P746" s="50">
        <v>165</v>
      </c>
      <c r="Q746" s="49"/>
      <c r="R746" s="152"/>
      <c r="S746" s="123">
        <v>0</v>
      </c>
      <c r="T746" s="123">
        <v>0</v>
      </c>
      <c r="U746" s="123">
        <v>0</v>
      </c>
      <c r="V746" s="123">
        <v>90</v>
      </c>
      <c r="W746" s="123">
        <v>0</v>
      </c>
      <c r="X746" s="123">
        <v>5</v>
      </c>
      <c r="Y746" s="123">
        <v>35</v>
      </c>
      <c r="Z746" s="123">
        <v>0</v>
      </c>
      <c r="AA746" s="123">
        <v>0</v>
      </c>
      <c r="AB746" s="123">
        <v>0</v>
      </c>
      <c r="AC746" s="123">
        <v>0</v>
      </c>
      <c r="AD746" s="123">
        <v>0</v>
      </c>
      <c r="AE746" s="123">
        <v>0</v>
      </c>
      <c r="AF746" s="123">
        <v>5</v>
      </c>
      <c r="AG746" s="123">
        <v>0</v>
      </c>
      <c r="AH746" s="123">
        <v>0</v>
      </c>
      <c r="AI746" s="123">
        <v>5</v>
      </c>
      <c r="AJ746" s="123">
        <v>5</v>
      </c>
      <c r="AK746" s="123">
        <v>0</v>
      </c>
      <c r="AL746" s="123">
        <v>0</v>
      </c>
      <c r="AM746" s="123">
        <v>5</v>
      </c>
      <c r="AN746" s="123">
        <v>0</v>
      </c>
      <c r="AO746" s="123">
        <v>0</v>
      </c>
      <c r="AP746" s="123">
        <v>5</v>
      </c>
      <c r="AQ746" s="123">
        <v>0</v>
      </c>
      <c r="AR746" s="123">
        <v>0</v>
      </c>
      <c r="AS746" s="123">
        <v>0</v>
      </c>
      <c r="AT746" s="123">
        <v>0</v>
      </c>
      <c r="AU746" s="123">
        <v>0</v>
      </c>
      <c r="AV746" s="123">
        <v>5</v>
      </c>
      <c r="AW746" s="123">
        <v>0</v>
      </c>
      <c r="AX746" s="123">
        <v>0</v>
      </c>
      <c r="AY746" s="123">
        <v>0</v>
      </c>
      <c r="AZ746" s="123">
        <v>0</v>
      </c>
      <c r="BA746" s="123">
        <v>0</v>
      </c>
      <c r="BB746" s="123">
        <v>0</v>
      </c>
      <c r="BC746" s="123">
        <v>0</v>
      </c>
      <c r="BD746" s="123">
        <v>0</v>
      </c>
      <c r="BE746" s="123">
        <v>5</v>
      </c>
      <c r="BF746" s="123">
        <v>0</v>
      </c>
      <c r="BG746" s="123">
        <v>0</v>
      </c>
      <c r="BH746" s="123">
        <v>0</v>
      </c>
      <c r="BI746" s="49"/>
      <c r="BJ746" s="166"/>
      <c r="BK746" s="166"/>
      <c r="BL746" s="166"/>
      <c r="BM746" s="149">
        <v>0</v>
      </c>
    </row>
    <row r="747" spans="2:65" ht="18" hidden="1" customHeight="1" outlineLevel="3">
      <c r="B747" s="166" t="s">
        <v>1004</v>
      </c>
      <c r="C747" s="166" t="s">
        <v>1243</v>
      </c>
      <c r="D747" s="166" t="s">
        <v>1157</v>
      </c>
      <c r="E747" s="167" t="s">
        <v>1158</v>
      </c>
      <c r="F747" s="166" t="s">
        <v>1029</v>
      </c>
      <c r="G747" s="49"/>
      <c r="H747" s="55">
        <v>0</v>
      </c>
      <c r="I747" s="55"/>
      <c r="J747" s="50">
        <v>0</v>
      </c>
      <c r="K747" s="49"/>
      <c r="L747" s="152"/>
      <c r="M747" s="55"/>
      <c r="N747" s="49">
        <v>0</v>
      </c>
      <c r="O747" s="50"/>
      <c r="P747" s="50">
        <v>0</v>
      </c>
      <c r="Q747" s="49"/>
      <c r="R747" s="152"/>
      <c r="S747" s="123">
        <v>0</v>
      </c>
      <c r="T747" s="123">
        <v>0</v>
      </c>
      <c r="U747" s="123">
        <v>0</v>
      </c>
      <c r="V747" s="123">
        <v>0</v>
      </c>
      <c r="W747" s="123">
        <v>0</v>
      </c>
      <c r="X747" s="123">
        <v>0</v>
      </c>
      <c r="Y747" s="123">
        <v>0</v>
      </c>
      <c r="Z747" s="123">
        <v>0</v>
      </c>
      <c r="AA747" s="123">
        <v>0</v>
      </c>
      <c r="AB747" s="123">
        <v>0</v>
      </c>
      <c r="AC747" s="123">
        <v>0</v>
      </c>
      <c r="AD747" s="123">
        <v>0</v>
      </c>
      <c r="AE747" s="123">
        <v>0</v>
      </c>
      <c r="AF747" s="123">
        <v>0</v>
      </c>
      <c r="AG747" s="123">
        <v>0</v>
      </c>
      <c r="AH747" s="123">
        <v>0</v>
      </c>
      <c r="AI747" s="123">
        <v>0</v>
      </c>
      <c r="AJ747" s="123">
        <v>0</v>
      </c>
      <c r="AK747" s="123">
        <v>0</v>
      </c>
      <c r="AL747" s="123">
        <v>0</v>
      </c>
      <c r="AM747" s="123">
        <v>0</v>
      </c>
      <c r="AN747" s="123">
        <v>0</v>
      </c>
      <c r="AO747" s="123">
        <v>0</v>
      </c>
      <c r="AP747" s="123">
        <v>0</v>
      </c>
      <c r="AQ747" s="123">
        <v>0</v>
      </c>
      <c r="AR747" s="123">
        <v>0</v>
      </c>
      <c r="AS747" s="123">
        <v>0</v>
      </c>
      <c r="AT747" s="123">
        <v>0</v>
      </c>
      <c r="AU747" s="123">
        <v>0</v>
      </c>
      <c r="AV747" s="123">
        <v>0</v>
      </c>
      <c r="AW747" s="123">
        <v>0</v>
      </c>
      <c r="AX747" s="123">
        <v>0</v>
      </c>
      <c r="AY747" s="123">
        <v>0</v>
      </c>
      <c r="AZ747" s="123">
        <v>0</v>
      </c>
      <c r="BA747" s="123">
        <v>0</v>
      </c>
      <c r="BB747" s="123">
        <v>0</v>
      </c>
      <c r="BC747" s="123">
        <v>0</v>
      </c>
      <c r="BD747" s="123">
        <v>0</v>
      </c>
      <c r="BE747" s="123">
        <v>0</v>
      </c>
      <c r="BF747" s="123">
        <v>0</v>
      </c>
      <c r="BG747" s="123">
        <v>0</v>
      </c>
      <c r="BH747" s="123">
        <v>0</v>
      </c>
      <c r="BI747" s="49"/>
      <c r="BJ747" s="166"/>
      <c r="BK747" s="166"/>
      <c r="BL747" s="166"/>
      <c r="BM747" s="149">
        <v>0</v>
      </c>
    </row>
    <row r="748" spans="2:65" ht="18" hidden="1" customHeight="1" outlineLevel="3">
      <c r="B748" s="166" t="s">
        <v>1004</v>
      </c>
      <c r="C748" s="166" t="s">
        <v>1243</v>
      </c>
      <c r="D748" s="166" t="s">
        <v>737</v>
      </c>
      <c r="E748" s="167" t="s">
        <v>751</v>
      </c>
      <c r="F748" s="166" t="s">
        <v>1030</v>
      </c>
      <c r="G748" s="49"/>
      <c r="H748" s="55">
        <v>245</v>
      </c>
      <c r="I748" s="55"/>
      <c r="J748" s="50">
        <v>245</v>
      </c>
      <c r="K748" s="49"/>
      <c r="L748" s="152"/>
      <c r="M748" s="55"/>
      <c r="N748" s="49">
        <v>245</v>
      </c>
      <c r="O748" s="50"/>
      <c r="P748" s="50">
        <v>245</v>
      </c>
      <c r="Q748" s="49"/>
      <c r="R748" s="152"/>
      <c r="S748" s="123">
        <v>0</v>
      </c>
      <c r="T748" s="123">
        <v>0</v>
      </c>
      <c r="U748" s="123">
        <v>0</v>
      </c>
      <c r="V748" s="123">
        <v>70</v>
      </c>
      <c r="W748" s="123">
        <v>0</v>
      </c>
      <c r="X748" s="123">
        <v>10</v>
      </c>
      <c r="Y748" s="123">
        <v>100</v>
      </c>
      <c r="Z748" s="123">
        <v>0</v>
      </c>
      <c r="AA748" s="123">
        <v>0</v>
      </c>
      <c r="AB748" s="123">
        <v>0</v>
      </c>
      <c r="AC748" s="123">
        <v>0</v>
      </c>
      <c r="AD748" s="123">
        <v>0</v>
      </c>
      <c r="AE748" s="123">
        <v>0</v>
      </c>
      <c r="AF748" s="123">
        <v>5</v>
      </c>
      <c r="AG748" s="123">
        <v>0</v>
      </c>
      <c r="AH748" s="123">
        <v>0</v>
      </c>
      <c r="AI748" s="123">
        <v>5</v>
      </c>
      <c r="AJ748" s="123">
        <v>0</v>
      </c>
      <c r="AK748" s="123">
        <v>0</v>
      </c>
      <c r="AL748" s="123">
        <v>0</v>
      </c>
      <c r="AM748" s="123">
        <v>10</v>
      </c>
      <c r="AN748" s="123">
        <v>0</v>
      </c>
      <c r="AO748" s="123">
        <v>0</v>
      </c>
      <c r="AP748" s="123">
        <v>10</v>
      </c>
      <c r="AQ748" s="123">
        <v>0</v>
      </c>
      <c r="AR748" s="123">
        <v>0</v>
      </c>
      <c r="AS748" s="123">
        <v>0</v>
      </c>
      <c r="AT748" s="123">
        <v>0</v>
      </c>
      <c r="AU748" s="123">
        <v>0</v>
      </c>
      <c r="AV748" s="123">
        <v>25</v>
      </c>
      <c r="AW748" s="123">
        <v>0</v>
      </c>
      <c r="AX748" s="123">
        <v>0</v>
      </c>
      <c r="AY748" s="123">
        <v>0</v>
      </c>
      <c r="AZ748" s="123">
        <v>0</v>
      </c>
      <c r="BA748" s="123">
        <v>0</v>
      </c>
      <c r="BB748" s="123">
        <v>0</v>
      </c>
      <c r="BC748" s="123">
        <v>0</v>
      </c>
      <c r="BD748" s="123">
        <v>0</v>
      </c>
      <c r="BE748" s="123">
        <v>10</v>
      </c>
      <c r="BF748" s="123">
        <v>0</v>
      </c>
      <c r="BG748" s="123">
        <v>0</v>
      </c>
      <c r="BH748" s="123">
        <v>0</v>
      </c>
      <c r="BI748" s="49"/>
      <c r="BJ748" s="166"/>
      <c r="BK748" s="166"/>
      <c r="BL748" s="166"/>
      <c r="BM748" s="149">
        <v>0</v>
      </c>
    </row>
    <row r="749" spans="2:65" ht="18" hidden="1" customHeight="1" outlineLevel="3">
      <c r="B749" s="166" t="s">
        <v>1004</v>
      </c>
      <c r="C749" s="166" t="s">
        <v>1243</v>
      </c>
      <c r="D749" s="166" t="s">
        <v>1196</v>
      </c>
      <c r="E749" s="167" t="s">
        <v>1197</v>
      </c>
      <c r="F749" s="166" t="s">
        <v>1031</v>
      </c>
      <c r="G749" s="49"/>
      <c r="H749" s="55">
        <v>183</v>
      </c>
      <c r="I749" s="55"/>
      <c r="J749" s="50">
        <v>183</v>
      </c>
      <c r="K749" s="49"/>
      <c r="L749" s="152"/>
      <c r="M749" s="55"/>
      <c r="N749" s="49">
        <v>183</v>
      </c>
      <c r="O749" s="50"/>
      <c r="P749" s="50">
        <v>183</v>
      </c>
      <c r="Q749" s="49"/>
      <c r="R749" s="152"/>
      <c r="S749" s="123">
        <v>0</v>
      </c>
      <c r="T749" s="123">
        <v>0</v>
      </c>
      <c r="U749" s="123">
        <v>0</v>
      </c>
      <c r="V749" s="123">
        <v>70</v>
      </c>
      <c r="W749" s="123">
        <v>0</v>
      </c>
      <c r="X749" s="123">
        <v>5</v>
      </c>
      <c r="Y749" s="123">
        <v>30</v>
      </c>
      <c r="Z749" s="123">
        <v>0</v>
      </c>
      <c r="AA749" s="123">
        <v>0</v>
      </c>
      <c r="AB749" s="123">
        <v>0</v>
      </c>
      <c r="AC749" s="123">
        <v>0</v>
      </c>
      <c r="AD749" s="123">
        <v>0</v>
      </c>
      <c r="AE749" s="123">
        <v>0</v>
      </c>
      <c r="AF749" s="123">
        <v>5</v>
      </c>
      <c r="AG749" s="123">
        <v>0</v>
      </c>
      <c r="AH749" s="123">
        <v>0</v>
      </c>
      <c r="AI749" s="123">
        <v>5</v>
      </c>
      <c r="AJ749" s="123">
        <v>0</v>
      </c>
      <c r="AK749" s="123">
        <v>0</v>
      </c>
      <c r="AL749" s="123">
        <v>0</v>
      </c>
      <c r="AM749" s="123">
        <v>27</v>
      </c>
      <c r="AN749" s="123">
        <v>0</v>
      </c>
      <c r="AO749" s="123">
        <v>0</v>
      </c>
      <c r="AP749" s="123">
        <v>5</v>
      </c>
      <c r="AQ749" s="123">
        <v>0</v>
      </c>
      <c r="AR749" s="123">
        <v>0</v>
      </c>
      <c r="AS749" s="123">
        <v>0</v>
      </c>
      <c r="AT749" s="123">
        <v>0</v>
      </c>
      <c r="AU749" s="123">
        <v>0</v>
      </c>
      <c r="AV749" s="123">
        <v>26</v>
      </c>
      <c r="AW749" s="123">
        <v>0</v>
      </c>
      <c r="AX749" s="123">
        <v>0</v>
      </c>
      <c r="AY749" s="123">
        <v>0</v>
      </c>
      <c r="AZ749" s="123">
        <v>0</v>
      </c>
      <c r="BA749" s="123">
        <v>0</v>
      </c>
      <c r="BB749" s="123">
        <v>0</v>
      </c>
      <c r="BC749" s="123">
        <v>0</v>
      </c>
      <c r="BD749" s="123">
        <v>0</v>
      </c>
      <c r="BE749" s="123">
        <v>10</v>
      </c>
      <c r="BF749" s="123">
        <v>0</v>
      </c>
      <c r="BG749" s="123">
        <v>0</v>
      </c>
      <c r="BH749" s="123">
        <v>0</v>
      </c>
      <c r="BI749" s="49"/>
      <c r="BJ749" s="166"/>
      <c r="BK749" s="166"/>
      <c r="BL749" s="166"/>
      <c r="BM749" s="149">
        <v>0</v>
      </c>
    </row>
    <row r="750" spans="2:65" ht="18" hidden="1" customHeight="1" outlineLevel="3">
      <c r="B750" s="166" t="s">
        <v>1004</v>
      </c>
      <c r="C750" s="166" t="s">
        <v>1243</v>
      </c>
      <c r="D750" s="166" t="s">
        <v>1106</v>
      </c>
      <c r="E750" s="167" t="s">
        <v>1107</v>
      </c>
      <c r="F750" s="166"/>
      <c r="G750" s="49"/>
      <c r="H750" s="55">
        <v>0</v>
      </c>
      <c r="I750" s="55"/>
      <c r="J750" s="50">
        <v>0</v>
      </c>
      <c r="K750" s="49"/>
      <c r="L750" s="152"/>
      <c r="M750" s="55"/>
      <c r="N750" s="49">
        <v>0</v>
      </c>
      <c r="O750" s="50"/>
      <c r="P750" s="50">
        <v>0</v>
      </c>
      <c r="Q750" s="49"/>
      <c r="R750" s="152"/>
      <c r="S750" s="123">
        <v>0</v>
      </c>
      <c r="T750" s="123">
        <v>0</v>
      </c>
      <c r="U750" s="123">
        <v>0</v>
      </c>
      <c r="V750" s="123">
        <v>0</v>
      </c>
      <c r="W750" s="123">
        <v>0</v>
      </c>
      <c r="X750" s="123">
        <v>0</v>
      </c>
      <c r="Y750" s="123">
        <v>0</v>
      </c>
      <c r="Z750" s="123">
        <v>0</v>
      </c>
      <c r="AA750" s="123">
        <v>0</v>
      </c>
      <c r="AB750" s="123">
        <v>0</v>
      </c>
      <c r="AC750" s="123">
        <v>0</v>
      </c>
      <c r="AD750" s="123">
        <v>0</v>
      </c>
      <c r="AE750" s="123">
        <v>0</v>
      </c>
      <c r="AF750" s="123">
        <v>0</v>
      </c>
      <c r="AG750" s="123">
        <v>0</v>
      </c>
      <c r="AH750" s="123">
        <v>0</v>
      </c>
      <c r="AI750" s="123">
        <v>0</v>
      </c>
      <c r="AJ750" s="123">
        <v>0</v>
      </c>
      <c r="AK750" s="123">
        <v>0</v>
      </c>
      <c r="AL750" s="123">
        <v>0</v>
      </c>
      <c r="AM750" s="123">
        <v>0</v>
      </c>
      <c r="AN750" s="123">
        <v>0</v>
      </c>
      <c r="AO750" s="123">
        <v>0</v>
      </c>
      <c r="AP750" s="123">
        <v>0</v>
      </c>
      <c r="AQ750" s="123">
        <v>0</v>
      </c>
      <c r="AR750" s="123">
        <v>0</v>
      </c>
      <c r="AS750" s="123">
        <v>0</v>
      </c>
      <c r="AT750" s="123">
        <v>0</v>
      </c>
      <c r="AU750" s="123">
        <v>0</v>
      </c>
      <c r="AV750" s="123">
        <v>0</v>
      </c>
      <c r="AW750" s="123">
        <v>0</v>
      </c>
      <c r="AX750" s="123">
        <v>0</v>
      </c>
      <c r="AY750" s="123">
        <v>0</v>
      </c>
      <c r="AZ750" s="123">
        <v>0</v>
      </c>
      <c r="BA750" s="123">
        <v>0</v>
      </c>
      <c r="BB750" s="123">
        <v>0</v>
      </c>
      <c r="BC750" s="123">
        <v>0</v>
      </c>
      <c r="BD750" s="123">
        <v>0</v>
      </c>
      <c r="BE750" s="123">
        <v>0</v>
      </c>
      <c r="BF750" s="123">
        <v>0</v>
      </c>
      <c r="BG750" s="123">
        <v>0</v>
      </c>
      <c r="BH750" s="123">
        <v>0</v>
      </c>
      <c r="BI750" s="49"/>
      <c r="BJ750" s="166"/>
      <c r="BK750" s="166"/>
      <c r="BL750" s="166"/>
      <c r="BM750" s="149">
        <v>0</v>
      </c>
    </row>
    <row r="751" spans="2:65" ht="18" hidden="1" customHeight="1" outlineLevel="3">
      <c r="B751" s="166" t="s">
        <v>1004</v>
      </c>
      <c r="C751" s="166" t="s">
        <v>1242</v>
      </c>
      <c r="D751" s="166" t="s">
        <v>1032</v>
      </c>
      <c r="E751" s="167" t="s">
        <v>1033</v>
      </c>
      <c r="F751" s="166"/>
      <c r="G751" s="49"/>
      <c r="H751" s="55">
        <v>167</v>
      </c>
      <c r="I751" s="55"/>
      <c r="J751" s="50">
        <v>167</v>
      </c>
      <c r="K751" s="49"/>
      <c r="L751" s="152"/>
      <c r="M751" s="55"/>
      <c r="N751" s="49">
        <v>167</v>
      </c>
      <c r="O751" s="50"/>
      <c r="P751" s="50">
        <v>167</v>
      </c>
      <c r="Q751" s="49"/>
      <c r="R751" s="152"/>
      <c r="S751" s="123">
        <v>0</v>
      </c>
      <c r="T751" s="123">
        <v>0</v>
      </c>
      <c r="U751" s="123">
        <v>0</v>
      </c>
      <c r="V751" s="123">
        <v>70</v>
      </c>
      <c r="W751" s="123">
        <v>0</v>
      </c>
      <c r="X751" s="123">
        <v>5</v>
      </c>
      <c r="Y751" s="123">
        <v>57</v>
      </c>
      <c r="Z751" s="123">
        <v>0</v>
      </c>
      <c r="AA751" s="123">
        <v>0</v>
      </c>
      <c r="AB751" s="123">
        <v>0</v>
      </c>
      <c r="AC751" s="123">
        <v>0</v>
      </c>
      <c r="AD751" s="123">
        <v>0</v>
      </c>
      <c r="AE751" s="123">
        <v>0</v>
      </c>
      <c r="AF751" s="123">
        <v>5</v>
      </c>
      <c r="AG751" s="123">
        <v>0</v>
      </c>
      <c r="AH751" s="123">
        <v>0</v>
      </c>
      <c r="AI751" s="123">
        <v>5</v>
      </c>
      <c r="AJ751" s="123">
        <v>5</v>
      </c>
      <c r="AK751" s="123">
        <v>0</v>
      </c>
      <c r="AL751" s="123">
        <v>0</v>
      </c>
      <c r="AM751" s="123">
        <v>5</v>
      </c>
      <c r="AN751" s="123">
        <v>0</v>
      </c>
      <c r="AO751" s="123">
        <v>0</v>
      </c>
      <c r="AP751" s="123">
        <v>5</v>
      </c>
      <c r="AQ751" s="123">
        <v>0</v>
      </c>
      <c r="AR751" s="123">
        <v>0</v>
      </c>
      <c r="AS751" s="123">
        <v>0</v>
      </c>
      <c r="AT751" s="123">
        <v>0</v>
      </c>
      <c r="AU751" s="123">
        <v>0</v>
      </c>
      <c r="AV751" s="123">
        <v>5</v>
      </c>
      <c r="AW751" s="123">
        <v>0</v>
      </c>
      <c r="AX751" s="123">
        <v>0</v>
      </c>
      <c r="AY751" s="123">
        <v>0</v>
      </c>
      <c r="AZ751" s="123">
        <v>0</v>
      </c>
      <c r="BA751" s="123">
        <v>0</v>
      </c>
      <c r="BB751" s="123">
        <v>0</v>
      </c>
      <c r="BC751" s="123">
        <v>0</v>
      </c>
      <c r="BD751" s="123">
        <v>0</v>
      </c>
      <c r="BE751" s="123">
        <v>5</v>
      </c>
      <c r="BF751" s="123">
        <v>0</v>
      </c>
      <c r="BG751" s="123">
        <v>0</v>
      </c>
      <c r="BH751" s="123">
        <v>0</v>
      </c>
      <c r="BI751" s="49"/>
      <c r="BJ751" s="166"/>
      <c r="BK751" s="166"/>
      <c r="BL751" s="166"/>
      <c r="BM751" s="149">
        <v>0</v>
      </c>
    </row>
    <row r="752" spans="2:65" ht="18" hidden="1" customHeight="1" outlineLevel="3">
      <c r="B752" s="166" t="s">
        <v>1004</v>
      </c>
      <c r="C752" s="166" t="s">
        <v>1242</v>
      </c>
      <c r="D752" s="166" t="s">
        <v>1034</v>
      </c>
      <c r="E752" s="167" t="s">
        <v>1035</v>
      </c>
      <c r="F752" s="166"/>
      <c r="G752" s="49"/>
      <c r="H752" s="55">
        <v>164</v>
      </c>
      <c r="I752" s="55"/>
      <c r="J752" s="50">
        <v>164</v>
      </c>
      <c r="K752" s="49"/>
      <c r="L752" s="152"/>
      <c r="M752" s="55"/>
      <c r="N752" s="49">
        <v>164</v>
      </c>
      <c r="O752" s="50"/>
      <c r="P752" s="50">
        <v>164</v>
      </c>
      <c r="Q752" s="49"/>
      <c r="R752" s="152"/>
      <c r="S752" s="123">
        <v>0</v>
      </c>
      <c r="T752" s="123">
        <v>0</v>
      </c>
      <c r="U752" s="123">
        <v>0</v>
      </c>
      <c r="V752" s="123">
        <v>70</v>
      </c>
      <c r="W752" s="123">
        <v>0</v>
      </c>
      <c r="X752" s="123">
        <v>5</v>
      </c>
      <c r="Y752" s="123">
        <v>54</v>
      </c>
      <c r="Z752" s="123">
        <v>0</v>
      </c>
      <c r="AA752" s="123">
        <v>0</v>
      </c>
      <c r="AB752" s="123">
        <v>0</v>
      </c>
      <c r="AC752" s="123">
        <v>0</v>
      </c>
      <c r="AD752" s="123">
        <v>0</v>
      </c>
      <c r="AE752" s="123">
        <v>0</v>
      </c>
      <c r="AF752" s="123">
        <v>5</v>
      </c>
      <c r="AG752" s="123">
        <v>0</v>
      </c>
      <c r="AH752" s="123">
        <v>0</v>
      </c>
      <c r="AI752" s="123">
        <v>5</v>
      </c>
      <c r="AJ752" s="123">
        <v>5</v>
      </c>
      <c r="AK752" s="123">
        <v>0</v>
      </c>
      <c r="AL752" s="123">
        <v>0</v>
      </c>
      <c r="AM752" s="123">
        <v>5</v>
      </c>
      <c r="AN752" s="123">
        <v>0</v>
      </c>
      <c r="AO752" s="123">
        <v>0</v>
      </c>
      <c r="AP752" s="123">
        <v>5</v>
      </c>
      <c r="AQ752" s="123">
        <v>0</v>
      </c>
      <c r="AR752" s="123">
        <v>0</v>
      </c>
      <c r="AS752" s="123">
        <v>0</v>
      </c>
      <c r="AT752" s="123">
        <v>0</v>
      </c>
      <c r="AU752" s="123">
        <v>0</v>
      </c>
      <c r="AV752" s="123">
        <v>5</v>
      </c>
      <c r="AW752" s="123">
        <v>0</v>
      </c>
      <c r="AX752" s="123">
        <v>0</v>
      </c>
      <c r="AY752" s="123">
        <v>0</v>
      </c>
      <c r="AZ752" s="123">
        <v>0</v>
      </c>
      <c r="BA752" s="123">
        <v>0</v>
      </c>
      <c r="BB752" s="123">
        <v>0</v>
      </c>
      <c r="BC752" s="123">
        <v>0</v>
      </c>
      <c r="BD752" s="123">
        <v>0</v>
      </c>
      <c r="BE752" s="123">
        <v>5</v>
      </c>
      <c r="BF752" s="123">
        <v>0</v>
      </c>
      <c r="BG752" s="123">
        <v>0</v>
      </c>
      <c r="BH752" s="123">
        <v>0</v>
      </c>
      <c r="BI752" s="49"/>
      <c r="BJ752" s="166"/>
      <c r="BK752" s="166"/>
      <c r="BL752" s="166"/>
      <c r="BM752" s="149">
        <v>0</v>
      </c>
    </row>
    <row r="753" spans="2:65" ht="18" hidden="1" customHeight="1" outlineLevel="3">
      <c r="B753" s="166" t="s">
        <v>1004</v>
      </c>
      <c r="C753" s="166" t="s">
        <v>1243</v>
      </c>
      <c r="D753" s="166" t="s">
        <v>1108</v>
      </c>
      <c r="E753" s="167" t="s">
        <v>1109</v>
      </c>
      <c r="F753" s="166"/>
      <c r="G753" s="49"/>
      <c r="H753" s="55">
        <v>216</v>
      </c>
      <c r="I753" s="55"/>
      <c r="J753" s="50">
        <v>216</v>
      </c>
      <c r="K753" s="49"/>
      <c r="L753" s="152"/>
      <c r="M753" s="55"/>
      <c r="N753" s="49">
        <v>216</v>
      </c>
      <c r="O753" s="50"/>
      <c r="P753" s="50">
        <v>216</v>
      </c>
      <c r="Q753" s="49"/>
      <c r="R753" s="152"/>
      <c r="S753" s="123">
        <v>0</v>
      </c>
      <c r="T753" s="123">
        <v>0</v>
      </c>
      <c r="U753" s="123">
        <v>0</v>
      </c>
      <c r="V753" s="123">
        <v>88</v>
      </c>
      <c r="W753" s="123">
        <v>0</v>
      </c>
      <c r="X753" s="123">
        <v>5</v>
      </c>
      <c r="Y753" s="123">
        <v>38</v>
      </c>
      <c r="Z753" s="123">
        <v>0</v>
      </c>
      <c r="AA753" s="123">
        <v>0</v>
      </c>
      <c r="AB753" s="123">
        <v>0</v>
      </c>
      <c r="AC753" s="123">
        <v>0</v>
      </c>
      <c r="AD753" s="123">
        <v>0</v>
      </c>
      <c r="AE753" s="123">
        <v>0</v>
      </c>
      <c r="AF753" s="123">
        <v>5</v>
      </c>
      <c r="AG753" s="123">
        <v>0</v>
      </c>
      <c r="AH753" s="123">
        <v>0</v>
      </c>
      <c r="AI753" s="123">
        <v>5</v>
      </c>
      <c r="AJ753" s="123">
        <v>0</v>
      </c>
      <c r="AK753" s="123">
        <v>0</v>
      </c>
      <c r="AL753" s="123">
        <v>0</v>
      </c>
      <c r="AM753" s="123">
        <v>30</v>
      </c>
      <c r="AN753" s="123">
        <v>0</v>
      </c>
      <c r="AO753" s="123">
        <v>0</v>
      </c>
      <c r="AP753" s="123">
        <v>5</v>
      </c>
      <c r="AQ753" s="123">
        <v>0</v>
      </c>
      <c r="AR753" s="123">
        <v>0</v>
      </c>
      <c r="AS753" s="123">
        <v>0</v>
      </c>
      <c r="AT753" s="123">
        <v>0</v>
      </c>
      <c r="AU753" s="123">
        <v>0</v>
      </c>
      <c r="AV753" s="123">
        <v>30</v>
      </c>
      <c r="AW753" s="123">
        <v>0</v>
      </c>
      <c r="AX753" s="123">
        <v>0</v>
      </c>
      <c r="AY753" s="123">
        <v>0</v>
      </c>
      <c r="AZ753" s="123">
        <v>0</v>
      </c>
      <c r="BA753" s="123">
        <v>0</v>
      </c>
      <c r="BB753" s="123">
        <v>0</v>
      </c>
      <c r="BC753" s="123">
        <v>0</v>
      </c>
      <c r="BD753" s="123">
        <v>0</v>
      </c>
      <c r="BE753" s="123">
        <v>10</v>
      </c>
      <c r="BF753" s="123">
        <v>0</v>
      </c>
      <c r="BG753" s="123">
        <v>0</v>
      </c>
      <c r="BH753" s="123">
        <v>0</v>
      </c>
      <c r="BI753" s="49"/>
      <c r="BJ753" s="166"/>
      <c r="BK753" s="166"/>
      <c r="BL753" s="166"/>
      <c r="BM753" s="149">
        <v>0</v>
      </c>
    </row>
    <row r="754" spans="2:65" ht="18" hidden="1" customHeight="1" outlineLevel="3">
      <c r="B754" s="166" t="s">
        <v>1004</v>
      </c>
      <c r="C754" s="166" t="s">
        <v>1243</v>
      </c>
      <c r="D754" s="166" t="s">
        <v>1140</v>
      </c>
      <c r="E754" s="167" t="s">
        <v>1141</v>
      </c>
      <c r="F754" s="166"/>
      <c r="G754" s="49"/>
      <c r="H754" s="55">
        <v>0</v>
      </c>
      <c r="I754" s="55"/>
      <c r="J754" s="50">
        <v>0</v>
      </c>
      <c r="K754" s="49"/>
      <c r="L754" s="152"/>
      <c r="M754" s="55"/>
      <c r="N754" s="49">
        <v>0</v>
      </c>
      <c r="O754" s="50"/>
      <c r="P754" s="50">
        <v>0</v>
      </c>
      <c r="Q754" s="49"/>
      <c r="R754" s="152"/>
      <c r="S754" s="123">
        <v>0</v>
      </c>
      <c r="T754" s="123">
        <v>0</v>
      </c>
      <c r="U754" s="123">
        <v>0</v>
      </c>
      <c r="V754" s="123">
        <v>0</v>
      </c>
      <c r="W754" s="123">
        <v>0</v>
      </c>
      <c r="X754" s="123">
        <v>0</v>
      </c>
      <c r="Y754" s="123">
        <v>0</v>
      </c>
      <c r="Z754" s="123">
        <v>0</v>
      </c>
      <c r="AA754" s="123">
        <v>0</v>
      </c>
      <c r="AB754" s="123">
        <v>0</v>
      </c>
      <c r="AC754" s="123">
        <v>0</v>
      </c>
      <c r="AD754" s="123">
        <v>0</v>
      </c>
      <c r="AE754" s="123">
        <v>0</v>
      </c>
      <c r="AF754" s="123">
        <v>0</v>
      </c>
      <c r="AG754" s="123">
        <v>0</v>
      </c>
      <c r="AH754" s="123">
        <v>0</v>
      </c>
      <c r="AI754" s="123">
        <v>0</v>
      </c>
      <c r="AJ754" s="123">
        <v>0</v>
      </c>
      <c r="AK754" s="123">
        <v>0</v>
      </c>
      <c r="AL754" s="123">
        <v>0</v>
      </c>
      <c r="AM754" s="123">
        <v>0</v>
      </c>
      <c r="AN754" s="123">
        <v>0</v>
      </c>
      <c r="AO754" s="123">
        <v>0</v>
      </c>
      <c r="AP754" s="123">
        <v>0</v>
      </c>
      <c r="AQ754" s="123">
        <v>0</v>
      </c>
      <c r="AR754" s="123">
        <v>0</v>
      </c>
      <c r="AS754" s="123">
        <v>0</v>
      </c>
      <c r="AT754" s="123">
        <v>0</v>
      </c>
      <c r="AU754" s="123">
        <v>0</v>
      </c>
      <c r="AV754" s="123">
        <v>0</v>
      </c>
      <c r="AW754" s="123">
        <v>0</v>
      </c>
      <c r="AX754" s="123">
        <v>0</v>
      </c>
      <c r="AY754" s="123">
        <v>0</v>
      </c>
      <c r="AZ754" s="123">
        <v>0</v>
      </c>
      <c r="BA754" s="123">
        <v>0</v>
      </c>
      <c r="BB754" s="123">
        <v>0</v>
      </c>
      <c r="BC754" s="123">
        <v>0</v>
      </c>
      <c r="BD754" s="123">
        <v>0</v>
      </c>
      <c r="BE754" s="123">
        <v>0</v>
      </c>
      <c r="BF754" s="123">
        <v>0</v>
      </c>
      <c r="BG754" s="123">
        <v>0</v>
      </c>
      <c r="BH754" s="123">
        <v>0</v>
      </c>
      <c r="BI754" s="49"/>
      <c r="BJ754" s="166"/>
      <c r="BK754" s="166"/>
      <c r="BL754" s="166"/>
      <c r="BM754" s="149">
        <v>0</v>
      </c>
    </row>
    <row r="755" spans="2:65" ht="18" hidden="1" customHeight="1" outlineLevel="3">
      <c r="B755" s="166" t="s">
        <v>1004</v>
      </c>
      <c r="C755" s="166" t="s">
        <v>1243</v>
      </c>
      <c r="D755" s="166" t="s">
        <v>1187</v>
      </c>
      <c r="E755" s="167" t="s">
        <v>1188</v>
      </c>
      <c r="F755" s="166"/>
      <c r="G755" s="49"/>
      <c r="H755" s="55">
        <v>0</v>
      </c>
      <c r="I755" s="55"/>
      <c r="J755" s="50">
        <v>0</v>
      </c>
      <c r="K755" s="49"/>
      <c r="L755" s="152"/>
      <c r="M755" s="55"/>
      <c r="N755" s="49">
        <v>0</v>
      </c>
      <c r="O755" s="50"/>
      <c r="P755" s="50">
        <v>0</v>
      </c>
      <c r="Q755" s="49"/>
      <c r="R755" s="152"/>
      <c r="S755" s="123">
        <v>0</v>
      </c>
      <c r="T755" s="123">
        <v>0</v>
      </c>
      <c r="U755" s="123">
        <v>0</v>
      </c>
      <c r="V755" s="123">
        <v>0</v>
      </c>
      <c r="W755" s="123">
        <v>0</v>
      </c>
      <c r="X755" s="123">
        <v>0</v>
      </c>
      <c r="Y755" s="123">
        <v>0</v>
      </c>
      <c r="Z755" s="123">
        <v>0</v>
      </c>
      <c r="AA755" s="123">
        <v>0</v>
      </c>
      <c r="AB755" s="123">
        <v>0</v>
      </c>
      <c r="AC755" s="123">
        <v>0</v>
      </c>
      <c r="AD755" s="123">
        <v>0</v>
      </c>
      <c r="AE755" s="123">
        <v>0</v>
      </c>
      <c r="AF755" s="123">
        <v>0</v>
      </c>
      <c r="AG755" s="123">
        <v>0</v>
      </c>
      <c r="AH755" s="123">
        <v>0</v>
      </c>
      <c r="AI755" s="123">
        <v>0</v>
      </c>
      <c r="AJ755" s="123">
        <v>0</v>
      </c>
      <c r="AK755" s="123">
        <v>0</v>
      </c>
      <c r="AL755" s="123">
        <v>0</v>
      </c>
      <c r="AM755" s="123">
        <v>0</v>
      </c>
      <c r="AN755" s="123">
        <v>0</v>
      </c>
      <c r="AO755" s="123">
        <v>0</v>
      </c>
      <c r="AP755" s="123">
        <v>0</v>
      </c>
      <c r="AQ755" s="123">
        <v>0</v>
      </c>
      <c r="AR755" s="123">
        <v>0</v>
      </c>
      <c r="AS755" s="123">
        <v>0</v>
      </c>
      <c r="AT755" s="123">
        <v>0</v>
      </c>
      <c r="AU755" s="123">
        <v>0</v>
      </c>
      <c r="AV755" s="123">
        <v>0</v>
      </c>
      <c r="AW755" s="123">
        <v>0</v>
      </c>
      <c r="AX755" s="123">
        <v>0</v>
      </c>
      <c r="AY755" s="123">
        <v>0</v>
      </c>
      <c r="AZ755" s="123">
        <v>0</v>
      </c>
      <c r="BA755" s="123">
        <v>0</v>
      </c>
      <c r="BB755" s="123">
        <v>0</v>
      </c>
      <c r="BC755" s="123">
        <v>0</v>
      </c>
      <c r="BD755" s="123">
        <v>0</v>
      </c>
      <c r="BE755" s="123">
        <v>0</v>
      </c>
      <c r="BF755" s="123">
        <v>0</v>
      </c>
      <c r="BG755" s="123">
        <v>0</v>
      </c>
      <c r="BH755" s="123">
        <v>0</v>
      </c>
      <c r="BI755" s="49"/>
      <c r="BJ755" s="166"/>
      <c r="BK755" s="166"/>
      <c r="BL755" s="166"/>
      <c r="BM755" s="149">
        <v>0</v>
      </c>
    </row>
    <row r="756" spans="2:65" ht="18" hidden="1" customHeight="1" outlineLevel="3">
      <c r="B756" s="166" t="s">
        <v>1004</v>
      </c>
      <c r="C756" s="166" t="s">
        <v>1243</v>
      </c>
      <c r="D756" s="166" t="s">
        <v>1208</v>
      </c>
      <c r="E756" s="167" t="s">
        <v>1209</v>
      </c>
      <c r="F756" s="166"/>
      <c r="G756" s="49"/>
      <c r="H756" s="55">
        <v>165</v>
      </c>
      <c r="I756" s="55"/>
      <c r="J756" s="50">
        <v>165</v>
      </c>
      <c r="K756" s="49"/>
      <c r="L756" s="152"/>
      <c r="M756" s="55"/>
      <c r="N756" s="49">
        <v>165</v>
      </c>
      <c r="O756" s="50"/>
      <c r="P756" s="50">
        <v>165</v>
      </c>
      <c r="Q756" s="49"/>
      <c r="R756" s="152"/>
      <c r="S756" s="123">
        <v>0</v>
      </c>
      <c r="T756" s="123">
        <v>0</v>
      </c>
      <c r="U756" s="123">
        <v>0</v>
      </c>
      <c r="V756" s="123">
        <v>110</v>
      </c>
      <c r="W756" s="123">
        <v>0</v>
      </c>
      <c r="X756" s="123">
        <v>5</v>
      </c>
      <c r="Y756" s="123">
        <v>10</v>
      </c>
      <c r="Z756" s="123">
        <v>0</v>
      </c>
      <c r="AA756" s="123">
        <v>0</v>
      </c>
      <c r="AB756" s="123">
        <v>0</v>
      </c>
      <c r="AC756" s="123">
        <v>0</v>
      </c>
      <c r="AD756" s="123">
        <v>0</v>
      </c>
      <c r="AE756" s="123">
        <v>0</v>
      </c>
      <c r="AF756" s="123">
        <v>5</v>
      </c>
      <c r="AG756" s="123">
        <v>0</v>
      </c>
      <c r="AH756" s="123">
        <v>0</v>
      </c>
      <c r="AI756" s="123">
        <v>5</v>
      </c>
      <c r="AJ756" s="123">
        <v>5</v>
      </c>
      <c r="AK756" s="123">
        <v>0</v>
      </c>
      <c r="AL756" s="123">
        <v>0</v>
      </c>
      <c r="AM756" s="123">
        <v>10</v>
      </c>
      <c r="AN756" s="123">
        <v>0</v>
      </c>
      <c r="AO756" s="123">
        <v>0</v>
      </c>
      <c r="AP756" s="123">
        <v>5</v>
      </c>
      <c r="AQ756" s="123">
        <v>0</v>
      </c>
      <c r="AR756" s="123">
        <v>0</v>
      </c>
      <c r="AS756" s="123">
        <v>0</v>
      </c>
      <c r="AT756" s="123">
        <v>0</v>
      </c>
      <c r="AU756" s="123">
        <v>0</v>
      </c>
      <c r="AV756" s="123">
        <v>5</v>
      </c>
      <c r="AW756" s="123">
        <v>0</v>
      </c>
      <c r="AX756" s="123">
        <v>0</v>
      </c>
      <c r="AY756" s="123">
        <v>0</v>
      </c>
      <c r="AZ756" s="123">
        <v>0</v>
      </c>
      <c r="BA756" s="123">
        <v>0</v>
      </c>
      <c r="BB756" s="123">
        <v>0</v>
      </c>
      <c r="BC756" s="123">
        <v>0</v>
      </c>
      <c r="BD756" s="123">
        <v>0</v>
      </c>
      <c r="BE756" s="123">
        <v>5</v>
      </c>
      <c r="BF756" s="123">
        <v>0</v>
      </c>
      <c r="BG756" s="123">
        <v>0</v>
      </c>
      <c r="BH756" s="123">
        <v>0</v>
      </c>
      <c r="BI756" s="49"/>
      <c r="BJ756" s="166"/>
      <c r="BK756" s="166"/>
      <c r="BL756" s="166"/>
      <c r="BM756" s="149">
        <v>0</v>
      </c>
    </row>
    <row r="757" spans="2:65" ht="18" hidden="1" customHeight="1" outlineLevel="3">
      <c r="B757" s="166" t="s">
        <v>1004</v>
      </c>
      <c r="C757" s="166"/>
      <c r="D757" s="166" t="s">
        <v>1244</v>
      </c>
      <c r="E757" s="167" t="s">
        <v>1245</v>
      </c>
      <c r="F757" s="166"/>
      <c r="G757" s="49"/>
      <c r="H757" s="55">
        <v>163</v>
      </c>
      <c r="I757" s="55"/>
      <c r="J757" s="50">
        <v>163</v>
      </c>
      <c r="K757" s="49"/>
      <c r="L757" s="152"/>
      <c r="M757" s="55"/>
      <c r="N757" s="49">
        <v>163</v>
      </c>
      <c r="O757" s="50"/>
      <c r="P757" s="50">
        <v>163</v>
      </c>
      <c r="Q757" s="49"/>
      <c r="R757" s="152"/>
      <c r="S757" s="123">
        <v>0</v>
      </c>
      <c r="T757" s="123">
        <v>0</v>
      </c>
      <c r="U757" s="123">
        <v>0</v>
      </c>
      <c r="V757" s="123">
        <v>70</v>
      </c>
      <c r="W757" s="123">
        <v>0</v>
      </c>
      <c r="X757" s="123">
        <v>5</v>
      </c>
      <c r="Y757" s="123">
        <v>53</v>
      </c>
      <c r="Z757" s="123">
        <v>0</v>
      </c>
      <c r="AA757" s="123">
        <v>0</v>
      </c>
      <c r="AB757" s="123">
        <v>0</v>
      </c>
      <c r="AC757" s="123">
        <v>0</v>
      </c>
      <c r="AD757" s="123">
        <v>0</v>
      </c>
      <c r="AE757" s="123">
        <v>0</v>
      </c>
      <c r="AF757" s="123">
        <v>5</v>
      </c>
      <c r="AG757" s="123">
        <v>0</v>
      </c>
      <c r="AH757" s="123">
        <v>0</v>
      </c>
      <c r="AI757" s="123">
        <v>5</v>
      </c>
      <c r="AJ757" s="123">
        <v>5</v>
      </c>
      <c r="AK757" s="123">
        <v>0</v>
      </c>
      <c r="AL757" s="123">
        <v>0</v>
      </c>
      <c r="AM757" s="123">
        <v>5</v>
      </c>
      <c r="AN757" s="123">
        <v>0</v>
      </c>
      <c r="AO757" s="123">
        <v>0</v>
      </c>
      <c r="AP757" s="123">
        <v>5</v>
      </c>
      <c r="AQ757" s="123">
        <v>0</v>
      </c>
      <c r="AR757" s="123">
        <v>0</v>
      </c>
      <c r="AS757" s="123">
        <v>0</v>
      </c>
      <c r="AT757" s="123">
        <v>0</v>
      </c>
      <c r="AU757" s="123">
        <v>0</v>
      </c>
      <c r="AV757" s="123">
        <v>5</v>
      </c>
      <c r="AW757" s="123">
        <v>0</v>
      </c>
      <c r="AX757" s="123">
        <v>0</v>
      </c>
      <c r="AY757" s="123">
        <v>0</v>
      </c>
      <c r="AZ757" s="123">
        <v>0</v>
      </c>
      <c r="BA757" s="123">
        <v>0</v>
      </c>
      <c r="BB757" s="123">
        <v>0</v>
      </c>
      <c r="BC757" s="123">
        <v>0</v>
      </c>
      <c r="BD757" s="123">
        <v>0</v>
      </c>
      <c r="BE757" s="123">
        <v>5</v>
      </c>
      <c r="BF757" s="123">
        <v>0</v>
      </c>
      <c r="BG757" s="123">
        <v>0</v>
      </c>
      <c r="BH757" s="123">
        <v>0</v>
      </c>
      <c r="BI757" s="49"/>
      <c r="BJ757" s="166"/>
      <c r="BK757" s="166"/>
      <c r="BL757" s="166"/>
      <c r="BM757" s="149">
        <v>0</v>
      </c>
    </row>
    <row r="758" spans="2:65" ht="18" hidden="1" customHeight="1" outlineLevel="3">
      <c r="B758" s="166" t="s">
        <v>1004</v>
      </c>
      <c r="C758" s="166"/>
      <c r="D758" s="166" t="s">
        <v>1257</v>
      </c>
      <c r="E758" s="167" t="s">
        <v>1258</v>
      </c>
      <c r="F758" s="166"/>
      <c r="G758" s="49"/>
      <c r="H758" s="55">
        <v>0</v>
      </c>
      <c r="I758" s="55"/>
      <c r="J758" s="50">
        <v>0</v>
      </c>
      <c r="K758" s="49"/>
      <c r="L758" s="152"/>
      <c r="M758" s="55"/>
      <c r="N758" s="49">
        <v>0</v>
      </c>
      <c r="O758" s="50"/>
      <c r="P758" s="50">
        <v>0</v>
      </c>
      <c r="Q758" s="49"/>
      <c r="R758" s="152"/>
      <c r="S758" s="123">
        <v>0</v>
      </c>
      <c r="T758" s="123">
        <v>0</v>
      </c>
      <c r="U758" s="123">
        <v>0</v>
      </c>
      <c r="V758" s="123">
        <v>0</v>
      </c>
      <c r="W758" s="123">
        <v>0</v>
      </c>
      <c r="X758" s="123">
        <v>0</v>
      </c>
      <c r="Y758" s="123">
        <v>0</v>
      </c>
      <c r="Z758" s="123">
        <v>0</v>
      </c>
      <c r="AA758" s="123">
        <v>0</v>
      </c>
      <c r="AB758" s="123">
        <v>0</v>
      </c>
      <c r="AC758" s="123">
        <v>0</v>
      </c>
      <c r="AD758" s="123">
        <v>0</v>
      </c>
      <c r="AE758" s="123">
        <v>0</v>
      </c>
      <c r="AF758" s="123">
        <v>0</v>
      </c>
      <c r="AG758" s="123">
        <v>0</v>
      </c>
      <c r="AH758" s="123">
        <v>0</v>
      </c>
      <c r="AI758" s="123">
        <v>0</v>
      </c>
      <c r="AJ758" s="123">
        <v>0</v>
      </c>
      <c r="AK758" s="123">
        <v>0</v>
      </c>
      <c r="AL758" s="123">
        <v>0</v>
      </c>
      <c r="AM758" s="123">
        <v>0</v>
      </c>
      <c r="AN758" s="123">
        <v>0</v>
      </c>
      <c r="AO758" s="123">
        <v>0</v>
      </c>
      <c r="AP758" s="123">
        <v>0</v>
      </c>
      <c r="AQ758" s="123">
        <v>0</v>
      </c>
      <c r="AR758" s="123">
        <v>0</v>
      </c>
      <c r="AS758" s="123">
        <v>0</v>
      </c>
      <c r="AT758" s="123">
        <v>0</v>
      </c>
      <c r="AU758" s="123">
        <v>0</v>
      </c>
      <c r="AV758" s="123">
        <v>0</v>
      </c>
      <c r="AW758" s="123">
        <v>0</v>
      </c>
      <c r="AX758" s="123">
        <v>0</v>
      </c>
      <c r="AY758" s="123">
        <v>0</v>
      </c>
      <c r="AZ758" s="123">
        <v>0</v>
      </c>
      <c r="BA758" s="123">
        <v>0</v>
      </c>
      <c r="BB758" s="123">
        <v>0</v>
      </c>
      <c r="BC758" s="123">
        <v>0</v>
      </c>
      <c r="BD758" s="123">
        <v>0</v>
      </c>
      <c r="BE758" s="123">
        <v>0</v>
      </c>
      <c r="BF758" s="123">
        <v>0</v>
      </c>
      <c r="BG758" s="123">
        <v>0</v>
      </c>
      <c r="BH758" s="123">
        <v>0</v>
      </c>
      <c r="BI758" s="49"/>
      <c r="BJ758" s="166"/>
      <c r="BK758" s="166"/>
      <c r="BL758" s="166"/>
      <c r="BM758" s="149">
        <v>0</v>
      </c>
    </row>
    <row r="759" spans="2:65" ht="18" hidden="1" customHeight="1" outlineLevel="2">
      <c r="B759" s="158" t="s">
        <v>1004</v>
      </c>
      <c r="C759" s="158"/>
      <c r="D759" s="158"/>
      <c r="E759" s="159" t="s">
        <v>1036</v>
      </c>
      <c r="F759" s="158"/>
      <c r="G759" s="160"/>
      <c r="H759" s="160">
        <v>3286</v>
      </c>
      <c r="I759" s="160"/>
      <c r="J759" s="160">
        <v>3286</v>
      </c>
      <c r="K759" s="168"/>
      <c r="L759" s="161"/>
      <c r="M759" s="160"/>
      <c r="N759" s="160">
        <v>3286</v>
      </c>
      <c r="O759" s="160"/>
      <c r="P759" s="160">
        <v>3286</v>
      </c>
      <c r="Q759" s="168"/>
      <c r="R759" s="161"/>
      <c r="S759" s="160">
        <v>0</v>
      </c>
      <c r="T759" s="160">
        <v>0</v>
      </c>
      <c r="U759" s="160">
        <v>0</v>
      </c>
      <c r="V759" s="160">
        <v>1348</v>
      </c>
      <c r="W759" s="160">
        <v>0</v>
      </c>
      <c r="X759" s="160">
        <v>100</v>
      </c>
      <c r="Y759" s="160">
        <v>1045</v>
      </c>
      <c r="Z759" s="160">
        <v>0</v>
      </c>
      <c r="AA759" s="160">
        <v>0</v>
      </c>
      <c r="AB759" s="160">
        <v>0</v>
      </c>
      <c r="AC759" s="160">
        <v>0</v>
      </c>
      <c r="AD759" s="160">
        <v>0</v>
      </c>
      <c r="AE759" s="160">
        <v>0</v>
      </c>
      <c r="AF759" s="160">
        <v>95</v>
      </c>
      <c r="AG759" s="160">
        <v>0</v>
      </c>
      <c r="AH759" s="160">
        <v>0</v>
      </c>
      <c r="AI759" s="160">
        <v>95</v>
      </c>
      <c r="AJ759" s="160">
        <v>80</v>
      </c>
      <c r="AK759" s="160">
        <v>0</v>
      </c>
      <c r="AL759" s="160">
        <v>0</v>
      </c>
      <c r="AM759" s="160">
        <v>152</v>
      </c>
      <c r="AN759" s="160">
        <v>0</v>
      </c>
      <c r="AO759" s="160">
        <v>0</v>
      </c>
      <c r="AP759" s="160">
        <v>100</v>
      </c>
      <c r="AQ759" s="160">
        <v>0</v>
      </c>
      <c r="AR759" s="160">
        <v>0</v>
      </c>
      <c r="AS759" s="160">
        <v>0</v>
      </c>
      <c r="AT759" s="160">
        <v>0</v>
      </c>
      <c r="AU759" s="160">
        <v>0</v>
      </c>
      <c r="AV759" s="160">
        <v>161</v>
      </c>
      <c r="AW759" s="160">
        <v>0</v>
      </c>
      <c r="AX759" s="160">
        <v>0</v>
      </c>
      <c r="AY759" s="160">
        <v>0</v>
      </c>
      <c r="AZ759" s="160">
        <v>0</v>
      </c>
      <c r="BA759" s="160">
        <v>0</v>
      </c>
      <c r="BB759" s="160">
        <v>0</v>
      </c>
      <c r="BC759" s="160">
        <v>0</v>
      </c>
      <c r="BD759" s="160">
        <v>0</v>
      </c>
      <c r="BE759" s="160">
        <v>110</v>
      </c>
      <c r="BF759" s="160">
        <v>0</v>
      </c>
      <c r="BG759" s="160">
        <v>0</v>
      </c>
      <c r="BH759" s="160">
        <v>0</v>
      </c>
      <c r="BI759" s="160"/>
      <c r="BJ759" s="161"/>
      <c r="BK759" s="160"/>
      <c r="BL759" s="161"/>
      <c r="BM759" s="149">
        <v>0</v>
      </c>
    </row>
    <row r="760" spans="2:65" ht="18" customHeight="1" outlineLevel="1" collapsed="1">
      <c r="B760" s="153" t="s">
        <v>1004</v>
      </c>
      <c r="C760" s="153"/>
      <c r="D760" s="153" t="s">
        <v>1037</v>
      </c>
      <c r="E760" s="153"/>
      <c r="F760" s="153"/>
      <c r="G760" s="154"/>
      <c r="H760" s="154">
        <v>14897</v>
      </c>
      <c r="I760" s="154"/>
      <c r="J760" s="154">
        <v>14897</v>
      </c>
      <c r="K760" s="155"/>
      <c r="L760" s="156"/>
      <c r="M760" s="154"/>
      <c r="N760" s="154">
        <v>14897</v>
      </c>
      <c r="O760" s="154"/>
      <c r="P760" s="154">
        <v>14897</v>
      </c>
      <c r="Q760" s="155"/>
      <c r="R760" s="156"/>
      <c r="S760" s="154">
        <v>0</v>
      </c>
      <c r="T760" s="189">
        <v>0</v>
      </c>
      <c r="U760" s="189">
        <v>0</v>
      </c>
      <c r="V760" s="189">
        <v>5832</v>
      </c>
      <c r="W760" s="189">
        <v>0</v>
      </c>
      <c r="X760" s="189">
        <v>135</v>
      </c>
      <c r="Y760" s="189">
        <v>4154</v>
      </c>
      <c r="Z760" s="189">
        <v>0</v>
      </c>
      <c r="AA760" s="189">
        <v>0</v>
      </c>
      <c r="AB760" s="189">
        <v>0</v>
      </c>
      <c r="AC760" s="189">
        <v>27</v>
      </c>
      <c r="AD760" s="189">
        <v>0</v>
      </c>
      <c r="AE760" s="189">
        <v>0</v>
      </c>
      <c r="AF760" s="189">
        <v>565</v>
      </c>
      <c r="AG760" s="189">
        <v>30</v>
      </c>
      <c r="AH760" s="189">
        <v>0</v>
      </c>
      <c r="AI760" s="189">
        <v>1456</v>
      </c>
      <c r="AJ760" s="189">
        <v>317</v>
      </c>
      <c r="AK760" s="189">
        <v>0</v>
      </c>
      <c r="AL760" s="189">
        <v>0</v>
      </c>
      <c r="AM760" s="189">
        <v>252</v>
      </c>
      <c r="AN760" s="189">
        <v>0</v>
      </c>
      <c r="AO760" s="189">
        <v>0</v>
      </c>
      <c r="AP760" s="189">
        <v>587</v>
      </c>
      <c r="AQ760" s="189">
        <v>228</v>
      </c>
      <c r="AR760" s="189">
        <v>285</v>
      </c>
      <c r="AS760" s="189">
        <v>0</v>
      </c>
      <c r="AT760" s="189">
        <v>0</v>
      </c>
      <c r="AU760" s="189">
        <v>0</v>
      </c>
      <c r="AV760" s="189">
        <v>583</v>
      </c>
      <c r="AW760" s="189">
        <v>0</v>
      </c>
      <c r="AX760" s="189">
        <v>0</v>
      </c>
      <c r="AY760" s="189">
        <v>0</v>
      </c>
      <c r="AZ760" s="189">
        <v>69</v>
      </c>
      <c r="BA760" s="189">
        <v>145</v>
      </c>
      <c r="BB760" s="189">
        <v>0</v>
      </c>
      <c r="BC760" s="189">
        <v>0</v>
      </c>
      <c r="BD760" s="189">
        <v>0</v>
      </c>
      <c r="BE760" s="154">
        <v>232</v>
      </c>
      <c r="BF760" s="154">
        <v>0</v>
      </c>
      <c r="BG760" s="154">
        <v>0</v>
      </c>
      <c r="BH760" s="154">
        <v>0</v>
      </c>
      <c r="BI760" s="189"/>
      <c r="BJ760" s="190"/>
      <c r="BK760" s="189"/>
      <c r="BL760" s="190"/>
      <c r="BM760" s="149">
        <v>0</v>
      </c>
    </row>
    <row r="761" spans="2:65" ht="18" hidden="1" customHeight="1" outlineLevel="3">
      <c r="B761" s="150" t="s">
        <v>1038</v>
      </c>
      <c r="C761" s="150" t="s">
        <v>352</v>
      </c>
      <c r="D761" s="150" t="s">
        <v>340</v>
      </c>
      <c r="E761" s="151" t="s">
        <v>341</v>
      </c>
      <c r="F761" s="150" t="s">
        <v>623</v>
      </c>
      <c r="G761" s="49"/>
      <c r="H761" s="55">
        <v>2935</v>
      </c>
      <c r="I761" s="55"/>
      <c r="J761" s="50">
        <v>2935</v>
      </c>
      <c r="K761" s="49"/>
      <c r="L761" s="152"/>
      <c r="M761" s="55"/>
      <c r="N761" s="49">
        <v>2935</v>
      </c>
      <c r="O761" s="50"/>
      <c r="P761" s="50">
        <v>2935</v>
      </c>
      <c r="Q761" s="49"/>
      <c r="R761" s="152"/>
      <c r="S761" s="123">
        <v>0</v>
      </c>
      <c r="T761" s="123">
        <v>0</v>
      </c>
      <c r="U761" s="123">
        <v>0</v>
      </c>
      <c r="V761" s="123">
        <v>1478</v>
      </c>
      <c r="W761" s="123">
        <v>0</v>
      </c>
      <c r="X761" s="123">
        <v>0</v>
      </c>
      <c r="Y761" s="123">
        <v>808</v>
      </c>
      <c r="Z761" s="123">
        <v>0</v>
      </c>
      <c r="AA761" s="123">
        <v>0</v>
      </c>
      <c r="AB761" s="123">
        <v>0</v>
      </c>
      <c r="AC761" s="123">
        <v>10</v>
      </c>
      <c r="AD761" s="123">
        <v>0</v>
      </c>
      <c r="AE761" s="123">
        <v>0</v>
      </c>
      <c r="AF761" s="123">
        <v>50</v>
      </c>
      <c r="AG761" s="123">
        <v>0</v>
      </c>
      <c r="AH761" s="123">
        <v>0</v>
      </c>
      <c r="AI761" s="123">
        <v>263</v>
      </c>
      <c r="AJ761" s="123">
        <v>0</v>
      </c>
      <c r="AK761" s="123">
        <v>0</v>
      </c>
      <c r="AL761" s="123">
        <v>0</v>
      </c>
      <c r="AM761" s="123">
        <v>50</v>
      </c>
      <c r="AN761" s="123">
        <v>0</v>
      </c>
      <c r="AO761" s="123">
        <v>0</v>
      </c>
      <c r="AP761" s="123">
        <v>30</v>
      </c>
      <c r="AQ761" s="123">
        <v>40</v>
      </c>
      <c r="AR761" s="123">
        <v>86</v>
      </c>
      <c r="AS761" s="123">
        <v>0</v>
      </c>
      <c r="AT761" s="123">
        <v>0</v>
      </c>
      <c r="AU761" s="123">
        <v>0</v>
      </c>
      <c r="AV761" s="123">
        <v>0</v>
      </c>
      <c r="AW761" s="123">
        <v>0</v>
      </c>
      <c r="AX761" s="123">
        <v>0</v>
      </c>
      <c r="AY761" s="123">
        <v>0</v>
      </c>
      <c r="AZ761" s="123">
        <v>26</v>
      </c>
      <c r="BA761" s="123">
        <v>46</v>
      </c>
      <c r="BB761" s="123">
        <v>0</v>
      </c>
      <c r="BC761" s="123">
        <v>0</v>
      </c>
      <c r="BD761" s="123">
        <v>0</v>
      </c>
      <c r="BE761" s="123">
        <v>48</v>
      </c>
      <c r="BF761" s="123">
        <v>0</v>
      </c>
      <c r="BG761" s="123">
        <v>0</v>
      </c>
      <c r="BH761" s="123">
        <v>0</v>
      </c>
      <c r="BI761" s="49"/>
      <c r="BJ761" s="152"/>
      <c r="BK761" s="49"/>
      <c r="BL761" s="152"/>
      <c r="BM761" s="149">
        <v>0</v>
      </c>
    </row>
    <row r="762" spans="2:65" ht="18" hidden="1" customHeight="1" outlineLevel="3">
      <c r="B762" s="166" t="s">
        <v>1038</v>
      </c>
      <c r="C762" s="166" t="s">
        <v>618</v>
      </c>
      <c r="D762" s="166" t="s">
        <v>260</v>
      </c>
      <c r="E762" s="167" t="s">
        <v>170</v>
      </c>
      <c r="F762" s="166" t="s">
        <v>619</v>
      </c>
      <c r="G762" s="49"/>
      <c r="H762" s="55">
        <v>1192</v>
      </c>
      <c r="I762" s="55"/>
      <c r="J762" s="50">
        <v>1192</v>
      </c>
      <c r="K762" s="49"/>
      <c r="L762" s="152"/>
      <c r="M762" s="55"/>
      <c r="N762" s="49">
        <v>1192</v>
      </c>
      <c r="O762" s="50"/>
      <c r="P762" s="50">
        <v>1192</v>
      </c>
      <c r="Q762" s="49"/>
      <c r="R762" s="152"/>
      <c r="S762" s="123">
        <v>0</v>
      </c>
      <c r="T762" s="123">
        <v>0</v>
      </c>
      <c r="U762" s="123">
        <v>0</v>
      </c>
      <c r="V762" s="123">
        <v>540</v>
      </c>
      <c r="W762" s="123">
        <v>0</v>
      </c>
      <c r="X762" s="123">
        <v>10</v>
      </c>
      <c r="Y762" s="123">
        <v>335</v>
      </c>
      <c r="Z762" s="123">
        <v>0</v>
      </c>
      <c r="AA762" s="123">
        <v>0</v>
      </c>
      <c r="AB762" s="123">
        <v>0</v>
      </c>
      <c r="AC762" s="123">
        <v>0</v>
      </c>
      <c r="AD762" s="123">
        <v>0</v>
      </c>
      <c r="AE762" s="123">
        <v>0</v>
      </c>
      <c r="AF762" s="123">
        <v>96</v>
      </c>
      <c r="AG762" s="123">
        <v>0</v>
      </c>
      <c r="AH762" s="123">
        <v>0</v>
      </c>
      <c r="AI762" s="123">
        <v>32</v>
      </c>
      <c r="AJ762" s="123">
        <v>12</v>
      </c>
      <c r="AK762" s="123">
        <v>0</v>
      </c>
      <c r="AL762" s="123">
        <v>0</v>
      </c>
      <c r="AM762" s="123">
        <v>20</v>
      </c>
      <c r="AN762" s="123">
        <v>0</v>
      </c>
      <c r="AO762" s="123">
        <v>0</v>
      </c>
      <c r="AP762" s="123">
        <v>35</v>
      </c>
      <c r="AQ762" s="123">
        <v>10</v>
      </c>
      <c r="AR762" s="123">
        <v>40</v>
      </c>
      <c r="AS762" s="123">
        <v>0</v>
      </c>
      <c r="AT762" s="123">
        <v>0</v>
      </c>
      <c r="AU762" s="123">
        <v>0</v>
      </c>
      <c r="AV762" s="123">
        <v>6</v>
      </c>
      <c r="AW762" s="123">
        <v>0</v>
      </c>
      <c r="AX762" s="123">
        <v>0</v>
      </c>
      <c r="AY762" s="123">
        <v>0</v>
      </c>
      <c r="AZ762" s="123">
        <v>15</v>
      </c>
      <c r="BA762" s="123">
        <v>23</v>
      </c>
      <c r="BB762" s="123">
        <v>0</v>
      </c>
      <c r="BC762" s="123">
        <v>0</v>
      </c>
      <c r="BD762" s="123">
        <v>0</v>
      </c>
      <c r="BE762" s="123">
        <v>18</v>
      </c>
      <c r="BF762" s="123">
        <v>0</v>
      </c>
      <c r="BG762" s="123">
        <v>0</v>
      </c>
      <c r="BH762" s="123">
        <v>0</v>
      </c>
      <c r="BI762" s="49"/>
      <c r="BJ762" s="166"/>
      <c r="BK762" s="166"/>
      <c r="BL762" s="166"/>
      <c r="BM762" s="149">
        <v>0</v>
      </c>
    </row>
    <row r="763" spans="2:65" ht="18" hidden="1" customHeight="1" outlineLevel="3">
      <c r="B763" s="166" t="s">
        <v>1038</v>
      </c>
      <c r="C763" s="166" t="s">
        <v>1142</v>
      </c>
      <c r="D763" s="166" t="s">
        <v>385</v>
      </c>
      <c r="E763" s="167" t="s">
        <v>386</v>
      </c>
      <c r="F763" s="166" t="s">
        <v>387</v>
      </c>
      <c r="G763" s="49"/>
      <c r="H763" s="55">
        <v>2201</v>
      </c>
      <c r="I763" s="55"/>
      <c r="J763" s="50">
        <v>2201</v>
      </c>
      <c r="K763" s="49"/>
      <c r="L763" s="152"/>
      <c r="M763" s="55"/>
      <c r="N763" s="49">
        <v>2201</v>
      </c>
      <c r="O763" s="50"/>
      <c r="P763" s="50">
        <v>2201</v>
      </c>
      <c r="Q763" s="49"/>
      <c r="R763" s="152"/>
      <c r="S763" s="123">
        <v>0</v>
      </c>
      <c r="T763" s="123">
        <v>0</v>
      </c>
      <c r="U763" s="123">
        <v>0</v>
      </c>
      <c r="V763" s="123">
        <v>648</v>
      </c>
      <c r="W763" s="123">
        <v>0</v>
      </c>
      <c r="X763" s="123">
        <v>0</v>
      </c>
      <c r="Y763" s="123">
        <v>760</v>
      </c>
      <c r="Z763" s="123">
        <v>0</v>
      </c>
      <c r="AA763" s="123">
        <v>0</v>
      </c>
      <c r="AB763" s="123">
        <v>0</v>
      </c>
      <c r="AC763" s="123">
        <v>18</v>
      </c>
      <c r="AD763" s="123">
        <v>0</v>
      </c>
      <c r="AE763" s="123">
        <v>0</v>
      </c>
      <c r="AF763" s="123">
        <v>111</v>
      </c>
      <c r="AG763" s="123">
        <v>15</v>
      </c>
      <c r="AH763" s="123">
        <v>0</v>
      </c>
      <c r="AI763" s="123">
        <v>343</v>
      </c>
      <c r="AJ763" s="123">
        <v>45</v>
      </c>
      <c r="AK763" s="123">
        <v>0</v>
      </c>
      <c r="AL763" s="123">
        <v>0</v>
      </c>
      <c r="AM763" s="123">
        <v>30</v>
      </c>
      <c r="AN763" s="123">
        <v>0</v>
      </c>
      <c r="AO763" s="123">
        <v>0</v>
      </c>
      <c r="AP763" s="123">
        <v>60</v>
      </c>
      <c r="AQ763" s="123">
        <v>20</v>
      </c>
      <c r="AR763" s="123">
        <v>40</v>
      </c>
      <c r="AS763" s="123">
        <v>0</v>
      </c>
      <c r="AT763" s="123">
        <v>0</v>
      </c>
      <c r="AU763" s="123">
        <v>0</v>
      </c>
      <c r="AV763" s="123">
        <v>45</v>
      </c>
      <c r="AW763" s="123">
        <v>0</v>
      </c>
      <c r="AX763" s="123">
        <v>0</v>
      </c>
      <c r="AY763" s="123">
        <v>0</v>
      </c>
      <c r="AZ763" s="123">
        <v>12</v>
      </c>
      <c r="BA763" s="123">
        <v>18</v>
      </c>
      <c r="BB763" s="123">
        <v>0</v>
      </c>
      <c r="BC763" s="123">
        <v>0</v>
      </c>
      <c r="BD763" s="123">
        <v>0</v>
      </c>
      <c r="BE763" s="123">
        <v>36</v>
      </c>
      <c r="BF763" s="123">
        <v>0</v>
      </c>
      <c r="BG763" s="123">
        <v>0</v>
      </c>
      <c r="BH763" s="123">
        <v>0</v>
      </c>
      <c r="BI763" s="49"/>
      <c r="BJ763" s="166"/>
      <c r="BK763" s="166"/>
      <c r="BL763" s="166"/>
      <c r="BM763" s="149">
        <v>0</v>
      </c>
    </row>
    <row r="764" spans="2:65" ht="18" hidden="1" customHeight="1" outlineLevel="3">
      <c r="B764" s="166" t="s">
        <v>1038</v>
      </c>
      <c r="C764" s="166" t="s">
        <v>352</v>
      </c>
      <c r="D764" s="166" t="s">
        <v>262</v>
      </c>
      <c r="E764" s="167" t="s">
        <v>52</v>
      </c>
      <c r="F764" s="166" t="s">
        <v>1039</v>
      </c>
      <c r="G764" s="49"/>
      <c r="H764" s="55">
        <v>1265</v>
      </c>
      <c r="I764" s="55"/>
      <c r="J764" s="50">
        <v>1265</v>
      </c>
      <c r="K764" s="49"/>
      <c r="L764" s="152"/>
      <c r="M764" s="55"/>
      <c r="N764" s="49">
        <v>1265</v>
      </c>
      <c r="O764" s="50"/>
      <c r="P764" s="50">
        <v>1265</v>
      </c>
      <c r="Q764" s="49"/>
      <c r="R764" s="152"/>
      <c r="S764" s="123">
        <v>0</v>
      </c>
      <c r="T764" s="123">
        <v>0</v>
      </c>
      <c r="U764" s="123">
        <v>0</v>
      </c>
      <c r="V764" s="123">
        <v>650</v>
      </c>
      <c r="W764" s="123">
        <v>0</v>
      </c>
      <c r="X764" s="123">
        <v>0</v>
      </c>
      <c r="Y764" s="123">
        <v>300</v>
      </c>
      <c r="Z764" s="123">
        <v>0</v>
      </c>
      <c r="AA764" s="123">
        <v>0</v>
      </c>
      <c r="AB764" s="123">
        <v>0</v>
      </c>
      <c r="AC764" s="123">
        <v>0</v>
      </c>
      <c r="AD764" s="123">
        <v>0</v>
      </c>
      <c r="AE764" s="123">
        <v>0</v>
      </c>
      <c r="AF764" s="123">
        <v>96</v>
      </c>
      <c r="AG764" s="123">
        <v>0</v>
      </c>
      <c r="AH764" s="123">
        <v>0</v>
      </c>
      <c r="AI764" s="123">
        <v>32</v>
      </c>
      <c r="AJ764" s="123">
        <v>20</v>
      </c>
      <c r="AK764" s="123">
        <v>0</v>
      </c>
      <c r="AL764" s="123">
        <v>0</v>
      </c>
      <c r="AM764" s="123">
        <v>20</v>
      </c>
      <c r="AN764" s="123">
        <v>0</v>
      </c>
      <c r="AO764" s="123">
        <v>0</v>
      </c>
      <c r="AP764" s="123">
        <v>50</v>
      </c>
      <c r="AQ764" s="123">
        <v>10</v>
      </c>
      <c r="AR764" s="123">
        <v>30</v>
      </c>
      <c r="AS764" s="123">
        <v>0</v>
      </c>
      <c r="AT764" s="123">
        <v>0</v>
      </c>
      <c r="AU764" s="123">
        <v>0</v>
      </c>
      <c r="AV764" s="123">
        <v>6</v>
      </c>
      <c r="AW764" s="123">
        <v>0</v>
      </c>
      <c r="AX764" s="123">
        <v>0</v>
      </c>
      <c r="AY764" s="123">
        <v>0</v>
      </c>
      <c r="AZ764" s="123">
        <v>15</v>
      </c>
      <c r="BA764" s="123">
        <v>18</v>
      </c>
      <c r="BB764" s="123">
        <v>0</v>
      </c>
      <c r="BC764" s="123">
        <v>0</v>
      </c>
      <c r="BD764" s="123">
        <v>0</v>
      </c>
      <c r="BE764" s="123">
        <v>18</v>
      </c>
      <c r="BF764" s="123">
        <v>0</v>
      </c>
      <c r="BG764" s="123">
        <v>0</v>
      </c>
      <c r="BH764" s="123">
        <v>0</v>
      </c>
      <c r="BI764" s="49"/>
      <c r="BJ764" s="166"/>
      <c r="BK764" s="166"/>
      <c r="BL764" s="166"/>
      <c r="BM764" s="149">
        <v>0</v>
      </c>
    </row>
    <row r="765" spans="2:65" ht="18" hidden="1" customHeight="1" outlineLevel="3">
      <c r="B765" s="166" t="s">
        <v>1038</v>
      </c>
      <c r="C765" s="166" t="s">
        <v>618</v>
      </c>
      <c r="D765" s="166" t="s">
        <v>264</v>
      </c>
      <c r="E765" s="167" t="s">
        <v>184</v>
      </c>
      <c r="F765" s="166" t="s">
        <v>185</v>
      </c>
      <c r="G765" s="49"/>
      <c r="H765" s="55">
        <v>2338</v>
      </c>
      <c r="I765" s="55"/>
      <c r="J765" s="50">
        <v>2338</v>
      </c>
      <c r="K765" s="49"/>
      <c r="L765" s="152"/>
      <c r="M765" s="55"/>
      <c r="N765" s="49">
        <v>2338</v>
      </c>
      <c r="O765" s="50"/>
      <c r="P765" s="50">
        <v>2338</v>
      </c>
      <c r="Q765" s="49"/>
      <c r="R765" s="152"/>
      <c r="S765" s="123">
        <v>0</v>
      </c>
      <c r="T765" s="123">
        <v>0</v>
      </c>
      <c r="U765" s="123">
        <v>0</v>
      </c>
      <c r="V765" s="123">
        <v>700</v>
      </c>
      <c r="W765" s="123">
        <v>0</v>
      </c>
      <c r="X765" s="123">
        <v>0</v>
      </c>
      <c r="Y765" s="123">
        <v>730</v>
      </c>
      <c r="Z765" s="123">
        <v>0</v>
      </c>
      <c r="AA765" s="123">
        <v>0</v>
      </c>
      <c r="AB765" s="123">
        <v>0</v>
      </c>
      <c r="AC765" s="123">
        <v>0</v>
      </c>
      <c r="AD765" s="123">
        <v>0</v>
      </c>
      <c r="AE765" s="123">
        <v>0</v>
      </c>
      <c r="AF765" s="123">
        <v>174</v>
      </c>
      <c r="AG765" s="123">
        <v>0</v>
      </c>
      <c r="AH765" s="123">
        <v>0</v>
      </c>
      <c r="AI765" s="123">
        <v>313</v>
      </c>
      <c r="AJ765" s="123">
        <v>0</v>
      </c>
      <c r="AK765" s="123">
        <v>0</v>
      </c>
      <c r="AL765" s="123">
        <v>0</v>
      </c>
      <c r="AM765" s="123">
        <v>50</v>
      </c>
      <c r="AN765" s="123">
        <v>0</v>
      </c>
      <c r="AO765" s="123">
        <v>0</v>
      </c>
      <c r="AP765" s="123">
        <v>45</v>
      </c>
      <c r="AQ765" s="123">
        <v>115</v>
      </c>
      <c r="AR765" s="123">
        <v>80</v>
      </c>
      <c r="AS765" s="123">
        <v>0</v>
      </c>
      <c r="AT765" s="123">
        <v>0</v>
      </c>
      <c r="AU765" s="123">
        <v>0</v>
      </c>
      <c r="AV765" s="123">
        <v>40</v>
      </c>
      <c r="AW765" s="123">
        <v>0</v>
      </c>
      <c r="AX765" s="123">
        <v>0</v>
      </c>
      <c r="AY765" s="123">
        <v>0</v>
      </c>
      <c r="AZ765" s="123">
        <v>19</v>
      </c>
      <c r="BA765" s="123">
        <v>24</v>
      </c>
      <c r="BB765" s="123">
        <v>0</v>
      </c>
      <c r="BC765" s="123">
        <v>0</v>
      </c>
      <c r="BD765" s="123">
        <v>0</v>
      </c>
      <c r="BE765" s="123">
        <v>48</v>
      </c>
      <c r="BF765" s="123">
        <v>0</v>
      </c>
      <c r="BG765" s="123">
        <v>0</v>
      </c>
      <c r="BH765" s="123">
        <v>0</v>
      </c>
      <c r="BI765" s="49"/>
      <c r="BJ765" s="166"/>
      <c r="BK765" s="166"/>
      <c r="BL765" s="166"/>
      <c r="BM765" s="149">
        <v>0</v>
      </c>
    </row>
    <row r="766" spans="2:65" ht="18" hidden="1" customHeight="1" outlineLevel="3">
      <c r="B766" s="166" t="s">
        <v>1038</v>
      </c>
      <c r="C766" s="166" t="s">
        <v>1142</v>
      </c>
      <c r="D766" s="166" t="s">
        <v>342</v>
      </c>
      <c r="E766" s="167" t="s">
        <v>343</v>
      </c>
      <c r="F766" s="166" t="s">
        <v>261</v>
      </c>
      <c r="G766" s="49"/>
      <c r="H766" s="55">
        <v>2716</v>
      </c>
      <c r="I766" s="55"/>
      <c r="J766" s="50">
        <v>2716</v>
      </c>
      <c r="K766" s="49"/>
      <c r="L766" s="152"/>
      <c r="M766" s="55"/>
      <c r="N766" s="49">
        <v>2716</v>
      </c>
      <c r="O766" s="50"/>
      <c r="P766" s="50">
        <v>2716</v>
      </c>
      <c r="Q766" s="49"/>
      <c r="R766" s="152"/>
      <c r="S766" s="123">
        <v>0</v>
      </c>
      <c r="T766" s="123">
        <v>0</v>
      </c>
      <c r="U766" s="123">
        <v>0</v>
      </c>
      <c r="V766" s="123">
        <v>800</v>
      </c>
      <c r="W766" s="123">
        <v>0</v>
      </c>
      <c r="X766" s="123">
        <v>20</v>
      </c>
      <c r="Y766" s="123">
        <v>685</v>
      </c>
      <c r="Z766" s="123">
        <v>0</v>
      </c>
      <c r="AA766" s="123">
        <v>0</v>
      </c>
      <c r="AB766" s="123">
        <v>0</v>
      </c>
      <c r="AC766" s="123">
        <v>0</v>
      </c>
      <c r="AD766" s="123">
        <v>0</v>
      </c>
      <c r="AE766" s="123">
        <v>0</v>
      </c>
      <c r="AF766" s="123">
        <v>121</v>
      </c>
      <c r="AG766" s="123">
        <v>0</v>
      </c>
      <c r="AH766" s="123">
        <v>0</v>
      </c>
      <c r="AI766" s="123">
        <v>350</v>
      </c>
      <c r="AJ766" s="123">
        <v>48</v>
      </c>
      <c r="AK766" s="123">
        <v>0</v>
      </c>
      <c r="AL766" s="123">
        <v>0</v>
      </c>
      <c r="AM766" s="123">
        <v>30</v>
      </c>
      <c r="AN766" s="123">
        <v>0</v>
      </c>
      <c r="AO766" s="123">
        <v>0</v>
      </c>
      <c r="AP766" s="123">
        <v>49</v>
      </c>
      <c r="AQ766" s="123">
        <v>380</v>
      </c>
      <c r="AR766" s="123">
        <v>40</v>
      </c>
      <c r="AS766" s="123">
        <v>0</v>
      </c>
      <c r="AT766" s="123">
        <v>0</v>
      </c>
      <c r="AU766" s="123">
        <v>0</v>
      </c>
      <c r="AV766" s="123">
        <v>140</v>
      </c>
      <c r="AW766" s="123">
        <v>0</v>
      </c>
      <c r="AX766" s="123">
        <v>0</v>
      </c>
      <c r="AY766" s="123">
        <v>0</v>
      </c>
      <c r="AZ766" s="123">
        <v>15</v>
      </c>
      <c r="BA766" s="123">
        <v>20</v>
      </c>
      <c r="BB766" s="123">
        <v>0</v>
      </c>
      <c r="BC766" s="123">
        <v>0</v>
      </c>
      <c r="BD766" s="123">
        <v>0</v>
      </c>
      <c r="BE766" s="123">
        <v>18</v>
      </c>
      <c r="BF766" s="123">
        <v>0</v>
      </c>
      <c r="BG766" s="123">
        <v>0</v>
      </c>
      <c r="BH766" s="123">
        <v>0</v>
      </c>
      <c r="BI766" s="49"/>
      <c r="BJ766" s="166"/>
      <c r="BK766" s="166"/>
      <c r="BL766" s="166"/>
      <c r="BM766" s="149">
        <v>0</v>
      </c>
    </row>
    <row r="767" spans="2:65" ht="18" hidden="1" customHeight="1" outlineLevel="2">
      <c r="B767" s="158" t="s">
        <v>1038</v>
      </c>
      <c r="C767" s="158"/>
      <c r="D767" s="158"/>
      <c r="E767" s="159" t="s">
        <v>1040</v>
      </c>
      <c r="F767" s="158"/>
      <c r="G767" s="160"/>
      <c r="H767" s="160">
        <v>12647</v>
      </c>
      <c r="I767" s="160"/>
      <c r="J767" s="160">
        <v>12647</v>
      </c>
      <c r="K767" s="168"/>
      <c r="L767" s="161"/>
      <c r="M767" s="160"/>
      <c r="N767" s="160">
        <v>12647</v>
      </c>
      <c r="O767" s="160"/>
      <c r="P767" s="160">
        <v>12647</v>
      </c>
      <c r="Q767" s="168"/>
      <c r="R767" s="161"/>
      <c r="S767" s="160">
        <v>0</v>
      </c>
      <c r="T767" s="160">
        <v>0</v>
      </c>
      <c r="U767" s="160">
        <v>0</v>
      </c>
      <c r="V767" s="160">
        <v>4816</v>
      </c>
      <c r="W767" s="160">
        <v>0</v>
      </c>
      <c r="X767" s="160">
        <v>30</v>
      </c>
      <c r="Y767" s="160">
        <v>3618</v>
      </c>
      <c r="Z767" s="160">
        <v>0</v>
      </c>
      <c r="AA767" s="160">
        <v>0</v>
      </c>
      <c r="AB767" s="160">
        <v>0</v>
      </c>
      <c r="AC767" s="160">
        <v>28</v>
      </c>
      <c r="AD767" s="160">
        <v>0</v>
      </c>
      <c r="AE767" s="160">
        <v>0</v>
      </c>
      <c r="AF767" s="160">
        <v>648</v>
      </c>
      <c r="AG767" s="160">
        <v>15</v>
      </c>
      <c r="AH767" s="160">
        <v>0</v>
      </c>
      <c r="AI767" s="160">
        <v>1333</v>
      </c>
      <c r="AJ767" s="160">
        <v>125</v>
      </c>
      <c r="AK767" s="160">
        <v>0</v>
      </c>
      <c r="AL767" s="160">
        <v>0</v>
      </c>
      <c r="AM767" s="160">
        <v>200</v>
      </c>
      <c r="AN767" s="160">
        <v>0</v>
      </c>
      <c r="AO767" s="160">
        <v>0</v>
      </c>
      <c r="AP767" s="160">
        <v>269</v>
      </c>
      <c r="AQ767" s="160">
        <v>575</v>
      </c>
      <c r="AR767" s="160">
        <v>316</v>
      </c>
      <c r="AS767" s="160">
        <v>0</v>
      </c>
      <c r="AT767" s="160">
        <v>0</v>
      </c>
      <c r="AU767" s="160">
        <v>0</v>
      </c>
      <c r="AV767" s="160">
        <v>237</v>
      </c>
      <c r="AW767" s="160">
        <v>0</v>
      </c>
      <c r="AX767" s="160">
        <v>0</v>
      </c>
      <c r="AY767" s="160">
        <v>0</v>
      </c>
      <c r="AZ767" s="160">
        <v>102</v>
      </c>
      <c r="BA767" s="160">
        <v>149</v>
      </c>
      <c r="BB767" s="160">
        <v>0</v>
      </c>
      <c r="BC767" s="160">
        <v>0</v>
      </c>
      <c r="BD767" s="160">
        <v>0</v>
      </c>
      <c r="BE767" s="160">
        <v>186</v>
      </c>
      <c r="BF767" s="160">
        <v>0</v>
      </c>
      <c r="BG767" s="160">
        <v>0</v>
      </c>
      <c r="BH767" s="160">
        <v>0</v>
      </c>
      <c r="BI767" s="160"/>
      <c r="BJ767" s="161"/>
      <c r="BK767" s="160"/>
      <c r="BL767" s="161"/>
      <c r="BM767" s="149">
        <v>0</v>
      </c>
    </row>
    <row r="768" spans="2:65" ht="18" hidden="1" customHeight="1" outlineLevel="3">
      <c r="B768" s="166" t="s">
        <v>1038</v>
      </c>
      <c r="C768" s="166" t="s">
        <v>618</v>
      </c>
      <c r="D768" s="166" t="s">
        <v>571</v>
      </c>
      <c r="E768" s="167" t="s">
        <v>590</v>
      </c>
      <c r="F768" s="166" t="s">
        <v>1041</v>
      </c>
      <c r="G768" s="49"/>
      <c r="H768" s="55">
        <v>0</v>
      </c>
      <c r="I768" s="55"/>
      <c r="J768" s="50">
        <v>0</v>
      </c>
      <c r="K768" s="49"/>
      <c r="L768" s="152"/>
      <c r="M768" s="55"/>
      <c r="N768" s="49">
        <v>0</v>
      </c>
      <c r="O768" s="50"/>
      <c r="P768" s="50">
        <v>0</v>
      </c>
      <c r="Q768" s="49"/>
      <c r="R768" s="152"/>
      <c r="S768" s="123">
        <v>0</v>
      </c>
      <c r="T768" s="123">
        <v>0</v>
      </c>
      <c r="U768" s="123">
        <v>0</v>
      </c>
      <c r="V768" s="123">
        <v>0</v>
      </c>
      <c r="W768" s="123">
        <v>0</v>
      </c>
      <c r="X768" s="123">
        <v>0</v>
      </c>
      <c r="Y768" s="123">
        <v>0</v>
      </c>
      <c r="Z768" s="123">
        <v>0</v>
      </c>
      <c r="AA768" s="123">
        <v>0</v>
      </c>
      <c r="AB768" s="123">
        <v>0</v>
      </c>
      <c r="AC768" s="123">
        <v>0</v>
      </c>
      <c r="AD768" s="123">
        <v>0</v>
      </c>
      <c r="AE768" s="123">
        <v>0</v>
      </c>
      <c r="AF768" s="123">
        <v>0</v>
      </c>
      <c r="AG768" s="123">
        <v>0</v>
      </c>
      <c r="AH768" s="123">
        <v>0</v>
      </c>
      <c r="AI768" s="123">
        <v>0</v>
      </c>
      <c r="AJ768" s="123">
        <v>0</v>
      </c>
      <c r="AK768" s="123">
        <v>0</v>
      </c>
      <c r="AL768" s="123">
        <v>0</v>
      </c>
      <c r="AM768" s="123">
        <v>0</v>
      </c>
      <c r="AN768" s="123">
        <v>0</v>
      </c>
      <c r="AO768" s="123">
        <v>0</v>
      </c>
      <c r="AP768" s="123">
        <v>0</v>
      </c>
      <c r="AQ768" s="123">
        <v>0</v>
      </c>
      <c r="AR768" s="123">
        <v>0</v>
      </c>
      <c r="AS768" s="123">
        <v>0</v>
      </c>
      <c r="AT768" s="123">
        <v>0</v>
      </c>
      <c r="AU768" s="123">
        <v>0</v>
      </c>
      <c r="AV768" s="123">
        <v>0</v>
      </c>
      <c r="AW768" s="123">
        <v>0</v>
      </c>
      <c r="AX768" s="123">
        <v>0</v>
      </c>
      <c r="AY768" s="123">
        <v>0</v>
      </c>
      <c r="AZ768" s="123">
        <v>0</v>
      </c>
      <c r="BA768" s="123">
        <v>0</v>
      </c>
      <c r="BB768" s="123">
        <v>0</v>
      </c>
      <c r="BC768" s="123">
        <v>0</v>
      </c>
      <c r="BD768" s="123">
        <v>0</v>
      </c>
      <c r="BE768" s="123">
        <v>0</v>
      </c>
      <c r="BF768" s="123">
        <v>0</v>
      </c>
      <c r="BG768" s="123">
        <v>0</v>
      </c>
      <c r="BH768" s="123">
        <v>0</v>
      </c>
      <c r="BI768" s="49"/>
      <c r="BJ768" s="166"/>
      <c r="BK768" s="166"/>
      <c r="BL768" s="166"/>
      <c r="BM768" s="149">
        <v>0</v>
      </c>
    </row>
    <row r="769" spans="2:65" ht="18" hidden="1" customHeight="1" outlineLevel="3">
      <c r="B769" s="166" t="s">
        <v>1038</v>
      </c>
      <c r="C769" s="166" t="s">
        <v>1142</v>
      </c>
      <c r="D769" s="166" t="s">
        <v>527</v>
      </c>
      <c r="E769" s="167" t="s">
        <v>1026</v>
      </c>
      <c r="F769" s="166" t="s">
        <v>1027</v>
      </c>
      <c r="G769" s="49"/>
      <c r="H769" s="55">
        <v>0</v>
      </c>
      <c r="I769" s="55"/>
      <c r="J769" s="50">
        <v>0</v>
      </c>
      <c r="K769" s="49"/>
      <c r="L769" s="152"/>
      <c r="M769" s="55"/>
      <c r="N769" s="49">
        <v>0</v>
      </c>
      <c r="O769" s="50"/>
      <c r="P769" s="50">
        <v>0</v>
      </c>
      <c r="Q769" s="49"/>
      <c r="R769" s="152"/>
      <c r="S769" s="123">
        <v>0</v>
      </c>
      <c r="T769" s="123">
        <v>0</v>
      </c>
      <c r="U769" s="123">
        <v>0</v>
      </c>
      <c r="V769" s="123">
        <v>0</v>
      </c>
      <c r="W769" s="123">
        <v>0</v>
      </c>
      <c r="X769" s="123">
        <v>0</v>
      </c>
      <c r="Y769" s="123">
        <v>0</v>
      </c>
      <c r="Z769" s="123">
        <v>0</v>
      </c>
      <c r="AA769" s="123">
        <v>0</v>
      </c>
      <c r="AB769" s="123">
        <v>0</v>
      </c>
      <c r="AC769" s="123">
        <v>0</v>
      </c>
      <c r="AD769" s="123">
        <v>0</v>
      </c>
      <c r="AE769" s="123">
        <v>0</v>
      </c>
      <c r="AF769" s="123">
        <v>0</v>
      </c>
      <c r="AG769" s="123">
        <v>0</v>
      </c>
      <c r="AH769" s="123">
        <v>0</v>
      </c>
      <c r="AI769" s="123">
        <v>0</v>
      </c>
      <c r="AJ769" s="123">
        <v>0</v>
      </c>
      <c r="AK769" s="123">
        <v>0</v>
      </c>
      <c r="AL769" s="123">
        <v>0</v>
      </c>
      <c r="AM769" s="123">
        <v>0</v>
      </c>
      <c r="AN769" s="123">
        <v>0</v>
      </c>
      <c r="AO769" s="123">
        <v>0</v>
      </c>
      <c r="AP769" s="123">
        <v>0</v>
      </c>
      <c r="AQ769" s="123">
        <v>0</v>
      </c>
      <c r="AR769" s="123">
        <v>0</v>
      </c>
      <c r="AS769" s="123">
        <v>0</v>
      </c>
      <c r="AT769" s="123">
        <v>0</v>
      </c>
      <c r="AU769" s="123">
        <v>0</v>
      </c>
      <c r="AV769" s="123">
        <v>0</v>
      </c>
      <c r="AW769" s="123">
        <v>0</v>
      </c>
      <c r="AX769" s="123">
        <v>0</v>
      </c>
      <c r="AY769" s="123">
        <v>0</v>
      </c>
      <c r="AZ769" s="123">
        <v>0</v>
      </c>
      <c r="BA769" s="123">
        <v>0</v>
      </c>
      <c r="BB769" s="123">
        <v>0</v>
      </c>
      <c r="BC769" s="123">
        <v>0</v>
      </c>
      <c r="BD769" s="123">
        <v>0</v>
      </c>
      <c r="BE769" s="123">
        <v>0</v>
      </c>
      <c r="BF769" s="123">
        <v>0</v>
      </c>
      <c r="BG769" s="123">
        <v>0</v>
      </c>
      <c r="BH769" s="123">
        <v>0</v>
      </c>
      <c r="BI769" s="49"/>
      <c r="BJ769" s="166"/>
      <c r="BK769" s="166"/>
      <c r="BL769" s="166"/>
      <c r="BM769" s="149">
        <v>0</v>
      </c>
    </row>
    <row r="770" spans="2:65" ht="18" hidden="1" customHeight="1" outlineLevel="3">
      <c r="B770" s="166" t="s">
        <v>1038</v>
      </c>
      <c r="C770" s="166" t="s">
        <v>1142</v>
      </c>
      <c r="D770" s="166" t="s">
        <v>1042</v>
      </c>
      <c r="E770" s="167" t="s">
        <v>1043</v>
      </c>
      <c r="F770" s="166" t="s">
        <v>1044</v>
      </c>
      <c r="G770" s="49"/>
      <c r="H770" s="55">
        <v>280</v>
      </c>
      <c r="I770" s="55"/>
      <c r="J770" s="50">
        <v>280</v>
      </c>
      <c r="K770" s="49"/>
      <c r="L770" s="152"/>
      <c r="M770" s="55"/>
      <c r="N770" s="49">
        <v>280</v>
      </c>
      <c r="O770" s="50"/>
      <c r="P770" s="50">
        <v>280</v>
      </c>
      <c r="Q770" s="49"/>
      <c r="R770" s="152"/>
      <c r="S770" s="123">
        <v>0</v>
      </c>
      <c r="T770" s="123">
        <v>0</v>
      </c>
      <c r="U770" s="123">
        <v>0</v>
      </c>
      <c r="V770" s="123">
        <v>200</v>
      </c>
      <c r="W770" s="123">
        <v>0</v>
      </c>
      <c r="X770" s="123">
        <v>0</v>
      </c>
      <c r="Y770" s="123">
        <v>50</v>
      </c>
      <c r="Z770" s="123">
        <v>0</v>
      </c>
      <c r="AA770" s="123">
        <v>0</v>
      </c>
      <c r="AB770" s="123">
        <v>0</v>
      </c>
      <c r="AC770" s="123">
        <v>0</v>
      </c>
      <c r="AD770" s="123">
        <v>0</v>
      </c>
      <c r="AE770" s="123">
        <v>0</v>
      </c>
      <c r="AF770" s="123">
        <v>0</v>
      </c>
      <c r="AG770" s="123">
        <v>0</v>
      </c>
      <c r="AH770" s="123">
        <v>0</v>
      </c>
      <c r="AI770" s="123">
        <v>5</v>
      </c>
      <c r="AJ770" s="123">
        <v>5</v>
      </c>
      <c r="AK770" s="123">
        <v>0</v>
      </c>
      <c r="AL770" s="123">
        <v>0</v>
      </c>
      <c r="AM770" s="123">
        <v>5</v>
      </c>
      <c r="AN770" s="123">
        <v>0</v>
      </c>
      <c r="AO770" s="123">
        <v>0</v>
      </c>
      <c r="AP770" s="123">
        <v>5</v>
      </c>
      <c r="AQ770" s="123">
        <v>0</v>
      </c>
      <c r="AR770" s="123">
        <v>0</v>
      </c>
      <c r="AS770" s="123">
        <v>0</v>
      </c>
      <c r="AT770" s="123">
        <v>0</v>
      </c>
      <c r="AU770" s="123">
        <v>0</v>
      </c>
      <c r="AV770" s="123">
        <v>5</v>
      </c>
      <c r="AW770" s="123">
        <v>0</v>
      </c>
      <c r="AX770" s="123">
        <v>0</v>
      </c>
      <c r="AY770" s="123">
        <v>0</v>
      </c>
      <c r="AZ770" s="123">
        <v>0</v>
      </c>
      <c r="BA770" s="123">
        <v>0</v>
      </c>
      <c r="BB770" s="123">
        <v>0</v>
      </c>
      <c r="BC770" s="123">
        <v>0</v>
      </c>
      <c r="BD770" s="123">
        <v>0</v>
      </c>
      <c r="BE770" s="123">
        <v>5</v>
      </c>
      <c r="BF770" s="123">
        <v>0</v>
      </c>
      <c r="BG770" s="123">
        <v>0</v>
      </c>
      <c r="BH770" s="123">
        <v>0</v>
      </c>
      <c r="BI770" s="49"/>
      <c r="BJ770" s="166"/>
      <c r="BK770" s="166"/>
      <c r="BL770" s="166"/>
      <c r="BM770" s="149">
        <v>0</v>
      </c>
    </row>
    <row r="771" spans="2:65" ht="18" hidden="1" customHeight="1" outlineLevel="3">
      <c r="B771" s="166" t="s">
        <v>1038</v>
      </c>
      <c r="C771" s="166" t="s">
        <v>1142</v>
      </c>
      <c r="D771" s="166" t="s">
        <v>1045</v>
      </c>
      <c r="E771" s="167" t="s">
        <v>1046</v>
      </c>
      <c r="F771" s="166" t="s">
        <v>1047</v>
      </c>
      <c r="G771" s="49"/>
      <c r="H771" s="55">
        <v>85</v>
      </c>
      <c r="I771" s="55"/>
      <c r="J771" s="50">
        <v>85</v>
      </c>
      <c r="K771" s="49"/>
      <c r="L771" s="152"/>
      <c r="M771" s="55"/>
      <c r="N771" s="49">
        <v>85</v>
      </c>
      <c r="O771" s="50"/>
      <c r="P771" s="50">
        <v>85</v>
      </c>
      <c r="Q771" s="49"/>
      <c r="R771" s="152"/>
      <c r="S771" s="123">
        <v>0</v>
      </c>
      <c r="T771" s="123">
        <v>0</v>
      </c>
      <c r="U771" s="123">
        <v>0</v>
      </c>
      <c r="V771" s="123">
        <v>5</v>
      </c>
      <c r="W771" s="123">
        <v>0</v>
      </c>
      <c r="X771" s="123">
        <v>0</v>
      </c>
      <c r="Y771" s="123">
        <v>50</v>
      </c>
      <c r="Z771" s="123">
        <v>0</v>
      </c>
      <c r="AA771" s="123">
        <v>0</v>
      </c>
      <c r="AB771" s="123">
        <v>0</v>
      </c>
      <c r="AC771" s="123">
        <v>0</v>
      </c>
      <c r="AD771" s="123">
        <v>0</v>
      </c>
      <c r="AE771" s="123">
        <v>0</v>
      </c>
      <c r="AF771" s="123">
        <v>0</v>
      </c>
      <c r="AG771" s="123">
        <v>0</v>
      </c>
      <c r="AH771" s="123">
        <v>0</v>
      </c>
      <c r="AI771" s="123">
        <v>5</v>
      </c>
      <c r="AJ771" s="123">
        <v>5</v>
      </c>
      <c r="AK771" s="123">
        <v>0</v>
      </c>
      <c r="AL771" s="123">
        <v>0</v>
      </c>
      <c r="AM771" s="123">
        <v>5</v>
      </c>
      <c r="AN771" s="123">
        <v>0</v>
      </c>
      <c r="AO771" s="123">
        <v>0</v>
      </c>
      <c r="AP771" s="123">
        <v>5</v>
      </c>
      <c r="AQ771" s="123">
        <v>0</v>
      </c>
      <c r="AR771" s="123">
        <v>0</v>
      </c>
      <c r="AS771" s="123">
        <v>0</v>
      </c>
      <c r="AT771" s="123">
        <v>0</v>
      </c>
      <c r="AU771" s="123">
        <v>0</v>
      </c>
      <c r="AV771" s="123">
        <v>5</v>
      </c>
      <c r="AW771" s="123">
        <v>0</v>
      </c>
      <c r="AX771" s="123">
        <v>0</v>
      </c>
      <c r="AY771" s="123">
        <v>0</v>
      </c>
      <c r="AZ771" s="123">
        <v>0</v>
      </c>
      <c r="BA771" s="123">
        <v>0</v>
      </c>
      <c r="BB771" s="123">
        <v>0</v>
      </c>
      <c r="BC771" s="123">
        <v>0</v>
      </c>
      <c r="BD771" s="123">
        <v>0</v>
      </c>
      <c r="BE771" s="123">
        <v>5</v>
      </c>
      <c r="BF771" s="123">
        <v>0</v>
      </c>
      <c r="BG771" s="123">
        <v>0</v>
      </c>
      <c r="BH771" s="123">
        <v>0</v>
      </c>
      <c r="BI771" s="49"/>
      <c r="BJ771" s="166"/>
      <c r="BK771" s="166"/>
      <c r="BL771" s="166"/>
      <c r="BM771" s="149">
        <v>0</v>
      </c>
    </row>
    <row r="772" spans="2:65" ht="18" hidden="1" customHeight="1" outlineLevel="3">
      <c r="B772" s="166" t="s">
        <v>1038</v>
      </c>
      <c r="C772" s="166" t="s">
        <v>618</v>
      </c>
      <c r="D772" s="166" t="s">
        <v>1198</v>
      </c>
      <c r="E772" s="167" t="s">
        <v>1199</v>
      </c>
      <c r="F772" s="166" t="s">
        <v>1048</v>
      </c>
      <c r="G772" s="49"/>
      <c r="H772" s="55">
        <v>0</v>
      </c>
      <c r="I772" s="55"/>
      <c r="J772" s="50">
        <v>0</v>
      </c>
      <c r="K772" s="49"/>
      <c r="L772" s="152"/>
      <c r="M772" s="55"/>
      <c r="N772" s="49">
        <v>0</v>
      </c>
      <c r="O772" s="50"/>
      <c r="P772" s="50">
        <v>0</v>
      </c>
      <c r="Q772" s="49"/>
      <c r="R772" s="152"/>
      <c r="S772" s="123">
        <v>0</v>
      </c>
      <c r="T772" s="123">
        <v>0</v>
      </c>
      <c r="U772" s="123">
        <v>0</v>
      </c>
      <c r="V772" s="123">
        <v>0</v>
      </c>
      <c r="W772" s="123">
        <v>0</v>
      </c>
      <c r="X772" s="123">
        <v>0</v>
      </c>
      <c r="Y772" s="123">
        <v>0</v>
      </c>
      <c r="Z772" s="123">
        <v>0</v>
      </c>
      <c r="AA772" s="123">
        <v>0</v>
      </c>
      <c r="AB772" s="123">
        <v>0</v>
      </c>
      <c r="AC772" s="123">
        <v>0</v>
      </c>
      <c r="AD772" s="123">
        <v>0</v>
      </c>
      <c r="AE772" s="123">
        <v>0</v>
      </c>
      <c r="AF772" s="123">
        <v>0</v>
      </c>
      <c r="AG772" s="123">
        <v>0</v>
      </c>
      <c r="AH772" s="123">
        <v>0</v>
      </c>
      <c r="AI772" s="123">
        <v>0</v>
      </c>
      <c r="AJ772" s="123">
        <v>0</v>
      </c>
      <c r="AK772" s="123">
        <v>0</v>
      </c>
      <c r="AL772" s="123">
        <v>0</v>
      </c>
      <c r="AM772" s="123">
        <v>0</v>
      </c>
      <c r="AN772" s="123">
        <v>0</v>
      </c>
      <c r="AO772" s="123">
        <v>0</v>
      </c>
      <c r="AP772" s="123">
        <v>0</v>
      </c>
      <c r="AQ772" s="123">
        <v>0</v>
      </c>
      <c r="AR772" s="123">
        <v>0</v>
      </c>
      <c r="AS772" s="123">
        <v>0</v>
      </c>
      <c r="AT772" s="123">
        <v>0</v>
      </c>
      <c r="AU772" s="123">
        <v>0</v>
      </c>
      <c r="AV772" s="123">
        <v>0</v>
      </c>
      <c r="AW772" s="123">
        <v>0</v>
      </c>
      <c r="AX772" s="123">
        <v>0</v>
      </c>
      <c r="AY772" s="123">
        <v>0</v>
      </c>
      <c r="AZ772" s="123">
        <v>0</v>
      </c>
      <c r="BA772" s="123">
        <v>0</v>
      </c>
      <c r="BB772" s="123">
        <v>0</v>
      </c>
      <c r="BC772" s="123">
        <v>0</v>
      </c>
      <c r="BD772" s="123">
        <v>0</v>
      </c>
      <c r="BE772" s="123">
        <v>0</v>
      </c>
      <c r="BF772" s="123">
        <v>0</v>
      </c>
      <c r="BG772" s="123">
        <v>0</v>
      </c>
      <c r="BH772" s="123">
        <v>0</v>
      </c>
      <c r="BI772" s="49"/>
      <c r="BJ772" s="166"/>
      <c r="BK772" s="166"/>
      <c r="BL772" s="166"/>
      <c r="BM772" s="149">
        <v>0</v>
      </c>
    </row>
    <row r="773" spans="2:65" ht="18" hidden="1" customHeight="1" outlineLevel="3">
      <c r="B773" s="166" t="s">
        <v>1038</v>
      </c>
      <c r="C773" s="166" t="s">
        <v>618</v>
      </c>
      <c r="D773" s="166" t="s">
        <v>503</v>
      </c>
      <c r="E773" s="167" t="s">
        <v>521</v>
      </c>
      <c r="F773" s="166" t="s">
        <v>1049</v>
      </c>
      <c r="G773" s="49"/>
      <c r="H773" s="55">
        <v>0</v>
      </c>
      <c r="I773" s="55"/>
      <c r="J773" s="50">
        <v>0</v>
      </c>
      <c r="K773" s="49"/>
      <c r="L773" s="152"/>
      <c r="M773" s="55"/>
      <c r="N773" s="49">
        <v>0</v>
      </c>
      <c r="O773" s="50"/>
      <c r="P773" s="50">
        <v>0</v>
      </c>
      <c r="Q773" s="49"/>
      <c r="R773" s="152"/>
      <c r="S773" s="123">
        <v>0</v>
      </c>
      <c r="T773" s="123">
        <v>0</v>
      </c>
      <c r="U773" s="123">
        <v>0</v>
      </c>
      <c r="V773" s="123">
        <v>0</v>
      </c>
      <c r="W773" s="123">
        <v>0</v>
      </c>
      <c r="X773" s="123">
        <v>0</v>
      </c>
      <c r="Y773" s="123">
        <v>0</v>
      </c>
      <c r="Z773" s="123">
        <v>0</v>
      </c>
      <c r="AA773" s="123">
        <v>0</v>
      </c>
      <c r="AB773" s="123">
        <v>0</v>
      </c>
      <c r="AC773" s="123">
        <v>0</v>
      </c>
      <c r="AD773" s="123">
        <v>0</v>
      </c>
      <c r="AE773" s="123">
        <v>0</v>
      </c>
      <c r="AF773" s="123">
        <v>0</v>
      </c>
      <c r="AG773" s="123">
        <v>0</v>
      </c>
      <c r="AH773" s="123">
        <v>0</v>
      </c>
      <c r="AI773" s="123">
        <v>0</v>
      </c>
      <c r="AJ773" s="123">
        <v>0</v>
      </c>
      <c r="AK773" s="123">
        <v>0</v>
      </c>
      <c r="AL773" s="123">
        <v>0</v>
      </c>
      <c r="AM773" s="123">
        <v>0</v>
      </c>
      <c r="AN773" s="123">
        <v>0</v>
      </c>
      <c r="AO773" s="123">
        <v>0</v>
      </c>
      <c r="AP773" s="123">
        <v>0</v>
      </c>
      <c r="AQ773" s="123">
        <v>0</v>
      </c>
      <c r="AR773" s="123">
        <v>0</v>
      </c>
      <c r="AS773" s="123">
        <v>0</v>
      </c>
      <c r="AT773" s="123">
        <v>0</v>
      </c>
      <c r="AU773" s="123">
        <v>0</v>
      </c>
      <c r="AV773" s="123">
        <v>0</v>
      </c>
      <c r="AW773" s="123">
        <v>0</v>
      </c>
      <c r="AX773" s="123">
        <v>0</v>
      </c>
      <c r="AY773" s="123">
        <v>0</v>
      </c>
      <c r="AZ773" s="123">
        <v>0</v>
      </c>
      <c r="BA773" s="123">
        <v>0</v>
      </c>
      <c r="BB773" s="123">
        <v>0</v>
      </c>
      <c r="BC773" s="123">
        <v>0</v>
      </c>
      <c r="BD773" s="123">
        <v>0</v>
      </c>
      <c r="BE773" s="123">
        <v>0</v>
      </c>
      <c r="BF773" s="123">
        <v>0</v>
      </c>
      <c r="BG773" s="123">
        <v>0</v>
      </c>
      <c r="BH773" s="123">
        <v>0</v>
      </c>
      <c r="BI773" s="49"/>
      <c r="BJ773" s="166"/>
      <c r="BK773" s="166"/>
      <c r="BL773" s="166"/>
      <c r="BM773" s="149">
        <v>0</v>
      </c>
    </row>
    <row r="774" spans="2:65" ht="18" hidden="1" customHeight="1" outlineLevel="3">
      <c r="B774" s="166" t="s">
        <v>1038</v>
      </c>
      <c r="C774" s="166" t="s">
        <v>1142</v>
      </c>
      <c r="D774" s="166" t="s">
        <v>572</v>
      </c>
      <c r="E774" s="167" t="s">
        <v>753</v>
      </c>
      <c r="F774" s="166" t="s">
        <v>1050</v>
      </c>
      <c r="G774" s="49"/>
      <c r="H774" s="55">
        <v>0</v>
      </c>
      <c r="I774" s="55"/>
      <c r="J774" s="50">
        <v>0</v>
      </c>
      <c r="K774" s="49"/>
      <c r="L774" s="152"/>
      <c r="M774" s="55"/>
      <c r="N774" s="49">
        <v>0</v>
      </c>
      <c r="O774" s="50"/>
      <c r="P774" s="50">
        <v>0</v>
      </c>
      <c r="Q774" s="49"/>
      <c r="R774" s="152"/>
      <c r="S774" s="123">
        <v>0</v>
      </c>
      <c r="T774" s="123">
        <v>0</v>
      </c>
      <c r="U774" s="123">
        <v>0</v>
      </c>
      <c r="V774" s="123">
        <v>0</v>
      </c>
      <c r="W774" s="123">
        <v>0</v>
      </c>
      <c r="X774" s="123">
        <v>0</v>
      </c>
      <c r="Y774" s="123">
        <v>0</v>
      </c>
      <c r="Z774" s="123">
        <v>0</v>
      </c>
      <c r="AA774" s="123">
        <v>0</v>
      </c>
      <c r="AB774" s="123">
        <v>0</v>
      </c>
      <c r="AC774" s="123">
        <v>0</v>
      </c>
      <c r="AD774" s="123">
        <v>0</v>
      </c>
      <c r="AE774" s="123">
        <v>0</v>
      </c>
      <c r="AF774" s="123">
        <v>0</v>
      </c>
      <c r="AG774" s="123">
        <v>0</v>
      </c>
      <c r="AH774" s="123">
        <v>0</v>
      </c>
      <c r="AI774" s="123">
        <v>0</v>
      </c>
      <c r="AJ774" s="123">
        <v>0</v>
      </c>
      <c r="AK774" s="123">
        <v>0</v>
      </c>
      <c r="AL774" s="123">
        <v>0</v>
      </c>
      <c r="AM774" s="123">
        <v>0</v>
      </c>
      <c r="AN774" s="123">
        <v>0</v>
      </c>
      <c r="AO774" s="123">
        <v>0</v>
      </c>
      <c r="AP774" s="123">
        <v>0</v>
      </c>
      <c r="AQ774" s="123">
        <v>0</v>
      </c>
      <c r="AR774" s="123">
        <v>0</v>
      </c>
      <c r="AS774" s="123">
        <v>0</v>
      </c>
      <c r="AT774" s="123">
        <v>0</v>
      </c>
      <c r="AU774" s="123">
        <v>0</v>
      </c>
      <c r="AV774" s="123">
        <v>0</v>
      </c>
      <c r="AW774" s="123">
        <v>0</v>
      </c>
      <c r="AX774" s="123">
        <v>0</v>
      </c>
      <c r="AY774" s="123">
        <v>0</v>
      </c>
      <c r="AZ774" s="123">
        <v>0</v>
      </c>
      <c r="BA774" s="123">
        <v>0</v>
      </c>
      <c r="BB774" s="123">
        <v>0</v>
      </c>
      <c r="BC774" s="123">
        <v>0</v>
      </c>
      <c r="BD774" s="123">
        <v>0</v>
      </c>
      <c r="BE774" s="123">
        <v>0</v>
      </c>
      <c r="BF774" s="123">
        <v>0</v>
      </c>
      <c r="BG774" s="123">
        <v>0</v>
      </c>
      <c r="BH774" s="123">
        <v>0</v>
      </c>
      <c r="BI774" s="49"/>
      <c r="BJ774" s="166"/>
      <c r="BK774" s="166"/>
      <c r="BL774" s="166"/>
      <c r="BM774" s="149">
        <v>0</v>
      </c>
    </row>
    <row r="775" spans="2:65" ht="18" hidden="1" customHeight="1" outlineLevel="3">
      <c r="B775" s="166" t="s">
        <v>1038</v>
      </c>
      <c r="C775" s="166" t="s">
        <v>1142</v>
      </c>
      <c r="D775" s="166" t="s">
        <v>1159</v>
      </c>
      <c r="E775" s="167" t="s">
        <v>1160</v>
      </c>
      <c r="F775" s="166"/>
      <c r="G775" s="49"/>
      <c r="H775" s="55">
        <v>0</v>
      </c>
      <c r="I775" s="55"/>
      <c r="J775" s="50">
        <v>0</v>
      </c>
      <c r="K775" s="49"/>
      <c r="L775" s="152"/>
      <c r="M775" s="55"/>
      <c r="N775" s="49">
        <v>0</v>
      </c>
      <c r="O775" s="50"/>
      <c r="P775" s="50">
        <v>0</v>
      </c>
      <c r="Q775" s="49"/>
      <c r="R775" s="152"/>
      <c r="S775" s="123">
        <v>0</v>
      </c>
      <c r="T775" s="123">
        <v>0</v>
      </c>
      <c r="U775" s="123">
        <v>0</v>
      </c>
      <c r="V775" s="123">
        <v>0</v>
      </c>
      <c r="W775" s="123">
        <v>0</v>
      </c>
      <c r="X775" s="123">
        <v>0</v>
      </c>
      <c r="Y775" s="123">
        <v>0</v>
      </c>
      <c r="Z775" s="123">
        <v>0</v>
      </c>
      <c r="AA775" s="123">
        <v>0</v>
      </c>
      <c r="AB775" s="123">
        <v>0</v>
      </c>
      <c r="AC775" s="123">
        <v>0</v>
      </c>
      <c r="AD775" s="123">
        <v>0</v>
      </c>
      <c r="AE775" s="123">
        <v>0</v>
      </c>
      <c r="AF775" s="123">
        <v>0</v>
      </c>
      <c r="AG775" s="123">
        <v>0</v>
      </c>
      <c r="AH775" s="123">
        <v>0</v>
      </c>
      <c r="AI775" s="123">
        <v>0</v>
      </c>
      <c r="AJ775" s="123">
        <v>0</v>
      </c>
      <c r="AK775" s="123">
        <v>0</v>
      </c>
      <c r="AL775" s="123">
        <v>0</v>
      </c>
      <c r="AM775" s="123">
        <v>0</v>
      </c>
      <c r="AN775" s="123">
        <v>0</v>
      </c>
      <c r="AO775" s="123">
        <v>0</v>
      </c>
      <c r="AP775" s="123">
        <v>0</v>
      </c>
      <c r="AQ775" s="123">
        <v>0</v>
      </c>
      <c r="AR775" s="123">
        <v>0</v>
      </c>
      <c r="AS775" s="123">
        <v>0</v>
      </c>
      <c r="AT775" s="123">
        <v>0</v>
      </c>
      <c r="AU775" s="123">
        <v>0</v>
      </c>
      <c r="AV775" s="123">
        <v>0</v>
      </c>
      <c r="AW775" s="123">
        <v>0</v>
      </c>
      <c r="AX775" s="123">
        <v>0</v>
      </c>
      <c r="AY775" s="123">
        <v>0</v>
      </c>
      <c r="AZ775" s="123">
        <v>0</v>
      </c>
      <c r="BA775" s="123">
        <v>0</v>
      </c>
      <c r="BB775" s="123">
        <v>0</v>
      </c>
      <c r="BC775" s="123">
        <v>0</v>
      </c>
      <c r="BD775" s="123">
        <v>0</v>
      </c>
      <c r="BE775" s="123">
        <v>0</v>
      </c>
      <c r="BF775" s="123">
        <v>0</v>
      </c>
      <c r="BG775" s="123">
        <v>0</v>
      </c>
      <c r="BH775" s="123">
        <v>0</v>
      </c>
      <c r="BI775" s="49"/>
      <c r="BJ775" s="166"/>
      <c r="BK775" s="166"/>
      <c r="BL775" s="166"/>
      <c r="BM775" s="149">
        <v>0</v>
      </c>
    </row>
    <row r="776" spans="2:65" ht="18" hidden="1" customHeight="1" outlineLevel="3">
      <c r="B776" s="166" t="s">
        <v>1038</v>
      </c>
      <c r="C776" s="166" t="s">
        <v>618</v>
      </c>
      <c r="D776" s="166" t="s">
        <v>675</v>
      </c>
      <c r="E776" s="167" t="s">
        <v>688</v>
      </c>
      <c r="F776" s="166" t="s">
        <v>1051</v>
      </c>
      <c r="G776" s="49"/>
      <c r="H776" s="55">
        <v>254</v>
      </c>
      <c r="I776" s="55"/>
      <c r="J776" s="50">
        <v>254</v>
      </c>
      <c r="K776" s="49"/>
      <c r="L776" s="152"/>
      <c r="M776" s="55"/>
      <c r="N776" s="49">
        <v>254</v>
      </c>
      <c r="O776" s="50"/>
      <c r="P776" s="50">
        <v>254</v>
      </c>
      <c r="Q776" s="49"/>
      <c r="R776" s="152"/>
      <c r="S776" s="123">
        <v>0</v>
      </c>
      <c r="T776" s="123">
        <v>0</v>
      </c>
      <c r="U776" s="123">
        <v>0</v>
      </c>
      <c r="V776" s="123">
        <v>170</v>
      </c>
      <c r="W776" s="123">
        <v>0</v>
      </c>
      <c r="X776" s="123">
        <v>3</v>
      </c>
      <c r="Y776" s="123">
        <v>56</v>
      </c>
      <c r="Z776" s="123">
        <v>0</v>
      </c>
      <c r="AA776" s="123">
        <v>0</v>
      </c>
      <c r="AB776" s="123">
        <v>0</v>
      </c>
      <c r="AC776" s="123">
        <v>0</v>
      </c>
      <c r="AD776" s="123">
        <v>0</v>
      </c>
      <c r="AE776" s="123">
        <v>0</v>
      </c>
      <c r="AF776" s="123">
        <v>0</v>
      </c>
      <c r="AG776" s="123">
        <v>0</v>
      </c>
      <c r="AH776" s="123">
        <v>0</v>
      </c>
      <c r="AI776" s="123">
        <v>3</v>
      </c>
      <c r="AJ776" s="123">
        <v>3</v>
      </c>
      <c r="AK776" s="123">
        <v>0</v>
      </c>
      <c r="AL776" s="123">
        <v>0</v>
      </c>
      <c r="AM776" s="123">
        <v>10</v>
      </c>
      <c r="AN776" s="123">
        <v>0</v>
      </c>
      <c r="AO776" s="123">
        <v>0</v>
      </c>
      <c r="AP776" s="123">
        <v>3</v>
      </c>
      <c r="AQ776" s="123">
        <v>0</v>
      </c>
      <c r="AR776" s="123">
        <v>0</v>
      </c>
      <c r="AS776" s="123">
        <v>0</v>
      </c>
      <c r="AT776" s="123">
        <v>0</v>
      </c>
      <c r="AU776" s="123">
        <v>0</v>
      </c>
      <c r="AV776" s="123">
        <v>3</v>
      </c>
      <c r="AW776" s="123">
        <v>0</v>
      </c>
      <c r="AX776" s="123">
        <v>0</v>
      </c>
      <c r="AY776" s="123">
        <v>0</v>
      </c>
      <c r="AZ776" s="123">
        <v>0</v>
      </c>
      <c r="BA776" s="123">
        <v>0</v>
      </c>
      <c r="BB776" s="123">
        <v>0</v>
      </c>
      <c r="BC776" s="123">
        <v>0</v>
      </c>
      <c r="BD776" s="123">
        <v>0</v>
      </c>
      <c r="BE776" s="123">
        <v>3</v>
      </c>
      <c r="BF776" s="123">
        <v>0</v>
      </c>
      <c r="BG776" s="123">
        <v>0</v>
      </c>
      <c r="BH776" s="123">
        <v>0</v>
      </c>
      <c r="BI776" s="49"/>
      <c r="BJ776" s="166"/>
      <c r="BK776" s="166"/>
      <c r="BL776" s="166"/>
      <c r="BM776" s="149">
        <v>0</v>
      </c>
    </row>
    <row r="777" spans="2:65" ht="18" hidden="1" customHeight="1" outlineLevel="3">
      <c r="B777" s="166" t="s">
        <v>1038</v>
      </c>
      <c r="C777" s="166" t="s">
        <v>618</v>
      </c>
      <c r="D777" s="166" t="s">
        <v>676</v>
      </c>
      <c r="E777" s="167" t="s">
        <v>689</v>
      </c>
      <c r="F777" s="166" t="s">
        <v>1052</v>
      </c>
      <c r="G777" s="49"/>
      <c r="H777" s="55">
        <v>193</v>
      </c>
      <c r="I777" s="55"/>
      <c r="J777" s="50">
        <v>193</v>
      </c>
      <c r="K777" s="49"/>
      <c r="L777" s="152"/>
      <c r="M777" s="55"/>
      <c r="N777" s="49">
        <v>193</v>
      </c>
      <c r="O777" s="50"/>
      <c r="P777" s="50">
        <v>193</v>
      </c>
      <c r="Q777" s="49"/>
      <c r="R777" s="152"/>
      <c r="S777" s="123">
        <v>0</v>
      </c>
      <c r="T777" s="123">
        <v>0</v>
      </c>
      <c r="U777" s="123">
        <v>0</v>
      </c>
      <c r="V777" s="123">
        <v>100</v>
      </c>
      <c r="W777" s="123">
        <v>0</v>
      </c>
      <c r="X777" s="123">
        <v>3</v>
      </c>
      <c r="Y777" s="123">
        <v>65</v>
      </c>
      <c r="Z777" s="123">
        <v>0</v>
      </c>
      <c r="AA777" s="123">
        <v>0</v>
      </c>
      <c r="AB777" s="123">
        <v>0</v>
      </c>
      <c r="AC777" s="123">
        <v>0</v>
      </c>
      <c r="AD777" s="123">
        <v>0</v>
      </c>
      <c r="AE777" s="123">
        <v>0</v>
      </c>
      <c r="AF777" s="123">
        <v>0</v>
      </c>
      <c r="AG777" s="123">
        <v>0</v>
      </c>
      <c r="AH777" s="123">
        <v>0</v>
      </c>
      <c r="AI777" s="123">
        <v>3</v>
      </c>
      <c r="AJ777" s="123">
        <v>3</v>
      </c>
      <c r="AK777" s="123">
        <v>0</v>
      </c>
      <c r="AL777" s="123">
        <v>0</v>
      </c>
      <c r="AM777" s="123">
        <v>10</v>
      </c>
      <c r="AN777" s="123">
        <v>0</v>
      </c>
      <c r="AO777" s="123">
        <v>0</v>
      </c>
      <c r="AP777" s="123">
        <v>3</v>
      </c>
      <c r="AQ777" s="123">
        <v>0</v>
      </c>
      <c r="AR777" s="123">
        <v>0</v>
      </c>
      <c r="AS777" s="123">
        <v>0</v>
      </c>
      <c r="AT777" s="123">
        <v>0</v>
      </c>
      <c r="AU777" s="123">
        <v>0</v>
      </c>
      <c r="AV777" s="123">
        <v>3</v>
      </c>
      <c r="AW777" s="123">
        <v>0</v>
      </c>
      <c r="AX777" s="123">
        <v>0</v>
      </c>
      <c r="AY777" s="123">
        <v>0</v>
      </c>
      <c r="AZ777" s="123">
        <v>0</v>
      </c>
      <c r="BA777" s="123">
        <v>0</v>
      </c>
      <c r="BB777" s="123">
        <v>0</v>
      </c>
      <c r="BC777" s="123">
        <v>0</v>
      </c>
      <c r="BD777" s="123">
        <v>0</v>
      </c>
      <c r="BE777" s="123">
        <v>3</v>
      </c>
      <c r="BF777" s="123">
        <v>0</v>
      </c>
      <c r="BG777" s="123">
        <v>0</v>
      </c>
      <c r="BH777" s="123">
        <v>0</v>
      </c>
      <c r="BI777" s="49"/>
      <c r="BJ777" s="166"/>
      <c r="BK777" s="166"/>
      <c r="BL777" s="166"/>
      <c r="BM777" s="149">
        <v>0</v>
      </c>
    </row>
    <row r="778" spans="2:65" ht="18" hidden="1" customHeight="1" outlineLevel="3">
      <c r="B778" s="166" t="s">
        <v>1038</v>
      </c>
      <c r="C778" s="166" t="s">
        <v>1142</v>
      </c>
      <c r="D778" s="166" t="s">
        <v>677</v>
      </c>
      <c r="E778" s="167" t="s">
        <v>687</v>
      </c>
      <c r="F778" s="166" t="s">
        <v>1053</v>
      </c>
      <c r="G778" s="49"/>
      <c r="H778" s="55">
        <v>0</v>
      </c>
      <c r="I778" s="55"/>
      <c r="J778" s="50">
        <v>0</v>
      </c>
      <c r="K778" s="49"/>
      <c r="L778" s="152"/>
      <c r="M778" s="55"/>
      <c r="N778" s="49">
        <v>0</v>
      </c>
      <c r="O778" s="50"/>
      <c r="P778" s="50">
        <v>0</v>
      </c>
      <c r="Q778" s="49"/>
      <c r="R778" s="152"/>
      <c r="S778" s="123">
        <v>0</v>
      </c>
      <c r="T778" s="123">
        <v>0</v>
      </c>
      <c r="U778" s="123">
        <v>0</v>
      </c>
      <c r="V778" s="123">
        <v>0</v>
      </c>
      <c r="W778" s="123">
        <v>0</v>
      </c>
      <c r="X778" s="123">
        <v>0</v>
      </c>
      <c r="Y778" s="123">
        <v>0</v>
      </c>
      <c r="Z778" s="123">
        <v>0</v>
      </c>
      <c r="AA778" s="123">
        <v>0</v>
      </c>
      <c r="AB778" s="123">
        <v>0</v>
      </c>
      <c r="AC778" s="123">
        <v>0</v>
      </c>
      <c r="AD778" s="123">
        <v>0</v>
      </c>
      <c r="AE778" s="123">
        <v>0</v>
      </c>
      <c r="AF778" s="123">
        <v>0</v>
      </c>
      <c r="AG778" s="123">
        <v>0</v>
      </c>
      <c r="AH778" s="123">
        <v>0</v>
      </c>
      <c r="AI778" s="123">
        <v>0</v>
      </c>
      <c r="AJ778" s="123">
        <v>0</v>
      </c>
      <c r="AK778" s="123">
        <v>0</v>
      </c>
      <c r="AL778" s="123">
        <v>0</v>
      </c>
      <c r="AM778" s="123">
        <v>0</v>
      </c>
      <c r="AN778" s="123">
        <v>0</v>
      </c>
      <c r="AO778" s="123">
        <v>0</v>
      </c>
      <c r="AP778" s="123">
        <v>0</v>
      </c>
      <c r="AQ778" s="123">
        <v>0</v>
      </c>
      <c r="AR778" s="123">
        <v>0</v>
      </c>
      <c r="AS778" s="123">
        <v>0</v>
      </c>
      <c r="AT778" s="123">
        <v>0</v>
      </c>
      <c r="AU778" s="123">
        <v>0</v>
      </c>
      <c r="AV778" s="123">
        <v>0</v>
      </c>
      <c r="AW778" s="123">
        <v>0</v>
      </c>
      <c r="AX778" s="123">
        <v>0</v>
      </c>
      <c r="AY778" s="123">
        <v>0</v>
      </c>
      <c r="AZ778" s="123">
        <v>0</v>
      </c>
      <c r="BA778" s="123">
        <v>0</v>
      </c>
      <c r="BB778" s="123">
        <v>0</v>
      </c>
      <c r="BC778" s="123">
        <v>0</v>
      </c>
      <c r="BD778" s="123">
        <v>0</v>
      </c>
      <c r="BE778" s="123">
        <v>0</v>
      </c>
      <c r="BF778" s="123">
        <v>0</v>
      </c>
      <c r="BG778" s="123">
        <v>0</v>
      </c>
      <c r="BH778" s="123">
        <v>0</v>
      </c>
      <c r="BI778" s="49"/>
      <c r="BJ778" s="166"/>
      <c r="BK778" s="166"/>
      <c r="BL778" s="166"/>
      <c r="BM778" s="149">
        <v>0</v>
      </c>
    </row>
    <row r="779" spans="2:65" ht="18" hidden="1" customHeight="1" outlineLevel="3">
      <c r="B779" s="166" t="s">
        <v>1038</v>
      </c>
      <c r="C779" s="166" t="s">
        <v>1142</v>
      </c>
      <c r="D779" s="166" t="s">
        <v>404</v>
      </c>
      <c r="E779" s="167" t="s">
        <v>406</v>
      </c>
      <c r="F779" s="166" t="s">
        <v>1054</v>
      </c>
      <c r="G779" s="49"/>
      <c r="H779" s="55">
        <v>0</v>
      </c>
      <c r="I779" s="55"/>
      <c r="J779" s="50">
        <v>0</v>
      </c>
      <c r="K779" s="49"/>
      <c r="L779" s="152"/>
      <c r="M779" s="55"/>
      <c r="N779" s="49">
        <v>0</v>
      </c>
      <c r="O779" s="50"/>
      <c r="P779" s="50">
        <v>0</v>
      </c>
      <c r="Q779" s="49"/>
      <c r="R779" s="152"/>
      <c r="S779" s="123">
        <v>0</v>
      </c>
      <c r="T779" s="123">
        <v>0</v>
      </c>
      <c r="U779" s="123">
        <v>0</v>
      </c>
      <c r="V779" s="123">
        <v>0</v>
      </c>
      <c r="W779" s="123">
        <v>0</v>
      </c>
      <c r="X779" s="123">
        <v>0</v>
      </c>
      <c r="Y779" s="123">
        <v>0</v>
      </c>
      <c r="Z779" s="123">
        <v>0</v>
      </c>
      <c r="AA779" s="123">
        <v>0</v>
      </c>
      <c r="AB779" s="123">
        <v>0</v>
      </c>
      <c r="AC779" s="123">
        <v>0</v>
      </c>
      <c r="AD779" s="123">
        <v>0</v>
      </c>
      <c r="AE779" s="123">
        <v>0</v>
      </c>
      <c r="AF779" s="123">
        <v>0</v>
      </c>
      <c r="AG779" s="123">
        <v>0</v>
      </c>
      <c r="AH779" s="123">
        <v>0</v>
      </c>
      <c r="AI779" s="123">
        <v>0</v>
      </c>
      <c r="AJ779" s="123">
        <v>0</v>
      </c>
      <c r="AK779" s="123">
        <v>0</v>
      </c>
      <c r="AL779" s="123">
        <v>0</v>
      </c>
      <c r="AM779" s="123">
        <v>0</v>
      </c>
      <c r="AN779" s="123">
        <v>0</v>
      </c>
      <c r="AO779" s="123">
        <v>0</v>
      </c>
      <c r="AP779" s="123">
        <v>0</v>
      </c>
      <c r="AQ779" s="123">
        <v>0</v>
      </c>
      <c r="AR779" s="123">
        <v>0</v>
      </c>
      <c r="AS779" s="123">
        <v>0</v>
      </c>
      <c r="AT779" s="123">
        <v>0</v>
      </c>
      <c r="AU779" s="123">
        <v>0</v>
      </c>
      <c r="AV779" s="123">
        <v>0</v>
      </c>
      <c r="AW779" s="123">
        <v>0</v>
      </c>
      <c r="AX779" s="123">
        <v>0</v>
      </c>
      <c r="AY779" s="123">
        <v>0</v>
      </c>
      <c r="AZ779" s="123">
        <v>0</v>
      </c>
      <c r="BA779" s="123">
        <v>0</v>
      </c>
      <c r="BB779" s="123">
        <v>0</v>
      </c>
      <c r="BC779" s="123">
        <v>0</v>
      </c>
      <c r="BD779" s="123">
        <v>0</v>
      </c>
      <c r="BE779" s="123">
        <v>0</v>
      </c>
      <c r="BF779" s="123">
        <v>0</v>
      </c>
      <c r="BG779" s="123">
        <v>0</v>
      </c>
      <c r="BH779" s="123">
        <v>0</v>
      </c>
      <c r="BI779" s="49"/>
      <c r="BJ779" s="166"/>
      <c r="BK779" s="166"/>
      <c r="BL779" s="166"/>
      <c r="BM779" s="149">
        <v>0</v>
      </c>
    </row>
    <row r="780" spans="2:65" ht="18" hidden="1" customHeight="1" outlineLevel="3">
      <c r="B780" s="166" t="s">
        <v>1038</v>
      </c>
      <c r="C780" s="166"/>
      <c r="D780" s="166" t="s">
        <v>1200</v>
      </c>
      <c r="E780" s="167" t="s">
        <v>1200</v>
      </c>
      <c r="F780" s="166"/>
      <c r="G780" s="49"/>
      <c r="H780" s="55">
        <v>0</v>
      </c>
      <c r="I780" s="55"/>
      <c r="J780" s="50">
        <v>0</v>
      </c>
      <c r="K780" s="49"/>
      <c r="L780" s="152"/>
      <c r="M780" s="55"/>
      <c r="N780" s="49">
        <v>0</v>
      </c>
      <c r="O780" s="50"/>
      <c r="P780" s="50">
        <v>0</v>
      </c>
      <c r="Q780" s="49"/>
      <c r="R780" s="152"/>
      <c r="S780" s="123">
        <v>0</v>
      </c>
      <c r="T780" s="123">
        <v>0</v>
      </c>
      <c r="U780" s="123">
        <v>0</v>
      </c>
      <c r="V780" s="123">
        <v>0</v>
      </c>
      <c r="W780" s="123">
        <v>0</v>
      </c>
      <c r="X780" s="123">
        <v>0</v>
      </c>
      <c r="Y780" s="123">
        <v>0</v>
      </c>
      <c r="Z780" s="123">
        <v>0</v>
      </c>
      <c r="AA780" s="123">
        <v>0</v>
      </c>
      <c r="AB780" s="123">
        <v>0</v>
      </c>
      <c r="AC780" s="123">
        <v>0</v>
      </c>
      <c r="AD780" s="123">
        <v>0</v>
      </c>
      <c r="AE780" s="123">
        <v>0</v>
      </c>
      <c r="AF780" s="123">
        <v>0</v>
      </c>
      <c r="AG780" s="123">
        <v>0</v>
      </c>
      <c r="AH780" s="123">
        <v>0</v>
      </c>
      <c r="AI780" s="123">
        <v>0</v>
      </c>
      <c r="AJ780" s="123">
        <v>0</v>
      </c>
      <c r="AK780" s="123">
        <v>0</v>
      </c>
      <c r="AL780" s="123">
        <v>0</v>
      </c>
      <c r="AM780" s="123">
        <v>0</v>
      </c>
      <c r="AN780" s="123">
        <v>0</v>
      </c>
      <c r="AO780" s="123">
        <v>0</v>
      </c>
      <c r="AP780" s="123">
        <v>0</v>
      </c>
      <c r="AQ780" s="123">
        <v>0</v>
      </c>
      <c r="AR780" s="123">
        <v>0</v>
      </c>
      <c r="AS780" s="123">
        <v>0</v>
      </c>
      <c r="AT780" s="123">
        <v>0</v>
      </c>
      <c r="AU780" s="123">
        <v>0</v>
      </c>
      <c r="AV780" s="123">
        <v>0</v>
      </c>
      <c r="AW780" s="123">
        <v>0</v>
      </c>
      <c r="AX780" s="123">
        <v>0</v>
      </c>
      <c r="AY780" s="123">
        <v>0</v>
      </c>
      <c r="AZ780" s="123">
        <v>0</v>
      </c>
      <c r="BA780" s="123">
        <v>0</v>
      </c>
      <c r="BB780" s="123">
        <v>0</v>
      </c>
      <c r="BC780" s="123">
        <v>0</v>
      </c>
      <c r="BD780" s="123">
        <v>0</v>
      </c>
      <c r="BE780" s="123">
        <v>0</v>
      </c>
      <c r="BF780" s="123">
        <v>0</v>
      </c>
      <c r="BG780" s="123">
        <v>0</v>
      </c>
      <c r="BH780" s="123">
        <v>0</v>
      </c>
      <c r="BI780" s="49"/>
      <c r="BJ780" s="166"/>
      <c r="BK780" s="166"/>
      <c r="BL780" s="166"/>
      <c r="BM780" s="149">
        <v>0</v>
      </c>
    </row>
    <row r="781" spans="2:65" ht="18" hidden="1" customHeight="1" outlineLevel="3">
      <c r="B781" s="166" t="s">
        <v>1038</v>
      </c>
      <c r="C781" s="166" t="s">
        <v>1142</v>
      </c>
      <c r="D781" s="166" t="s">
        <v>573</v>
      </c>
      <c r="E781" s="167" t="s">
        <v>1055</v>
      </c>
      <c r="F781" s="166" t="s">
        <v>1056</v>
      </c>
      <c r="G781" s="49"/>
      <c r="H781" s="55">
        <v>0</v>
      </c>
      <c r="I781" s="55"/>
      <c r="J781" s="50">
        <v>0</v>
      </c>
      <c r="K781" s="49"/>
      <c r="L781" s="152"/>
      <c r="M781" s="55"/>
      <c r="N781" s="49">
        <v>0</v>
      </c>
      <c r="O781" s="50"/>
      <c r="P781" s="50">
        <v>0</v>
      </c>
      <c r="Q781" s="49"/>
      <c r="R781" s="152"/>
      <c r="S781" s="123">
        <v>0</v>
      </c>
      <c r="T781" s="123">
        <v>0</v>
      </c>
      <c r="U781" s="123">
        <v>0</v>
      </c>
      <c r="V781" s="123">
        <v>0</v>
      </c>
      <c r="W781" s="123">
        <v>0</v>
      </c>
      <c r="X781" s="123">
        <v>0</v>
      </c>
      <c r="Y781" s="123">
        <v>0</v>
      </c>
      <c r="Z781" s="123">
        <v>0</v>
      </c>
      <c r="AA781" s="123">
        <v>0</v>
      </c>
      <c r="AB781" s="123">
        <v>0</v>
      </c>
      <c r="AC781" s="123">
        <v>0</v>
      </c>
      <c r="AD781" s="123">
        <v>0</v>
      </c>
      <c r="AE781" s="123">
        <v>0</v>
      </c>
      <c r="AF781" s="123">
        <v>0</v>
      </c>
      <c r="AG781" s="123">
        <v>0</v>
      </c>
      <c r="AH781" s="123">
        <v>0</v>
      </c>
      <c r="AI781" s="123">
        <v>0</v>
      </c>
      <c r="AJ781" s="123">
        <v>0</v>
      </c>
      <c r="AK781" s="123">
        <v>0</v>
      </c>
      <c r="AL781" s="123">
        <v>0</v>
      </c>
      <c r="AM781" s="123">
        <v>0</v>
      </c>
      <c r="AN781" s="123">
        <v>0</v>
      </c>
      <c r="AO781" s="123">
        <v>0</v>
      </c>
      <c r="AP781" s="123">
        <v>0</v>
      </c>
      <c r="AQ781" s="123">
        <v>0</v>
      </c>
      <c r="AR781" s="123">
        <v>0</v>
      </c>
      <c r="AS781" s="123">
        <v>0</v>
      </c>
      <c r="AT781" s="123">
        <v>0</v>
      </c>
      <c r="AU781" s="123">
        <v>0</v>
      </c>
      <c r="AV781" s="123">
        <v>0</v>
      </c>
      <c r="AW781" s="123">
        <v>0</v>
      </c>
      <c r="AX781" s="123">
        <v>0</v>
      </c>
      <c r="AY781" s="123">
        <v>0</v>
      </c>
      <c r="AZ781" s="123">
        <v>0</v>
      </c>
      <c r="BA781" s="123">
        <v>0</v>
      </c>
      <c r="BB781" s="123">
        <v>0</v>
      </c>
      <c r="BC781" s="123">
        <v>0</v>
      </c>
      <c r="BD781" s="123">
        <v>0</v>
      </c>
      <c r="BE781" s="123">
        <v>0</v>
      </c>
      <c r="BF781" s="123">
        <v>0</v>
      </c>
      <c r="BG781" s="123">
        <v>0</v>
      </c>
      <c r="BH781" s="123">
        <v>0</v>
      </c>
      <c r="BI781" s="49"/>
      <c r="BJ781" s="166"/>
      <c r="BK781" s="166"/>
      <c r="BL781" s="166"/>
      <c r="BM781" s="149">
        <v>0</v>
      </c>
    </row>
    <row r="782" spans="2:65" ht="18" hidden="1" customHeight="1" outlineLevel="3">
      <c r="B782" s="166" t="s">
        <v>1038</v>
      </c>
      <c r="C782" s="166" t="s">
        <v>1142</v>
      </c>
      <c r="D782" s="166" t="s">
        <v>625</v>
      </c>
      <c r="E782" s="167" t="s">
        <v>1057</v>
      </c>
      <c r="F782" s="166" t="s">
        <v>1058</v>
      </c>
      <c r="G782" s="49"/>
      <c r="H782" s="55">
        <v>0</v>
      </c>
      <c r="I782" s="55"/>
      <c r="J782" s="50">
        <v>0</v>
      </c>
      <c r="K782" s="49"/>
      <c r="L782" s="152"/>
      <c r="M782" s="55"/>
      <c r="N782" s="49">
        <v>0</v>
      </c>
      <c r="O782" s="50"/>
      <c r="P782" s="50">
        <v>0</v>
      </c>
      <c r="Q782" s="49"/>
      <c r="R782" s="152"/>
      <c r="S782" s="123">
        <v>0</v>
      </c>
      <c r="T782" s="123">
        <v>0</v>
      </c>
      <c r="U782" s="123">
        <v>0</v>
      </c>
      <c r="V782" s="123">
        <v>0</v>
      </c>
      <c r="W782" s="123">
        <v>0</v>
      </c>
      <c r="X782" s="123">
        <v>0</v>
      </c>
      <c r="Y782" s="123">
        <v>0</v>
      </c>
      <c r="Z782" s="123">
        <v>0</v>
      </c>
      <c r="AA782" s="123">
        <v>0</v>
      </c>
      <c r="AB782" s="123">
        <v>0</v>
      </c>
      <c r="AC782" s="123">
        <v>0</v>
      </c>
      <c r="AD782" s="123">
        <v>0</v>
      </c>
      <c r="AE782" s="123">
        <v>0</v>
      </c>
      <c r="AF782" s="123">
        <v>0</v>
      </c>
      <c r="AG782" s="123">
        <v>0</v>
      </c>
      <c r="AH782" s="123">
        <v>0</v>
      </c>
      <c r="AI782" s="123">
        <v>0</v>
      </c>
      <c r="AJ782" s="123">
        <v>0</v>
      </c>
      <c r="AK782" s="123">
        <v>0</v>
      </c>
      <c r="AL782" s="123">
        <v>0</v>
      </c>
      <c r="AM782" s="123">
        <v>0</v>
      </c>
      <c r="AN782" s="123">
        <v>0</v>
      </c>
      <c r="AO782" s="123">
        <v>0</v>
      </c>
      <c r="AP782" s="123">
        <v>0</v>
      </c>
      <c r="AQ782" s="123">
        <v>0</v>
      </c>
      <c r="AR782" s="123">
        <v>0</v>
      </c>
      <c r="AS782" s="123">
        <v>0</v>
      </c>
      <c r="AT782" s="123">
        <v>0</v>
      </c>
      <c r="AU782" s="123">
        <v>0</v>
      </c>
      <c r="AV782" s="123">
        <v>0</v>
      </c>
      <c r="AW782" s="123">
        <v>0</v>
      </c>
      <c r="AX782" s="123">
        <v>0</v>
      </c>
      <c r="AY782" s="123">
        <v>0</v>
      </c>
      <c r="AZ782" s="123">
        <v>0</v>
      </c>
      <c r="BA782" s="123">
        <v>0</v>
      </c>
      <c r="BB782" s="123">
        <v>0</v>
      </c>
      <c r="BC782" s="123">
        <v>0</v>
      </c>
      <c r="BD782" s="123">
        <v>0</v>
      </c>
      <c r="BE782" s="123">
        <v>0</v>
      </c>
      <c r="BF782" s="123">
        <v>0</v>
      </c>
      <c r="BG782" s="123">
        <v>0</v>
      </c>
      <c r="BH782" s="123">
        <v>0</v>
      </c>
      <c r="BI782" s="49"/>
      <c r="BJ782" s="166"/>
      <c r="BK782" s="166"/>
      <c r="BL782" s="166"/>
      <c r="BM782" s="149">
        <v>0</v>
      </c>
    </row>
    <row r="783" spans="2:65" ht="18" hidden="1" customHeight="1" outlineLevel="3">
      <c r="B783" s="166" t="s">
        <v>1038</v>
      </c>
      <c r="C783" s="166" t="s">
        <v>618</v>
      </c>
      <c r="D783" s="166" t="s">
        <v>738</v>
      </c>
      <c r="E783" s="167" t="s">
        <v>752</v>
      </c>
      <c r="F783" s="166"/>
      <c r="G783" s="49"/>
      <c r="H783" s="55">
        <v>488</v>
      </c>
      <c r="I783" s="55"/>
      <c r="J783" s="50">
        <v>488</v>
      </c>
      <c r="K783" s="49"/>
      <c r="L783" s="152"/>
      <c r="M783" s="55"/>
      <c r="N783" s="49">
        <v>488</v>
      </c>
      <c r="O783" s="50"/>
      <c r="P783" s="50">
        <v>488</v>
      </c>
      <c r="Q783" s="49"/>
      <c r="R783" s="152"/>
      <c r="S783" s="123">
        <v>0</v>
      </c>
      <c r="T783" s="123">
        <v>0</v>
      </c>
      <c r="U783" s="123">
        <v>0</v>
      </c>
      <c r="V783" s="123">
        <v>220</v>
      </c>
      <c r="W783" s="123">
        <v>0</v>
      </c>
      <c r="X783" s="123">
        <v>3</v>
      </c>
      <c r="Y783" s="123">
        <v>245</v>
      </c>
      <c r="Z783" s="123">
        <v>0</v>
      </c>
      <c r="AA783" s="123">
        <v>0</v>
      </c>
      <c r="AB783" s="123">
        <v>0</v>
      </c>
      <c r="AC783" s="123">
        <v>0</v>
      </c>
      <c r="AD783" s="123">
        <v>0</v>
      </c>
      <c r="AE783" s="123">
        <v>0</v>
      </c>
      <c r="AF783" s="123">
        <v>0</v>
      </c>
      <c r="AG783" s="123">
        <v>0</v>
      </c>
      <c r="AH783" s="123">
        <v>0</v>
      </c>
      <c r="AI783" s="123">
        <v>3</v>
      </c>
      <c r="AJ783" s="123">
        <v>3</v>
      </c>
      <c r="AK783" s="123">
        <v>0</v>
      </c>
      <c r="AL783" s="123">
        <v>0</v>
      </c>
      <c r="AM783" s="123">
        <v>5</v>
      </c>
      <c r="AN783" s="123">
        <v>0</v>
      </c>
      <c r="AO783" s="123">
        <v>0</v>
      </c>
      <c r="AP783" s="123">
        <v>3</v>
      </c>
      <c r="AQ783" s="123">
        <v>0</v>
      </c>
      <c r="AR783" s="123">
        <v>0</v>
      </c>
      <c r="AS783" s="123">
        <v>0</v>
      </c>
      <c r="AT783" s="123">
        <v>0</v>
      </c>
      <c r="AU783" s="123">
        <v>0</v>
      </c>
      <c r="AV783" s="123">
        <v>3</v>
      </c>
      <c r="AW783" s="123">
        <v>0</v>
      </c>
      <c r="AX783" s="123">
        <v>0</v>
      </c>
      <c r="AY783" s="123">
        <v>0</v>
      </c>
      <c r="AZ783" s="123">
        <v>0</v>
      </c>
      <c r="BA783" s="123">
        <v>0</v>
      </c>
      <c r="BB783" s="123">
        <v>0</v>
      </c>
      <c r="BC783" s="123">
        <v>0</v>
      </c>
      <c r="BD783" s="123">
        <v>0</v>
      </c>
      <c r="BE783" s="123">
        <v>3</v>
      </c>
      <c r="BF783" s="123">
        <v>0</v>
      </c>
      <c r="BG783" s="123">
        <v>0</v>
      </c>
      <c r="BH783" s="123">
        <v>0</v>
      </c>
      <c r="BI783" s="49"/>
      <c r="BJ783" s="166"/>
      <c r="BK783" s="166"/>
      <c r="BL783" s="166"/>
      <c r="BM783" s="149">
        <v>0</v>
      </c>
    </row>
    <row r="784" spans="2:65" ht="18" hidden="1" customHeight="1" outlineLevel="3">
      <c r="B784" s="166" t="s">
        <v>1038</v>
      </c>
      <c r="C784" s="166"/>
      <c r="D784" s="166" t="s">
        <v>1201</v>
      </c>
      <c r="E784" s="167" t="s">
        <v>1201</v>
      </c>
      <c r="F784" s="166"/>
      <c r="G784" s="49"/>
      <c r="H784" s="55">
        <v>0</v>
      </c>
      <c r="I784" s="55"/>
      <c r="J784" s="50">
        <v>0</v>
      </c>
      <c r="K784" s="49"/>
      <c r="L784" s="152"/>
      <c r="M784" s="55"/>
      <c r="N784" s="49">
        <v>0</v>
      </c>
      <c r="O784" s="50"/>
      <c r="P784" s="50">
        <v>0</v>
      </c>
      <c r="Q784" s="49"/>
      <c r="R784" s="152"/>
      <c r="S784" s="123">
        <v>0</v>
      </c>
      <c r="T784" s="123">
        <v>0</v>
      </c>
      <c r="U784" s="123">
        <v>0</v>
      </c>
      <c r="V784" s="123">
        <v>0</v>
      </c>
      <c r="W784" s="123">
        <v>0</v>
      </c>
      <c r="X784" s="123">
        <v>0</v>
      </c>
      <c r="Y784" s="123">
        <v>0</v>
      </c>
      <c r="Z784" s="123">
        <v>0</v>
      </c>
      <c r="AA784" s="123">
        <v>0</v>
      </c>
      <c r="AB784" s="123">
        <v>0</v>
      </c>
      <c r="AC784" s="123">
        <v>0</v>
      </c>
      <c r="AD784" s="123">
        <v>0</v>
      </c>
      <c r="AE784" s="123">
        <v>0</v>
      </c>
      <c r="AF784" s="123">
        <v>0</v>
      </c>
      <c r="AG784" s="123">
        <v>0</v>
      </c>
      <c r="AH784" s="123">
        <v>0</v>
      </c>
      <c r="AI784" s="123">
        <v>0</v>
      </c>
      <c r="AJ784" s="123">
        <v>0</v>
      </c>
      <c r="AK784" s="123">
        <v>0</v>
      </c>
      <c r="AL784" s="123">
        <v>0</v>
      </c>
      <c r="AM784" s="123">
        <v>0</v>
      </c>
      <c r="AN784" s="123">
        <v>0</v>
      </c>
      <c r="AO784" s="123">
        <v>0</v>
      </c>
      <c r="AP784" s="123">
        <v>0</v>
      </c>
      <c r="AQ784" s="123">
        <v>0</v>
      </c>
      <c r="AR784" s="123">
        <v>0</v>
      </c>
      <c r="AS784" s="123">
        <v>0</v>
      </c>
      <c r="AT784" s="123">
        <v>0</v>
      </c>
      <c r="AU784" s="123">
        <v>0</v>
      </c>
      <c r="AV784" s="123">
        <v>0</v>
      </c>
      <c r="AW784" s="123">
        <v>0</v>
      </c>
      <c r="AX784" s="123">
        <v>0</v>
      </c>
      <c r="AY784" s="123">
        <v>0</v>
      </c>
      <c r="AZ784" s="123">
        <v>0</v>
      </c>
      <c r="BA784" s="123">
        <v>0</v>
      </c>
      <c r="BB784" s="123">
        <v>0</v>
      </c>
      <c r="BC784" s="123">
        <v>0</v>
      </c>
      <c r="BD784" s="123">
        <v>0</v>
      </c>
      <c r="BE784" s="123">
        <v>0</v>
      </c>
      <c r="BF784" s="123">
        <v>0</v>
      </c>
      <c r="BG784" s="123">
        <v>0</v>
      </c>
      <c r="BH784" s="123">
        <v>0</v>
      </c>
      <c r="BI784" s="49"/>
      <c r="BJ784" s="166"/>
      <c r="BK784" s="166"/>
      <c r="BL784" s="166"/>
      <c r="BM784" s="149">
        <v>0</v>
      </c>
    </row>
    <row r="785" spans="2:65" ht="18" hidden="1" customHeight="1" outlineLevel="3">
      <c r="B785" s="166" t="s">
        <v>1038</v>
      </c>
      <c r="C785" s="166" t="s">
        <v>618</v>
      </c>
      <c r="D785" s="166" t="s">
        <v>1110</v>
      </c>
      <c r="E785" s="167" t="s">
        <v>761</v>
      </c>
      <c r="F785" s="166"/>
      <c r="G785" s="49"/>
      <c r="H785" s="55">
        <v>0</v>
      </c>
      <c r="I785" s="55"/>
      <c r="J785" s="50">
        <v>0</v>
      </c>
      <c r="K785" s="49"/>
      <c r="L785" s="152"/>
      <c r="M785" s="55"/>
      <c r="N785" s="49">
        <v>0</v>
      </c>
      <c r="O785" s="50"/>
      <c r="P785" s="50">
        <v>0</v>
      </c>
      <c r="Q785" s="49"/>
      <c r="R785" s="152"/>
      <c r="S785" s="123">
        <v>0</v>
      </c>
      <c r="T785" s="123">
        <v>0</v>
      </c>
      <c r="U785" s="123">
        <v>0</v>
      </c>
      <c r="V785" s="123">
        <v>0</v>
      </c>
      <c r="W785" s="123">
        <v>0</v>
      </c>
      <c r="X785" s="123">
        <v>0</v>
      </c>
      <c r="Y785" s="123">
        <v>0</v>
      </c>
      <c r="Z785" s="123">
        <v>0</v>
      </c>
      <c r="AA785" s="123">
        <v>0</v>
      </c>
      <c r="AB785" s="123">
        <v>0</v>
      </c>
      <c r="AC785" s="123">
        <v>0</v>
      </c>
      <c r="AD785" s="123">
        <v>0</v>
      </c>
      <c r="AE785" s="123">
        <v>0</v>
      </c>
      <c r="AF785" s="123">
        <v>0</v>
      </c>
      <c r="AG785" s="123">
        <v>0</v>
      </c>
      <c r="AH785" s="123">
        <v>0</v>
      </c>
      <c r="AI785" s="123">
        <v>0</v>
      </c>
      <c r="AJ785" s="123">
        <v>0</v>
      </c>
      <c r="AK785" s="123">
        <v>0</v>
      </c>
      <c r="AL785" s="123">
        <v>0</v>
      </c>
      <c r="AM785" s="123">
        <v>0</v>
      </c>
      <c r="AN785" s="123">
        <v>0</v>
      </c>
      <c r="AO785" s="123">
        <v>0</v>
      </c>
      <c r="AP785" s="123">
        <v>0</v>
      </c>
      <c r="AQ785" s="123">
        <v>0</v>
      </c>
      <c r="AR785" s="123">
        <v>0</v>
      </c>
      <c r="AS785" s="123">
        <v>0</v>
      </c>
      <c r="AT785" s="123">
        <v>0</v>
      </c>
      <c r="AU785" s="123">
        <v>0</v>
      </c>
      <c r="AV785" s="123">
        <v>0</v>
      </c>
      <c r="AW785" s="123">
        <v>0</v>
      </c>
      <c r="AX785" s="123">
        <v>0</v>
      </c>
      <c r="AY785" s="123">
        <v>0</v>
      </c>
      <c r="AZ785" s="123">
        <v>0</v>
      </c>
      <c r="BA785" s="123">
        <v>0</v>
      </c>
      <c r="BB785" s="123">
        <v>0</v>
      </c>
      <c r="BC785" s="123">
        <v>0</v>
      </c>
      <c r="BD785" s="123">
        <v>0</v>
      </c>
      <c r="BE785" s="123">
        <v>0</v>
      </c>
      <c r="BF785" s="123">
        <v>0</v>
      </c>
      <c r="BG785" s="123">
        <v>0</v>
      </c>
      <c r="BH785" s="123">
        <v>0</v>
      </c>
      <c r="BI785" s="49"/>
      <c r="BJ785" s="166"/>
      <c r="BK785" s="166"/>
      <c r="BL785" s="166"/>
      <c r="BM785" s="149">
        <v>0</v>
      </c>
    </row>
    <row r="786" spans="2:65" ht="18" hidden="1" customHeight="1" outlineLevel="3">
      <c r="B786" s="166" t="s">
        <v>1038</v>
      </c>
      <c r="C786" s="166" t="s">
        <v>1142</v>
      </c>
      <c r="D786" s="166" t="s">
        <v>760</v>
      </c>
      <c r="E786" s="167" t="s">
        <v>777</v>
      </c>
      <c r="F786" s="166"/>
      <c r="G786" s="49"/>
      <c r="H786" s="55">
        <v>0</v>
      </c>
      <c r="I786" s="55"/>
      <c r="J786" s="50">
        <v>0</v>
      </c>
      <c r="K786" s="49"/>
      <c r="L786" s="152"/>
      <c r="M786" s="55"/>
      <c r="N786" s="49">
        <v>0</v>
      </c>
      <c r="O786" s="50"/>
      <c r="P786" s="50">
        <v>0</v>
      </c>
      <c r="Q786" s="49"/>
      <c r="R786" s="152"/>
      <c r="S786" s="123">
        <v>0</v>
      </c>
      <c r="T786" s="123">
        <v>0</v>
      </c>
      <c r="U786" s="123">
        <v>0</v>
      </c>
      <c r="V786" s="123">
        <v>0</v>
      </c>
      <c r="W786" s="123">
        <v>0</v>
      </c>
      <c r="X786" s="123">
        <v>0</v>
      </c>
      <c r="Y786" s="123">
        <v>0</v>
      </c>
      <c r="Z786" s="123">
        <v>0</v>
      </c>
      <c r="AA786" s="123">
        <v>0</v>
      </c>
      <c r="AB786" s="123">
        <v>0</v>
      </c>
      <c r="AC786" s="123">
        <v>0</v>
      </c>
      <c r="AD786" s="123">
        <v>0</v>
      </c>
      <c r="AE786" s="123">
        <v>0</v>
      </c>
      <c r="AF786" s="123">
        <v>0</v>
      </c>
      <c r="AG786" s="123">
        <v>0</v>
      </c>
      <c r="AH786" s="123">
        <v>0</v>
      </c>
      <c r="AI786" s="123">
        <v>0</v>
      </c>
      <c r="AJ786" s="123">
        <v>0</v>
      </c>
      <c r="AK786" s="123">
        <v>0</v>
      </c>
      <c r="AL786" s="123">
        <v>0</v>
      </c>
      <c r="AM786" s="123">
        <v>0</v>
      </c>
      <c r="AN786" s="123">
        <v>0</v>
      </c>
      <c r="AO786" s="123">
        <v>0</v>
      </c>
      <c r="AP786" s="123">
        <v>0</v>
      </c>
      <c r="AQ786" s="123">
        <v>0</v>
      </c>
      <c r="AR786" s="123">
        <v>0</v>
      </c>
      <c r="AS786" s="123">
        <v>0</v>
      </c>
      <c r="AT786" s="123">
        <v>0</v>
      </c>
      <c r="AU786" s="123">
        <v>0</v>
      </c>
      <c r="AV786" s="123">
        <v>0</v>
      </c>
      <c r="AW786" s="123">
        <v>0</v>
      </c>
      <c r="AX786" s="123">
        <v>0</v>
      </c>
      <c r="AY786" s="123">
        <v>0</v>
      </c>
      <c r="AZ786" s="123">
        <v>0</v>
      </c>
      <c r="BA786" s="123">
        <v>0</v>
      </c>
      <c r="BB786" s="123">
        <v>0</v>
      </c>
      <c r="BC786" s="123">
        <v>0</v>
      </c>
      <c r="BD786" s="123">
        <v>0</v>
      </c>
      <c r="BE786" s="123">
        <v>0</v>
      </c>
      <c r="BF786" s="123">
        <v>0</v>
      </c>
      <c r="BG786" s="123">
        <v>0</v>
      </c>
      <c r="BH786" s="123">
        <v>0</v>
      </c>
      <c r="BI786" s="49"/>
      <c r="BJ786" s="166"/>
      <c r="BK786" s="166"/>
      <c r="BL786" s="166"/>
      <c r="BM786" s="149">
        <v>0</v>
      </c>
    </row>
    <row r="787" spans="2:65" ht="18" hidden="1" customHeight="1" outlineLevel="3">
      <c r="B787" s="166" t="s">
        <v>1038</v>
      </c>
      <c r="C787" s="166"/>
      <c r="D787" s="166" t="s">
        <v>1202</v>
      </c>
      <c r="E787" s="167" t="s">
        <v>1202</v>
      </c>
      <c r="F787" s="166"/>
      <c r="G787" s="49"/>
      <c r="H787" s="55">
        <v>0</v>
      </c>
      <c r="I787" s="55"/>
      <c r="J787" s="50">
        <v>0</v>
      </c>
      <c r="K787" s="49"/>
      <c r="L787" s="152"/>
      <c r="M787" s="55"/>
      <c r="N787" s="49">
        <v>0</v>
      </c>
      <c r="O787" s="50"/>
      <c r="P787" s="50">
        <v>0</v>
      </c>
      <c r="Q787" s="49"/>
      <c r="R787" s="152"/>
      <c r="S787" s="123">
        <v>0</v>
      </c>
      <c r="T787" s="123">
        <v>0</v>
      </c>
      <c r="U787" s="123">
        <v>0</v>
      </c>
      <c r="V787" s="123">
        <v>0</v>
      </c>
      <c r="W787" s="123">
        <v>0</v>
      </c>
      <c r="X787" s="123">
        <v>0</v>
      </c>
      <c r="Y787" s="123">
        <v>0</v>
      </c>
      <c r="Z787" s="123">
        <v>0</v>
      </c>
      <c r="AA787" s="123">
        <v>0</v>
      </c>
      <c r="AB787" s="123">
        <v>0</v>
      </c>
      <c r="AC787" s="123">
        <v>0</v>
      </c>
      <c r="AD787" s="123">
        <v>0</v>
      </c>
      <c r="AE787" s="123">
        <v>0</v>
      </c>
      <c r="AF787" s="123">
        <v>0</v>
      </c>
      <c r="AG787" s="123">
        <v>0</v>
      </c>
      <c r="AH787" s="123">
        <v>0</v>
      </c>
      <c r="AI787" s="123">
        <v>0</v>
      </c>
      <c r="AJ787" s="123">
        <v>0</v>
      </c>
      <c r="AK787" s="123">
        <v>0</v>
      </c>
      <c r="AL787" s="123">
        <v>0</v>
      </c>
      <c r="AM787" s="123">
        <v>0</v>
      </c>
      <c r="AN787" s="123">
        <v>0</v>
      </c>
      <c r="AO787" s="123">
        <v>0</v>
      </c>
      <c r="AP787" s="123">
        <v>0</v>
      </c>
      <c r="AQ787" s="123">
        <v>0</v>
      </c>
      <c r="AR787" s="123">
        <v>0</v>
      </c>
      <c r="AS787" s="123">
        <v>0</v>
      </c>
      <c r="AT787" s="123">
        <v>0</v>
      </c>
      <c r="AU787" s="123">
        <v>0</v>
      </c>
      <c r="AV787" s="123">
        <v>0</v>
      </c>
      <c r="AW787" s="123">
        <v>0</v>
      </c>
      <c r="AX787" s="123">
        <v>0</v>
      </c>
      <c r="AY787" s="123">
        <v>0</v>
      </c>
      <c r="AZ787" s="123">
        <v>0</v>
      </c>
      <c r="BA787" s="123">
        <v>0</v>
      </c>
      <c r="BB787" s="123">
        <v>0</v>
      </c>
      <c r="BC787" s="123">
        <v>0</v>
      </c>
      <c r="BD787" s="123">
        <v>0</v>
      </c>
      <c r="BE787" s="123">
        <v>0</v>
      </c>
      <c r="BF787" s="123">
        <v>0</v>
      </c>
      <c r="BG787" s="123">
        <v>0</v>
      </c>
      <c r="BH787" s="123">
        <v>0</v>
      </c>
      <c r="BI787" s="49"/>
      <c r="BJ787" s="166"/>
      <c r="BK787" s="166"/>
      <c r="BL787" s="166"/>
      <c r="BM787" s="149">
        <v>0</v>
      </c>
    </row>
    <row r="788" spans="2:65" ht="18" hidden="1" customHeight="1" outlineLevel="3">
      <c r="B788" s="166" t="s">
        <v>1038</v>
      </c>
      <c r="C788" s="166" t="s">
        <v>618</v>
      </c>
      <c r="D788" s="166" t="s">
        <v>1059</v>
      </c>
      <c r="E788" s="167" t="s">
        <v>1060</v>
      </c>
      <c r="F788" s="166"/>
      <c r="G788" s="49"/>
      <c r="H788" s="55">
        <v>0</v>
      </c>
      <c r="I788" s="55"/>
      <c r="J788" s="50">
        <v>0</v>
      </c>
      <c r="K788" s="49"/>
      <c r="L788" s="152"/>
      <c r="M788" s="55"/>
      <c r="N788" s="49">
        <v>0</v>
      </c>
      <c r="O788" s="50"/>
      <c r="P788" s="50">
        <v>0</v>
      </c>
      <c r="Q788" s="49"/>
      <c r="R788" s="152"/>
      <c r="S788" s="123">
        <v>0</v>
      </c>
      <c r="T788" s="123">
        <v>0</v>
      </c>
      <c r="U788" s="123">
        <v>0</v>
      </c>
      <c r="V788" s="123">
        <v>0</v>
      </c>
      <c r="W788" s="123">
        <v>0</v>
      </c>
      <c r="X788" s="123">
        <v>0</v>
      </c>
      <c r="Y788" s="123">
        <v>0</v>
      </c>
      <c r="Z788" s="123">
        <v>0</v>
      </c>
      <c r="AA788" s="123">
        <v>0</v>
      </c>
      <c r="AB788" s="123">
        <v>0</v>
      </c>
      <c r="AC788" s="123">
        <v>0</v>
      </c>
      <c r="AD788" s="123">
        <v>0</v>
      </c>
      <c r="AE788" s="123">
        <v>0</v>
      </c>
      <c r="AF788" s="123">
        <v>0</v>
      </c>
      <c r="AG788" s="123">
        <v>0</v>
      </c>
      <c r="AH788" s="123">
        <v>0</v>
      </c>
      <c r="AI788" s="123">
        <v>0</v>
      </c>
      <c r="AJ788" s="123">
        <v>0</v>
      </c>
      <c r="AK788" s="123">
        <v>0</v>
      </c>
      <c r="AL788" s="123">
        <v>0</v>
      </c>
      <c r="AM788" s="123">
        <v>0</v>
      </c>
      <c r="AN788" s="123">
        <v>0</v>
      </c>
      <c r="AO788" s="123">
        <v>0</v>
      </c>
      <c r="AP788" s="123">
        <v>0</v>
      </c>
      <c r="AQ788" s="123">
        <v>0</v>
      </c>
      <c r="AR788" s="123">
        <v>0</v>
      </c>
      <c r="AS788" s="123">
        <v>0</v>
      </c>
      <c r="AT788" s="123">
        <v>0</v>
      </c>
      <c r="AU788" s="123">
        <v>0</v>
      </c>
      <c r="AV788" s="123">
        <v>0</v>
      </c>
      <c r="AW788" s="123">
        <v>0</v>
      </c>
      <c r="AX788" s="123">
        <v>0</v>
      </c>
      <c r="AY788" s="123">
        <v>0</v>
      </c>
      <c r="AZ788" s="123">
        <v>0</v>
      </c>
      <c r="BA788" s="123">
        <v>0</v>
      </c>
      <c r="BB788" s="123">
        <v>0</v>
      </c>
      <c r="BC788" s="123">
        <v>0</v>
      </c>
      <c r="BD788" s="123">
        <v>0</v>
      </c>
      <c r="BE788" s="123">
        <v>0</v>
      </c>
      <c r="BF788" s="123">
        <v>0</v>
      </c>
      <c r="BG788" s="123">
        <v>0</v>
      </c>
      <c r="BH788" s="123">
        <v>0</v>
      </c>
      <c r="BI788" s="49"/>
      <c r="BJ788" s="166"/>
      <c r="BK788" s="166"/>
      <c r="BL788" s="166"/>
      <c r="BM788" s="149">
        <v>0</v>
      </c>
    </row>
    <row r="789" spans="2:65" ht="18" hidden="1" customHeight="1" outlineLevel="3">
      <c r="B789" s="166" t="s">
        <v>1038</v>
      </c>
      <c r="C789" s="166"/>
      <c r="D789" s="166" t="s">
        <v>1203</v>
      </c>
      <c r="E789" s="167" t="s">
        <v>1203</v>
      </c>
      <c r="F789" s="166"/>
      <c r="G789" s="49"/>
      <c r="H789" s="55">
        <v>0</v>
      </c>
      <c r="I789" s="55"/>
      <c r="J789" s="50">
        <v>0</v>
      </c>
      <c r="K789" s="49"/>
      <c r="L789" s="152"/>
      <c r="M789" s="55"/>
      <c r="N789" s="49">
        <v>0</v>
      </c>
      <c r="O789" s="50"/>
      <c r="P789" s="50">
        <v>0</v>
      </c>
      <c r="Q789" s="49"/>
      <c r="R789" s="152"/>
      <c r="S789" s="123">
        <v>0</v>
      </c>
      <c r="T789" s="123">
        <v>0</v>
      </c>
      <c r="U789" s="123">
        <v>0</v>
      </c>
      <c r="V789" s="123">
        <v>0</v>
      </c>
      <c r="W789" s="123">
        <v>0</v>
      </c>
      <c r="X789" s="123">
        <v>0</v>
      </c>
      <c r="Y789" s="123">
        <v>0</v>
      </c>
      <c r="Z789" s="123">
        <v>0</v>
      </c>
      <c r="AA789" s="123">
        <v>0</v>
      </c>
      <c r="AB789" s="123">
        <v>0</v>
      </c>
      <c r="AC789" s="123">
        <v>0</v>
      </c>
      <c r="AD789" s="123">
        <v>0</v>
      </c>
      <c r="AE789" s="123">
        <v>0</v>
      </c>
      <c r="AF789" s="123">
        <v>0</v>
      </c>
      <c r="AG789" s="123">
        <v>0</v>
      </c>
      <c r="AH789" s="123">
        <v>0</v>
      </c>
      <c r="AI789" s="123">
        <v>0</v>
      </c>
      <c r="AJ789" s="123">
        <v>0</v>
      </c>
      <c r="AK789" s="123">
        <v>0</v>
      </c>
      <c r="AL789" s="123">
        <v>0</v>
      </c>
      <c r="AM789" s="123">
        <v>0</v>
      </c>
      <c r="AN789" s="123">
        <v>0</v>
      </c>
      <c r="AO789" s="123">
        <v>0</v>
      </c>
      <c r="AP789" s="123">
        <v>0</v>
      </c>
      <c r="AQ789" s="123">
        <v>0</v>
      </c>
      <c r="AR789" s="123">
        <v>0</v>
      </c>
      <c r="AS789" s="123">
        <v>0</v>
      </c>
      <c r="AT789" s="123">
        <v>0</v>
      </c>
      <c r="AU789" s="123">
        <v>0</v>
      </c>
      <c r="AV789" s="123">
        <v>0</v>
      </c>
      <c r="AW789" s="123">
        <v>0</v>
      </c>
      <c r="AX789" s="123">
        <v>0</v>
      </c>
      <c r="AY789" s="123">
        <v>0</v>
      </c>
      <c r="AZ789" s="123">
        <v>0</v>
      </c>
      <c r="BA789" s="123">
        <v>0</v>
      </c>
      <c r="BB789" s="123">
        <v>0</v>
      </c>
      <c r="BC789" s="123">
        <v>0</v>
      </c>
      <c r="BD789" s="123">
        <v>0</v>
      </c>
      <c r="BE789" s="123">
        <v>0</v>
      </c>
      <c r="BF789" s="123">
        <v>0</v>
      </c>
      <c r="BG789" s="123">
        <v>0</v>
      </c>
      <c r="BH789" s="123">
        <v>0</v>
      </c>
      <c r="BI789" s="49"/>
      <c r="BJ789" s="166"/>
      <c r="BK789" s="166"/>
      <c r="BL789" s="166"/>
      <c r="BM789" s="149">
        <v>0</v>
      </c>
    </row>
    <row r="790" spans="2:65" ht="18" hidden="1" customHeight="1" outlineLevel="3">
      <c r="B790" s="166" t="s">
        <v>1038</v>
      </c>
      <c r="C790" s="166" t="s">
        <v>1142</v>
      </c>
      <c r="D790" s="166" t="s">
        <v>1204</v>
      </c>
      <c r="E790" s="167" t="s">
        <v>1205</v>
      </c>
      <c r="F790" s="166"/>
      <c r="G790" s="49"/>
      <c r="H790" s="55">
        <v>360</v>
      </c>
      <c r="I790" s="55"/>
      <c r="J790" s="50">
        <v>360</v>
      </c>
      <c r="K790" s="49"/>
      <c r="L790" s="152"/>
      <c r="M790" s="55"/>
      <c r="N790" s="49">
        <v>360</v>
      </c>
      <c r="O790" s="50"/>
      <c r="P790" s="50">
        <v>360</v>
      </c>
      <c r="Q790" s="49"/>
      <c r="R790" s="152"/>
      <c r="S790" s="123">
        <v>0</v>
      </c>
      <c r="T790" s="123">
        <v>0</v>
      </c>
      <c r="U790" s="123">
        <v>0</v>
      </c>
      <c r="V790" s="123">
        <v>230</v>
      </c>
      <c r="W790" s="123">
        <v>0</v>
      </c>
      <c r="X790" s="123">
        <v>0</v>
      </c>
      <c r="Y790" s="123">
        <v>100</v>
      </c>
      <c r="Z790" s="123">
        <v>0</v>
      </c>
      <c r="AA790" s="123">
        <v>0</v>
      </c>
      <c r="AB790" s="123">
        <v>0</v>
      </c>
      <c r="AC790" s="123">
        <v>0</v>
      </c>
      <c r="AD790" s="123">
        <v>0</v>
      </c>
      <c r="AE790" s="123">
        <v>0</v>
      </c>
      <c r="AF790" s="123">
        <v>0</v>
      </c>
      <c r="AG790" s="123">
        <v>0</v>
      </c>
      <c r="AH790" s="123">
        <v>0</v>
      </c>
      <c r="AI790" s="123">
        <v>5</v>
      </c>
      <c r="AJ790" s="123">
        <v>5</v>
      </c>
      <c r="AK790" s="123">
        <v>0</v>
      </c>
      <c r="AL790" s="123">
        <v>0</v>
      </c>
      <c r="AM790" s="123">
        <v>5</v>
      </c>
      <c r="AN790" s="123">
        <v>0</v>
      </c>
      <c r="AO790" s="123">
        <v>0</v>
      </c>
      <c r="AP790" s="123">
        <v>5</v>
      </c>
      <c r="AQ790" s="123">
        <v>0</v>
      </c>
      <c r="AR790" s="123">
        <v>0</v>
      </c>
      <c r="AS790" s="123">
        <v>0</v>
      </c>
      <c r="AT790" s="123">
        <v>0</v>
      </c>
      <c r="AU790" s="123">
        <v>0</v>
      </c>
      <c r="AV790" s="123">
        <v>5</v>
      </c>
      <c r="AW790" s="123">
        <v>0</v>
      </c>
      <c r="AX790" s="123">
        <v>0</v>
      </c>
      <c r="AY790" s="123">
        <v>0</v>
      </c>
      <c r="AZ790" s="123">
        <v>0</v>
      </c>
      <c r="BA790" s="123">
        <v>0</v>
      </c>
      <c r="BB790" s="123">
        <v>0</v>
      </c>
      <c r="BC790" s="123">
        <v>0</v>
      </c>
      <c r="BD790" s="123">
        <v>0</v>
      </c>
      <c r="BE790" s="123">
        <v>5</v>
      </c>
      <c r="BF790" s="123">
        <v>0</v>
      </c>
      <c r="BG790" s="123">
        <v>0</v>
      </c>
      <c r="BH790" s="123">
        <v>0</v>
      </c>
      <c r="BI790" s="49"/>
      <c r="BJ790" s="166"/>
      <c r="BK790" s="166"/>
      <c r="BL790" s="166"/>
      <c r="BM790" s="149">
        <v>0</v>
      </c>
    </row>
    <row r="791" spans="2:65" ht="18" hidden="1" customHeight="1" outlineLevel="3">
      <c r="B791" s="166" t="s">
        <v>1038</v>
      </c>
      <c r="C791" s="166" t="s">
        <v>352</v>
      </c>
      <c r="D791" s="166" t="s">
        <v>1143</v>
      </c>
      <c r="E791" s="167" t="s">
        <v>1144</v>
      </c>
      <c r="F791" s="166"/>
      <c r="G791" s="49"/>
      <c r="H791" s="55">
        <v>0</v>
      </c>
      <c r="I791" s="55"/>
      <c r="J791" s="50">
        <v>0</v>
      </c>
      <c r="K791" s="49"/>
      <c r="L791" s="152"/>
      <c r="M791" s="55"/>
      <c r="N791" s="49">
        <v>0</v>
      </c>
      <c r="O791" s="50"/>
      <c r="P791" s="50">
        <v>0</v>
      </c>
      <c r="Q791" s="49"/>
      <c r="R791" s="152"/>
      <c r="S791" s="123">
        <v>0</v>
      </c>
      <c r="T791" s="123">
        <v>0</v>
      </c>
      <c r="U791" s="123">
        <v>0</v>
      </c>
      <c r="V791" s="123">
        <v>0</v>
      </c>
      <c r="W791" s="123">
        <v>0</v>
      </c>
      <c r="X791" s="123">
        <v>0</v>
      </c>
      <c r="Y791" s="123">
        <v>0</v>
      </c>
      <c r="Z791" s="123">
        <v>0</v>
      </c>
      <c r="AA791" s="123">
        <v>0</v>
      </c>
      <c r="AB791" s="123">
        <v>0</v>
      </c>
      <c r="AC791" s="123">
        <v>0</v>
      </c>
      <c r="AD791" s="123">
        <v>0</v>
      </c>
      <c r="AE791" s="123">
        <v>0</v>
      </c>
      <c r="AF791" s="123">
        <v>0</v>
      </c>
      <c r="AG791" s="123">
        <v>0</v>
      </c>
      <c r="AH791" s="123">
        <v>0</v>
      </c>
      <c r="AI791" s="123">
        <v>0</v>
      </c>
      <c r="AJ791" s="123">
        <v>0</v>
      </c>
      <c r="AK791" s="123">
        <v>0</v>
      </c>
      <c r="AL791" s="123">
        <v>0</v>
      </c>
      <c r="AM791" s="123">
        <v>0</v>
      </c>
      <c r="AN791" s="123">
        <v>0</v>
      </c>
      <c r="AO791" s="123">
        <v>0</v>
      </c>
      <c r="AP791" s="123">
        <v>0</v>
      </c>
      <c r="AQ791" s="123">
        <v>0</v>
      </c>
      <c r="AR791" s="123">
        <v>0</v>
      </c>
      <c r="AS791" s="123">
        <v>0</v>
      </c>
      <c r="AT791" s="123">
        <v>0</v>
      </c>
      <c r="AU791" s="123">
        <v>0</v>
      </c>
      <c r="AV791" s="123">
        <v>0</v>
      </c>
      <c r="AW791" s="123">
        <v>0</v>
      </c>
      <c r="AX791" s="123">
        <v>0</v>
      </c>
      <c r="AY791" s="123">
        <v>0</v>
      </c>
      <c r="AZ791" s="123">
        <v>0</v>
      </c>
      <c r="BA791" s="123">
        <v>0</v>
      </c>
      <c r="BB791" s="123">
        <v>0</v>
      </c>
      <c r="BC791" s="123">
        <v>0</v>
      </c>
      <c r="BD791" s="123">
        <v>0</v>
      </c>
      <c r="BE791" s="123">
        <v>0</v>
      </c>
      <c r="BF791" s="123">
        <v>0</v>
      </c>
      <c r="BG791" s="123">
        <v>0</v>
      </c>
      <c r="BH791" s="123">
        <v>0</v>
      </c>
      <c r="BI791" s="49"/>
      <c r="BJ791" s="166"/>
      <c r="BK791" s="166"/>
      <c r="BL791" s="166"/>
      <c r="BM791" s="149">
        <v>0</v>
      </c>
    </row>
    <row r="792" spans="2:65" ht="18" hidden="1" customHeight="1" outlineLevel="3">
      <c r="B792" s="166" t="s">
        <v>1038</v>
      </c>
      <c r="C792" s="166" t="s">
        <v>618</v>
      </c>
      <c r="D792" s="166" t="s">
        <v>1161</v>
      </c>
      <c r="E792" s="167" t="s">
        <v>1162</v>
      </c>
      <c r="F792" s="166"/>
      <c r="G792" s="49"/>
      <c r="H792" s="55">
        <v>128</v>
      </c>
      <c r="I792" s="55"/>
      <c r="J792" s="50">
        <v>128</v>
      </c>
      <c r="K792" s="49"/>
      <c r="L792" s="152"/>
      <c r="M792" s="55"/>
      <c r="N792" s="49">
        <v>128</v>
      </c>
      <c r="O792" s="50"/>
      <c r="P792" s="50">
        <v>128</v>
      </c>
      <c r="Q792" s="49"/>
      <c r="R792" s="152"/>
      <c r="S792" s="123">
        <v>0</v>
      </c>
      <c r="T792" s="123">
        <v>0</v>
      </c>
      <c r="U792" s="123">
        <v>0</v>
      </c>
      <c r="V792" s="123">
        <v>70</v>
      </c>
      <c r="W792" s="123">
        <v>0</v>
      </c>
      <c r="X792" s="123">
        <v>3</v>
      </c>
      <c r="Y792" s="123">
        <v>35</v>
      </c>
      <c r="Z792" s="123">
        <v>0</v>
      </c>
      <c r="AA792" s="123">
        <v>0</v>
      </c>
      <c r="AB792" s="123">
        <v>0</v>
      </c>
      <c r="AC792" s="123">
        <v>0</v>
      </c>
      <c r="AD792" s="123">
        <v>0</v>
      </c>
      <c r="AE792" s="123">
        <v>0</v>
      </c>
      <c r="AF792" s="123">
        <v>0</v>
      </c>
      <c r="AG792" s="123">
        <v>0</v>
      </c>
      <c r="AH792" s="123">
        <v>0</v>
      </c>
      <c r="AI792" s="123">
        <v>3</v>
      </c>
      <c r="AJ792" s="123">
        <v>3</v>
      </c>
      <c r="AK792" s="123">
        <v>0</v>
      </c>
      <c r="AL792" s="123">
        <v>0</v>
      </c>
      <c r="AM792" s="123">
        <v>5</v>
      </c>
      <c r="AN792" s="123">
        <v>0</v>
      </c>
      <c r="AO792" s="123">
        <v>0</v>
      </c>
      <c r="AP792" s="123">
        <v>3</v>
      </c>
      <c r="AQ792" s="123">
        <v>0</v>
      </c>
      <c r="AR792" s="123">
        <v>0</v>
      </c>
      <c r="AS792" s="123">
        <v>0</v>
      </c>
      <c r="AT792" s="123">
        <v>0</v>
      </c>
      <c r="AU792" s="123">
        <v>0</v>
      </c>
      <c r="AV792" s="123">
        <v>3</v>
      </c>
      <c r="AW792" s="123">
        <v>0</v>
      </c>
      <c r="AX792" s="123">
        <v>0</v>
      </c>
      <c r="AY792" s="123">
        <v>0</v>
      </c>
      <c r="AZ792" s="123">
        <v>0</v>
      </c>
      <c r="BA792" s="123">
        <v>0</v>
      </c>
      <c r="BB792" s="123">
        <v>0</v>
      </c>
      <c r="BC792" s="123">
        <v>0</v>
      </c>
      <c r="BD792" s="123">
        <v>0</v>
      </c>
      <c r="BE792" s="123">
        <v>3</v>
      </c>
      <c r="BF792" s="123">
        <v>0</v>
      </c>
      <c r="BG792" s="123">
        <v>0</v>
      </c>
      <c r="BH792" s="123">
        <v>0</v>
      </c>
      <c r="BI792" s="49"/>
      <c r="BJ792" s="166"/>
      <c r="BK792" s="166"/>
      <c r="BL792" s="166"/>
      <c r="BM792" s="149">
        <v>0</v>
      </c>
    </row>
    <row r="793" spans="2:65" ht="18" hidden="1" customHeight="1" outlineLevel="3">
      <c r="B793" s="166" t="s">
        <v>1038</v>
      </c>
      <c r="C793" s="166" t="s">
        <v>618</v>
      </c>
      <c r="D793" s="166" t="s">
        <v>1189</v>
      </c>
      <c r="E793" s="167" t="s">
        <v>1190</v>
      </c>
      <c r="F793" s="166"/>
      <c r="G793" s="49"/>
      <c r="H793" s="55">
        <v>0</v>
      </c>
      <c r="I793" s="55"/>
      <c r="J793" s="50">
        <v>0</v>
      </c>
      <c r="K793" s="49"/>
      <c r="L793" s="152"/>
      <c r="M793" s="55"/>
      <c r="N793" s="49">
        <v>0</v>
      </c>
      <c r="O793" s="50"/>
      <c r="P793" s="50">
        <v>0</v>
      </c>
      <c r="Q793" s="49"/>
      <c r="R793" s="152"/>
      <c r="S793" s="123">
        <v>0</v>
      </c>
      <c r="T793" s="123">
        <v>0</v>
      </c>
      <c r="U793" s="123">
        <v>0</v>
      </c>
      <c r="V793" s="123">
        <v>0</v>
      </c>
      <c r="W793" s="123">
        <v>0</v>
      </c>
      <c r="X793" s="123">
        <v>0</v>
      </c>
      <c r="Y793" s="123">
        <v>0</v>
      </c>
      <c r="Z793" s="123">
        <v>0</v>
      </c>
      <c r="AA793" s="123">
        <v>0</v>
      </c>
      <c r="AB793" s="123">
        <v>0</v>
      </c>
      <c r="AC793" s="123">
        <v>0</v>
      </c>
      <c r="AD793" s="123">
        <v>0</v>
      </c>
      <c r="AE793" s="123">
        <v>0</v>
      </c>
      <c r="AF793" s="123">
        <v>0</v>
      </c>
      <c r="AG793" s="123">
        <v>0</v>
      </c>
      <c r="AH793" s="123">
        <v>0</v>
      </c>
      <c r="AI793" s="123">
        <v>0</v>
      </c>
      <c r="AJ793" s="123">
        <v>0</v>
      </c>
      <c r="AK793" s="123">
        <v>0</v>
      </c>
      <c r="AL793" s="123">
        <v>0</v>
      </c>
      <c r="AM793" s="123">
        <v>0</v>
      </c>
      <c r="AN793" s="123">
        <v>0</v>
      </c>
      <c r="AO793" s="123">
        <v>0</v>
      </c>
      <c r="AP793" s="123">
        <v>0</v>
      </c>
      <c r="AQ793" s="123">
        <v>0</v>
      </c>
      <c r="AR793" s="123">
        <v>0</v>
      </c>
      <c r="AS793" s="123">
        <v>0</v>
      </c>
      <c r="AT793" s="123">
        <v>0</v>
      </c>
      <c r="AU793" s="123">
        <v>0</v>
      </c>
      <c r="AV793" s="123">
        <v>0</v>
      </c>
      <c r="AW793" s="123">
        <v>0</v>
      </c>
      <c r="AX793" s="123">
        <v>0</v>
      </c>
      <c r="AY793" s="123">
        <v>0</v>
      </c>
      <c r="AZ793" s="123">
        <v>0</v>
      </c>
      <c r="BA793" s="123">
        <v>0</v>
      </c>
      <c r="BB793" s="123">
        <v>0</v>
      </c>
      <c r="BC793" s="123">
        <v>0</v>
      </c>
      <c r="BD793" s="123">
        <v>0</v>
      </c>
      <c r="BE793" s="123">
        <v>0</v>
      </c>
      <c r="BF793" s="123">
        <v>0</v>
      </c>
      <c r="BG793" s="123">
        <v>0</v>
      </c>
      <c r="BH793" s="123">
        <v>0</v>
      </c>
      <c r="BI793" s="49"/>
      <c r="BJ793" s="166"/>
      <c r="BK793" s="166"/>
      <c r="BL793" s="166"/>
      <c r="BM793" s="149">
        <v>0</v>
      </c>
    </row>
    <row r="794" spans="2:65" ht="18" hidden="1" customHeight="1" outlineLevel="3">
      <c r="B794" s="166" t="s">
        <v>1038</v>
      </c>
      <c r="C794" s="166"/>
      <c r="D794" s="166" t="s">
        <v>1246</v>
      </c>
      <c r="E794" s="167" t="s">
        <v>1247</v>
      </c>
      <c r="F794" s="166"/>
      <c r="G794" s="49"/>
      <c r="H794" s="55">
        <v>280</v>
      </c>
      <c r="I794" s="55"/>
      <c r="J794" s="50">
        <v>280</v>
      </c>
      <c r="K794" s="49"/>
      <c r="L794" s="152"/>
      <c r="M794" s="55"/>
      <c r="N794" s="49">
        <v>280</v>
      </c>
      <c r="O794" s="50"/>
      <c r="P794" s="50">
        <v>280</v>
      </c>
      <c r="Q794" s="49"/>
      <c r="R794" s="152"/>
      <c r="S794" s="123">
        <v>0</v>
      </c>
      <c r="T794" s="123">
        <v>0</v>
      </c>
      <c r="U794" s="123">
        <v>0</v>
      </c>
      <c r="V794" s="123">
        <v>150</v>
      </c>
      <c r="W794" s="123">
        <v>0</v>
      </c>
      <c r="X794" s="123">
        <v>0</v>
      </c>
      <c r="Y794" s="123">
        <v>100</v>
      </c>
      <c r="Z794" s="123">
        <v>0</v>
      </c>
      <c r="AA794" s="123">
        <v>0</v>
      </c>
      <c r="AB794" s="123">
        <v>0</v>
      </c>
      <c r="AC794" s="123">
        <v>0</v>
      </c>
      <c r="AD794" s="123">
        <v>0</v>
      </c>
      <c r="AE794" s="123">
        <v>0</v>
      </c>
      <c r="AF794" s="123">
        <v>0</v>
      </c>
      <c r="AG794" s="123">
        <v>0</v>
      </c>
      <c r="AH794" s="123">
        <v>0</v>
      </c>
      <c r="AI794" s="123">
        <v>5</v>
      </c>
      <c r="AJ794" s="123">
        <v>5</v>
      </c>
      <c r="AK794" s="123">
        <v>0</v>
      </c>
      <c r="AL794" s="123">
        <v>0</v>
      </c>
      <c r="AM794" s="123">
        <v>5</v>
      </c>
      <c r="AN794" s="123">
        <v>0</v>
      </c>
      <c r="AO794" s="123">
        <v>0</v>
      </c>
      <c r="AP794" s="123">
        <v>5</v>
      </c>
      <c r="AQ794" s="123">
        <v>0</v>
      </c>
      <c r="AR794" s="123">
        <v>0</v>
      </c>
      <c r="AS794" s="123">
        <v>0</v>
      </c>
      <c r="AT794" s="123">
        <v>0</v>
      </c>
      <c r="AU794" s="123">
        <v>0</v>
      </c>
      <c r="AV794" s="123">
        <v>5</v>
      </c>
      <c r="AW794" s="123">
        <v>0</v>
      </c>
      <c r="AX794" s="123">
        <v>0</v>
      </c>
      <c r="AY794" s="123">
        <v>0</v>
      </c>
      <c r="AZ794" s="123">
        <v>0</v>
      </c>
      <c r="BA794" s="123">
        <v>0</v>
      </c>
      <c r="BB794" s="123">
        <v>0</v>
      </c>
      <c r="BC794" s="123">
        <v>0</v>
      </c>
      <c r="BD794" s="123">
        <v>0</v>
      </c>
      <c r="BE794" s="123">
        <v>5</v>
      </c>
      <c r="BF794" s="123">
        <v>0</v>
      </c>
      <c r="BG794" s="123">
        <v>0</v>
      </c>
      <c r="BH794" s="123">
        <v>0</v>
      </c>
      <c r="BI794" s="49"/>
      <c r="BJ794" s="166"/>
      <c r="BK794" s="166"/>
      <c r="BL794" s="166"/>
      <c r="BM794" s="149">
        <v>0</v>
      </c>
    </row>
    <row r="795" spans="2:65" ht="18" hidden="1" customHeight="1" outlineLevel="3">
      <c r="B795" s="166" t="s">
        <v>1038</v>
      </c>
      <c r="C795" s="166"/>
      <c r="D795" s="166" t="s">
        <v>1248</v>
      </c>
      <c r="E795" s="167" t="s">
        <v>1249</v>
      </c>
      <c r="F795" s="166"/>
      <c r="G795" s="49"/>
      <c r="H795" s="55">
        <v>0</v>
      </c>
      <c r="I795" s="55"/>
      <c r="J795" s="50">
        <v>0</v>
      </c>
      <c r="K795" s="49"/>
      <c r="L795" s="152"/>
      <c r="M795" s="55"/>
      <c r="N795" s="49">
        <v>0</v>
      </c>
      <c r="O795" s="50"/>
      <c r="P795" s="50">
        <v>0</v>
      </c>
      <c r="Q795" s="49"/>
      <c r="R795" s="152"/>
      <c r="S795" s="123">
        <v>0</v>
      </c>
      <c r="T795" s="123">
        <v>0</v>
      </c>
      <c r="U795" s="123">
        <v>0</v>
      </c>
      <c r="V795" s="123">
        <v>0</v>
      </c>
      <c r="W795" s="123">
        <v>0</v>
      </c>
      <c r="X795" s="123">
        <v>0</v>
      </c>
      <c r="Y795" s="123">
        <v>0</v>
      </c>
      <c r="Z795" s="123">
        <v>0</v>
      </c>
      <c r="AA795" s="123">
        <v>0</v>
      </c>
      <c r="AB795" s="123">
        <v>0</v>
      </c>
      <c r="AC795" s="123">
        <v>0</v>
      </c>
      <c r="AD795" s="123">
        <v>0</v>
      </c>
      <c r="AE795" s="123">
        <v>0</v>
      </c>
      <c r="AF795" s="123">
        <v>0</v>
      </c>
      <c r="AG795" s="123">
        <v>0</v>
      </c>
      <c r="AH795" s="123">
        <v>0</v>
      </c>
      <c r="AI795" s="123">
        <v>0</v>
      </c>
      <c r="AJ795" s="123">
        <v>0</v>
      </c>
      <c r="AK795" s="123">
        <v>0</v>
      </c>
      <c r="AL795" s="123">
        <v>0</v>
      </c>
      <c r="AM795" s="123">
        <v>0</v>
      </c>
      <c r="AN795" s="123">
        <v>0</v>
      </c>
      <c r="AO795" s="123">
        <v>0</v>
      </c>
      <c r="AP795" s="123">
        <v>0</v>
      </c>
      <c r="AQ795" s="123">
        <v>0</v>
      </c>
      <c r="AR795" s="123">
        <v>0</v>
      </c>
      <c r="AS795" s="123">
        <v>0</v>
      </c>
      <c r="AT795" s="123">
        <v>0</v>
      </c>
      <c r="AU795" s="123">
        <v>0</v>
      </c>
      <c r="AV795" s="123">
        <v>0</v>
      </c>
      <c r="AW795" s="123">
        <v>0</v>
      </c>
      <c r="AX795" s="123">
        <v>0</v>
      </c>
      <c r="AY795" s="123">
        <v>0</v>
      </c>
      <c r="AZ795" s="123">
        <v>0</v>
      </c>
      <c r="BA795" s="123">
        <v>0</v>
      </c>
      <c r="BB795" s="123">
        <v>0</v>
      </c>
      <c r="BC795" s="123">
        <v>0</v>
      </c>
      <c r="BD795" s="123">
        <v>0</v>
      </c>
      <c r="BE795" s="123">
        <v>0</v>
      </c>
      <c r="BF795" s="123">
        <v>0</v>
      </c>
      <c r="BG795" s="123">
        <v>0</v>
      </c>
      <c r="BH795" s="123">
        <v>0</v>
      </c>
      <c r="BI795" s="49"/>
      <c r="BJ795" s="166"/>
      <c r="BK795" s="166"/>
      <c r="BL795" s="166"/>
      <c r="BM795" s="149">
        <v>0</v>
      </c>
    </row>
    <row r="796" spans="2:65" ht="18" hidden="1" customHeight="1" outlineLevel="3">
      <c r="B796" s="166" t="s">
        <v>1038</v>
      </c>
      <c r="C796" s="166"/>
      <c r="D796" s="166" t="s">
        <v>1259</v>
      </c>
      <c r="E796" s="167" t="s">
        <v>1260</v>
      </c>
      <c r="F796" s="166"/>
      <c r="G796" s="49"/>
      <c r="H796" s="55">
        <v>158</v>
      </c>
      <c r="I796" s="55"/>
      <c r="J796" s="50">
        <v>158</v>
      </c>
      <c r="K796" s="49"/>
      <c r="L796" s="152"/>
      <c r="M796" s="55"/>
      <c r="N796" s="49">
        <v>158</v>
      </c>
      <c r="O796" s="50"/>
      <c r="P796" s="50">
        <v>158</v>
      </c>
      <c r="Q796" s="49"/>
      <c r="R796" s="152"/>
      <c r="S796" s="123">
        <v>0</v>
      </c>
      <c r="T796" s="123">
        <v>0</v>
      </c>
      <c r="U796" s="123">
        <v>0</v>
      </c>
      <c r="V796" s="123">
        <v>5</v>
      </c>
      <c r="W796" s="123">
        <v>0</v>
      </c>
      <c r="X796" s="123">
        <v>0</v>
      </c>
      <c r="Y796" s="123">
        <v>120</v>
      </c>
      <c r="Z796" s="123">
        <v>0</v>
      </c>
      <c r="AA796" s="123">
        <v>0</v>
      </c>
      <c r="AB796" s="123">
        <v>0</v>
      </c>
      <c r="AC796" s="123">
        <v>0</v>
      </c>
      <c r="AD796" s="123">
        <v>0</v>
      </c>
      <c r="AE796" s="123">
        <v>0</v>
      </c>
      <c r="AF796" s="123">
        <v>0</v>
      </c>
      <c r="AG796" s="123">
        <v>0</v>
      </c>
      <c r="AH796" s="123">
        <v>0</v>
      </c>
      <c r="AI796" s="123">
        <v>5</v>
      </c>
      <c r="AJ796" s="123">
        <v>5</v>
      </c>
      <c r="AK796" s="123">
        <v>0</v>
      </c>
      <c r="AL796" s="123">
        <v>0</v>
      </c>
      <c r="AM796" s="123">
        <v>8</v>
      </c>
      <c r="AN796" s="123">
        <v>0</v>
      </c>
      <c r="AO796" s="123">
        <v>0</v>
      </c>
      <c r="AP796" s="123">
        <v>5</v>
      </c>
      <c r="AQ796" s="123">
        <v>0</v>
      </c>
      <c r="AR796" s="123">
        <v>0</v>
      </c>
      <c r="AS796" s="123">
        <v>0</v>
      </c>
      <c r="AT796" s="123">
        <v>0</v>
      </c>
      <c r="AU796" s="123">
        <v>0</v>
      </c>
      <c r="AV796" s="123">
        <v>5</v>
      </c>
      <c r="AW796" s="123">
        <v>0</v>
      </c>
      <c r="AX796" s="123">
        <v>0</v>
      </c>
      <c r="AY796" s="123">
        <v>0</v>
      </c>
      <c r="AZ796" s="123">
        <v>0</v>
      </c>
      <c r="BA796" s="123">
        <v>0</v>
      </c>
      <c r="BB796" s="123">
        <v>0</v>
      </c>
      <c r="BC796" s="123">
        <v>0</v>
      </c>
      <c r="BD796" s="123">
        <v>0</v>
      </c>
      <c r="BE796" s="123">
        <v>5</v>
      </c>
      <c r="BF796" s="123">
        <v>0</v>
      </c>
      <c r="BG796" s="123">
        <v>0</v>
      </c>
      <c r="BH796" s="123">
        <v>0</v>
      </c>
      <c r="BI796" s="49"/>
      <c r="BJ796" s="166"/>
      <c r="BK796" s="166"/>
      <c r="BL796" s="166"/>
      <c r="BM796" s="149">
        <v>0</v>
      </c>
    </row>
    <row r="797" spans="2:65" ht="18" hidden="1" customHeight="1" outlineLevel="3">
      <c r="B797" s="166" t="s">
        <v>1038</v>
      </c>
      <c r="C797" s="166"/>
      <c r="D797" s="166" t="s">
        <v>1163</v>
      </c>
      <c r="E797" s="167" t="s">
        <v>1163</v>
      </c>
      <c r="F797" s="166"/>
      <c r="G797" s="49"/>
      <c r="H797" s="55">
        <v>0</v>
      </c>
      <c r="I797" s="55"/>
      <c r="J797" s="50">
        <v>0</v>
      </c>
      <c r="K797" s="49"/>
      <c r="L797" s="152"/>
      <c r="M797" s="55"/>
      <c r="N797" s="49">
        <v>0</v>
      </c>
      <c r="O797" s="50"/>
      <c r="P797" s="50">
        <v>0</v>
      </c>
      <c r="Q797" s="49"/>
      <c r="R797" s="152"/>
      <c r="S797" s="123">
        <v>0</v>
      </c>
      <c r="T797" s="123">
        <v>0</v>
      </c>
      <c r="U797" s="123">
        <v>0</v>
      </c>
      <c r="V797" s="123">
        <v>0</v>
      </c>
      <c r="W797" s="123">
        <v>0</v>
      </c>
      <c r="X797" s="123">
        <v>0</v>
      </c>
      <c r="Y797" s="123">
        <v>0</v>
      </c>
      <c r="Z797" s="123">
        <v>0</v>
      </c>
      <c r="AA797" s="123">
        <v>0</v>
      </c>
      <c r="AB797" s="123">
        <v>0</v>
      </c>
      <c r="AC797" s="123">
        <v>0</v>
      </c>
      <c r="AD797" s="123">
        <v>0</v>
      </c>
      <c r="AE797" s="123">
        <v>0</v>
      </c>
      <c r="AF797" s="123">
        <v>0</v>
      </c>
      <c r="AG797" s="123">
        <v>0</v>
      </c>
      <c r="AH797" s="123">
        <v>0</v>
      </c>
      <c r="AI797" s="123">
        <v>0</v>
      </c>
      <c r="AJ797" s="123">
        <v>0</v>
      </c>
      <c r="AK797" s="123">
        <v>0</v>
      </c>
      <c r="AL797" s="123">
        <v>0</v>
      </c>
      <c r="AM797" s="123">
        <v>0</v>
      </c>
      <c r="AN797" s="123">
        <v>0</v>
      </c>
      <c r="AO797" s="123">
        <v>0</v>
      </c>
      <c r="AP797" s="123">
        <v>0</v>
      </c>
      <c r="AQ797" s="123">
        <v>0</v>
      </c>
      <c r="AR797" s="123">
        <v>0</v>
      </c>
      <c r="AS797" s="123">
        <v>0</v>
      </c>
      <c r="AT797" s="123">
        <v>0</v>
      </c>
      <c r="AU797" s="123">
        <v>0</v>
      </c>
      <c r="AV797" s="123">
        <v>0</v>
      </c>
      <c r="AW797" s="123">
        <v>0</v>
      </c>
      <c r="AX797" s="123">
        <v>0</v>
      </c>
      <c r="AY797" s="123">
        <v>0</v>
      </c>
      <c r="AZ797" s="123">
        <v>0</v>
      </c>
      <c r="BA797" s="123">
        <v>0</v>
      </c>
      <c r="BB797" s="123">
        <v>0</v>
      </c>
      <c r="BC797" s="123">
        <v>0</v>
      </c>
      <c r="BD797" s="123">
        <v>0</v>
      </c>
      <c r="BE797" s="123">
        <v>0</v>
      </c>
      <c r="BF797" s="123">
        <v>0</v>
      </c>
      <c r="BG797" s="123">
        <v>0</v>
      </c>
      <c r="BH797" s="123">
        <v>0</v>
      </c>
      <c r="BI797" s="49"/>
      <c r="BJ797" s="166"/>
      <c r="BK797" s="166"/>
      <c r="BL797" s="166"/>
      <c r="BM797" s="149">
        <v>0</v>
      </c>
    </row>
    <row r="798" spans="2:65" ht="18" hidden="1" customHeight="1" outlineLevel="2">
      <c r="B798" s="158" t="s">
        <v>1038</v>
      </c>
      <c r="C798" s="158"/>
      <c r="D798" s="158"/>
      <c r="E798" s="159" t="s">
        <v>1061</v>
      </c>
      <c r="F798" s="158"/>
      <c r="G798" s="160"/>
      <c r="H798" s="160">
        <v>2226</v>
      </c>
      <c r="I798" s="160"/>
      <c r="J798" s="160">
        <v>2226</v>
      </c>
      <c r="K798" s="168"/>
      <c r="L798" s="161"/>
      <c r="M798" s="160"/>
      <c r="N798" s="160">
        <v>2226</v>
      </c>
      <c r="O798" s="160"/>
      <c r="P798" s="160">
        <v>2226</v>
      </c>
      <c r="Q798" s="168"/>
      <c r="R798" s="161"/>
      <c r="S798" s="160">
        <v>0</v>
      </c>
      <c r="T798" s="160">
        <v>0</v>
      </c>
      <c r="U798" s="160">
        <v>0</v>
      </c>
      <c r="V798" s="160">
        <v>1150</v>
      </c>
      <c r="W798" s="160">
        <v>0</v>
      </c>
      <c r="X798" s="160">
        <v>12</v>
      </c>
      <c r="Y798" s="160">
        <v>821</v>
      </c>
      <c r="Z798" s="160">
        <v>0</v>
      </c>
      <c r="AA798" s="160">
        <v>0</v>
      </c>
      <c r="AB798" s="160">
        <v>0</v>
      </c>
      <c r="AC798" s="160">
        <v>0</v>
      </c>
      <c r="AD798" s="160">
        <v>0</v>
      </c>
      <c r="AE798" s="160">
        <v>0</v>
      </c>
      <c r="AF798" s="160">
        <v>0</v>
      </c>
      <c r="AG798" s="160">
        <v>0</v>
      </c>
      <c r="AH798" s="160">
        <v>0</v>
      </c>
      <c r="AI798" s="160">
        <v>37</v>
      </c>
      <c r="AJ798" s="160">
        <v>37</v>
      </c>
      <c r="AK798" s="160">
        <v>0</v>
      </c>
      <c r="AL798" s="160">
        <v>0</v>
      </c>
      <c r="AM798" s="160">
        <v>58</v>
      </c>
      <c r="AN798" s="160">
        <v>0</v>
      </c>
      <c r="AO798" s="160">
        <v>0</v>
      </c>
      <c r="AP798" s="160">
        <v>37</v>
      </c>
      <c r="AQ798" s="160">
        <v>0</v>
      </c>
      <c r="AR798" s="160">
        <v>0</v>
      </c>
      <c r="AS798" s="160">
        <v>0</v>
      </c>
      <c r="AT798" s="160">
        <v>0</v>
      </c>
      <c r="AU798" s="160">
        <v>0</v>
      </c>
      <c r="AV798" s="160">
        <v>37</v>
      </c>
      <c r="AW798" s="160">
        <v>0</v>
      </c>
      <c r="AX798" s="160">
        <v>0</v>
      </c>
      <c r="AY798" s="160">
        <v>0</v>
      </c>
      <c r="AZ798" s="160">
        <v>0</v>
      </c>
      <c r="BA798" s="160">
        <v>0</v>
      </c>
      <c r="BB798" s="160">
        <v>0</v>
      </c>
      <c r="BC798" s="160">
        <v>0</v>
      </c>
      <c r="BD798" s="160">
        <v>0</v>
      </c>
      <c r="BE798" s="160">
        <v>37</v>
      </c>
      <c r="BF798" s="160">
        <v>0</v>
      </c>
      <c r="BG798" s="160">
        <v>0</v>
      </c>
      <c r="BH798" s="160">
        <v>0</v>
      </c>
      <c r="BI798" s="160"/>
      <c r="BJ798" s="161"/>
      <c r="BK798" s="160"/>
      <c r="BL798" s="161"/>
      <c r="BM798" s="149">
        <v>0</v>
      </c>
    </row>
    <row r="799" spans="2:65" ht="18" customHeight="1" outlineLevel="1" collapsed="1">
      <c r="B799" s="153" t="s">
        <v>1038</v>
      </c>
      <c r="C799" s="153"/>
      <c r="D799" s="153" t="s">
        <v>1062</v>
      </c>
      <c r="E799" s="153"/>
      <c r="F799" s="153"/>
      <c r="G799" s="154"/>
      <c r="H799" s="154">
        <v>14873</v>
      </c>
      <c r="I799" s="154"/>
      <c r="J799" s="154">
        <v>14873</v>
      </c>
      <c r="K799" s="155"/>
      <c r="L799" s="156"/>
      <c r="M799" s="154"/>
      <c r="N799" s="154">
        <v>14873</v>
      </c>
      <c r="O799" s="154"/>
      <c r="P799" s="154">
        <v>14873</v>
      </c>
      <c r="Q799" s="155"/>
      <c r="R799" s="156"/>
      <c r="S799" s="154">
        <v>0</v>
      </c>
      <c r="T799" s="189">
        <v>0</v>
      </c>
      <c r="U799" s="189">
        <v>0</v>
      </c>
      <c r="V799" s="189">
        <v>5966</v>
      </c>
      <c r="W799" s="189">
        <v>0</v>
      </c>
      <c r="X799" s="189">
        <v>42</v>
      </c>
      <c r="Y799" s="189">
        <v>4439</v>
      </c>
      <c r="Z799" s="189">
        <v>0</v>
      </c>
      <c r="AA799" s="189">
        <v>0</v>
      </c>
      <c r="AB799" s="189">
        <v>0</v>
      </c>
      <c r="AC799" s="189">
        <v>28</v>
      </c>
      <c r="AD799" s="189">
        <v>0</v>
      </c>
      <c r="AE799" s="189">
        <v>0</v>
      </c>
      <c r="AF799" s="189">
        <v>648</v>
      </c>
      <c r="AG799" s="189">
        <v>15</v>
      </c>
      <c r="AH799" s="189">
        <v>0</v>
      </c>
      <c r="AI799" s="189">
        <v>1370</v>
      </c>
      <c r="AJ799" s="189">
        <v>162</v>
      </c>
      <c r="AK799" s="189">
        <v>0</v>
      </c>
      <c r="AL799" s="189">
        <v>0</v>
      </c>
      <c r="AM799" s="189">
        <v>258</v>
      </c>
      <c r="AN799" s="189">
        <v>0</v>
      </c>
      <c r="AO799" s="189">
        <v>0</v>
      </c>
      <c r="AP799" s="189">
        <v>306</v>
      </c>
      <c r="AQ799" s="189">
        <v>575</v>
      </c>
      <c r="AR799" s="189">
        <v>316</v>
      </c>
      <c r="AS799" s="189">
        <v>0</v>
      </c>
      <c r="AT799" s="189">
        <v>0</v>
      </c>
      <c r="AU799" s="189">
        <v>0</v>
      </c>
      <c r="AV799" s="189">
        <v>274</v>
      </c>
      <c r="AW799" s="189">
        <v>0</v>
      </c>
      <c r="AX799" s="189">
        <v>0</v>
      </c>
      <c r="AY799" s="189">
        <v>0</v>
      </c>
      <c r="AZ799" s="189">
        <v>102</v>
      </c>
      <c r="BA799" s="189">
        <v>149</v>
      </c>
      <c r="BB799" s="189">
        <v>0</v>
      </c>
      <c r="BC799" s="189">
        <v>0</v>
      </c>
      <c r="BD799" s="189">
        <v>0</v>
      </c>
      <c r="BE799" s="154">
        <v>223</v>
      </c>
      <c r="BF799" s="154">
        <v>0</v>
      </c>
      <c r="BG799" s="154">
        <v>0</v>
      </c>
      <c r="BH799" s="154">
        <v>0</v>
      </c>
      <c r="BI799" s="189"/>
      <c r="BJ799" s="190"/>
      <c r="BK799" s="189"/>
      <c r="BL799" s="190"/>
      <c r="BM799" s="149">
        <v>0</v>
      </c>
    </row>
    <row r="800" spans="2:65" ht="18" customHeight="1">
      <c r="B800" s="162" t="s">
        <v>1063</v>
      </c>
      <c r="C800" s="162"/>
      <c r="D800" s="162" t="s">
        <v>1064</v>
      </c>
      <c r="E800" s="162"/>
      <c r="F800" s="162"/>
      <c r="G800" s="163"/>
      <c r="H800" s="163">
        <v>90253.342999999542</v>
      </c>
      <c r="I800" s="163"/>
      <c r="J800" s="163">
        <v>90253.342999999542</v>
      </c>
      <c r="K800" s="163"/>
      <c r="L800" s="164"/>
      <c r="M800" s="163"/>
      <c r="N800" s="163">
        <v>90199.589999999545</v>
      </c>
      <c r="O800" s="163"/>
      <c r="P800" s="163">
        <v>90199.589999999531</v>
      </c>
      <c r="Q800" s="163"/>
      <c r="R800" s="164"/>
      <c r="S800" s="163">
        <v>289.61100000000192</v>
      </c>
      <c r="T800" s="163">
        <v>0</v>
      </c>
      <c r="U800" s="163">
        <v>0</v>
      </c>
      <c r="V800" s="163">
        <v>35062.561999999685</v>
      </c>
      <c r="W800" s="163">
        <v>0</v>
      </c>
      <c r="X800" s="163">
        <v>388.64300000000014</v>
      </c>
      <c r="Y800" s="163">
        <v>28345.184999999936</v>
      </c>
      <c r="Z800" s="163">
        <v>0</v>
      </c>
      <c r="AA800" s="163">
        <v>0</v>
      </c>
      <c r="AB800" s="163">
        <v>0</v>
      </c>
      <c r="AC800" s="163">
        <v>167</v>
      </c>
      <c r="AD800" s="163">
        <v>9.43500000000002</v>
      </c>
      <c r="AE800" s="163">
        <v>73.157000000004558</v>
      </c>
      <c r="AF800" s="163">
        <v>3072.8070000000012</v>
      </c>
      <c r="AG800" s="163">
        <v>253.94999999999979</v>
      </c>
      <c r="AH800" s="163">
        <v>0</v>
      </c>
      <c r="AI800" s="163">
        <v>5469.570999999999</v>
      </c>
      <c r="AJ800" s="163">
        <v>2476.1449999999923</v>
      </c>
      <c r="AK800" s="163">
        <v>0</v>
      </c>
      <c r="AL800" s="163">
        <v>0</v>
      </c>
      <c r="AM800" s="163">
        <v>1685.4839999999997</v>
      </c>
      <c r="AN800" s="163">
        <v>0</v>
      </c>
      <c r="AO800" s="163">
        <v>0</v>
      </c>
      <c r="AP800" s="163">
        <v>1976.8899999999967</v>
      </c>
      <c r="AQ800" s="163">
        <v>4521.2009999999291</v>
      </c>
      <c r="AR800" s="163">
        <v>1634.1219999999998</v>
      </c>
      <c r="AS800" s="163">
        <v>0</v>
      </c>
      <c r="AT800" s="163">
        <v>0</v>
      </c>
      <c r="AU800" s="163">
        <v>0</v>
      </c>
      <c r="AV800" s="163">
        <v>2449.6159999999986</v>
      </c>
      <c r="AW800" s="163">
        <v>39.916999999999021</v>
      </c>
      <c r="AX800" s="163">
        <v>1.5960000000000012</v>
      </c>
      <c r="AY800" s="163">
        <v>16.738000000000024</v>
      </c>
      <c r="AZ800" s="163">
        <v>533.9000000000002</v>
      </c>
      <c r="BA800" s="163">
        <v>616</v>
      </c>
      <c r="BB800" s="163">
        <v>0</v>
      </c>
      <c r="BC800" s="163">
        <v>0</v>
      </c>
      <c r="BD800" s="163">
        <v>0</v>
      </c>
      <c r="BE800" s="163">
        <v>1116.0600000000022</v>
      </c>
      <c r="BF800" s="163">
        <v>16.975000000000161</v>
      </c>
      <c r="BG800" s="163">
        <v>0</v>
      </c>
      <c r="BH800" s="163">
        <v>36.77800000000007</v>
      </c>
      <c r="BI800" s="163"/>
      <c r="BJ800" s="162"/>
      <c r="BK800" s="182"/>
      <c r="BL800" s="162"/>
      <c r="BM800" s="149">
        <v>0</v>
      </c>
    </row>
    <row r="801" spans="2:65" ht="18" hidden="1" customHeight="1" outlineLevel="3">
      <c r="B801" s="157" t="s">
        <v>286</v>
      </c>
      <c r="C801" s="157" t="s">
        <v>306</v>
      </c>
      <c r="D801" s="166" t="s">
        <v>284</v>
      </c>
      <c r="E801" s="167" t="s">
        <v>181</v>
      </c>
      <c r="F801" s="157" t="s">
        <v>6</v>
      </c>
      <c r="G801" s="49"/>
      <c r="H801" s="55">
        <v>9100</v>
      </c>
      <c r="I801" s="55"/>
      <c r="J801" s="50">
        <v>9100</v>
      </c>
      <c r="K801" s="49"/>
      <c r="L801" s="152"/>
      <c r="M801" s="55"/>
      <c r="N801" s="49">
        <v>9100</v>
      </c>
      <c r="O801" s="50"/>
      <c r="P801" s="50">
        <v>9100</v>
      </c>
      <c r="Q801" s="49"/>
      <c r="R801" s="152"/>
      <c r="S801" s="123">
        <v>1800</v>
      </c>
      <c r="T801" s="123">
        <v>0</v>
      </c>
      <c r="U801" s="123">
        <v>0</v>
      </c>
      <c r="V801" s="123">
        <v>0</v>
      </c>
      <c r="W801" s="123">
        <v>0</v>
      </c>
      <c r="X801" s="123">
        <v>2900</v>
      </c>
      <c r="Y801" s="123">
        <v>0</v>
      </c>
      <c r="Z801" s="123">
        <v>0</v>
      </c>
      <c r="AA801" s="123">
        <v>0</v>
      </c>
      <c r="AB801" s="123">
        <v>0</v>
      </c>
      <c r="AC801" s="123">
        <v>0</v>
      </c>
      <c r="AD801" s="123">
        <v>300</v>
      </c>
      <c r="AE801" s="123">
        <v>0</v>
      </c>
      <c r="AF801" s="123">
        <v>0</v>
      </c>
      <c r="AG801" s="123">
        <v>200</v>
      </c>
      <c r="AH801" s="123">
        <v>0</v>
      </c>
      <c r="AI801" s="123">
        <v>0</v>
      </c>
      <c r="AJ801" s="123">
        <v>1500</v>
      </c>
      <c r="AK801" s="123">
        <v>0</v>
      </c>
      <c r="AL801" s="123">
        <v>0</v>
      </c>
      <c r="AM801" s="123">
        <v>0</v>
      </c>
      <c r="AN801" s="123">
        <v>0</v>
      </c>
      <c r="AO801" s="123">
        <v>0</v>
      </c>
      <c r="AP801" s="123">
        <v>800</v>
      </c>
      <c r="AQ801" s="123">
        <v>0</v>
      </c>
      <c r="AR801" s="123">
        <v>0</v>
      </c>
      <c r="AS801" s="123">
        <v>0</v>
      </c>
      <c r="AT801" s="123">
        <v>0</v>
      </c>
      <c r="AU801" s="123">
        <v>0</v>
      </c>
      <c r="AV801" s="123">
        <v>700</v>
      </c>
      <c r="AW801" s="123">
        <v>800</v>
      </c>
      <c r="AX801" s="123">
        <v>100</v>
      </c>
      <c r="AY801" s="123">
        <v>0</v>
      </c>
      <c r="AZ801" s="123">
        <v>0</v>
      </c>
      <c r="BA801" s="123">
        <v>0</v>
      </c>
      <c r="BB801" s="123">
        <v>0</v>
      </c>
      <c r="BC801" s="123">
        <v>0</v>
      </c>
      <c r="BD801" s="123">
        <v>0</v>
      </c>
      <c r="BE801" s="123">
        <v>0</v>
      </c>
      <c r="BF801" s="123">
        <v>0</v>
      </c>
      <c r="BG801" s="123">
        <v>0</v>
      </c>
      <c r="BH801" s="123">
        <v>0</v>
      </c>
      <c r="BI801" s="49"/>
      <c r="BJ801" s="167"/>
      <c r="BK801" s="167"/>
      <c r="BL801" s="167"/>
      <c r="BM801" s="149">
        <v>0</v>
      </c>
    </row>
    <row r="802" spans="2:65" ht="18" hidden="1" customHeight="1" outlineLevel="2">
      <c r="B802" s="158" t="s">
        <v>286</v>
      </c>
      <c r="C802" s="158"/>
      <c r="D802" s="158"/>
      <c r="E802" s="159" t="s">
        <v>151</v>
      </c>
      <c r="F802" s="158"/>
      <c r="G802" s="160"/>
      <c r="H802" s="160">
        <v>9100</v>
      </c>
      <c r="I802" s="160"/>
      <c r="J802" s="160">
        <v>9100</v>
      </c>
      <c r="K802" s="168"/>
      <c r="L802" s="161"/>
      <c r="M802" s="160"/>
      <c r="N802" s="160">
        <v>9100</v>
      </c>
      <c r="O802" s="160"/>
      <c r="P802" s="160">
        <v>9100</v>
      </c>
      <c r="Q802" s="168"/>
      <c r="R802" s="161"/>
      <c r="S802" s="160">
        <v>1800</v>
      </c>
      <c r="T802" s="160">
        <v>0</v>
      </c>
      <c r="U802" s="160">
        <v>0</v>
      </c>
      <c r="V802" s="160">
        <v>0</v>
      </c>
      <c r="W802" s="160">
        <v>0</v>
      </c>
      <c r="X802" s="160">
        <v>2900</v>
      </c>
      <c r="Y802" s="160">
        <v>0</v>
      </c>
      <c r="Z802" s="160">
        <v>0</v>
      </c>
      <c r="AA802" s="160">
        <v>0</v>
      </c>
      <c r="AB802" s="160">
        <v>0</v>
      </c>
      <c r="AC802" s="160">
        <v>0</v>
      </c>
      <c r="AD802" s="160">
        <v>300</v>
      </c>
      <c r="AE802" s="160">
        <v>0</v>
      </c>
      <c r="AF802" s="160">
        <v>0</v>
      </c>
      <c r="AG802" s="160">
        <v>200</v>
      </c>
      <c r="AH802" s="160">
        <v>0</v>
      </c>
      <c r="AI802" s="160">
        <v>0</v>
      </c>
      <c r="AJ802" s="160">
        <v>1500</v>
      </c>
      <c r="AK802" s="160">
        <v>0</v>
      </c>
      <c r="AL802" s="160">
        <v>0</v>
      </c>
      <c r="AM802" s="160">
        <v>0</v>
      </c>
      <c r="AN802" s="160">
        <v>0</v>
      </c>
      <c r="AO802" s="160">
        <v>0</v>
      </c>
      <c r="AP802" s="160">
        <v>800</v>
      </c>
      <c r="AQ802" s="160">
        <v>0</v>
      </c>
      <c r="AR802" s="160">
        <v>0</v>
      </c>
      <c r="AS802" s="160">
        <v>0</v>
      </c>
      <c r="AT802" s="160">
        <v>0</v>
      </c>
      <c r="AU802" s="160">
        <v>0</v>
      </c>
      <c r="AV802" s="160">
        <v>700</v>
      </c>
      <c r="AW802" s="160">
        <v>800</v>
      </c>
      <c r="AX802" s="160">
        <v>100</v>
      </c>
      <c r="AY802" s="160">
        <v>0</v>
      </c>
      <c r="AZ802" s="160">
        <v>0</v>
      </c>
      <c r="BA802" s="160">
        <v>0</v>
      </c>
      <c r="BB802" s="160">
        <v>0</v>
      </c>
      <c r="BC802" s="160">
        <v>0</v>
      </c>
      <c r="BD802" s="160">
        <v>0</v>
      </c>
      <c r="BE802" s="160">
        <v>0</v>
      </c>
      <c r="BF802" s="160">
        <v>0</v>
      </c>
      <c r="BG802" s="160">
        <v>0</v>
      </c>
      <c r="BH802" s="160">
        <v>0</v>
      </c>
      <c r="BI802" s="160"/>
      <c r="BJ802" s="161"/>
      <c r="BK802" s="160"/>
      <c r="BL802" s="161"/>
      <c r="BM802" s="149">
        <v>0</v>
      </c>
    </row>
    <row r="803" spans="2:65" ht="18" hidden="1" customHeight="1" outlineLevel="3">
      <c r="B803" s="170" t="s">
        <v>286</v>
      </c>
      <c r="C803" s="170" t="s">
        <v>109</v>
      </c>
      <c r="D803" s="170" t="s">
        <v>31</v>
      </c>
      <c r="E803" s="56" t="s">
        <v>31</v>
      </c>
      <c r="F803" s="170" t="s">
        <v>6</v>
      </c>
      <c r="G803" s="49"/>
      <c r="H803" s="49"/>
      <c r="I803" s="49"/>
      <c r="J803" s="49">
        <v>0</v>
      </c>
      <c r="K803" s="165"/>
      <c r="L803" s="152"/>
      <c r="M803" s="49"/>
      <c r="N803" s="49"/>
      <c r="O803" s="49"/>
      <c r="P803" s="49">
        <v>0</v>
      </c>
      <c r="Q803" s="165"/>
      <c r="R803" s="152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56"/>
      <c r="BK803" s="56"/>
      <c r="BL803" s="56"/>
      <c r="BM803" s="149">
        <v>0</v>
      </c>
    </row>
    <row r="804" spans="2:65" ht="18" hidden="1" customHeight="1" outlineLevel="3">
      <c r="B804" s="157" t="s">
        <v>286</v>
      </c>
      <c r="C804" s="157" t="s">
        <v>306</v>
      </c>
      <c r="D804" s="157" t="s">
        <v>285</v>
      </c>
      <c r="E804" s="171" t="s">
        <v>287</v>
      </c>
      <c r="F804" s="157" t="s">
        <v>6</v>
      </c>
      <c r="G804" s="49"/>
      <c r="H804" s="191">
        <v>1529</v>
      </c>
      <c r="I804" s="191"/>
      <c r="J804" s="49">
        <v>1529</v>
      </c>
      <c r="K804" s="165"/>
      <c r="L804" s="152"/>
      <c r="M804" s="191"/>
      <c r="N804" s="49">
        <v>1529</v>
      </c>
      <c r="O804" s="50"/>
      <c r="P804" s="49">
        <v>1529</v>
      </c>
      <c r="Q804" s="165"/>
      <c r="R804" s="152"/>
      <c r="S804" s="123">
        <v>293</v>
      </c>
      <c r="T804" s="123">
        <v>0</v>
      </c>
      <c r="U804" s="123">
        <v>0</v>
      </c>
      <c r="V804" s="123">
        <v>0</v>
      </c>
      <c r="W804" s="123">
        <v>0</v>
      </c>
      <c r="X804" s="123">
        <v>225</v>
      </c>
      <c r="Y804" s="123">
        <v>0</v>
      </c>
      <c r="Z804" s="123">
        <v>0</v>
      </c>
      <c r="AA804" s="123">
        <v>0</v>
      </c>
      <c r="AB804" s="123">
        <v>0</v>
      </c>
      <c r="AC804" s="123">
        <v>0</v>
      </c>
      <c r="AD804" s="123">
        <v>34</v>
      </c>
      <c r="AE804" s="123">
        <v>0</v>
      </c>
      <c r="AF804" s="123">
        <v>0</v>
      </c>
      <c r="AG804" s="123">
        <v>129</v>
      </c>
      <c r="AH804" s="123">
        <v>0</v>
      </c>
      <c r="AI804" s="123">
        <v>0</v>
      </c>
      <c r="AJ804" s="123">
        <v>535</v>
      </c>
      <c r="AK804" s="123">
        <v>0</v>
      </c>
      <c r="AL804" s="123">
        <v>0</v>
      </c>
      <c r="AM804" s="123">
        <v>0</v>
      </c>
      <c r="AN804" s="123">
        <v>0</v>
      </c>
      <c r="AO804" s="123">
        <v>0</v>
      </c>
      <c r="AP804" s="123">
        <v>151</v>
      </c>
      <c r="AQ804" s="123">
        <v>0</v>
      </c>
      <c r="AR804" s="123">
        <v>0</v>
      </c>
      <c r="AS804" s="123">
        <v>0</v>
      </c>
      <c r="AT804" s="123">
        <v>0</v>
      </c>
      <c r="AU804" s="123">
        <v>0</v>
      </c>
      <c r="AV804" s="123">
        <v>125</v>
      </c>
      <c r="AW804" s="123">
        <v>0</v>
      </c>
      <c r="AX804" s="123">
        <v>0</v>
      </c>
      <c r="AY804" s="123">
        <v>0</v>
      </c>
      <c r="AZ804" s="123">
        <v>28</v>
      </c>
      <c r="BA804" s="123">
        <v>9</v>
      </c>
      <c r="BB804" s="123">
        <v>0</v>
      </c>
      <c r="BC804" s="123">
        <v>0</v>
      </c>
      <c r="BD804" s="123">
        <v>0</v>
      </c>
      <c r="BE804" s="123">
        <v>0</v>
      </c>
      <c r="BF804" s="123">
        <v>0</v>
      </c>
      <c r="BG804" s="123">
        <v>0</v>
      </c>
      <c r="BH804" s="123">
        <v>0</v>
      </c>
      <c r="BI804" s="49"/>
      <c r="BJ804" s="171"/>
      <c r="BK804" s="171"/>
      <c r="BL804" s="171"/>
      <c r="BM804" s="149">
        <v>0</v>
      </c>
    </row>
    <row r="805" spans="2:65" ht="18" hidden="1" customHeight="1" outlineLevel="3">
      <c r="B805" s="157" t="s">
        <v>286</v>
      </c>
      <c r="C805" s="157" t="s">
        <v>306</v>
      </c>
      <c r="D805" s="157" t="s">
        <v>714</v>
      </c>
      <c r="E805" s="171" t="s">
        <v>39</v>
      </c>
      <c r="F805" s="157" t="s">
        <v>6</v>
      </c>
      <c r="G805" s="49"/>
      <c r="H805" s="191">
        <v>1130</v>
      </c>
      <c r="I805" s="191"/>
      <c r="J805" s="49">
        <v>1130</v>
      </c>
      <c r="K805" s="165"/>
      <c r="L805" s="152"/>
      <c r="M805" s="191"/>
      <c r="N805" s="49">
        <v>1130</v>
      </c>
      <c r="O805" s="50"/>
      <c r="P805" s="49">
        <v>1130</v>
      </c>
      <c r="Q805" s="165"/>
      <c r="R805" s="152"/>
      <c r="S805" s="123">
        <v>830</v>
      </c>
      <c r="T805" s="123">
        <v>0</v>
      </c>
      <c r="U805" s="123">
        <v>0</v>
      </c>
      <c r="V805" s="123">
        <v>0</v>
      </c>
      <c r="W805" s="123">
        <v>0</v>
      </c>
      <c r="X805" s="123">
        <v>41</v>
      </c>
      <c r="Y805" s="123">
        <v>0</v>
      </c>
      <c r="Z805" s="123">
        <v>0</v>
      </c>
      <c r="AA805" s="123">
        <v>0</v>
      </c>
      <c r="AB805" s="123">
        <v>0</v>
      </c>
      <c r="AC805" s="123">
        <v>0</v>
      </c>
      <c r="AD805" s="123">
        <v>0</v>
      </c>
      <c r="AE805" s="123">
        <v>0</v>
      </c>
      <c r="AF805" s="123">
        <v>0</v>
      </c>
      <c r="AG805" s="123">
        <v>58</v>
      </c>
      <c r="AH805" s="123">
        <v>0</v>
      </c>
      <c r="AI805" s="123">
        <v>0</v>
      </c>
      <c r="AJ805" s="123">
        <v>141</v>
      </c>
      <c r="AK805" s="123">
        <v>0</v>
      </c>
      <c r="AL805" s="123">
        <v>0</v>
      </c>
      <c r="AM805" s="123">
        <v>0</v>
      </c>
      <c r="AN805" s="123">
        <v>0</v>
      </c>
      <c r="AO805" s="123">
        <v>0</v>
      </c>
      <c r="AP805" s="123">
        <v>21</v>
      </c>
      <c r="AQ805" s="123">
        <v>0</v>
      </c>
      <c r="AR805" s="123">
        <v>0</v>
      </c>
      <c r="AS805" s="123">
        <v>0</v>
      </c>
      <c r="AT805" s="123">
        <v>0</v>
      </c>
      <c r="AU805" s="123">
        <v>0</v>
      </c>
      <c r="AV805" s="123">
        <v>39</v>
      </c>
      <c r="AW805" s="123">
        <v>0</v>
      </c>
      <c r="AX805" s="123">
        <v>0</v>
      </c>
      <c r="AY805" s="123">
        <v>0</v>
      </c>
      <c r="AZ805" s="123">
        <v>0</v>
      </c>
      <c r="BA805" s="123">
        <v>0</v>
      </c>
      <c r="BB805" s="123">
        <v>0</v>
      </c>
      <c r="BC805" s="123">
        <v>0</v>
      </c>
      <c r="BD805" s="123">
        <v>0</v>
      </c>
      <c r="BE805" s="123">
        <v>0</v>
      </c>
      <c r="BF805" s="123">
        <v>0</v>
      </c>
      <c r="BG805" s="123">
        <v>0</v>
      </c>
      <c r="BH805" s="123">
        <v>0</v>
      </c>
      <c r="BI805" s="49"/>
      <c r="BJ805" s="171"/>
      <c r="BK805" s="171"/>
      <c r="BL805" s="171"/>
      <c r="BM805" s="149">
        <v>0</v>
      </c>
    </row>
    <row r="806" spans="2:65" ht="18" hidden="1" customHeight="1" outlineLevel="3">
      <c r="B806" s="157" t="s">
        <v>286</v>
      </c>
      <c r="C806" s="157" t="s">
        <v>172</v>
      </c>
      <c r="D806" s="157" t="s">
        <v>288</v>
      </c>
      <c r="E806" s="171" t="s">
        <v>289</v>
      </c>
      <c r="F806" s="157" t="s">
        <v>6</v>
      </c>
      <c r="G806" s="49"/>
      <c r="H806" s="55">
        <v>3660</v>
      </c>
      <c r="I806" s="55"/>
      <c r="J806" s="49">
        <v>3660</v>
      </c>
      <c r="K806" s="165"/>
      <c r="L806" s="152"/>
      <c r="M806" s="55"/>
      <c r="N806" s="49">
        <v>3660</v>
      </c>
      <c r="O806" s="50"/>
      <c r="P806" s="49">
        <v>3660</v>
      </c>
      <c r="Q806" s="165"/>
      <c r="R806" s="152"/>
      <c r="S806" s="123">
        <v>1200</v>
      </c>
      <c r="T806" s="123">
        <v>0</v>
      </c>
      <c r="U806" s="123">
        <v>0</v>
      </c>
      <c r="V806" s="123">
        <v>0</v>
      </c>
      <c r="W806" s="123">
        <v>0</v>
      </c>
      <c r="X806" s="123">
        <v>280</v>
      </c>
      <c r="Y806" s="123">
        <v>0</v>
      </c>
      <c r="Z806" s="123">
        <v>0</v>
      </c>
      <c r="AA806" s="123">
        <v>0</v>
      </c>
      <c r="AB806" s="123">
        <v>0</v>
      </c>
      <c r="AC806" s="123">
        <v>0</v>
      </c>
      <c r="AD806" s="123">
        <v>200</v>
      </c>
      <c r="AE806" s="123">
        <v>0</v>
      </c>
      <c r="AF806" s="123">
        <v>0</v>
      </c>
      <c r="AG806" s="123">
        <v>300</v>
      </c>
      <c r="AH806" s="123">
        <v>0</v>
      </c>
      <c r="AI806" s="123">
        <v>0</v>
      </c>
      <c r="AJ806" s="123">
        <v>1110</v>
      </c>
      <c r="AK806" s="123">
        <v>0</v>
      </c>
      <c r="AL806" s="123">
        <v>0</v>
      </c>
      <c r="AM806" s="123">
        <v>0</v>
      </c>
      <c r="AN806" s="123">
        <v>0</v>
      </c>
      <c r="AO806" s="123">
        <v>0</v>
      </c>
      <c r="AP806" s="123">
        <v>150</v>
      </c>
      <c r="AQ806" s="123">
        <v>0</v>
      </c>
      <c r="AR806" s="123">
        <v>0</v>
      </c>
      <c r="AS806" s="123">
        <v>0</v>
      </c>
      <c r="AT806" s="123">
        <v>0</v>
      </c>
      <c r="AU806" s="123">
        <v>0</v>
      </c>
      <c r="AV806" s="123">
        <v>250</v>
      </c>
      <c r="AW806" s="123">
        <v>40</v>
      </c>
      <c r="AX806" s="123">
        <v>130</v>
      </c>
      <c r="AY806" s="123">
        <v>0</v>
      </c>
      <c r="AZ806" s="123">
        <v>0</v>
      </c>
      <c r="BA806" s="123">
        <v>0</v>
      </c>
      <c r="BB806" s="123">
        <v>0</v>
      </c>
      <c r="BC806" s="123">
        <v>0</v>
      </c>
      <c r="BD806" s="123">
        <v>0</v>
      </c>
      <c r="BE806" s="123">
        <v>0</v>
      </c>
      <c r="BF806" s="123">
        <v>0</v>
      </c>
      <c r="BG806" s="123">
        <v>0</v>
      </c>
      <c r="BH806" s="123">
        <v>0</v>
      </c>
      <c r="BI806" s="49"/>
      <c r="BJ806" s="171"/>
      <c r="BK806" s="171"/>
      <c r="BL806" s="171"/>
      <c r="BM806" s="149">
        <v>0</v>
      </c>
    </row>
    <row r="807" spans="2:65" ht="18" hidden="1" customHeight="1" outlineLevel="3">
      <c r="B807" s="157" t="s">
        <v>286</v>
      </c>
      <c r="C807" s="157" t="s">
        <v>109</v>
      </c>
      <c r="D807" s="157" t="s">
        <v>91</v>
      </c>
      <c r="E807" s="46" t="s">
        <v>91</v>
      </c>
      <c r="F807" s="157" t="s">
        <v>6</v>
      </c>
      <c r="G807" s="49"/>
      <c r="H807" s="49"/>
      <c r="I807" s="49"/>
      <c r="J807" s="49">
        <v>0</v>
      </c>
      <c r="K807" s="165"/>
      <c r="L807" s="152"/>
      <c r="M807" s="49"/>
      <c r="N807" s="49"/>
      <c r="O807" s="49"/>
      <c r="P807" s="49">
        <v>0</v>
      </c>
      <c r="Q807" s="165"/>
      <c r="R807" s="152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6"/>
      <c r="BK807" s="46"/>
      <c r="BL807" s="46"/>
      <c r="BM807" s="149">
        <v>0</v>
      </c>
    </row>
    <row r="808" spans="2:65" ht="18" hidden="1" customHeight="1" outlineLevel="3">
      <c r="B808" s="157" t="s">
        <v>286</v>
      </c>
      <c r="C808" s="157" t="s">
        <v>172</v>
      </c>
      <c r="D808" s="157" t="s">
        <v>90</v>
      </c>
      <c r="E808" s="46" t="s">
        <v>60</v>
      </c>
      <c r="F808" s="157" t="s">
        <v>153</v>
      </c>
      <c r="G808" s="49"/>
      <c r="H808" s="49"/>
      <c r="I808" s="49"/>
      <c r="J808" s="49">
        <v>0</v>
      </c>
      <c r="K808" s="165"/>
      <c r="L808" s="152"/>
      <c r="M808" s="49"/>
      <c r="N808" s="49"/>
      <c r="O808" s="49"/>
      <c r="P808" s="49">
        <v>0</v>
      </c>
      <c r="Q808" s="165"/>
      <c r="R808" s="152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6"/>
      <c r="BK808" s="46"/>
      <c r="BL808" s="46"/>
      <c r="BM808" s="149">
        <v>0</v>
      </c>
    </row>
    <row r="809" spans="2:65" ht="18" hidden="1" customHeight="1" outlineLevel="2">
      <c r="B809" s="158" t="s">
        <v>286</v>
      </c>
      <c r="C809" s="158"/>
      <c r="D809" s="158"/>
      <c r="E809" s="159" t="s">
        <v>155</v>
      </c>
      <c r="F809" s="158"/>
      <c r="G809" s="160"/>
      <c r="H809" s="160">
        <v>6319</v>
      </c>
      <c r="I809" s="160"/>
      <c r="J809" s="160">
        <v>6319</v>
      </c>
      <c r="K809" s="168"/>
      <c r="L809" s="161"/>
      <c r="M809" s="160"/>
      <c r="N809" s="160">
        <v>6319</v>
      </c>
      <c r="O809" s="160"/>
      <c r="P809" s="160">
        <v>6319</v>
      </c>
      <c r="Q809" s="168"/>
      <c r="R809" s="161"/>
      <c r="S809" s="160">
        <v>2323</v>
      </c>
      <c r="T809" s="160">
        <v>0</v>
      </c>
      <c r="U809" s="160">
        <v>0</v>
      </c>
      <c r="V809" s="160">
        <v>0</v>
      </c>
      <c r="W809" s="160">
        <v>0</v>
      </c>
      <c r="X809" s="160">
        <v>546</v>
      </c>
      <c r="Y809" s="160">
        <v>0</v>
      </c>
      <c r="Z809" s="160">
        <v>0</v>
      </c>
      <c r="AA809" s="160">
        <v>0</v>
      </c>
      <c r="AB809" s="160">
        <v>0</v>
      </c>
      <c r="AC809" s="160">
        <v>0</v>
      </c>
      <c r="AD809" s="160">
        <v>234</v>
      </c>
      <c r="AE809" s="160">
        <v>0</v>
      </c>
      <c r="AF809" s="160">
        <v>0</v>
      </c>
      <c r="AG809" s="160">
        <v>487</v>
      </c>
      <c r="AH809" s="160">
        <v>0</v>
      </c>
      <c r="AI809" s="160">
        <v>0</v>
      </c>
      <c r="AJ809" s="160">
        <v>1786</v>
      </c>
      <c r="AK809" s="160">
        <v>0</v>
      </c>
      <c r="AL809" s="160">
        <v>0</v>
      </c>
      <c r="AM809" s="160">
        <v>0</v>
      </c>
      <c r="AN809" s="160">
        <v>0</v>
      </c>
      <c r="AO809" s="160">
        <v>0</v>
      </c>
      <c r="AP809" s="160">
        <v>322</v>
      </c>
      <c r="AQ809" s="160">
        <v>0</v>
      </c>
      <c r="AR809" s="160">
        <v>0</v>
      </c>
      <c r="AS809" s="160">
        <v>0</v>
      </c>
      <c r="AT809" s="160">
        <v>0</v>
      </c>
      <c r="AU809" s="160">
        <v>0</v>
      </c>
      <c r="AV809" s="160">
        <v>414</v>
      </c>
      <c r="AW809" s="160">
        <v>40</v>
      </c>
      <c r="AX809" s="160">
        <v>130</v>
      </c>
      <c r="AY809" s="160">
        <v>0</v>
      </c>
      <c r="AZ809" s="160">
        <v>28</v>
      </c>
      <c r="BA809" s="160">
        <v>9</v>
      </c>
      <c r="BB809" s="160">
        <v>0</v>
      </c>
      <c r="BC809" s="160">
        <v>0</v>
      </c>
      <c r="BD809" s="160">
        <v>0</v>
      </c>
      <c r="BE809" s="160">
        <v>0</v>
      </c>
      <c r="BF809" s="160">
        <v>0</v>
      </c>
      <c r="BG809" s="160">
        <v>0</v>
      </c>
      <c r="BH809" s="160">
        <v>0</v>
      </c>
      <c r="BI809" s="160"/>
      <c r="BJ809" s="161"/>
      <c r="BK809" s="160"/>
      <c r="BL809" s="161"/>
      <c r="BM809" s="149">
        <v>0</v>
      </c>
    </row>
    <row r="810" spans="2:65" ht="18" customHeight="1" outlineLevel="1" collapsed="1">
      <c r="B810" s="153" t="s">
        <v>286</v>
      </c>
      <c r="C810" s="153"/>
      <c r="D810" s="153" t="s">
        <v>173</v>
      </c>
      <c r="E810" s="153"/>
      <c r="F810" s="153"/>
      <c r="G810" s="153"/>
      <c r="H810" s="153">
        <v>15419</v>
      </c>
      <c r="I810" s="153"/>
      <c r="J810" s="153">
        <v>15419</v>
      </c>
      <c r="K810" s="172"/>
      <c r="L810" s="173"/>
      <c r="M810" s="153"/>
      <c r="N810" s="153">
        <v>15419</v>
      </c>
      <c r="O810" s="153"/>
      <c r="P810" s="153">
        <v>15419</v>
      </c>
      <c r="Q810" s="172"/>
      <c r="R810" s="173"/>
      <c r="S810" s="153">
        <v>4123</v>
      </c>
      <c r="T810" s="176">
        <v>0</v>
      </c>
      <c r="U810" s="176">
        <v>0</v>
      </c>
      <c r="V810" s="176">
        <v>0</v>
      </c>
      <c r="W810" s="176">
        <v>0</v>
      </c>
      <c r="X810" s="176">
        <v>3446</v>
      </c>
      <c r="Y810" s="176">
        <v>0</v>
      </c>
      <c r="Z810" s="176">
        <v>0</v>
      </c>
      <c r="AA810" s="176">
        <v>0</v>
      </c>
      <c r="AB810" s="176">
        <v>0</v>
      </c>
      <c r="AC810" s="176">
        <v>0</v>
      </c>
      <c r="AD810" s="176">
        <v>534</v>
      </c>
      <c r="AE810" s="176">
        <v>0</v>
      </c>
      <c r="AF810" s="176">
        <v>0</v>
      </c>
      <c r="AG810" s="176">
        <v>687</v>
      </c>
      <c r="AH810" s="176">
        <v>0</v>
      </c>
      <c r="AI810" s="176">
        <v>0</v>
      </c>
      <c r="AJ810" s="176">
        <v>3286</v>
      </c>
      <c r="AK810" s="176">
        <v>0</v>
      </c>
      <c r="AL810" s="176">
        <v>0</v>
      </c>
      <c r="AM810" s="176">
        <v>0</v>
      </c>
      <c r="AN810" s="176">
        <v>0</v>
      </c>
      <c r="AO810" s="176">
        <v>0</v>
      </c>
      <c r="AP810" s="176">
        <v>1122</v>
      </c>
      <c r="AQ810" s="176">
        <v>0</v>
      </c>
      <c r="AR810" s="176">
        <v>0</v>
      </c>
      <c r="AS810" s="176">
        <v>0</v>
      </c>
      <c r="AT810" s="176">
        <v>0</v>
      </c>
      <c r="AU810" s="176">
        <v>0</v>
      </c>
      <c r="AV810" s="176">
        <v>1114</v>
      </c>
      <c r="AW810" s="176">
        <v>840</v>
      </c>
      <c r="AX810" s="176">
        <v>230</v>
      </c>
      <c r="AY810" s="176">
        <v>0</v>
      </c>
      <c r="AZ810" s="176">
        <v>28</v>
      </c>
      <c r="BA810" s="176">
        <v>9</v>
      </c>
      <c r="BB810" s="176">
        <v>0</v>
      </c>
      <c r="BC810" s="176">
        <v>0</v>
      </c>
      <c r="BD810" s="176">
        <v>0</v>
      </c>
      <c r="BE810" s="192">
        <v>0</v>
      </c>
      <c r="BF810" s="192">
        <v>0</v>
      </c>
      <c r="BG810" s="192">
        <v>0</v>
      </c>
      <c r="BH810" s="192">
        <v>0</v>
      </c>
      <c r="BI810" s="176"/>
      <c r="BJ810" s="176"/>
      <c r="BK810" s="176"/>
      <c r="BL810" s="176"/>
      <c r="BM810" s="149">
        <v>0</v>
      </c>
    </row>
    <row r="811" spans="2:65" ht="18" hidden="1" customHeight="1" outlineLevel="3">
      <c r="B811" s="157" t="s">
        <v>290</v>
      </c>
      <c r="C811" s="157" t="s">
        <v>149</v>
      </c>
      <c r="D811" s="166" t="s">
        <v>641</v>
      </c>
      <c r="E811" s="167" t="s">
        <v>642</v>
      </c>
      <c r="F811" s="157" t="s">
        <v>150</v>
      </c>
      <c r="G811" s="49"/>
      <c r="H811" s="55">
        <v>2340</v>
      </c>
      <c r="I811" s="55"/>
      <c r="J811" s="50">
        <v>2340</v>
      </c>
      <c r="K811" s="49"/>
      <c r="L811" s="152"/>
      <c r="M811" s="55"/>
      <c r="N811" s="49">
        <v>2340</v>
      </c>
      <c r="O811" s="50"/>
      <c r="P811" s="50">
        <v>2340</v>
      </c>
      <c r="Q811" s="49"/>
      <c r="R811" s="152"/>
      <c r="S811" s="123">
        <v>400</v>
      </c>
      <c r="T811" s="123">
        <v>0</v>
      </c>
      <c r="U811" s="123">
        <v>0</v>
      </c>
      <c r="V811" s="123">
        <v>0</v>
      </c>
      <c r="W811" s="123">
        <v>0</v>
      </c>
      <c r="X811" s="123">
        <v>1000</v>
      </c>
      <c r="Y811" s="123">
        <v>300</v>
      </c>
      <c r="Z811" s="123">
        <v>0</v>
      </c>
      <c r="AA811" s="123">
        <v>0</v>
      </c>
      <c r="AB811" s="123">
        <v>0</v>
      </c>
      <c r="AC811" s="123">
        <v>0</v>
      </c>
      <c r="AD811" s="123">
        <v>0</v>
      </c>
      <c r="AE811" s="123">
        <v>100</v>
      </c>
      <c r="AF811" s="123">
        <v>0</v>
      </c>
      <c r="AG811" s="123">
        <v>40</v>
      </c>
      <c r="AH811" s="123">
        <v>0</v>
      </c>
      <c r="AI811" s="123">
        <v>0</v>
      </c>
      <c r="AJ811" s="123">
        <v>0</v>
      </c>
      <c r="AK811" s="123">
        <v>0</v>
      </c>
      <c r="AL811" s="123">
        <v>0</v>
      </c>
      <c r="AM811" s="123">
        <v>0</v>
      </c>
      <c r="AN811" s="123">
        <v>0</v>
      </c>
      <c r="AO811" s="123">
        <v>0</v>
      </c>
      <c r="AP811" s="123">
        <v>100</v>
      </c>
      <c r="AQ811" s="123">
        <v>300</v>
      </c>
      <c r="AR811" s="123">
        <v>0</v>
      </c>
      <c r="AS811" s="123">
        <v>0</v>
      </c>
      <c r="AT811" s="123">
        <v>0</v>
      </c>
      <c r="AU811" s="123">
        <v>0</v>
      </c>
      <c r="AV811" s="123">
        <v>0</v>
      </c>
      <c r="AW811" s="123">
        <v>0</v>
      </c>
      <c r="AX811" s="123">
        <v>0</v>
      </c>
      <c r="AY811" s="123">
        <v>0</v>
      </c>
      <c r="AZ811" s="123">
        <v>50</v>
      </c>
      <c r="BA811" s="123">
        <v>50</v>
      </c>
      <c r="BB811" s="123">
        <v>0</v>
      </c>
      <c r="BC811" s="123">
        <v>0</v>
      </c>
      <c r="BD811" s="123">
        <v>0</v>
      </c>
      <c r="BE811" s="193">
        <v>0</v>
      </c>
      <c r="BF811" s="193">
        <v>0</v>
      </c>
      <c r="BG811" s="193">
        <v>0</v>
      </c>
      <c r="BH811" s="193">
        <v>0</v>
      </c>
      <c r="BI811" s="49"/>
      <c r="BJ811" s="167"/>
      <c r="BK811" s="167"/>
      <c r="BL811" s="167"/>
      <c r="BM811" s="149">
        <v>0</v>
      </c>
    </row>
    <row r="812" spans="2:65" ht="18" hidden="1" customHeight="1" outlineLevel="2">
      <c r="B812" s="158" t="s">
        <v>290</v>
      </c>
      <c r="C812" s="158"/>
      <c r="D812" s="158"/>
      <c r="E812" s="159" t="s">
        <v>151</v>
      </c>
      <c r="F812" s="158"/>
      <c r="G812" s="160"/>
      <c r="H812" s="160">
        <v>2340</v>
      </c>
      <c r="I812" s="160"/>
      <c r="J812" s="160">
        <v>2340</v>
      </c>
      <c r="K812" s="168"/>
      <c r="L812" s="161"/>
      <c r="M812" s="160"/>
      <c r="N812" s="160">
        <v>2340</v>
      </c>
      <c r="O812" s="160"/>
      <c r="P812" s="160">
        <v>2340</v>
      </c>
      <c r="Q812" s="168"/>
      <c r="R812" s="161"/>
      <c r="S812" s="160">
        <v>400</v>
      </c>
      <c r="T812" s="160">
        <v>0</v>
      </c>
      <c r="U812" s="160">
        <v>0</v>
      </c>
      <c r="V812" s="160">
        <v>0</v>
      </c>
      <c r="W812" s="160">
        <v>0</v>
      </c>
      <c r="X812" s="160">
        <v>1000</v>
      </c>
      <c r="Y812" s="160">
        <v>300</v>
      </c>
      <c r="Z812" s="160">
        <v>0</v>
      </c>
      <c r="AA812" s="160">
        <v>0</v>
      </c>
      <c r="AB812" s="160">
        <v>0</v>
      </c>
      <c r="AC812" s="160">
        <v>0</v>
      </c>
      <c r="AD812" s="160">
        <v>0</v>
      </c>
      <c r="AE812" s="160">
        <v>100</v>
      </c>
      <c r="AF812" s="160">
        <v>0</v>
      </c>
      <c r="AG812" s="160">
        <v>40</v>
      </c>
      <c r="AH812" s="160">
        <v>0</v>
      </c>
      <c r="AI812" s="160">
        <v>0</v>
      </c>
      <c r="AJ812" s="160">
        <v>0</v>
      </c>
      <c r="AK812" s="160">
        <v>0</v>
      </c>
      <c r="AL812" s="160">
        <v>0</v>
      </c>
      <c r="AM812" s="160">
        <v>0</v>
      </c>
      <c r="AN812" s="160">
        <v>0</v>
      </c>
      <c r="AO812" s="160">
        <v>0</v>
      </c>
      <c r="AP812" s="160">
        <v>100</v>
      </c>
      <c r="AQ812" s="160">
        <v>300</v>
      </c>
      <c r="AR812" s="160">
        <v>0</v>
      </c>
      <c r="AS812" s="160">
        <v>0</v>
      </c>
      <c r="AT812" s="160">
        <v>0</v>
      </c>
      <c r="AU812" s="160">
        <v>0</v>
      </c>
      <c r="AV812" s="160">
        <v>0</v>
      </c>
      <c r="AW812" s="160">
        <v>0</v>
      </c>
      <c r="AX812" s="160">
        <v>0</v>
      </c>
      <c r="AY812" s="160">
        <v>0</v>
      </c>
      <c r="AZ812" s="160">
        <v>50</v>
      </c>
      <c r="BA812" s="160">
        <v>50</v>
      </c>
      <c r="BB812" s="160">
        <v>0</v>
      </c>
      <c r="BC812" s="160">
        <v>0</v>
      </c>
      <c r="BD812" s="160">
        <v>0</v>
      </c>
      <c r="BE812" s="194">
        <v>0</v>
      </c>
      <c r="BF812" s="194">
        <v>0</v>
      </c>
      <c r="BG812" s="194">
        <v>0</v>
      </c>
      <c r="BH812" s="194">
        <v>0</v>
      </c>
      <c r="BI812" s="160"/>
      <c r="BJ812" s="161"/>
      <c r="BK812" s="160"/>
      <c r="BL812" s="161"/>
      <c r="BM812" s="149">
        <v>0</v>
      </c>
    </row>
    <row r="813" spans="2:65" ht="18" hidden="1" customHeight="1" outlineLevel="3">
      <c r="B813" s="157" t="s">
        <v>290</v>
      </c>
      <c r="C813" s="157" t="s">
        <v>149</v>
      </c>
      <c r="D813" s="157" t="s">
        <v>54</v>
      </c>
      <c r="E813" s="46" t="s">
        <v>54</v>
      </c>
      <c r="F813" s="157" t="s">
        <v>152</v>
      </c>
      <c r="G813" s="49"/>
      <c r="H813" s="49"/>
      <c r="I813" s="49"/>
      <c r="J813" s="49">
        <v>0</v>
      </c>
      <c r="K813" s="165"/>
      <c r="L813" s="152"/>
      <c r="M813" s="49"/>
      <c r="N813" s="49"/>
      <c r="O813" s="49"/>
      <c r="P813" s="49">
        <v>0</v>
      </c>
      <c r="Q813" s="165"/>
      <c r="R813" s="152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195"/>
      <c r="BF813" s="195"/>
      <c r="BG813" s="195"/>
      <c r="BH813" s="195"/>
      <c r="BI813" s="49"/>
      <c r="BJ813" s="46"/>
      <c r="BK813" s="46"/>
      <c r="BL813" s="46"/>
      <c r="BM813" s="149">
        <v>0</v>
      </c>
    </row>
    <row r="814" spans="2:65" ht="18" hidden="1" customHeight="1" outlineLevel="3">
      <c r="B814" s="157" t="s">
        <v>290</v>
      </c>
      <c r="C814" s="157" t="s">
        <v>149</v>
      </c>
      <c r="D814" s="157" t="s">
        <v>30</v>
      </c>
      <c r="E814" s="46" t="s">
        <v>30</v>
      </c>
      <c r="F814" s="157" t="s">
        <v>150</v>
      </c>
      <c r="G814" s="49"/>
      <c r="H814" s="49"/>
      <c r="I814" s="49"/>
      <c r="J814" s="49">
        <v>0</v>
      </c>
      <c r="K814" s="165"/>
      <c r="L814" s="152"/>
      <c r="M814" s="49"/>
      <c r="N814" s="49"/>
      <c r="O814" s="49"/>
      <c r="P814" s="49">
        <v>0</v>
      </c>
      <c r="Q814" s="165"/>
      <c r="R814" s="152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195"/>
      <c r="BF814" s="195"/>
      <c r="BG814" s="195"/>
      <c r="BH814" s="195"/>
      <c r="BI814" s="49"/>
      <c r="BJ814" s="46"/>
      <c r="BK814" s="46"/>
      <c r="BL814" s="46"/>
      <c r="BM814" s="149">
        <v>0</v>
      </c>
    </row>
    <row r="815" spans="2:65" ht="18" hidden="1" customHeight="1" outlineLevel="3">
      <c r="B815" s="157" t="s">
        <v>290</v>
      </c>
      <c r="C815" s="157" t="s">
        <v>149</v>
      </c>
      <c r="D815" s="157" t="s">
        <v>285</v>
      </c>
      <c r="E815" s="171" t="s">
        <v>715</v>
      </c>
      <c r="F815" s="157" t="s">
        <v>152</v>
      </c>
      <c r="G815" s="49"/>
      <c r="H815" s="191">
        <v>1178.4839999999999</v>
      </c>
      <c r="I815" s="191"/>
      <c r="J815" s="49">
        <v>1178.4839999999999</v>
      </c>
      <c r="K815" s="165"/>
      <c r="L815" s="152"/>
      <c r="M815" s="191"/>
      <c r="N815" s="49">
        <v>1178.4839999999999</v>
      </c>
      <c r="O815" s="50"/>
      <c r="P815" s="49">
        <v>1178.4839999999999</v>
      </c>
      <c r="Q815" s="165"/>
      <c r="R815" s="152"/>
      <c r="S815" s="123">
        <v>194.667</v>
      </c>
      <c r="T815" s="123">
        <v>0</v>
      </c>
      <c r="U815" s="123">
        <v>0</v>
      </c>
      <c r="V815" s="123">
        <v>0</v>
      </c>
      <c r="W815" s="123">
        <v>0</v>
      </c>
      <c r="X815" s="123">
        <v>208</v>
      </c>
      <c r="Y815" s="123">
        <v>0</v>
      </c>
      <c r="Z815" s="123">
        <v>0</v>
      </c>
      <c r="AA815" s="123">
        <v>0</v>
      </c>
      <c r="AB815" s="123">
        <v>0</v>
      </c>
      <c r="AC815" s="123">
        <v>0</v>
      </c>
      <c r="AD815" s="123">
        <v>70</v>
      </c>
      <c r="AE815" s="123">
        <v>1</v>
      </c>
      <c r="AF815" s="123">
        <v>0</v>
      </c>
      <c r="AG815" s="123">
        <v>93.65</v>
      </c>
      <c r="AH815" s="123">
        <v>0</v>
      </c>
      <c r="AI815" s="123">
        <v>0</v>
      </c>
      <c r="AJ815" s="123">
        <v>222.167</v>
      </c>
      <c r="AK815" s="123">
        <v>0</v>
      </c>
      <c r="AL815" s="123">
        <v>0</v>
      </c>
      <c r="AM815" s="123">
        <v>0</v>
      </c>
      <c r="AN815" s="123">
        <v>0</v>
      </c>
      <c r="AO815" s="123">
        <v>0</v>
      </c>
      <c r="AP815" s="123">
        <v>170</v>
      </c>
      <c r="AQ815" s="123">
        <v>0</v>
      </c>
      <c r="AR815" s="123">
        <v>0</v>
      </c>
      <c r="AS815" s="123">
        <v>0</v>
      </c>
      <c r="AT815" s="123">
        <v>0</v>
      </c>
      <c r="AU815" s="123">
        <v>0</v>
      </c>
      <c r="AV815" s="123">
        <v>155</v>
      </c>
      <c r="AW815" s="123">
        <v>0</v>
      </c>
      <c r="AX815" s="123">
        <v>0</v>
      </c>
      <c r="AY815" s="123">
        <v>0</v>
      </c>
      <c r="AZ815" s="123">
        <v>31</v>
      </c>
      <c r="BA815" s="123">
        <v>33</v>
      </c>
      <c r="BB815" s="123">
        <v>0</v>
      </c>
      <c r="BC815" s="123">
        <v>0</v>
      </c>
      <c r="BD815" s="123">
        <v>0</v>
      </c>
      <c r="BE815" s="193">
        <v>0</v>
      </c>
      <c r="BF815" s="193">
        <v>0</v>
      </c>
      <c r="BG815" s="193">
        <v>0</v>
      </c>
      <c r="BH815" s="193">
        <v>0</v>
      </c>
      <c r="BI815" s="49"/>
      <c r="BJ815" s="171"/>
      <c r="BK815" s="171"/>
      <c r="BL815" s="171"/>
      <c r="BM815" s="149">
        <v>0</v>
      </c>
    </row>
    <row r="816" spans="2:65" ht="18" hidden="1" customHeight="1" outlineLevel="3">
      <c r="B816" s="157" t="s">
        <v>290</v>
      </c>
      <c r="C816" s="157" t="s">
        <v>149</v>
      </c>
      <c r="D816" s="157" t="s">
        <v>290</v>
      </c>
      <c r="E816" s="46" t="s">
        <v>55</v>
      </c>
      <c r="F816" s="157" t="s">
        <v>150</v>
      </c>
      <c r="G816" s="49"/>
      <c r="H816" s="49"/>
      <c r="I816" s="49"/>
      <c r="J816" s="49">
        <v>0</v>
      </c>
      <c r="K816" s="165"/>
      <c r="L816" s="152"/>
      <c r="M816" s="49"/>
      <c r="N816" s="49"/>
      <c r="O816" s="49"/>
      <c r="P816" s="49">
        <v>0</v>
      </c>
      <c r="Q816" s="165"/>
      <c r="R816" s="152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195"/>
      <c r="BF816" s="195"/>
      <c r="BG816" s="195"/>
      <c r="BH816" s="195"/>
      <c r="BI816" s="49"/>
      <c r="BJ816" s="46"/>
      <c r="BK816" s="46"/>
      <c r="BL816" s="46"/>
      <c r="BM816" s="149">
        <v>0</v>
      </c>
    </row>
    <row r="817" spans="2:65" ht="18" hidden="1" customHeight="1" outlineLevel="3">
      <c r="B817" s="157" t="s">
        <v>290</v>
      </c>
      <c r="C817" s="157" t="s">
        <v>149</v>
      </c>
      <c r="D817" s="157" t="s">
        <v>56</v>
      </c>
      <c r="E817" s="46" t="s">
        <v>56</v>
      </c>
      <c r="F817" s="157" t="s">
        <v>152</v>
      </c>
      <c r="G817" s="49"/>
      <c r="H817" s="191">
        <v>0</v>
      </c>
      <c r="I817" s="191"/>
      <c r="J817" s="49">
        <v>0</v>
      </c>
      <c r="K817" s="165"/>
      <c r="L817" s="152"/>
      <c r="M817" s="191"/>
      <c r="N817" s="49"/>
      <c r="O817" s="50"/>
      <c r="P817" s="49">
        <v>0</v>
      </c>
      <c r="Q817" s="165"/>
      <c r="R817" s="152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195"/>
      <c r="BF817" s="195"/>
      <c r="BG817" s="195"/>
      <c r="BH817" s="195"/>
      <c r="BI817" s="49"/>
      <c r="BJ817" s="171"/>
      <c r="BK817" s="171"/>
      <c r="BL817" s="171"/>
      <c r="BM817" s="149">
        <v>0</v>
      </c>
    </row>
    <row r="818" spans="2:65" ht="18" hidden="1" customHeight="1" outlineLevel="3">
      <c r="B818" s="157" t="s">
        <v>290</v>
      </c>
      <c r="C818" s="157" t="s">
        <v>149</v>
      </c>
      <c r="D818" s="157" t="s">
        <v>716</v>
      </c>
      <c r="E818" s="171" t="s">
        <v>40</v>
      </c>
      <c r="F818" s="157" t="s">
        <v>150</v>
      </c>
      <c r="G818" s="49"/>
      <c r="H818" s="191">
        <v>192</v>
      </c>
      <c r="I818" s="191"/>
      <c r="J818" s="49">
        <v>192</v>
      </c>
      <c r="K818" s="165"/>
      <c r="L818" s="152"/>
      <c r="M818" s="191"/>
      <c r="N818" s="49">
        <v>192</v>
      </c>
      <c r="O818" s="50"/>
      <c r="P818" s="49">
        <v>192</v>
      </c>
      <c r="Q818" s="165"/>
      <c r="R818" s="152"/>
      <c r="S818" s="123">
        <v>116</v>
      </c>
      <c r="T818" s="123">
        <v>0</v>
      </c>
      <c r="U818" s="123">
        <v>0</v>
      </c>
      <c r="V818" s="123">
        <v>0</v>
      </c>
      <c r="W818" s="123">
        <v>0</v>
      </c>
      <c r="X818" s="123">
        <v>8</v>
      </c>
      <c r="Y818" s="123">
        <v>0</v>
      </c>
      <c r="Z818" s="123">
        <v>0</v>
      </c>
      <c r="AA818" s="123">
        <v>0</v>
      </c>
      <c r="AB818" s="123">
        <v>0</v>
      </c>
      <c r="AC818" s="123">
        <v>0</v>
      </c>
      <c r="AD818" s="123">
        <v>0</v>
      </c>
      <c r="AE818" s="123">
        <v>0</v>
      </c>
      <c r="AF818" s="123">
        <v>0</v>
      </c>
      <c r="AG818" s="123">
        <v>9</v>
      </c>
      <c r="AH818" s="123">
        <v>0</v>
      </c>
      <c r="AI818" s="123">
        <v>0</v>
      </c>
      <c r="AJ818" s="123">
        <v>29</v>
      </c>
      <c r="AK818" s="123">
        <v>0</v>
      </c>
      <c r="AL818" s="123">
        <v>0</v>
      </c>
      <c r="AM818" s="123">
        <v>0</v>
      </c>
      <c r="AN818" s="123">
        <v>0</v>
      </c>
      <c r="AO818" s="123">
        <v>0</v>
      </c>
      <c r="AP818" s="123">
        <v>7</v>
      </c>
      <c r="AQ818" s="123">
        <v>0</v>
      </c>
      <c r="AR818" s="123">
        <v>0</v>
      </c>
      <c r="AS818" s="123">
        <v>0</v>
      </c>
      <c r="AT818" s="123">
        <v>0</v>
      </c>
      <c r="AU818" s="123">
        <v>0</v>
      </c>
      <c r="AV818" s="123">
        <v>23</v>
      </c>
      <c r="AW818" s="123">
        <v>0</v>
      </c>
      <c r="AX818" s="123">
        <v>0</v>
      </c>
      <c r="AY818" s="123">
        <v>0</v>
      </c>
      <c r="AZ818" s="123">
        <v>0</v>
      </c>
      <c r="BA818" s="123">
        <v>0</v>
      </c>
      <c r="BB818" s="123">
        <v>0</v>
      </c>
      <c r="BC818" s="123">
        <v>0</v>
      </c>
      <c r="BD818" s="123">
        <v>0</v>
      </c>
      <c r="BE818" s="193">
        <v>0</v>
      </c>
      <c r="BF818" s="193">
        <v>0</v>
      </c>
      <c r="BG818" s="193">
        <v>0</v>
      </c>
      <c r="BH818" s="193">
        <v>0</v>
      </c>
      <c r="BI818" s="49"/>
      <c r="BJ818" s="171"/>
      <c r="BK818" s="171"/>
      <c r="BL818" s="171"/>
      <c r="BM818" s="149">
        <v>0</v>
      </c>
    </row>
    <row r="819" spans="2:65" ht="18" hidden="1" customHeight="1" outlineLevel="3">
      <c r="B819" s="157" t="s">
        <v>290</v>
      </c>
      <c r="C819" s="157" t="s">
        <v>307</v>
      </c>
      <c r="D819" s="157" t="s">
        <v>174</v>
      </c>
      <c r="E819" s="46" t="s">
        <v>92</v>
      </c>
      <c r="F819" s="157" t="s">
        <v>154</v>
      </c>
      <c r="G819" s="49"/>
      <c r="H819" s="49"/>
      <c r="I819" s="49"/>
      <c r="J819" s="49">
        <v>0</v>
      </c>
      <c r="K819" s="165"/>
      <c r="L819" s="152"/>
      <c r="M819" s="49"/>
      <c r="N819" s="49"/>
      <c r="O819" s="49"/>
      <c r="P819" s="49">
        <v>0</v>
      </c>
      <c r="Q819" s="165"/>
      <c r="R819" s="152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195"/>
      <c r="BF819" s="195"/>
      <c r="BG819" s="195"/>
      <c r="BH819" s="195"/>
      <c r="BI819" s="49"/>
      <c r="BJ819" s="46"/>
      <c r="BK819" s="46"/>
      <c r="BL819" s="46"/>
      <c r="BM819" s="149">
        <v>0</v>
      </c>
    </row>
    <row r="820" spans="2:65" ht="18" hidden="1" customHeight="1" outlineLevel="3">
      <c r="B820" s="157" t="s">
        <v>290</v>
      </c>
      <c r="C820" s="157" t="s">
        <v>307</v>
      </c>
      <c r="D820" s="157" t="s">
        <v>93</v>
      </c>
      <c r="E820" s="46" t="s">
        <v>93</v>
      </c>
      <c r="F820" s="157" t="s">
        <v>154</v>
      </c>
      <c r="G820" s="49"/>
      <c r="H820" s="49"/>
      <c r="I820" s="49"/>
      <c r="J820" s="49">
        <v>0</v>
      </c>
      <c r="K820" s="165"/>
      <c r="L820" s="152"/>
      <c r="M820" s="49"/>
      <c r="N820" s="49"/>
      <c r="O820" s="49"/>
      <c r="P820" s="49">
        <v>0</v>
      </c>
      <c r="Q820" s="165"/>
      <c r="R820" s="152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195"/>
      <c r="BF820" s="195"/>
      <c r="BG820" s="195"/>
      <c r="BH820" s="195"/>
      <c r="BI820" s="49"/>
      <c r="BJ820" s="46"/>
      <c r="BK820" s="46"/>
      <c r="BL820" s="46"/>
      <c r="BM820" s="149">
        <v>0</v>
      </c>
    </row>
    <row r="821" spans="2:65" ht="18" hidden="1" customHeight="1" outlineLevel="3">
      <c r="B821" s="157" t="s">
        <v>290</v>
      </c>
      <c r="C821" s="157" t="s">
        <v>307</v>
      </c>
      <c r="D821" s="157" t="s">
        <v>94</v>
      </c>
      <c r="E821" s="171" t="s">
        <v>61</v>
      </c>
      <c r="F821" s="157" t="s">
        <v>154</v>
      </c>
      <c r="G821" s="49"/>
      <c r="H821" s="49"/>
      <c r="I821" s="49"/>
      <c r="J821" s="49">
        <v>0</v>
      </c>
      <c r="K821" s="165"/>
      <c r="L821" s="152"/>
      <c r="M821" s="49"/>
      <c r="N821" s="49">
        <v>0</v>
      </c>
      <c r="O821" s="49"/>
      <c r="P821" s="49">
        <v>0</v>
      </c>
      <c r="Q821" s="165"/>
      <c r="R821" s="152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195"/>
      <c r="BF821" s="195"/>
      <c r="BG821" s="195"/>
      <c r="BH821" s="195"/>
      <c r="BI821" s="49"/>
      <c r="BJ821" s="46"/>
      <c r="BK821" s="46"/>
      <c r="BL821" s="46"/>
      <c r="BM821" s="149">
        <v>0</v>
      </c>
    </row>
    <row r="822" spans="2:65" ht="18" hidden="1" customHeight="1" outlineLevel="2">
      <c r="B822" s="158" t="s">
        <v>290</v>
      </c>
      <c r="C822" s="158"/>
      <c r="D822" s="158"/>
      <c r="E822" s="159" t="s">
        <v>155</v>
      </c>
      <c r="F822" s="175"/>
      <c r="G822" s="160"/>
      <c r="H822" s="160">
        <v>1370.4839999999999</v>
      </c>
      <c r="I822" s="160"/>
      <c r="J822" s="160">
        <v>1370.4839999999999</v>
      </c>
      <c r="K822" s="160"/>
      <c r="L822" s="161"/>
      <c r="M822" s="160"/>
      <c r="N822" s="160">
        <v>1370.4839999999999</v>
      </c>
      <c r="O822" s="160"/>
      <c r="P822" s="160">
        <v>1370.4839999999999</v>
      </c>
      <c r="Q822" s="160"/>
      <c r="R822" s="161"/>
      <c r="S822" s="160">
        <v>310.66700000000003</v>
      </c>
      <c r="T822" s="160">
        <v>0</v>
      </c>
      <c r="U822" s="160">
        <v>0</v>
      </c>
      <c r="V822" s="160">
        <v>0</v>
      </c>
      <c r="W822" s="160">
        <v>0</v>
      </c>
      <c r="X822" s="160">
        <v>216</v>
      </c>
      <c r="Y822" s="160">
        <v>0</v>
      </c>
      <c r="Z822" s="160">
        <v>0</v>
      </c>
      <c r="AA822" s="160">
        <v>0</v>
      </c>
      <c r="AB822" s="160">
        <v>0</v>
      </c>
      <c r="AC822" s="160">
        <v>0</v>
      </c>
      <c r="AD822" s="160">
        <v>70</v>
      </c>
      <c r="AE822" s="160">
        <v>1</v>
      </c>
      <c r="AF822" s="160">
        <v>0</v>
      </c>
      <c r="AG822" s="160">
        <v>102.65</v>
      </c>
      <c r="AH822" s="160">
        <v>0</v>
      </c>
      <c r="AI822" s="160">
        <v>0</v>
      </c>
      <c r="AJ822" s="160">
        <v>251.167</v>
      </c>
      <c r="AK822" s="160">
        <v>0</v>
      </c>
      <c r="AL822" s="160">
        <v>0</v>
      </c>
      <c r="AM822" s="160">
        <v>0</v>
      </c>
      <c r="AN822" s="160">
        <v>0</v>
      </c>
      <c r="AO822" s="160">
        <v>0</v>
      </c>
      <c r="AP822" s="160">
        <v>177</v>
      </c>
      <c r="AQ822" s="160">
        <v>0</v>
      </c>
      <c r="AR822" s="160">
        <v>0</v>
      </c>
      <c r="AS822" s="160">
        <v>0</v>
      </c>
      <c r="AT822" s="160">
        <v>0</v>
      </c>
      <c r="AU822" s="160">
        <v>0</v>
      </c>
      <c r="AV822" s="160">
        <v>178</v>
      </c>
      <c r="AW822" s="160">
        <v>0</v>
      </c>
      <c r="AX822" s="160">
        <v>0</v>
      </c>
      <c r="AY822" s="160">
        <v>0</v>
      </c>
      <c r="AZ822" s="160">
        <v>31</v>
      </c>
      <c r="BA822" s="160">
        <v>33</v>
      </c>
      <c r="BB822" s="160">
        <v>0</v>
      </c>
      <c r="BC822" s="160">
        <v>0</v>
      </c>
      <c r="BD822" s="160">
        <v>0</v>
      </c>
      <c r="BE822" s="194">
        <v>0</v>
      </c>
      <c r="BF822" s="194">
        <v>0</v>
      </c>
      <c r="BG822" s="194">
        <v>0</v>
      </c>
      <c r="BH822" s="194">
        <v>0</v>
      </c>
      <c r="BI822" s="160"/>
      <c r="BJ822" s="161"/>
      <c r="BK822" s="160"/>
      <c r="BL822" s="161"/>
      <c r="BM822" s="149">
        <v>0</v>
      </c>
    </row>
    <row r="823" spans="2:65" ht="18" customHeight="1" outlineLevel="1" collapsed="1">
      <c r="B823" s="153" t="s">
        <v>290</v>
      </c>
      <c r="C823" s="153"/>
      <c r="D823" s="153" t="s">
        <v>175</v>
      </c>
      <c r="E823" s="153"/>
      <c r="F823" s="176"/>
      <c r="G823" s="153"/>
      <c r="H823" s="153">
        <v>3710.4839999999999</v>
      </c>
      <c r="I823" s="153"/>
      <c r="J823" s="153">
        <v>3710.4839999999999</v>
      </c>
      <c r="K823" s="172"/>
      <c r="L823" s="173"/>
      <c r="M823" s="153"/>
      <c r="N823" s="153">
        <v>3710.4839999999999</v>
      </c>
      <c r="O823" s="153"/>
      <c r="P823" s="153">
        <v>3710.4839999999999</v>
      </c>
      <c r="Q823" s="172"/>
      <c r="R823" s="173"/>
      <c r="S823" s="153">
        <v>710.66700000000003</v>
      </c>
      <c r="T823" s="176">
        <v>0</v>
      </c>
      <c r="U823" s="176">
        <v>0</v>
      </c>
      <c r="V823" s="176">
        <v>0</v>
      </c>
      <c r="W823" s="176">
        <v>0</v>
      </c>
      <c r="X823" s="176">
        <v>1216</v>
      </c>
      <c r="Y823" s="176">
        <v>300</v>
      </c>
      <c r="Z823" s="176">
        <v>0</v>
      </c>
      <c r="AA823" s="176">
        <v>0</v>
      </c>
      <c r="AB823" s="176">
        <v>0</v>
      </c>
      <c r="AC823" s="176">
        <v>0</v>
      </c>
      <c r="AD823" s="176">
        <v>70</v>
      </c>
      <c r="AE823" s="176">
        <v>101</v>
      </c>
      <c r="AF823" s="176">
        <v>0</v>
      </c>
      <c r="AG823" s="176">
        <v>142.65</v>
      </c>
      <c r="AH823" s="176">
        <v>0</v>
      </c>
      <c r="AI823" s="176">
        <v>0</v>
      </c>
      <c r="AJ823" s="176">
        <v>251.167</v>
      </c>
      <c r="AK823" s="176">
        <v>0</v>
      </c>
      <c r="AL823" s="176">
        <v>0</v>
      </c>
      <c r="AM823" s="176">
        <v>0</v>
      </c>
      <c r="AN823" s="176">
        <v>0</v>
      </c>
      <c r="AO823" s="176">
        <v>0</v>
      </c>
      <c r="AP823" s="176">
        <v>277</v>
      </c>
      <c r="AQ823" s="176">
        <v>300</v>
      </c>
      <c r="AR823" s="176">
        <v>0</v>
      </c>
      <c r="AS823" s="176">
        <v>0</v>
      </c>
      <c r="AT823" s="176">
        <v>0</v>
      </c>
      <c r="AU823" s="176">
        <v>0</v>
      </c>
      <c r="AV823" s="176">
        <v>178</v>
      </c>
      <c r="AW823" s="176">
        <v>0</v>
      </c>
      <c r="AX823" s="176">
        <v>0</v>
      </c>
      <c r="AY823" s="176">
        <v>0</v>
      </c>
      <c r="AZ823" s="176">
        <v>81</v>
      </c>
      <c r="BA823" s="176">
        <v>83</v>
      </c>
      <c r="BB823" s="176">
        <v>0</v>
      </c>
      <c r="BC823" s="176">
        <v>0</v>
      </c>
      <c r="BD823" s="176">
        <v>0</v>
      </c>
      <c r="BE823" s="192">
        <v>0</v>
      </c>
      <c r="BF823" s="192">
        <v>0</v>
      </c>
      <c r="BG823" s="192">
        <v>0</v>
      </c>
      <c r="BH823" s="192">
        <v>0</v>
      </c>
      <c r="BI823" s="176"/>
      <c r="BJ823" s="176"/>
      <c r="BK823" s="176"/>
      <c r="BL823" s="176"/>
      <c r="BM823" s="149">
        <v>0</v>
      </c>
    </row>
    <row r="824" spans="2:65" ht="18" customHeight="1">
      <c r="B824" s="162" t="s">
        <v>7</v>
      </c>
      <c r="C824" s="162"/>
      <c r="D824" s="162" t="s">
        <v>156</v>
      </c>
      <c r="E824" s="162"/>
      <c r="F824" s="162"/>
      <c r="G824" s="163"/>
      <c r="H824" s="163">
        <v>19129.484</v>
      </c>
      <c r="I824" s="163"/>
      <c r="J824" s="163">
        <v>19129.484</v>
      </c>
      <c r="K824" s="163"/>
      <c r="L824" s="164"/>
      <c r="M824" s="163"/>
      <c r="N824" s="163">
        <v>19129.484</v>
      </c>
      <c r="O824" s="163"/>
      <c r="P824" s="163">
        <v>19129.484</v>
      </c>
      <c r="Q824" s="163"/>
      <c r="R824" s="164"/>
      <c r="S824" s="163">
        <v>4833.6670000000004</v>
      </c>
      <c r="T824" s="163">
        <v>0</v>
      </c>
      <c r="U824" s="163">
        <v>0</v>
      </c>
      <c r="V824" s="163">
        <v>0</v>
      </c>
      <c r="W824" s="163">
        <v>0</v>
      </c>
      <c r="X824" s="163">
        <v>4662</v>
      </c>
      <c r="Y824" s="163">
        <v>300</v>
      </c>
      <c r="Z824" s="163">
        <v>0</v>
      </c>
      <c r="AA824" s="163">
        <v>0</v>
      </c>
      <c r="AB824" s="163">
        <v>0</v>
      </c>
      <c r="AC824" s="163">
        <v>0</v>
      </c>
      <c r="AD824" s="163">
        <v>604</v>
      </c>
      <c r="AE824" s="163">
        <v>101</v>
      </c>
      <c r="AF824" s="163">
        <v>0</v>
      </c>
      <c r="AG824" s="163">
        <v>829.65</v>
      </c>
      <c r="AH824" s="163">
        <v>0</v>
      </c>
      <c r="AI824" s="163">
        <v>0</v>
      </c>
      <c r="AJ824" s="163">
        <v>3537.1669999999999</v>
      </c>
      <c r="AK824" s="163">
        <v>0</v>
      </c>
      <c r="AL824" s="163">
        <v>0</v>
      </c>
      <c r="AM824" s="163">
        <v>0</v>
      </c>
      <c r="AN824" s="163">
        <v>0</v>
      </c>
      <c r="AO824" s="163">
        <v>0</v>
      </c>
      <c r="AP824" s="163">
        <v>1399</v>
      </c>
      <c r="AQ824" s="163">
        <v>300</v>
      </c>
      <c r="AR824" s="163">
        <v>0</v>
      </c>
      <c r="AS824" s="163">
        <v>0</v>
      </c>
      <c r="AT824" s="163">
        <v>0</v>
      </c>
      <c r="AU824" s="163">
        <v>0</v>
      </c>
      <c r="AV824" s="163">
        <v>1292</v>
      </c>
      <c r="AW824" s="163">
        <v>840</v>
      </c>
      <c r="AX824" s="163">
        <v>230</v>
      </c>
      <c r="AY824" s="163">
        <v>0</v>
      </c>
      <c r="AZ824" s="163">
        <v>109</v>
      </c>
      <c r="BA824" s="163">
        <v>92</v>
      </c>
      <c r="BB824" s="163">
        <v>0</v>
      </c>
      <c r="BC824" s="163">
        <v>0</v>
      </c>
      <c r="BD824" s="163">
        <v>0</v>
      </c>
      <c r="BE824" s="163">
        <v>0</v>
      </c>
      <c r="BF824" s="163">
        <v>0</v>
      </c>
      <c r="BG824" s="163">
        <v>0</v>
      </c>
      <c r="BH824" s="163">
        <v>0</v>
      </c>
      <c r="BI824" s="163"/>
      <c r="BJ824" s="182"/>
      <c r="BK824" s="182"/>
      <c r="BL824" s="162"/>
      <c r="BM824" s="149">
        <v>0</v>
      </c>
    </row>
    <row r="825" spans="2:65" ht="18" hidden="1" customHeight="1" outlineLevel="3">
      <c r="B825" s="46"/>
      <c r="C825" s="46"/>
      <c r="D825" s="150" t="s">
        <v>374</v>
      </c>
      <c r="E825" s="151" t="s">
        <v>375</v>
      </c>
      <c r="F825" s="151"/>
      <c r="G825" s="49"/>
      <c r="H825" s="49"/>
      <c r="I825" s="49"/>
      <c r="J825" s="49">
        <v>0</v>
      </c>
      <c r="K825" s="165"/>
      <c r="L825" s="177"/>
      <c r="M825" s="49"/>
      <c r="N825" s="49"/>
      <c r="O825" s="49"/>
      <c r="P825" s="49">
        <v>0</v>
      </c>
      <c r="Q825" s="165"/>
      <c r="R825" s="177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151"/>
      <c r="BK825" s="151"/>
      <c r="BL825" s="196"/>
      <c r="BM825" s="149">
        <v>0</v>
      </c>
    </row>
    <row r="826" spans="2:65" ht="18" hidden="1" customHeight="1" outlineLevel="3">
      <c r="B826" s="46"/>
      <c r="C826" s="46"/>
      <c r="D826" s="150" t="s">
        <v>376</v>
      </c>
      <c r="E826" s="151" t="s">
        <v>377</v>
      </c>
      <c r="F826" s="151"/>
      <c r="G826" s="49"/>
      <c r="H826" s="55">
        <v>1</v>
      </c>
      <c r="I826" s="55"/>
      <c r="J826" s="49">
        <v>1</v>
      </c>
      <c r="K826" s="165"/>
      <c r="L826" s="177"/>
      <c r="M826" s="49"/>
      <c r="N826" s="49">
        <v>1</v>
      </c>
      <c r="O826" s="50"/>
      <c r="P826" s="49">
        <v>1</v>
      </c>
      <c r="Q826" s="165"/>
      <c r="R826" s="177"/>
      <c r="S826" s="123">
        <v>0</v>
      </c>
      <c r="T826" s="123">
        <v>0</v>
      </c>
      <c r="U826" s="123">
        <v>0</v>
      </c>
      <c r="V826" s="123">
        <v>0</v>
      </c>
      <c r="W826" s="123">
        <v>0</v>
      </c>
      <c r="X826" s="123">
        <v>0</v>
      </c>
      <c r="Y826" s="123">
        <v>0</v>
      </c>
      <c r="Z826" s="123">
        <v>0</v>
      </c>
      <c r="AA826" s="123">
        <v>0</v>
      </c>
      <c r="AB826" s="123">
        <v>0</v>
      </c>
      <c r="AC826" s="123">
        <v>0</v>
      </c>
      <c r="AD826" s="123">
        <v>0</v>
      </c>
      <c r="AE826" s="123">
        <v>0</v>
      </c>
      <c r="AF826" s="123">
        <v>0</v>
      </c>
      <c r="AG826" s="123">
        <v>0</v>
      </c>
      <c r="AH826" s="123">
        <v>0</v>
      </c>
      <c r="AI826" s="123">
        <v>0</v>
      </c>
      <c r="AJ826" s="123">
        <v>0</v>
      </c>
      <c r="AK826" s="123">
        <v>0</v>
      </c>
      <c r="AL826" s="123">
        <v>0</v>
      </c>
      <c r="AM826" s="123">
        <v>0</v>
      </c>
      <c r="AN826" s="123">
        <v>0</v>
      </c>
      <c r="AO826" s="123">
        <v>0</v>
      </c>
      <c r="AP826" s="123">
        <v>0</v>
      </c>
      <c r="AQ826" s="123">
        <v>0</v>
      </c>
      <c r="AR826" s="123">
        <v>0</v>
      </c>
      <c r="AS826" s="123">
        <v>1</v>
      </c>
      <c r="AT826" s="123">
        <v>0</v>
      </c>
      <c r="AU826" s="123">
        <v>0</v>
      </c>
      <c r="AV826" s="123">
        <v>0</v>
      </c>
      <c r="AW826" s="123">
        <v>0</v>
      </c>
      <c r="AX826" s="123">
        <v>0</v>
      </c>
      <c r="AY826" s="123">
        <v>0</v>
      </c>
      <c r="AZ826" s="123">
        <v>0</v>
      </c>
      <c r="BA826" s="123">
        <v>0</v>
      </c>
      <c r="BB826" s="123">
        <v>0</v>
      </c>
      <c r="BC826" s="123">
        <v>0</v>
      </c>
      <c r="BD826" s="123">
        <v>0</v>
      </c>
      <c r="BE826" s="123">
        <v>0</v>
      </c>
      <c r="BF826" s="123">
        <v>0</v>
      </c>
      <c r="BG826" s="123">
        <v>0</v>
      </c>
      <c r="BH826" s="123">
        <v>0</v>
      </c>
      <c r="BI826" s="49"/>
      <c r="BJ826" s="151"/>
      <c r="BK826" s="151"/>
      <c r="BL826" s="166"/>
      <c r="BM826" s="149">
        <v>0</v>
      </c>
    </row>
    <row r="827" spans="2:65" ht="18" hidden="1" customHeight="1" outlineLevel="3">
      <c r="B827" s="46"/>
      <c r="C827" s="46"/>
      <c r="D827" s="150" t="s">
        <v>394</v>
      </c>
      <c r="E827" s="151" t="s">
        <v>1145</v>
      </c>
      <c r="F827" s="151"/>
      <c r="G827" s="49"/>
      <c r="H827" s="49"/>
      <c r="I827" s="49"/>
      <c r="J827" s="49">
        <v>1.4</v>
      </c>
      <c r="K827" s="165"/>
      <c r="L827" s="177"/>
      <c r="M827" s="49"/>
      <c r="N827" s="49"/>
      <c r="O827" s="49"/>
      <c r="P827" s="49">
        <v>1.4</v>
      </c>
      <c r="Q827" s="165"/>
      <c r="R827" s="177"/>
      <c r="S827" s="123">
        <v>0</v>
      </c>
      <c r="T827" s="123">
        <v>0</v>
      </c>
      <c r="U827" s="123">
        <v>0</v>
      </c>
      <c r="V827" s="123">
        <v>0</v>
      </c>
      <c r="W827" s="123">
        <v>0</v>
      </c>
      <c r="X827" s="123">
        <v>1</v>
      </c>
      <c r="Y827" s="123">
        <v>0</v>
      </c>
      <c r="Z827" s="123">
        <v>0</v>
      </c>
      <c r="AA827" s="123">
        <v>0</v>
      </c>
      <c r="AB827" s="123">
        <v>0</v>
      </c>
      <c r="AC827" s="123">
        <v>0</v>
      </c>
      <c r="AD827" s="123">
        <v>0</v>
      </c>
      <c r="AE827" s="123">
        <v>0</v>
      </c>
      <c r="AF827" s="123">
        <v>0</v>
      </c>
      <c r="AG827" s="123">
        <v>0</v>
      </c>
      <c r="AH827" s="123">
        <v>0</v>
      </c>
      <c r="AI827" s="123">
        <v>0</v>
      </c>
      <c r="AJ827" s="123">
        <v>0</v>
      </c>
      <c r="AK827" s="123">
        <v>0</v>
      </c>
      <c r="AL827" s="123">
        <v>0</v>
      </c>
      <c r="AM827" s="123">
        <v>0</v>
      </c>
      <c r="AN827" s="123">
        <v>0</v>
      </c>
      <c r="AO827" s="123">
        <v>0</v>
      </c>
      <c r="AP827" s="123">
        <v>0</v>
      </c>
      <c r="AQ827" s="123">
        <v>0</v>
      </c>
      <c r="AR827" s="123">
        <v>0</v>
      </c>
      <c r="AS827" s="123">
        <v>0</v>
      </c>
      <c r="AT827" s="123">
        <v>0</v>
      </c>
      <c r="AU827" s="123">
        <v>0</v>
      </c>
      <c r="AV827" s="123">
        <v>0</v>
      </c>
      <c r="AW827" s="123">
        <v>0</v>
      </c>
      <c r="AX827" s="123">
        <v>0</v>
      </c>
      <c r="AY827" s="123">
        <v>0</v>
      </c>
      <c r="AZ827" s="123">
        <v>0.4</v>
      </c>
      <c r="BA827" s="123">
        <v>0</v>
      </c>
      <c r="BB827" s="123">
        <v>0</v>
      </c>
      <c r="BC827" s="123">
        <v>0</v>
      </c>
      <c r="BD827" s="123">
        <v>0</v>
      </c>
      <c r="BE827" s="123">
        <v>0</v>
      </c>
      <c r="BF827" s="123">
        <v>0</v>
      </c>
      <c r="BG827" s="123">
        <v>0</v>
      </c>
      <c r="BH827" s="123">
        <v>0</v>
      </c>
      <c r="BI827" s="49"/>
      <c r="BJ827" s="151"/>
      <c r="BK827" s="151"/>
      <c r="BL827" s="197"/>
      <c r="BM827" s="149">
        <v>0</v>
      </c>
    </row>
    <row r="828" spans="2:65" ht="18" customHeight="1" collapsed="1">
      <c r="B828" s="162"/>
      <c r="C828" s="162"/>
      <c r="D828" s="162" t="s">
        <v>378</v>
      </c>
      <c r="E828" s="162"/>
      <c r="F828" s="162"/>
      <c r="G828" s="182"/>
      <c r="H828" s="182">
        <v>1</v>
      </c>
      <c r="I828" s="182"/>
      <c r="J828" s="182">
        <v>2.4</v>
      </c>
      <c r="K828" s="163"/>
      <c r="L828" s="164"/>
      <c r="M828" s="182"/>
      <c r="N828" s="182">
        <v>1</v>
      </c>
      <c r="O828" s="182"/>
      <c r="P828" s="182">
        <v>2.4</v>
      </c>
      <c r="Q828" s="163"/>
      <c r="R828" s="164"/>
      <c r="S828" s="182">
        <v>0</v>
      </c>
      <c r="T828" s="182">
        <v>0</v>
      </c>
      <c r="U828" s="182">
        <v>0</v>
      </c>
      <c r="V828" s="182">
        <v>0</v>
      </c>
      <c r="W828" s="182">
        <v>0</v>
      </c>
      <c r="X828" s="182">
        <v>1</v>
      </c>
      <c r="Y828" s="182">
        <v>0</v>
      </c>
      <c r="Z828" s="182">
        <v>0</v>
      </c>
      <c r="AA828" s="182">
        <v>0</v>
      </c>
      <c r="AB828" s="182">
        <v>0</v>
      </c>
      <c r="AC828" s="182">
        <v>0</v>
      </c>
      <c r="AD828" s="182">
        <v>0</v>
      </c>
      <c r="AE828" s="182">
        <v>0</v>
      </c>
      <c r="AF828" s="182">
        <v>0</v>
      </c>
      <c r="AG828" s="182">
        <v>0</v>
      </c>
      <c r="AH828" s="182">
        <v>0</v>
      </c>
      <c r="AI828" s="182">
        <v>0</v>
      </c>
      <c r="AJ828" s="182">
        <v>0</v>
      </c>
      <c r="AK828" s="182">
        <v>0</v>
      </c>
      <c r="AL828" s="182">
        <v>0</v>
      </c>
      <c r="AM828" s="182">
        <v>0</v>
      </c>
      <c r="AN828" s="182">
        <v>0</v>
      </c>
      <c r="AO828" s="182">
        <v>0</v>
      </c>
      <c r="AP828" s="182">
        <v>0</v>
      </c>
      <c r="AQ828" s="182">
        <v>0</v>
      </c>
      <c r="AR828" s="182">
        <v>0</v>
      </c>
      <c r="AS828" s="182">
        <v>1</v>
      </c>
      <c r="AT828" s="182">
        <v>0</v>
      </c>
      <c r="AU828" s="182">
        <v>0</v>
      </c>
      <c r="AV828" s="182">
        <v>0</v>
      </c>
      <c r="AW828" s="182">
        <v>0</v>
      </c>
      <c r="AX828" s="182">
        <v>0</v>
      </c>
      <c r="AY828" s="182">
        <v>0</v>
      </c>
      <c r="AZ828" s="182">
        <v>0.4</v>
      </c>
      <c r="BA828" s="182">
        <v>0</v>
      </c>
      <c r="BB828" s="182">
        <v>0</v>
      </c>
      <c r="BC828" s="182">
        <v>0</v>
      </c>
      <c r="BD828" s="182">
        <v>0</v>
      </c>
      <c r="BE828" s="182">
        <v>0</v>
      </c>
      <c r="BF828" s="182">
        <v>0</v>
      </c>
      <c r="BG828" s="182">
        <v>0</v>
      </c>
      <c r="BH828" s="182">
        <v>0</v>
      </c>
      <c r="BI828" s="182"/>
      <c r="BJ828" s="182"/>
      <c r="BK828" s="182"/>
      <c r="BL828" s="162"/>
      <c r="BM828" s="149">
        <v>0</v>
      </c>
    </row>
    <row r="829" spans="2:65" ht="18" customHeight="1">
      <c r="B829" s="183"/>
      <c r="C829" s="183" t="s">
        <v>157</v>
      </c>
      <c r="D829" s="183" t="s">
        <v>157</v>
      </c>
      <c r="E829" s="183"/>
      <c r="F829" s="183"/>
      <c r="G829" s="183"/>
      <c r="H829" s="183">
        <v>368364.91299999994</v>
      </c>
      <c r="I829" s="183"/>
      <c r="J829" s="183">
        <v>368366.31299999991</v>
      </c>
      <c r="K829" s="183"/>
      <c r="L829" s="184"/>
      <c r="M829" s="183"/>
      <c r="N829" s="183">
        <v>365662.65499999991</v>
      </c>
      <c r="O829" s="183"/>
      <c r="P829" s="183">
        <v>365664.05499999976</v>
      </c>
      <c r="Q829" s="183"/>
      <c r="R829" s="184"/>
      <c r="S829" s="183">
        <v>10913.361999999946</v>
      </c>
      <c r="T829" s="183">
        <v>0</v>
      </c>
      <c r="U829" s="183">
        <v>0</v>
      </c>
      <c r="V829" s="183">
        <v>75015.4289999998</v>
      </c>
      <c r="W829" s="183">
        <v>0</v>
      </c>
      <c r="X829" s="183">
        <v>42567.933999999041</v>
      </c>
      <c r="Y829" s="183">
        <v>53431.166999999768</v>
      </c>
      <c r="Z829" s="183">
        <v>0</v>
      </c>
      <c r="AA829" s="183">
        <v>0</v>
      </c>
      <c r="AB829" s="183">
        <v>0</v>
      </c>
      <c r="AC829" s="183">
        <v>3202.6930000000102</v>
      </c>
      <c r="AD829" s="183">
        <v>1463.0330000000019</v>
      </c>
      <c r="AE829" s="183">
        <v>787.45800000000759</v>
      </c>
      <c r="AF829" s="183">
        <v>12065.483999999962</v>
      </c>
      <c r="AG829" s="183">
        <v>2359.1000000000004</v>
      </c>
      <c r="AH829" s="183">
        <v>0</v>
      </c>
      <c r="AI829" s="183">
        <v>9437.0139999999992</v>
      </c>
      <c r="AJ829" s="183">
        <v>70821.072000000742</v>
      </c>
      <c r="AK829" s="183">
        <v>0</v>
      </c>
      <c r="AL829" s="183">
        <v>0</v>
      </c>
      <c r="AM829" s="183">
        <v>14332.776000000027</v>
      </c>
      <c r="AN829" s="183">
        <v>0</v>
      </c>
      <c r="AO829" s="183">
        <v>0</v>
      </c>
      <c r="AP829" s="183">
        <v>19358.784000000709</v>
      </c>
      <c r="AQ829" s="183">
        <v>8156.8479999998281</v>
      </c>
      <c r="AR829" s="183">
        <v>6411.4849999999915</v>
      </c>
      <c r="AS829" s="183">
        <v>1</v>
      </c>
      <c r="AT829" s="183">
        <v>0</v>
      </c>
      <c r="AU829" s="183">
        <v>0</v>
      </c>
      <c r="AV829" s="183">
        <v>21022.845000000012</v>
      </c>
      <c r="AW829" s="183">
        <v>1313.239</v>
      </c>
      <c r="AX829" s="183">
        <v>1674.6349999999802</v>
      </c>
      <c r="AY829" s="183">
        <v>29.029000000000025</v>
      </c>
      <c r="AZ829" s="183">
        <v>3383.6000000000013</v>
      </c>
      <c r="BA829" s="183">
        <v>3656.0999999999985</v>
      </c>
      <c r="BB829" s="183">
        <v>533.12800000001107</v>
      </c>
      <c r="BC829" s="183">
        <v>248.32800000000776</v>
      </c>
      <c r="BD829" s="183">
        <v>0</v>
      </c>
      <c r="BE829" s="183">
        <v>3478.5120000000561</v>
      </c>
      <c r="BF829" s="183">
        <v>1715.9500000000264</v>
      </c>
      <c r="BG829" s="183">
        <v>0</v>
      </c>
      <c r="BH829" s="183">
        <v>986.30799999999829</v>
      </c>
      <c r="BI829" s="183"/>
      <c r="BJ829" s="183"/>
      <c r="BK829" s="183"/>
      <c r="BL829" s="183"/>
    </row>
  </sheetData>
  <mergeCells count="16">
    <mergeCell ref="BI6:BJ6"/>
    <mergeCell ref="BK6:BL6"/>
    <mergeCell ref="S5:BH5"/>
    <mergeCell ref="B6:B7"/>
    <mergeCell ref="C6:C7"/>
    <mergeCell ref="D6:D7"/>
    <mergeCell ref="E6:E7"/>
    <mergeCell ref="F6:F7"/>
    <mergeCell ref="BI419:BJ419"/>
    <mergeCell ref="BK419:BL419"/>
    <mergeCell ref="S418:BH418"/>
    <mergeCell ref="B419:B420"/>
    <mergeCell ref="C419:C420"/>
    <mergeCell ref="D419:D420"/>
    <mergeCell ref="E419:E420"/>
    <mergeCell ref="F419:F420"/>
  </mergeCells>
  <conditionalFormatting sqref="D44">
    <cfRule type="duplicateValues" dxfId="71" priority="50"/>
  </conditionalFormatting>
  <conditionalFormatting sqref="D149:D150">
    <cfRule type="duplicateValues" dxfId="70" priority="49"/>
  </conditionalFormatting>
  <conditionalFormatting sqref="D384:D416 D298:D307 D153:D180 D45:D57 D357:D376 D309:D339 D345:D355 D77:D88 D90:D104 D186:D231 D6:D43 D236:D259 D59:D75 D107:D148 D263:D294">
    <cfRule type="duplicateValues" dxfId="69" priority="51"/>
  </conditionalFormatting>
  <conditionalFormatting sqref="D260:D262">
    <cfRule type="duplicateValues" dxfId="68" priority="48"/>
  </conditionalFormatting>
  <conditionalFormatting sqref="D295:D297">
    <cfRule type="duplicateValues" dxfId="67" priority="47"/>
  </conditionalFormatting>
  <conditionalFormatting sqref="D377 D379:D383">
    <cfRule type="duplicateValues" dxfId="66" priority="46"/>
  </conditionalFormatting>
  <conditionalFormatting sqref="D308">
    <cfRule type="duplicateValues" dxfId="65" priority="45"/>
  </conditionalFormatting>
  <conditionalFormatting sqref="D232">
    <cfRule type="duplicateValues" dxfId="64" priority="44"/>
  </conditionalFormatting>
  <conditionalFormatting sqref="D76">
    <cfRule type="duplicateValues" dxfId="63" priority="43"/>
  </conditionalFormatting>
  <conditionalFormatting sqref="D105">
    <cfRule type="duplicateValues" dxfId="62" priority="42"/>
  </conditionalFormatting>
  <conditionalFormatting sqref="D356">
    <cfRule type="duplicateValues" dxfId="61" priority="41"/>
  </conditionalFormatting>
  <conditionalFormatting sqref="D378">
    <cfRule type="duplicateValues" dxfId="60" priority="40"/>
  </conditionalFormatting>
  <conditionalFormatting sqref="D233">
    <cfRule type="duplicateValues" dxfId="59" priority="39"/>
  </conditionalFormatting>
  <conditionalFormatting sqref="D235">
    <cfRule type="duplicateValues" dxfId="58" priority="38"/>
  </conditionalFormatting>
  <conditionalFormatting sqref="D340">
    <cfRule type="duplicateValues" dxfId="57" priority="37"/>
  </conditionalFormatting>
  <conditionalFormatting sqref="D89">
    <cfRule type="duplicateValues" dxfId="56" priority="36"/>
  </conditionalFormatting>
  <conditionalFormatting sqref="D106">
    <cfRule type="duplicateValues" dxfId="55" priority="35"/>
  </conditionalFormatting>
  <conditionalFormatting sqref="D151:D152">
    <cfRule type="duplicateValues" dxfId="54" priority="34"/>
  </conditionalFormatting>
  <conditionalFormatting sqref="D181:D183">
    <cfRule type="duplicateValues" dxfId="53" priority="33"/>
  </conditionalFormatting>
  <conditionalFormatting sqref="D234">
    <cfRule type="duplicateValues" dxfId="52" priority="32"/>
  </conditionalFormatting>
  <conditionalFormatting sqref="D341 D343:D344">
    <cfRule type="duplicateValues" dxfId="51" priority="31"/>
  </conditionalFormatting>
  <conditionalFormatting sqref="D457">
    <cfRule type="duplicateValues" dxfId="50" priority="29"/>
  </conditionalFormatting>
  <conditionalFormatting sqref="D562:D563">
    <cfRule type="duplicateValues" dxfId="49" priority="28"/>
  </conditionalFormatting>
  <conditionalFormatting sqref="D797:D829 D711:D720 D566:D593 D458:D470 D770:D789 D722:D752 D758:D768 D490:D501 D503:D517 D599:D644 D419:D456 D649:D672 D472:D488 D520:D561 D676:D707">
    <cfRule type="duplicateValues" dxfId="48" priority="30"/>
  </conditionalFormatting>
  <conditionalFormatting sqref="D673:D675">
    <cfRule type="duplicateValues" dxfId="47" priority="27"/>
  </conditionalFormatting>
  <conditionalFormatting sqref="D708:D710">
    <cfRule type="duplicateValues" dxfId="46" priority="26"/>
  </conditionalFormatting>
  <conditionalFormatting sqref="D790 D792 D794:D796">
    <cfRule type="duplicateValues" dxfId="45" priority="25"/>
  </conditionalFormatting>
  <conditionalFormatting sqref="D721">
    <cfRule type="duplicateValues" dxfId="44" priority="24"/>
  </conditionalFormatting>
  <conditionalFormatting sqref="D645">
    <cfRule type="duplicateValues" dxfId="43" priority="23"/>
  </conditionalFormatting>
  <conditionalFormatting sqref="D489">
    <cfRule type="duplicateValues" dxfId="42" priority="22"/>
  </conditionalFormatting>
  <conditionalFormatting sqref="D518">
    <cfRule type="duplicateValues" dxfId="41" priority="21"/>
  </conditionalFormatting>
  <conditionalFormatting sqref="D769">
    <cfRule type="duplicateValues" dxfId="40" priority="20"/>
  </conditionalFormatting>
  <conditionalFormatting sqref="D791">
    <cfRule type="duplicateValues" dxfId="39" priority="19"/>
  </conditionalFormatting>
  <conditionalFormatting sqref="D646">
    <cfRule type="duplicateValues" dxfId="38" priority="18"/>
  </conditionalFormatting>
  <conditionalFormatting sqref="D648">
    <cfRule type="duplicateValues" dxfId="37" priority="17"/>
  </conditionalFormatting>
  <conditionalFormatting sqref="D753">
    <cfRule type="duplicateValues" dxfId="36" priority="16"/>
  </conditionalFormatting>
  <conditionalFormatting sqref="D502">
    <cfRule type="duplicateValues" dxfId="35" priority="15"/>
  </conditionalFormatting>
  <conditionalFormatting sqref="D519">
    <cfRule type="duplicateValues" dxfId="34" priority="14"/>
  </conditionalFormatting>
  <conditionalFormatting sqref="D564:D565">
    <cfRule type="duplicateValues" dxfId="33" priority="13"/>
  </conditionalFormatting>
  <conditionalFormatting sqref="D594:D596">
    <cfRule type="duplicateValues" dxfId="32" priority="12"/>
  </conditionalFormatting>
  <conditionalFormatting sqref="D647">
    <cfRule type="duplicateValues" dxfId="31" priority="11"/>
  </conditionalFormatting>
  <conditionalFormatting sqref="D754 D756:D757">
    <cfRule type="duplicateValues" dxfId="30" priority="10"/>
  </conditionalFormatting>
  <conditionalFormatting sqref="D755">
    <cfRule type="duplicateValues" dxfId="29" priority="9"/>
  </conditionalFormatting>
  <conditionalFormatting sqref="D342">
    <cfRule type="duplicateValues" dxfId="28" priority="8"/>
  </conditionalFormatting>
  <conditionalFormatting sqref="D793">
    <cfRule type="duplicateValues" dxfId="27" priority="7"/>
  </conditionalFormatting>
  <conditionalFormatting sqref="D471">
    <cfRule type="duplicateValues" dxfId="26" priority="6"/>
  </conditionalFormatting>
  <conditionalFormatting sqref="D58">
    <cfRule type="duplicateValues" dxfId="25" priority="5"/>
  </conditionalFormatting>
  <conditionalFormatting sqref="D184">
    <cfRule type="duplicateValues" dxfId="24" priority="4"/>
  </conditionalFormatting>
  <conditionalFormatting sqref="D597">
    <cfRule type="duplicateValues" dxfId="23" priority="3"/>
  </conditionalFormatting>
  <conditionalFormatting sqref="D185">
    <cfRule type="duplicateValues" dxfId="22" priority="2"/>
  </conditionalFormatting>
  <conditionalFormatting sqref="D598">
    <cfRule type="duplicateValues" dxfId="21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5"/>
  <sheetViews>
    <sheetView showGridLines="0" zoomScale="55" zoomScaleNormal="55" zoomScaleSheetLayoutView="55" workbookViewId="0">
      <pane xSplit="5" ySplit="5" topLeftCell="V184" activePane="bottomRight" state="frozen"/>
      <selection pane="topRight" activeCell="G1" sqref="G1"/>
      <selection pane="bottomLeft" activeCell="A6" sqref="A6"/>
      <selection pane="bottomRight" activeCell="X6" sqref="X6"/>
    </sheetView>
  </sheetViews>
  <sheetFormatPr defaultColWidth="9.140625" defaultRowHeight="15" outlineLevelRow="1" outlineLevelCol="1"/>
  <cols>
    <col min="1" max="1" width="5" style="20" customWidth="1"/>
    <col min="2" max="2" width="16" style="20" customWidth="1"/>
    <col min="3" max="3" width="12.28515625" style="20" customWidth="1"/>
    <col min="4" max="4" width="22.140625" style="20" customWidth="1"/>
    <col min="5" max="5" width="12.140625" style="20" bestFit="1" customWidth="1"/>
    <col min="6" max="6" width="27" style="21" customWidth="1"/>
    <col min="7" max="7" width="24.85546875" style="44" customWidth="1"/>
    <col min="8" max="8" width="11.85546875" style="28" customWidth="1"/>
    <col min="9" max="9" width="25.5703125" style="21" customWidth="1"/>
    <col min="10" max="10" width="16.140625" style="58" customWidth="1"/>
    <col min="11" max="11" width="25" style="21" bestFit="1" customWidth="1"/>
    <col min="12" max="12" width="27" style="21" bestFit="1" customWidth="1"/>
    <col min="13" max="13" width="25" style="29" bestFit="1" customWidth="1"/>
    <col min="14" max="14" width="11.140625" style="20" customWidth="1"/>
    <col min="15" max="15" width="23.42578125" style="20" customWidth="1"/>
    <col min="16" max="23" width="31.85546875" style="20" customWidth="1"/>
    <col min="24" max="24" width="24.42578125" style="20" customWidth="1"/>
    <col min="25" max="25" width="126.140625" style="20" bestFit="1" customWidth="1"/>
    <col min="26" max="26" width="22.140625" style="20" hidden="1" customWidth="1" outlineLevel="1"/>
    <col min="27" max="27" width="9.140625" style="20" hidden="1" customWidth="1" outlineLevel="1"/>
    <col min="28" max="28" width="10.85546875" style="20" hidden="1" customWidth="1" outlineLevel="1"/>
    <col min="29" max="44" width="9.140625" style="20" hidden="1" customWidth="1" outlineLevel="1"/>
    <col min="45" max="45" width="10" style="20" hidden="1" customWidth="1" outlineLevel="1"/>
    <col min="46" max="46" width="9.7109375" style="20" hidden="1" customWidth="1" outlineLevel="1"/>
    <col min="47" max="47" width="10" style="20" hidden="1" customWidth="1" outlineLevel="1"/>
    <col min="48" max="48" width="9.7109375" style="20" hidden="1" customWidth="1" outlineLevel="1"/>
    <col min="49" max="49" width="8.7109375" style="20" hidden="1" customWidth="1" outlineLevel="1"/>
    <col min="50" max="50" width="9.7109375" style="20" hidden="1" customWidth="1" outlineLevel="1"/>
    <col min="51" max="51" width="9.140625" style="20" hidden="1" customWidth="1" outlineLevel="1"/>
    <col min="52" max="52" width="9.140625" style="20" collapsed="1"/>
    <col min="53" max="16384" width="9.140625" style="20"/>
  </cols>
  <sheetData>
    <row r="1" spans="1:51" ht="30">
      <c r="B1" s="22" t="s">
        <v>468</v>
      </c>
      <c r="C1" s="22"/>
      <c r="E1" s="23"/>
      <c r="F1" s="24"/>
      <c r="G1" s="42"/>
      <c r="H1" s="25"/>
      <c r="I1" s="24"/>
      <c r="J1" s="57"/>
      <c r="K1" s="24"/>
      <c r="L1" s="24"/>
      <c r="M1" s="47"/>
      <c r="N1" s="23"/>
      <c r="O1" s="23"/>
      <c r="P1" s="26"/>
      <c r="Q1" s="26"/>
      <c r="R1" s="26"/>
      <c r="S1" s="26"/>
      <c r="T1" s="26"/>
      <c r="U1" s="26"/>
      <c r="V1" s="26"/>
      <c r="W1" s="26"/>
      <c r="AA1" s="20">
        <v>1</v>
      </c>
      <c r="AB1" s="20">
        <v>2</v>
      </c>
      <c r="AC1" s="20">
        <v>3</v>
      </c>
      <c r="AD1" s="20">
        <v>4</v>
      </c>
      <c r="AE1" s="20">
        <v>5</v>
      </c>
      <c r="AF1" s="20">
        <v>6</v>
      </c>
      <c r="AG1" s="20">
        <v>7</v>
      </c>
      <c r="AH1" s="20">
        <v>8</v>
      </c>
      <c r="AI1" s="20">
        <v>9</v>
      </c>
      <c r="AJ1" s="20">
        <v>10</v>
      </c>
      <c r="AK1" s="20">
        <v>11</v>
      </c>
      <c r="AL1" s="20">
        <v>12</v>
      </c>
    </row>
    <row r="2" spans="1:51" ht="22.5" customHeight="1">
      <c r="B2" s="27" t="s">
        <v>8</v>
      </c>
      <c r="C2" s="27"/>
      <c r="F2" s="30"/>
      <c r="G2" s="43"/>
      <c r="H2" s="20"/>
      <c r="I2" s="20"/>
      <c r="K2" s="20"/>
      <c r="L2" s="20"/>
      <c r="AB2" s="20" t="s">
        <v>490</v>
      </c>
      <c r="AC2" s="20" t="s">
        <v>491</v>
      </c>
      <c r="AE2" s="20" t="s">
        <v>490</v>
      </c>
      <c r="AF2" s="20" t="s">
        <v>495</v>
      </c>
      <c r="AH2" s="20" t="s">
        <v>490</v>
      </c>
      <c r="AI2" s="20" t="s">
        <v>492</v>
      </c>
      <c r="AK2" s="20" t="s">
        <v>493</v>
      </c>
      <c r="AL2" s="20" t="s">
        <v>494</v>
      </c>
    </row>
    <row r="3" spans="1:51" ht="15.75" thickBot="1">
      <c r="D3" s="27"/>
      <c r="J3" s="59"/>
      <c r="P3" s="27" t="s">
        <v>0</v>
      </c>
      <c r="Q3" s="27"/>
      <c r="R3" s="27"/>
      <c r="S3" s="27"/>
      <c r="T3" s="27"/>
      <c r="U3" s="27"/>
      <c r="V3" s="27"/>
      <c r="W3" s="27"/>
      <c r="X3" s="27"/>
    </row>
    <row r="4" spans="1:51" s="4" customFormat="1" ht="64.5" customHeight="1">
      <c r="A4" s="213" t="s">
        <v>436</v>
      </c>
      <c r="B4" s="221" t="s">
        <v>21</v>
      </c>
      <c r="C4" s="209" t="s">
        <v>662</v>
      </c>
      <c r="D4" s="215" t="s">
        <v>1</v>
      </c>
      <c r="E4" s="217" t="s">
        <v>10</v>
      </c>
      <c r="F4" s="218" t="s">
        <v>644</v>
      </c>
      <c r="G4" s="218"/>
      <c r="H4" s="218"/>
      <c r="I4" s="218"/>
      <c r="J4" s="219"/>
      <c r="K4" s="218" t="s">
        <v>680</v>
      </c>
      <c r="L4" s="218"/>
      <c r="M4" s="220"/>
      <c r="N4" s="218"/>
      <c r="O4" s="218"/>
      <c r="P4" s="218" t="s">
        <v>661</v>
      </c>
      <c r="Q4" s="218"/>
      <c r="R4" s="218"/>
      <c r="S4" s="218"/>
      <c r="T4" s="218"/>
      <c r="U4" s="219"/>
      <c r="V4" s="216" t="s">
        <v>203</v>
      </c>
      <c r="W4" s="211" t="s">
        <v>68</v>
      </c>
      <c r="X4" s="211" t="s">
        <v>68</v>
      </c>
      <c r="Y4" s="228" t="s">
        <v>497</v>
      </c>
    </row>
    <row r="5" spans="1:51" s="4" customFormat="1" ht="37.5" customHeight="1">
      <c r="A5" s="214"/>
      <c r="B5" s="214"/>
      <c r="C5" s="210"/>
      <c r="D5" s="216"/>
      <c r="E5" s="212"/>
      <c r="F5" s="1" t="s">
        <v>2</v>
      </c>
      <c r="G5" s="45" t="s">
        <v>3</v>
      </c>
      <c r="H5" s="2" t="s">
        <v>4</v>
      </c>
      <c r="I5" s="1" t="s">
        <v>9</v>
      </c>
      <c r="J5" s="60" t="s">
        <v>204</v>
      </c>
      <c r="K5" s="1" t="s">
        <v>2</v>
      </c>
      <c r="L5" s="1" t="s">
        <v>11</v>
      </c>
      <c r="M5" s="48" t="s">
        <v>4</v>
      </c>
      <c r="N5" s="9" t="s">
        <v>5</v>
      </c>
      <c r="O5" s="122" t="s">
        <v>202</v>
      </c>
      <c r="P5" s="1" t="s">
        <v>2</v>
      </c>
      <c r="Q5" s="45" t="s">
        <v>3</v>
      </c>
      <c r="R5" s="2" t="s">
        <v>4</v>
      </c>
      <c r="S5" s="1" t="s">
        <v>9</v>
      </c>
      <c r="T5" s="9" t="s">
        <v>5</v>
      </c>
      <c r="U5" s="122" t="s">
        <v>202</v>
      </c>
      <c r="V5" s="216"/>
      <c r="W5" s="212"/>
      <c r="X5" s="212"/>
      <c r="Y5" s="228"/>
      <c r="AY5" s="4" t="s">
        <v>496</v>
      </c>
    </row>
    <row r="6" spans="1:51" s="4" customFormat="1" ht="27" customHeight="1" outlineLevel="1">
      <c r="A6" s="5">
        <v>1</v>
      </c>
      <c r="B6" s="6" t="s">
        <v>6</v>
      </c>
      <c r="C6" s="62" t="s">
        <v>597</v>
      </c>
      <c r="D6" s="62" t="s">
        <v>645</v>
      </c>
      <c r="E6" s="62" t="s">
        <v>379</v>
      </c>
      <c r="F6" s="3">
        <v>40000000</v>
      </c>
      <c r="G6" s="3">
        <v>40062802.999999993</v>
      </c>
      <c r="H6" s="36">
        <v>1.0015700749999998</v>
      </c>
      <c r="I6" s="7">
        <v>36420730</v>
      </c>
      <c r="J6" s="61">
        <v>0</v>
      </c>
      <c r="K6" s="7">
        <v>40000000</v>
      </c>
      <c r="L6" s="3">
        <v>40062802.999999993</v>
      </c>
      <c r="M6" s="36">
        <v>1.0015700749999998</v>
      </c>
      <c r="N6" s="8">
        <v>0.02</v>
      </c>
      <c r="O6" s="7">
        <v>728414.6</v>
      </c>
      <c r="P6" s="3">
        <v>0</v>
      </c>
      <c r="Q6" s="3">
        <v>0</v>
      </c>
      <c r="R6" s="36">
        <v>0</v>
      </c>
      <c r="S6" s="7">
        <v>0</v>
      </c>
      <c r="T6" s="8">
        <v>0</v>
      </c>
      <c r="U6" s="7">
        <v>0</v>
      </c>
      <c r="V6" s="10">
        <v>728414.6</v>
      </c>
      <c r="W6" s="18">
        <v>728414.6</v>
      </c>
      <c r="X6" s="18">
        <f>ROUND(W6,0)</f>
        <v>728415</v>
      </c>
      <c r="Y6" s="18" t="str">
        <f>PROPER(AY6)</f>
        <v>Bảy Trăm Hai Mươi Tám Ngàn Bốn Trăm Mười Lăm Đồng./.</v>
      </c>
      <c r="Z6" s="114">
        <f>$X6+10^12</f>
        <v>1000000728415</v>
      </c>
      <c r="AA6" s="115">
        <f>VALUE(MID($Z6,AA$1+1,1))</f>
        <v>0</v>
      </c>
      <c r="AB6" s="115">
        <f>VALUE(MID($Z6,AB$1+1,1))</f>
        <v>0</v>
      </c>
      <c r="AC6" s="115">
        <f t="shared" ref="AC6:AL21" si="0">VALUE(MID($Z6,AC$1+1,1))</f>
        <v>0</v>
      </c>
      <c r="AD6" s="115">
        <f t="shared" si="0"/>
        <v>0</v>
      </c>
      <c r="AE6" s="115">
        <f t="shared" si="0"/>
        <v>0</v>
      </c>
      <c r="AF6" s="115">
        <f t="shared" si="0"/>
        <v>0</v>
      </c>
      <c r="AG6" s="115">
        <f t="shared" si="0"/>
        <v>7</v>
      </c>
      <c r="AH6" s="115">
        <f t="shared" si="0"/>
        <v>2</v>
      </c>
      <c r="AI6" s="115">
        <f t="shared" si="0"/>
        <v>8</v>
      </c>
      <c r="AJ6" s="115">
        <f t="shared" si="0"/>
        <v>4</v>
      </c>
      <c r="AK6" s="115">
        <f t="shared" si="0"/>
        <v>1</v>
      </c>
      <c r="AL6" s="115">
        <f t="shared" si="0"/>
        <v>5</v>
      </c>
      <c r="AM6" s="116" t="str">
        <f>IF($AA6=0,"",CHOOSE($AA6,"một","hai","ba","bốn","năm","sáu","bảy","tám","chín")&amp;" trăm")</f>
        <v/>
      </c>
      <c r="AN6" s="116" t="str">
        <f>IF(SUM(AA6:AB6)=0,"",IF(AND(AB6=0,AC6=0),"",IF(AND(AB6=0,AC6&lt;&gt;0),AB$2,CHOOSE(AB6,"mười","hai mươi","ba mươi","bốn mươi","năm mươi","sáu mươi","bảy mươi","tám mươi","chín mươi"))))</f>
        <v/>
      </c>
      <c r="AO6" s="116" t="str">
        <f>IF(SUM(AA6:AC6)=0,"",IF(AND(SUM(AA6:AB6)&gt;0,AC6=0)," "&amp;AC$2,CHOOSE(AC6,IF(AB6&gt;0,"mốt","một"),"hai","ba","bốn",IF(AB6&gt;0,"lăm","năm"),"sáu","bảy","tám","chín")&amp;" "&amp;AC$2))</f>
        <v/>
      </c>
      <c r="AP6" s="116" t="str">
        <f>IF(SUM(AA6:AD6)=0,"",IF(SUM(AD6:AF6)=0,"",IF(AD6=0,"không trăm",CHOOSE(AD6,"một","hai","ba","bốn","năm","sáu","bảy","tám","chín")&amp;" trăm")))</f>
        <v/>
      </c>
      <c r="AQ6" s="116" t="str">
        <f>IF(SUM(AA6:AE6)=0,"",IF(AND(AE6=0,AF6=0),"",IF(AND(AE6=0,AF6&lt;&gt;0),AE$2,CHOOSE(AE6,"mười","hai mươi","ba mươi","bốn mươi","năm mươi","sáu mươi","bảy mươi","tám mươi","chín mươi"))))</f>
        <v/>
      </c>
      <c r="AR6" s="116" t="str">
        <f>IF(SUM(AD6:AF6)=0,"",IF(AND(SUM(AA6:AE6)&gt;0,AF6=0)," "&amp;AF$2,CHOOSE(AF6,IF(AE6&gt;0,"mốt","một"),"hai","ba","bốn",IF(AE6&gt;0,"lăm","năm"),"sáu","bảy","tám","chín")&amp;" "&amp;AF$2))</f>
        <v/>
      </c>
      <c r="AS6" s="116" t="str">
        <f>IF(SUM(AA6:AG6)=0,"",IF(SUM(AG6:AI6)=0,"",IF(AG6=0,"không trăm",CHOOSE(AG6,"một","hai","ba","bốn","năm","sáu","bảy","tám","chín")&amp;" trăm")))</f>
        <v>bảy trăm</v>
      </c>
      <c r="AT6" s="116" t="str">
        <f>IF(SUM(AA6:AH6)=0,"",IF(AND(AH6=0,AI6=0),"",IF(AND(AH6=0,AI6&lt;&gt;0),AH$2,CHOOSE(AH6,"mười","hai mươi","ba mươi","bốn mươi","năm mươi","sáu mươi","bảy mươi","tám mươi","chín mươi"))))</f>
        <v>hai mươi</v>
      </c>
      <c r="AU6" s="116" t="str">
        <f>IF(SUM(AG6:AI6)=0,"",IF(AND(SUM(AA6:AH6)&gt;0,AI6=0)," "&amp;AI$2,CHOOSE(AI6,IF(AH6&gt;0,"mốt","một"),"hai","ba","bốn",IF(AH6&gt;0,"lăm","năm"),"sáu","bảy","tám","chín")&amp;" "&amp;AI$2))</f>
        <v>tám ngàn</v>
      </c>
      <c r="AV6" s="116" t="str">
        <f>IF(SUM(AA6:AJ6)=0,"",IF(SUM(AJ6:AL6)=0,"",IF(AJ6=0,"không trăm",CHOOSE(AJ6,"một","hai","ba","bốn","năm","sáu","bảy","tám","chín")&amp;" trăm")))</f>
        <v>bốn trăm</v>
      </c>
      <c r="AW6" s="116" t="str">
        <f>IF(SUM(AA6:AK6)=0,"",IF(AND(AK6=0,AL6=0),"",IF(AND(AK6=0,AL6&lt;&gt;0),AK$2,CHOOSE(AK6,"mười","hai mươi","ba mươi","bốn mươi","năm mươi","sáu mươi","bảy mươi","tám mươi","chín mươi"))))</f>
        <v>mười</v>
      </c>
      <c r="AX6" s="116" t="str">
        <f>IF(SUM(AA6:AL6)=0,"Không "&amp;AL2,IF(AND(SUM(AA6:AI6)&gt;0,SUM(AJ6:AL6)=0)," "&amp;AL$2&amp;" chẵn",IF(AL6=0," "&amp;AL$2,CHOOSE(AL6,IF(AK6&gt;0,"mốt","một"),"hai","ba","bốn",IF(AK6&gt;0,"lăm","năm"),"sáu","bảy","tám","chín")&amp;" "&amp;AL$2)))&amp;"./."</f>
        <v>lăm đồng./.</v>
      </c>
      <c r="AY6" s="4" t="str">
        <f>TRIM(AM6&amp;" "&amp;AN6&amp;" "&amp;AO6&amp;" "&amp;AP6&amp;" "&amp;AQ6&amp;" "&amp;AR6&amp;" "&amp;AS6&amp;" "&amp;AT6&amp;" "&amp;AU6&amp;" "&amp;AV6&amp;" "&amp;AW6&amp;" "&amp;AX6)</f>
        <v>bảy trăm hai mươi tám ngàn bốn trăm mười lăm đồng./.</v>
      </c>
    </row>
    <row r="7" spans="1:51" s="4" customFormat="1" ht="27" customHeight="1">
      <c r="A7" s="5">
        <v>2</v>
      </c>
      <c r="B7" s="6" t="s">
        <v>6</v>
      </c>
      <c r="C7" s="62" t="s">
        <v>665</v>
      </c>
      <c r="D7" s="62" t="s">
        <v>681</v>
      </c>
      <c r="E7" s="62" t="s">
        <v>379</v>
      </c>
      <c r="F7" s="3">
        <v>20000000</v>
      </c>
      <c r="G7" s="3">
        <v>40174504.699999996</v>
      </c>
      <c r="H7" s="36">
        <v>2.008725235</v>
      </c>
      <c r="I7" s="7">
        <v>36522277</v>
      </c>
      <c r="J7" s="61">
        <v>0</v>
      </c>
      <c r="K7" s="7">
        <v>20000000</v>
      </c>
      <c r="L7" s="3">
        <v>40174504.699999996</v>
      </c>
      <c r="M7" s="36">
        <v>2.008725235</v>
      </c>
      <c r="N7" s="8">
        <v>0.02</v>
      </c>
      <c r="O7" s="7">
        <v>730445.54</v>
      </c>
      <c r="P7" s="3">
        <v>0</v>
      </c>
      <c r="Q7" s="3">
        <v>0</v>
      </c>
      <c r="R7" s="36">
        <v>0</v>
      </c>
      <c r="S7" s="7">
        <v>0</v>
      </c>
      <c r="T7" s="8">
        <v>0</v>
      </c>
      <c r="U7" s="7">
        <v>0</v>
      </c>
      <c r="V7" s="10">
        <v>730445.54</v>
      </c>
      <c r="W7" s="18">
        <v>730445.54</v>
      </c>
      <c r="X7" s="18">
        <f t="shared" ref="X7:X70" si="1">ROUND(W7,0)</f>
        <v>730446</v>
      </c>
      <c r="Y7" s="18" t="str">
        <f t="shared" ref="Y7:Y70" si="2">PROPER(AY7)</f>
        <v>Bảy Trăm Ba Mươi Ngàn Bốn Trăm Bốn Mươi Sáu Đồng./.</v>
      </c>
      <c r="Z7" s="114">
        <f t="shared" ref="Z7:Z70" si="3">$X7+10^12</f>
        <v>1000000730446</v>
      </c>
      <c r="AA7" s="115">
        <f t="shared" ref="AA7:AL40" si="4">VALUE(MID($Z7,AA$1+1,1))</f>
        <v>0</v>
      </c>
      <c r="AB7" s="115">
        <f t="shared" si="4"/>
        <v>0</v>
      </c>
      <c r="AC7" s="115">
        <f t="shared" si="0"/>
        <v>0</v>
      </c>
      <c r="AD7" s="115">
        <f t="shared" si="0"/>
        <v>0</v>
      </c>
      <c r="AE7" s="115">
        <f t="shared" si="0"/>
        <v>0</v>
      </c>
      <c r="AF7" s="115">
        <f t="shared" si="0"/>
        <v>0</v>
      </c>
      <c r="AG7" s="115">
        <f t="shared" si="0"/>
        <v>7</v>
      </c>
      <c r="AH7" s="115">
        <f t="shared" si="0"/>
        <v>3</v>
      </c>
      <c r="AI7" s="115">
        <f t="shared" si="0"/>
        <v>0</v>
      </c>
      <c r="AJ7" s="115">
        <f t="shared" si="0"/>
        <v>4</v>
      </c>
      <c r="AK7" s="115">
        <f t="shared" si="0"/>
        <v>4</v>
      </c>
      <c r="AL7" s="115">
        <f t="shared" si="0"/>
        <v>6</v>
      </c>
      <c r="AM7" s="116" t="str">
        <f t="shared" ref="AM7:AM70" si="5">IF($AA7=0,"",CHOOSE($AA7,"một","hai","ba","bốn","năm","sáu","bảy","tám","chín")&amp;" trăm")</f>
        <v/>
      </c>
      <c r="AN7" s="116" t="str">
        <f t="shared" ref="AN7:AN70" si="6">IF(SUM(AA7:AB7)=0,"",IF(AND(AB7=0,AC7=0),"",IF(AND(AB7=0,AC7&lt;&gt;0),AB$2,CHOOSE(AB7,"mười","hai mươi","ba mươi","bốn mươi","năm mươi","sáu mươi","bảy mươi","tám mươi","chín mươi"))))</f>
        <v/>
      </c>
      <c r="AO7" s="116" t="str">
        <f t="shared" ref="AO7:AO70" si="7">IF(SUM(AA7:AC7)=0,"",IF(AND(SUM(AA7:AB7)&gt;0,AC7=0)," "&amp;AC$2,CHOOSE(AC7,IF(AB7&gt;0,"mốt","một"),"hai","ba","bốn",IF(AB7&gt;0,"lăm","năm"),"sáu","bảy","tám","chín")&amp;" "&amp;AC$2))</f>
        <v/>
      </c>
      <c r="AP7" s="116" t="str">
        <f t="shared" ref="AP7:AP70" si="8">IF(SUM(AA7:AD7)=0,"",IF(SUM(AD7:AF7)=0,"",IF(AD7=0,"không trăm",CHOOSE(AD7,"một","hai","ba","bốn","năm","sáu","bảy","tám","chín")&amp;" trăm")))</f>
        <v/>
      </c>
      <c r="AQ7" s="116" t="str">
        <f t="shared" ref="AQ7:AQ70" si="9">IF(SUM(AA7:AE7)=0,"",IF(AND(AE7=0,AF7=0),"",IF(AND(AE7=0,AF7&lt;&gt;0),AE$2,CHOOSE(AE7,"mười","hai mươi","ba mươi","bốn mươi","năm mươi","sáu mươi","bảy mươi","tám mươi","chín mươi"))))</f>
        <v/>
      </c>
      <c r="AR7" s="116" t="str">
        <f t="shared" ref="AR7:AR70" si="10">IF(SUM(AD7:AF7)=0,"",IF(AND(SUM(AA7:AE7)&gt;0,AF7=0)," "&amp;AF$2,CHOOSE(AF7,IF(AE7&gt;0,"mốt","một"),"hai","ba","bốn",IF(AE7&gt;0,"lăm","năm"),"sáu","bảy","tám","chín")&amp;" "&amp;AF$2))</f>
        <v/>
      </c>
      <c r="AS7" s="116" t="str">
        <f t="shared" ref="AS7:AS70" si="11">IF(SUM(AA7:AG7)=0,"",IF(SUM(AG7:AI7)=0,"",IF(AG7=0,"không trăm",CHOOSE(AG7,"một","hai","ba","bốn","năm","sáu","bảy","tám","chín")&amp;" trăm")))</f>
        <v>bảy trăm</v>
      </c>
      <c r="AT7" s="116" t="str">
        <f t="shared" ref="AT7:AT70" si="12">IF(SUM(AA7:AH7)=0,"",IF(AND(AH7=0,AI7=0),"",IF(AND(AH7=0,AI7&lt;&gt;0),AH$2,CHOOSE(AH7,"mười","hai mươi","ba mươi","bốn mươi","năm mươi","sáu mươi","bảy mươi","tám mươi","chín mươi"))))</f>
        <v>ba mươi</v>
      </c>
      <c r="AU7" s="116" t="str">
        <f t="shared" ref="AU7:AU70" si="13">IF(SUM(AG7:AI7)=0,"",IF(AND(SUM(AA7:AH7)&gt;0,AI7=0)," "&amp;AI$2,CHOOSE(AI7,IF(AH7&gt;0,"mốt","một"),"hai","ba","bốn",IF(AH7&gt;0,"lăm","năm"),"sáu","bảy","tám","chín")&amp;" "&amp;AI$2))</f>
        <v xml:space="preserve"> ngàn</v>
      </c>
      <c r="AV7" s="116" t="str">
        <f t="shared" ref="AV7:AV70" si="14">IF(SUM(AA7:AJ7)=0,"",IF(SUM(AJ7:AL7)=0,"",IF(AJ7=0,"không trăm",CHOOSE(AJ7,"một","hai","ba","bốn","năm","sáu","bảy","tám","chín")&amp;" trăm")))</f>
        <v>bốn trăm</v>
      </c>
      <c r="AW7" s="116" t="str">
        <f t="shared" ref="AW7:AW70" si="15">IF(SUM(AA7:AK7)=0,"",IF(AND(AK7=0,AL7=0),"",IF(AND(AK7=0,AL7&lt;&gt;0),AK$2,CHOOSE(AK7,"mười","hai mươi","ba mươi","bốn mươi","năm mươi","sáu mươi","bảy mươi","tám mươi","chín mươi"))))</f>
        <v>bốn mươi</v>
      </c>
      <c r="AX7" s="116" t="str">
        <f t="shared" ref="AX7:AX70" si="16">IF(SUM(AA7:AL7)=0,"Không "&amp;AL3,IF(AND(SUM(AA7:AI7)&gt;0,SUM(AJ7:AL7)=0)," "&amp;AL$2&amp;" chẵn",IF(AL7=0," "&amp;AL$2,CHOOSE(AL7,IF(AK7&gt;0,"mốt","một"),"hai","ba","bốn",IF(AK7&gt;0,"lăm","năm"),"sáu","bảy","tám","chín")&amp;" "&amp;AL$2)))&amp;"./."</f>
        <v>sáu đồng./.</v>
      </c>
      <c r="AY7" s="4" t="str">
        <f t="shared" ref="AY7:AY70" si="17">TRIM(AM7&amp;" "&amp;AN7&amp;" "&amp;AO7&amp;" "&amp;AP7&amp;" "&amp;AQ7&amp;" "&amp;AR7&amp;" "&amp;AS7&amp;" "&amp;AT7&amp;" "&amp;AU7&amp;" "&amp;AV7&amp;" "&amp;AW7&amp;" "&amp;AX7)</f>
        <v>bảy trăm ba mươi ngàn bốn trăm bốn mươi sáu đồng./.</v>
      </c>
    </row>
    <row r="8" spans="1:51" s="4" customFormat="1" ht="27" customHeight="1" outlineLevel="1">
      <c r="A8" s="11"/>
      <c r="B8" s="12" t="s">
        <v>6</v>
      </c>
      <c r="C8" s="12"/>
      <c r="D8" s="14"/>
      <c r="E8" s="14"/>
      <c r="F8" s="15">
        <v>60000000</v>
      </c>
      <c r="G8" s="15">
        <v>80237307.699999988</v>
      </c>
      <c r="H8" s="16">
        <v>1.3372884616666665</v>
      </c>
      <c r="I8" s="15">
        <v>72943007</v>
      </c>
      <c r="J8" s="51"/>
      <c r="K8" s="15">
        <v>60000000</v>
      </c>
      <c r="L8" s="15">
        <v>80237307.699999988</v>
      </c>
      <c r="M8" s="16">
        <v>1.3372884616666665</v>
      </c>
      <c r="N8" s="17"/>
      <c r="O8" s="15">
        <v>1458860.1400000001</v>
      </c>
      <c r="P8" s="15">
        <v>0</v>
      </c>
      <c r="Q8" s="15">
        <v>0</v>
      </c>
      <c r="R8" s="16">
        <v>0</v>
      </c>
      <c r="S8" s="15">
        <v>0</v>
      </c>
      <c r="T8" s="15"/>
      <c r="U8" s="15">
        <v>0</v>
      </c>
      <c r="V8" s="15">
        <v>1458860.1400000001</v>
      </c>
      <c r="W8" s="15">
        <v>1458860.1400000001</v>
      </c>
      <c r="X8" s="18">
        <f t="shared" si="1"/>
        <v>1458860</v>
      </c>
      <c r="Y8" s="18" t="str">
        <f t="shared" si="2"/>
        <v>Một Triệu Bốn Trăm Năm Mươi Tám Ngàn Tám Trăm Sáu Mươi Đồng./.</v>
      </c>
      <c r="Z8" s="114">
        <f t="shared" si="3"/>
        <v>1000001458860</v>
      </c>
      <c r="AA8" s="115">
        <f t="shared" si="4"/>
        <v>0</v>
      </c>
      <c r="AB8" s="115">
        <f t="shared" si="4"/>
        <v>0</v>
      </c>
      <c r="AC8" s="115">
        <f t="shared" si="0"/>
        <v>0</v>
      </c>
      <c r="AD8" s="115">
        <f t="shared" si="0"/>
        <v>0</v>
      </c>
      <c r="AE8" s="115">
        <f t="shared" si="0"/>
        <v>0</v>
      </c>
      <c r="AF8" s="115">
        <f t="shared" si="0"/>
        <v>1</v>
      </c>
      <c r="AG8" s="115">
        <f t="shared" si="0"/>
        <v>4</v>
      </c>
      <c r="AH8" s="115">
        <f t="shared" si="0"/>
        <v>5</v>
      </c>
      <c r="AI8" s="115">
        <f t="shared" si="0"/>
        <v>8</v>
      </c>
      <c r="AJ8" s="115">
        <f t="shared" si="0"/>
        <v>8</v>
      </c>
      <c r="AK8" s="115">
        <f t="shared" si="0"/>
        <v>6</v>
      </c>
      <c r="AL8" s="115">
        <f t="shared" si="0"/>
        <v>0</v>
      </c>
      <c r="AM8" s="116" t="str">
        <f t="shared" si="5"/>
        <v/>
      </c>
      <c r="AN8" s="116" t="str">
        <f t="shared" si="6"/>
        <v/>
      </c>
      <c r="AO8" s="116" t="str">
        <f t="shared" si="7"/>
        <v/>
      </c>
      <c r="AP8" s="116" t="str">
        <f t="shared" si="8"/>
        <v/>
      </c>
      <c r="AQ8" s="116" t="str">
        <f t="shared" si="9"/>
        <v/>
      </c>
      <c r="AR8" s="116" t="str">
        <f t="shared" si="10"/>
        <v>một  triệu</v>
      </c>
      <c r="AS8" s="116" t="str">
        <f t="shared" si="11"/>
        <v>bốn trăm</v>
      </c>
      <c r="AT8" s="116" t="str">
        <f t="shared" si="12"/>
        <v>năm mươi</v>
      </c>
      <c r="AU8" s="116" t="str">
        <f t="shared" si="13"/>
        <v>tám ngàn</v>
      </c>
      <c r="AV8" s="116" t="str">
        <f t="shared" si="14"/>
        <v>tám trăm</v>
      </c>
      <c r="AW8" s="116" t="str">
        <f t="shared" si="15"/>
        <v>sáu mươi</v>
      </c>
      <c r="AX8" s="116" t="str">
        <f t="shared" si="16"/>
        <v xml:space="preserve"> đồng./.</v>
      </c>
      <c r="AY8" s="4" t="str">
        <f t="shared" si="17"/>
        <v>một triệu bốn trăm năm mươi tám ngàn tám trăm sáu mươi đồng./.</v>
      </c>
    </row>
    <row r="9" spans="1:51" s="4" customFormat="1" ht="27" customHeight="1" outlineLevel="1">
      <c r="A9" s="5">
        <v>1</v>
      </c>
      <c r="B9" s="6" t="s">
        <v>43</v>
      </c>
      <c r="C9" s="6" t="s">
        <v>416</v>
      </c>
      <c r="D9" s="6" t="s">
        <v>417</v>
      </c>
      <c r="E9" s="6" t="s">
        <v>1</v>
      </c>
      <c r="F9" s="3">
        <v>1695491290.1074061</v>
      </c>
      <c r="G9" s="3">
        <v>1821009489</v>
      </c>
      <c r="H9" s="36">
        <v>1.0740305772285286</v>
      </c>
      <c r="I9" s="7">
        <v>1655463171</v>
      </c>
      <c r="J9" s="61" t="s">
        <v>204</v>
      </c>
      <c r="K9" s="7">
        <v>1695491290.1074061</v>
      </c>
      <c r="L9" s="3">
        <v>1358150586</v>
      </c>
      <c r="M9" s="36">
        <v>0.80103660450769032</v>
      </c>
      <c r="N9" s="8">
        <v>0.02</v>
      </c>
      <c r="O9" s="7">
        <v>33109263.420000002</v>
      </c>
      <c r="P9" s="3">
        <v>103968000</v>
      </c>
      <c r="Q9" s="3">
        <v>18468032</v>
      </c>
      <c r="R9" s="36">
        <v>0.1776318867343798</v>
      </c>
      <c r="S9" s="7">
        <v>16789120</v>
      </c>
      <c r="T9" s="8">
        <v>0</v>
      </c>
      <c r="U9" s="7">
        <v>0</v>
      </c>
      <c r="V9" s="10">
        <v>33109263.420000002</v>
      </c>
      <c r="W9" s="18">
        <v>33109263.420000002</v>
      </c>
      <c r="X9" s="18">
        <f t="shared" si="1"/>
        <v>33109263</v>
      </c>
      <c r="Y9" s="18" t="str">
        <f t="shared" si="2"/>
        <v>Ba Mươi Ba Triệu Một Trăm Linh Chín Ngàn Hai Trăm Sáu Mươi Ba Đồng./.</v>
      </c>
      <c r="Z9" s="114">
        <f t="shared" si="3"/>
        <v>1000033109263</v>
      </c>
      <c r="AA9" s="115">
        <f t="shared" si="4"/>
        <v>0</v>
      </c>
      <c r="AB9" s="115">
        <f t="shared" si="4"/>
        <v>0</v>
      </c>
      <c r="AC9" s="115">
        <f t="shared" si="0"/>
        <v>0</v>
      </c>
      <c r="AD9" s="115">
        <f t="shared" si="0"/>
        <v>0</v>
      </c>
      <c r="AE9" s="115">
        <f t="shared" si="0"/>
        <v>3</v>
      </c>
      <c r="AF9" s="115">
        <f t="shared" si="0"/>
        <v>3</v>
      </c>
      <c r="AG9" s="115">
        <f t="shared" si="0"/>
        <v>1</v>
      </c>
      <c r="AH9" s="115">
        <f t="shared" si="0"/>
        <v>0</v>
      </c>
      <c r="AI9" s="115">
        <f t="shared" si="0"/>
        <v>9</v>
      </c>
      <c r="AJ9" s="115">
        <f t="shared" si="0"/>
        <v>2</v>
      </c>
      <c r="AK9" s="115">
        <f t="shared" si="0"/>
        <v>6</v>
      </c>
      <c r="AL9" s="115">
        <f t="shared" si="0"/>
        <v>3</v>
      </c>
      <c r="AM9" s="116" t="str">
        <f t="shared" si="5"/>
        <v/>
      </c>
      <c r="AN9" s="116" t="str">
        <f t="shared" si="6"/>
        <v/>
      </c>
      <c r="AO9" s="116" t="str">
        <f t="shared" si="7"/>
        <v/>
      </c>
      <c r="AP9" s="116" t="str">
        <f t="shared" si="8"/>
        <v/>
      </c>
      <c r="AQ9" s="116" t="str">
        <f t="shared" si="9"/>
        <v>ba mươi</v>
      </c>
      <c r="AR9" s="116" t="str">
        <f t="shared" si="10"/>
        <v>ba  triệu</v>
      </c>
      <c r="AS9" s="116" t="str">
        <f t="shared" si="11"/>
        <v>một trăm</v>
      </c>
      <c r="AT9" s="116" t="str">
        <f t="shared" si="12"/>
        <v>linh</v>
      </c>
      <c r="AU9" s="116" t="str">
        <f t="shared" si="13"/>
        <v>chín ngàn</v>
      </c>
      <c r="AV9" s="116" t="str">
        <f t="shared" si="14"/>
        <v>hai trăm</v>
      </c>
      <c r="AW9" s="116" t="str">
        <f t="shared" si="15"/>
        <v>sáu mươi</v>
      </c>
      <c r="AX9" s="116" t="str">
        <f t="shared" si="16"/>
        <v>ba đồng./.</v>
      </c>
      <c r="AY9" s="4" t="str">
        <f t="shared" si="17"/>
        <v>ba mươi ba triệu một trăm linh chín ngàn hai trăm sáu mươi ba đồng./.</v>
      </c>
    </row>
    <row r="10" spans="1:51" s="4" customFormat="1" ht="27" customHeight="1" outlineLevel="1">
      <c r="A10" s="5">
        <v>2</v>
      </c>
      <c r="B10" s="6" t="s">
        <v>43</v>
      </c>
      <c r="C10" s="6" t="s">
        <v>220</v>
      </c>
      <c r="D10" s="6" t="s">
        <v>87</v>
      </c>
      <c r="E10" s="6" t="s">
        <v>1</v>
      </c>
      <c r="F10" s="3">
        <v>1356393032.0859244</v>
      </c>
      <c r="G10" s="3">
        <v>1437719333</v>
      </c>
      <c r="H10" s="36">
        <v>1.0599577696067992</v>
      </c>
      <c r="I10" s="7">
        <v>1307017575</v>
      </c>
      <c r="J10" s="61" t="s">
        <v>204</v>
      </c>
      <c r="K10" s="7">
        <v>1356393032.0859244</v>
      </c>
      <c r="L10" s="3">
        <v>747107306</v>
      </c>
      <c r="M10" s="36">
        <v>0.55080444113684623</v>
      </c>
      <c r="N10" s="8">
        <v>0.02</v>
      </c>
      <c r="O10" s="7">
        <v>26140351.5</v>
      </c>
      <c r="P10" s="3">
        <v>87552000</v>
      </c>
      <c r="Q10" s="3">
        <v>6232008</v>
      </c>
      <c r="R10" s="36">
        <v>7.1180646929824565E-2</v>
      </c>
      <c r="S10" s="7">
        <v>5665461.8181818174</v>
      </c>
      <c r="T10" s="8">
        <v>0</v>
      </c>
      <c r="U10" s="7">
        <v>0</v>
      </c>
      <c r="V10" s="10">
        <v>26140351.5</v>
      </c>
      <c r="W10" s="18">
        <v>26140351.5</v>
      </c>
      <c r="X10" s="18">
        <f t="shared" si="1"/>
        <v>26140352</v>
      </c>
      <c r="Y10" s="18" t="str">
        <f t="shared" si="2"/>
        <v>Hai Mươi Sáu Triệu Một Trăm Bốn Mươi Ngàn Ba Trăm Năm Mươi Hai Đồng./.</v>
      </c>
      <c r="Z10" s="114">
        <f t="shared" si="3"/>
        <v>1000026140352</v>
      </c>
      <c r="AA10" s="115">
        <f t="shared" si="4"/>
        <v>0</v>
      </c>
      <c r="AB10" s="115">
        <f t="shared" si="4"/>
        <v>0</v>
      </c>
      <c r="AC10" s="115">
        <f t="shared" si="0"/>
        <v>0</v>
      </c>
      <c r="AD10" s="115">
        <f t="shared" si="0"/>
        <v>0</v>
      </c>
      <c r="AE10" s="115">
        <f t="shared" si="0"/>
        <v>2</v>
      </c>
      <c r="AF10" s="115">
        <f t="shared" si="0"/>
        <v>6</v>
      </c>
      <c r="AG10" s="115">
        <f t="shared" si="0"/>
        <v>1</v>
      </c>
      <c r="AH10" s="115">
        <f t="shared" si="0"/>
        <v>4</v>
      </c>
      <c r="AI10" s="115">
        <f t="shared" si="0"/>
        <v>0</v>
      </c>
      <c r="AJ10" s="115">
        <f t="shared" si="0"/>
        <v>3</v>
      </c>
      <c r="AK10" s="115">
        <f t="shared" si="0"/>
        <v>5</v>
      </c>
      <c r="AL10" s="115">
        <f t="shared" si="0"/>
        <v>2</v>
      </c>
      <c r="AM10" s="116" t="str">
        <f t="shared" si="5"/>
        <v/>
      </c>
      <c r="AN10" s="116" t="str">
        <f t="shared" si="6"/>
        <v/>
      </c>
      <c r="AO10" s="116" t="str">
        <f t="shared" si="7"/>
        <v/>
      </c>
      <c r="AP10" s="116" t="str">
        <f t="shared" si="8"/>
        <v/>
      </c>
      <c r="AQ10" s="116" t="str">
        <f t="shared" si="9"/>
        <v>hai mươi</v>
      </c>
      <c r="AR10" s="116" t="str">
        <f t="shared" si="10"/>
        <v>sáu  triệu</v>
      </c>
      <c r="AS10" s="116" t="str">
        <f t="shared" si="11"/>
        <v>một trăm</v>
      </c>
      <c r="AT10" s="116" t="str">
        <f t="shared" si="12"/>
        <v>bốn mươi</v>
      </c>
      <c r="AU10" s="116" t="str">
        <f t="shared" si="13"/>
        <v xml:space="preserve"> ngàn</v>
      </c>
      <c r="AV10" s="116" t="str">
        <f t="shared" si="14"/>
        <v>ba trăm</v>
      </c>
      <c r="AW10" s="116" t="str">
        <f t="shared" si="15"/>
        <v>năm mươi</v>
      </c>
      <c r="AX10" s="116" t="str">
        <f t="shared" si="16"/>
        <v>hai đồng./.</v>
      </c>
      <c r="AY10" s="4" t="str">
        <f t="shared" si="17"/>
        <v>hai mươi sáu triệu một trăm bốn mươi ngàn ba trăm năm mươi hai đồng./.</v>
      </c>
    </row>
    <row r="11" spans="1:51" s="4" customFormat="1" ht="27" customHeight="1" outlineLevel="1">
      <c r="A11" s="5">
        <v>3</v>
      </c>
      <c r="B11" s="6" t="s">
        <v>43</v>
      </c>
      <c r="C11" s="6" t="s">
        <v>218</v>
      </c>
      <c r="D11" s="6" t="s">
        <v>219</v>
      </c>
      <c r="E11" s="6" t="s">
        <v>1</v>
      </c>
      <c r="F11" s="3">
        <v>1356393032.0859234</v>
      </c>
      <c r="G11" s="3">
        <v>1488237004.4000001</v>
      </c>
      <c r="H11" s="36">
        <v>1.097201894432708</v>
      </c>
      <c r="I11" s="7">
        <v>1352942730</v>
      </c>
      <c r="J11" s="61" t="s">
        <v>204</v>
      </c>
      <c r="K11" s="7">
        <v>1356393032.0859234</v>
      </c>
      <c r="L11" s="3">
        <v>1093284131.4000001</v>
      </c>
      <c r="M11" s="36">
        <v>0.80602311095530887</v>
      </c>
      <c r="N11" s="8">
        <v>0.02</v>
      </c>
      <c r="O11" s="7">
        <v>27058854.600000001</v>
      </c>
      <c r="P11" s="3">
        <v>76608000</v>
      </c>
      <c r="Q11" s="3">
        <v>16112021</v>
      </c>
      <c r="R11" s="36">
        <v>0.21031773444026733</v>
      </c>
      <c r="S11" s="7">
        <v>14647291.818181816</v>
      </c>
      <c r="T11" s="8">
        <v>0</v>
      </c>
      <c r="U11" s="7">
        <v>0</v>
      </c>
      <c r="V11" s="10">
        <v>27058854.600000001</v>
      </c>
      <c r="W11" s="18">
        <v>27058854.600000001</v>
      </c>
      <c r="X11" s="18">
        <f t="shared" si="1"/>
        <v>27058855</v>
      </c>
      <c r="Y11" s="18" t="str">
        <f t="shared" si="2"/>
        <v>Hai Mươi Bảy Triệu Không Trăm Năm Mươi Tám Ngàn Tám Trăm Năm Mươi Lăm Đồng./.</v>
      </c>
      <c r="Z11" s="114">
        <f t="shared" si="3"/>
        <v>1000027058855</v>
      </c>
      <c r="AA11" s="115">
        <f t="shared" si="4"/>
        <v>0</v>
      </c>
      <c r="AB11" s="115">
        <f t="shared" si="4"/>
        <v>0</v>
      </c>
      <c r="AC11" s="115">
        <f t="shared" si="0"/>
        <v>0</v>
      </c>
      <c r="AD11" s="115">
        <f t="shared" si="0"/>
        <v>0</v>
      </c>
      <c r="AE11" s="115">
        <f t="shared" si="0"/>
        <v>2</v>
      </c>
      <c r="AF11" s="115">
        <f t="shared" si="0"/>
        <v>7</v>
      </c>
      <c r="AG11" s="115">
        <f t="shared" si="0"/>
        <v>0</v>
      </c>
      <c r="AH11" s="115">
        <f t="shared" si="0"/>
        <v>5</v>
      </c>
      <c r="AI11" s="115">
        <f t="shared" si="0"/>
        <v>8</v>
      </c>
      <c r="AJ11" s="115">
        <f t="shared" si="0"/>
        <v>8</v>
      </c>
      <c r="AK11" s="115">
        <f t="shared" si="0"/>
        <v>5</v>
      </c>
      <c r="AL11" s="115">
        <f t="shared" si="0"/>
        <v>5</v>
      </c>
      <c r="AM11" s="116" t="str">
        <f t="shared" si="5"/>
        <v/>
      </c>
      <c r="AN11" s="116" t="str">
        <f t="shared" si="6"/>
        <v/>
      </c>
      <c r="AO11" s="116" t="str">
        <f t="shared" si="7"/>
        <v/>
      </c>
      <c r="AP11" s="116" t="str">
        <f t="shared" si="8"/>
        <v/>
      </c>
      <c r="AQ11" s="116" t="str">
        <f t="shared" si="9"/>
        <v>hai mươi</v>
      </c>
      <c r="AR11" s="116" t="str">
        <f t="shared" si="10"/>
        <v>bảy  triệu</v>
      </c>
      <c r="AS11" s="116" t="str">
        <f t="shared" si="11"/>
        <v>không trăm</v>
      </c>
      <c r="AT11" s="116" t="str">
        <f t="shared" si="12"/>
        <v>năm mươi</v>
      </c>
      <c r="AU11" s="116" t="str">
        <f t="shared" si="13"/>
        <v>tám ngàn</v>
      </c>
      <c r="AV11" s="116" t="str">
        <f t="shared" si="14"/>
        <v>tám trăm</v>
      </c>
      <c r="AW11" s="116" t="str">
        <f t="shared" si="15"/>
        <v>năm mươi</v>
      </c>
      <c r="AX11" s="116" t="str">
        <f t="shared" si="16"/>
        <v>lăm đồng./.</v>
      </c>
      <c r="AY11" s="4" t="str">
        <f t="shared" si="17"/>
        <v>hai mươi bảy triệu không trăm năm mươi tám ngàn tám trăm năm mươi lăm đồng./.</v>
      </c>
    </row>
    <row r="12" spans="1:51" s="4" customFormat="1" ht="27" customHeight="1" outlineLevel="1">
      <c r="A12" s="5">
        <v>4</v>
      </c>
      <c r="B12" s="6" t="s">
        <v>43</v>
      </c>
      <c r="C12" s="6" t="s">
        <v>301</v>
      </c>
      <c r="D12" s="6" t="s">
        <v>88</v>
      </c>
      <c r="E12" s="6" t="s">
        <v>1</v>
      </c>
      <c r="F12" s="3">
        <v>1356393032.0859249</v>
      </c>
      <c r="G12" s="3">
        <v>1446449951.6000001</v>
      </c>
      <c r="H12" s="36">
        <v>1.066394413259099</v>
      </c>
      <c r="I12" s="7">
        <v>1314954502</v>
      </c>
      <c r="J12" s="61" t="s">
        <v>204</v>
      </c>
      <c r="K12" s="7">
        <v>1356393032.0859249</v>
      </c>
      <c r="L12" s="3">
        <v>1147466010.6000001</v>
      </c>
      <c r="M12" s="36">
        <v>0.84596867092082673</v>
      </c>
      <c r="N12" s="8">
        <v>0.02</v>
      </c>
      <c r="O12" s="7">
        <v>26299090.039999999</v>
      </c>
      <c r="P12" s="3">
        <v>76608000</v>
      </c>
      <c r="Q12" s="3">
        <v>8512020</v>
      </c>
      <c r="R12" s="36">
        <v>0.11111137218045113</v>
      </c>
      <c r="S12" s="7">
        <v>7738199.9999999991</v>
      </c>
      <c r="T12" s="8">
        <v>0</v>
      </c>
      <c r="U12" s="7">
        <v>0</v>
      </c>
      <c r="V12" s="10">
        <v>26299090.039999999</v>
      </c>
      <c r="W12" s="18">
        <v>26299090.039999999</v>
      </c>
      <c r="X12" s="18">
        <f t="shared" si="1"/>
        <v>26299090</v>
      </c>
      <c r="Y12" s="18" t="str">
        <f t="shared" si="2"/>
        <v>Hai Mươi Sáu Triệu Hai Trăm Chín Mươi Chín Ngàn Không Trăm Chín Mươi Đồng./.</v>
      </c>
      <c r="Z12" s="114">
        <f t="shared" si="3"/>
        <v>1000026299090</v>
      </c>
      <c r="AA12" s="115">
        <f t="shared" si="4"/>
        <v>0</v>
      </c>
      <c r="AB12" s="115">
        <f t="shared" si="4"/>
        <v>0</v>
      </c>
      <c r="AC12" s="115">
        <f t="shared" si="0"/>
        <v>0</v>
      </c>
      <c r="AD12" s="115">
        <f t="shared" si="0"/>
        <v>0</v>
      </c>
      <c r="AE12" s="115">
        <f t="shared" si="0"/>
        <v>2</v>
      </c>
      <c r="AF12" s="115">
        <f t="shared" si="0"/>
        <v>6</v>
      </c>
      <c r="AG12" s="115">
        <f t="shared" si="0"/>
        <v>2</v>
      </c>
      <c r="AH12" s="115">
        <f t="shared" si="0"/>
        <v>9</v>
      </c>
      <c r="AI12" s="115">
        <f t="shared" si="0"/>
        <v>9</v>
      </c>
      <c r="AJ12" s="115">
        <f t="shared" si="0"/>
        <v>0</v>
      </c>
      <c r="AK12" s="115">
        <f t="shared" si="0"/>
        <v>9</v>
      </c>
      <c r="AL12" s="115">
        <f t="shared" si="0"/>
        <v>0</v>
      </c>
      <c r="AM12" s="116" t="str">
        <f t="shared" si="5"/>
        <v/>
      </c>
      <c r="AN12" s="116" t="str">
        <f t="shared" si="6"/>
        <v/>
      </c>
      <c r="AO12" s="116" t="str">
        <f t="shared" si="7"/>
        <v/>
      </c>
      <c r="AP12" s="116" t="str">
        <f t="shared" si="8"/>
        <v/>
      </c>
      <c r="AQ12" s="116" t="str">
        <f t="shared" si="9"/>
        <v>hai mươi</v>
      </c>
      <c r="AR12" s="116" t="str">
        <f t="shared" si="10"/>
        <v>sáu  triệu</v>
      </c>
      <c r="AS12" s="116" t="str">
        <f t="shared" si="11"/>
        <v>hai trăm</v>
      </c>
      <c r="AT12" s="116" t="str">
        <f t="shared" si="12"/>
        <v>chín mươi</v>
      </c>
      <c r="AU12" s="116" t="str">
        <f t="shared" si="13"/>
        <v>chín ngàn</v>
      </c>
      <c r="AV12" s="116" t="str">
        <f t="shared" si="14"/>
        <v>không trăm</v>
      </c>
      <c r="AW12" s="116" t="str">
        <f t="shared" si="15"/>
        <v>chín mươi</v>
      </c>
      <c r="AX12" s="116" t="str">
        <f t="shared" si="16"/>
        <v xml:space="preserve"> đồng./.</v>
      </c>
      <c r="AY12" s="4" t="str">
        <f t="shared" si="17"/>
        <v>hai mươi sáu triệu hai trăm chín mươi chín ngàn không trăm chín mươi đồng./.</v>
      </c>
    </row>
    <row r="13" spans="1:51" s="4" customFormat="1" ht="27" customHeight="1" outlineLevel="1">
      <c r="A13" s="5">
        <v>5</v>
      </c>
      <c r="B13" s="6" t="s">
        <v>43</v>
      </c>
      <c r="C13" s="6" t="s">
        <v>221</v>
      </c>
      <c r="D13" s="6" t="s">
        <v>98</v>
      </c>
      <c r="E13" s="6" t="s">
        <v>1</v>
      </c>
      <c r="F13" s="3">
        <v>1017294774.0644436</v>
      </c>
      <c r="G13" s="3">
        <v>1086647341.4000001</v>
      </c>
      <c r="H13" s="36">
        <v>1.0681735216809078</v>
      </c>
      <c r="I13" s="7">
        <v>987861219</v>
      </c>
      <c r="J13" s="61" t="s">
        <v>204</v>
      </c>
      <c r="K13" s="7">
        <v>1017294774.0644436</v>
      </c>
      <c r="L13" s="3">
        <v>686127386.39999998</v>
      </c>
      <c r="M13" s="36">
        <v>0.67446270627999427</v>
      </c>
      <c r="N13" s="8">
        <v>0.02</v>
      </c>
      <c r="O13" s="7">
        <v>19757224.379999999</v>
      </c>
      <c r="P13" s="3">
        <v>49248000</v>
      </c>
      <c r="Q13" s="3">
        <v>2128005</v>
      </c>
      <c r="R13" s="36">
        <v>4.3209978070175438E-2</v>
      </c>
      <c r="S13" s="7">
        <v>1934549.9999999998</v>
      </c>
      <c r="T13" s="8">
        <v>0</v>
      </c>
      <c r="U13" s="7">
        <v>0</v>
      </c>
      <c r="V13" s="10">
        <v>19757224.379999999</v>
      </c>
      <c r="W13" s="18">
        <v>19757224.379999999</v>
      </c>
      <c r="X13" s="18">
        <f t="shared" si="1"/>
        <v>19757224</v>
      </c>
      <c r="Y13" s="18" t="str">
        <f t="shared" si="2"/>
        <v>Mười Chín Triệu Bảy Trăm Năm Mươi Bảy Ngàn Hai Trăm Hai Mươi Bốn Đồng./.</v>
      </c>
      <c r="Z13" s="114">
        <f t="shared" si="3"/>
        <v>1000019757224</v>
      </c>
      <c r="AA13" s="115">
        <f t="shared" si="4"/>
        <v>0</v>
      </c>
      <c r="AB13" s="115">
        <f t="shared" si="4"/>
        <v>0</v>
      </c>
      <c r="AC13" s="115">
        <f t="shared" si="0"/>
        <v>0</v>
      </c>
      <c r="AD13" s="115">
        <f t="shared" si="0"/>
        <v>0</v>
      </c>
      <c r="AE13" s="115">
        <f t="shared" si="0"/>
        <v>1</v>
      </c>
      <c r="AF13" s="115">
        <f t="shared" si="0"/>
        <v>9</v>
      </c>
      <c r="AG13" s="115">
        <f t="shared" si="0"/>
        <v>7</v>
      </c>
      <c r="AH13" s="115">
        <f t="shared" si="0"/>
        <v>5</v>
      </c>
      <c r="AI13" s="115">
        <f t="shared" si="0"/>
        <v>7</v>
      </c>
      <c r="AJ13" s="115">
        <f t="shared" si="0"/>
        <v>2</v>
      </c>
      <c r="AK13" s="115">
        <f t="shared" si="0"/>
        <v>2</v>
      </c>
      <c r="AL13" s="115">
        <f t="shared" si="0"/>
        <v>4</v>
      </c>
      <c r="AM13" s="116" t="str">
        <f t="shared" si="5"/>
        <v/>
      </c>
      <c r="AN13" s="116" t="str">
        <f t="shared" si="6"/>
        <v/>
      </c>
      <c r="AO13" s="116" t="str">
        <f t="shared" si="7"/>
        <v/>
      </c>
      <c r="AP13" s="116" t="str">
        <f t="shared" si="8"/>
        <v/>
      </c>
      <c r="AQ13" s="116" t="str">
        <f t="shared" si="9"/>
        <v>mười</v>
      </c>
      <c r="AR13" s="116" t="str">
        <f t="shared" si="10"/>
        <v>chín  triệu</v>
      </c>
      <c r="AS13" s="116" t="str">
        <f t="shared" si="11"/>
        <v>bảy trăm</v>
      </c>
      <c r="AT13" s="116" t="str">
        <f t="shared" si="12"/>
        <v>năm mươi</v>
      </c>
      <c r="AU13" s="116" t="str">
        <f t="shared" si="13"/>
        <v>bảy ngàn</v>
      </c>
      <c r="AV13" s="116" t="str">
        <f t="shared" si="14"/>
        <v>hai trăm</v>
      </c>
      <c r="AW13" s="116" t="str">
        <f t="shared" si="15"/>
        <v>hai mươi</v>
      </c>
      <c r="AX13" s="116" t="str">
        <f t="shared" si="16"/>
        <v>bốn đồng./.</v>
      </c>
      <c r="AY13" s="4" t="str">
        <f t="shared" si="17"/>
        <v>mười chín triệu bảy trăm năm mươi bảy ngàn hai trăm hai mươi bốn đồng./.</v>
      </c>
    </row>
    <row r="14" spans="1:51" s="4" customFormat="1" ht="27" customHeight="1" outlineLevel="1">
      <c r="A14" s="5">
        <v>6</v>
      </c>
      <c r="B14" s="6" t="s">
        <v>43</v>
      </c>
      <c r="C14" s="6" t="s">
        <v>332</v>
      </c>
      <c r="D14" s="6" t="s">
        <v>189</v>
      </c>
      <c r="E14" s="6" t="s">
        <v>1</v>
      </c>
      <c r="F14" s="3">
        <v>1186843903.0751836</v>
      </c>
      <c r="G14" s="3">
        <v>1246299400.7999997</v>
      </c>
      <c r="H14" s="36">
        <v>1.050095465436325</v>
      </c>
      <c r="I14" s="7">
        <v>1132999454</v>
      </c>
      <c r="J14" s="61" t="s">
        <v>204</v>
      </c>
      <c r="K14" s="7">
        <v>1186843903.0751836</v>
      </c>
      <c r="L14" s="3">
        <v>1163231430.7999997</v>
      </c>
      <c r="M14" s="36">
        <v>0.98010482068113369</v>
      </c>
      <c r="N14" s="8">
        <v>0.02</v>
      </c>
      <c r="O14" s="7">
        <v>22659989.080000002</v>
      </c>
      <c r="P14" s="3">
        <v>68400000</v>
      </c>
      <c r="Q14" s="3">
        <v>9272014</v>
      </c>
      <c r="R14" s="36">
        <v>0.13555576023391813</v>
      </c>
      <c r="S14" s="7">
        <v>8429103.6363636348</v>
      </c>
      <c r="T14" s="8">
        <v>0</v>
      </c>
      <c r="U14" s="7">
        <v>0</v>
      </c>
      <c r="V14" s="10">
        <v>22659989.080000002</v>
      </c>
      <c r="W14" s="18">
        <v>22659989.080000002</v>
      </c>
      <c r="X14" s="18">
        <f t="shared" si="1"/>
        <v>22659989</v>
      </c>
      <c r="Y14" s="18" t="str">
        <f t="shared" si="2"/>
        <v>Hai Mươi Hai Triệu Sáu Trăm Năm Mươi Chín Ngàn Chín Trăm Tám Mươi Chín Đồng./.</v>
      </c>
      <c r="Z14" s="114">
        <f t="shared" si="3"/>
        <v>1000022659989</v>
      </c>
      <c r="AA14" s="115">
        <f t="shared" si="4"/>
        <v>0</v>
      </c>
      <c r="AB14" s="115">
        <f t="shared" si="4"/>
        <v>0</v>
      </c>
      <c r="AC14" s="115">
        <f t="shared" si="0"/>
        <v>0</v>
      </c>
      <c r="AD14" s="115">
        <f t="shared" si="0"/>
        <v>0</v>
      </c>
      <c r="AE14" s="115">
        <f t="shared" si="0"/>
        <v>2</v>
      </c>
      <c r="AF14" s="115">
        <f t="shared" si="0"/>
        <v>2</v>
      </c>
      <c r="AG14" s="115">
        <f t="shared" si="0"/>
        <v>6</v>
      </c>
      <c r="AH14" s="115">
        <f t="shared" si="0"/>
        <v>5</v>
      </c>
      <c r="AI14" s="115">
        <f t="shared" si="0"/>
        <v>9</v>
      </c>
      <c r="AJ14" s="115">
        <f t="shared" si="0"/>
        <v>9</v>
      </c>
      <c r="AK14" s="115">
        <f t="shared" si="0"/>
        <v>8</v>
      </c>
      <c r="AL14" s="115">
        <f t="shared" si="0"/>
        <v>9</v>
      </c>
      <c r="AM14" s="116" t="str">
        <f t="shared" si="5"/>
        <v/>
      </c>
      <c r="AN14" s="116" t="str">
        <f t="shared" si="6"/>
        <v/>
      </c>
      <c r="AO14" s="116" t="str">
        <f t="shared" si="7"/>
        <v/>
      </c>
      <c r="AP14" s="116" t="str">
        <f t="shared" si="8"/>
        <v/>
      </c>
      <c r="AQ14" s="116" t="str">
        <f t="shared" si="9"/>
        <v>hai mươi</v>
      </c>
      <c r="AR14" s="116" t="str">
        <f t="shared" si="10"/>
        <v>hai  triệu</v>
      </c>
      <c r="AS14" s="116" t="str">
        <f t="shared" si="11"/>
        <v>sáu trăm</v>
      </c>
      <c r="AT14" s="116" t="str">
        <f t="shared" si="12"/>
        <v>năm mươi</v>
      </c>
      <c r="AU14" s="116" t="str">
        <f t="shared" si="13"/>
        <v>chín ngàn</v>
      </c>
      <c r="AV14" s="116" t="str">
        <f t="shared" si="14"/>
        <v>chín trăm</v>
      </c>
      <c r="AW14" s="116" t="str">
        <f t="shared" si="15"/>
        <v>tám mươi</v>
      </c>
      <c r="AX14" s="116" t="str">
        <f t="shared" si="16"/>
        <v>chín đồng./.</v>
      </c>
      <c r="AY14" s="4" t="str">
        <f t="shared" si="17"/>
        <v>hai mươi hai triệu sáu trăm năm mươi chín ngàn chín trăm tám mươi chín đồng./.</v>
      </c>
    </row>
    <row r="15" spans="1:51" s="4" customFormat="1" ht="27" customHeight="1" outlineLevel="1">
      <c r="A15" s="5">
        <v>7</v>
      </c>
      <c r="B15" s="6" t="s">
        <v>43</v>
      </c>
      <c r="C15" s="6" t="s">
        <v>346</v>
      </c>
      <c r="D15" s="6" t="s">
        <v>71</v>
      </c>
      <c r="E15" s="6" t="s">
        <v>1</v>
      </c>
      <c r="F15" s="3">
        <v>847745645.05370259</v>
      </c>
      <c r="G15" s="3">
        <v>898447928.79999995</v>
      </c>
      <c r="H15" s="36">
        <v>1.0598083682790085</v>
      </c>
      <c r="I15" s="7">
        <v>816770844</v>
      </c>
      <c r="J15" s="61" t="s">
        <v>204</v>
      </c>
      <c r="K15" s="7">
        <v>847745645.05370259</v>
      </c>
      <c r="L15" s="3">
        <v>668418888.79999995</v>
      </c>
      <c r="M15" s="36">
        <v>0.78846631970330827</v>
      </c>
      <c r="N15" s="8">
        <v>0.02</v>
      </c>
      <c r="O15" s="7">
        <v>16335416.880000001</v>
      </c>
      <c r="P15" s="3">
        <v>51984000</v>
      </c>
      <c r="Q15" s="3">
        <v>2508004</v>
      </c>
      <c r="R15" s="36">
        <v>4.8245690981840568E-2</v>
      </c>
      <c r="S15" s="7">
        <v>2280003.6363636362</v>
      </c>
      <c r="T15" s="8">
        <v>0</v>
      </c>
      <c r="U15" s="7">
        <v>0</v>
      </c>
      <c r="V15" s="10">
        <v>16335416.880000001</v>
      </c>
      <c r="W15" s="18">
        <v>16335416.880000001</v>
      </c>
      <c r="X15" s="18">
        <f t="shared" si="1"/>
        <v>16335417</v>
      </c>
      <c r="Y15" s="18" t="str">
        <f t="shared" si="2"/>
        <v>Mười Sáu Triệu Ba Trăm Ba Mươi Lăm Ngàn Bốn Trăm Mười Bảy Đồng./.</v>
      </c>
      <c r="Z15" s="114">
        <f t="shared" si="3"/>
        <v>1000016335417</v>
      </c>
      <c r="AA15" s="115">
        <f t="shared" si="4"/>
        <v>0</v>
      </c>
      <c r="AB15" s="115">
        <f t="shared" si="4"/>
        <v>0</v>
      </c>
      <c r="AC15" s="115">
        <f t="shared" si="0"/>
        <v>0</v>
      </c>
      <c r="AD15" s="115">
        <f t="shared" si="0"/>
        <v>0</v>
      </c>
      <c r="AE15" s="115">
        <f t="shared" si="0"/>
        <v>1</v>
      </c>
      <c r="AF15" s="115">
        <f t="shared" si="0"/>
        <v>6</v>
      </c>
      <c r="AG15" s="115">
        <f t="shared" si="0"/>
        <v>3</v>
      </c>
      <c r="AH15" s="115">
        <f t="shared" si="0"/>
        <v>3</v>
      </c>
      <c r="AI15" s="115">
        <f t="shared" si="0"/>
        <v>5</v>
      </c>
      <c r="AJ15" s="115">
        <f t="shared" si="0"/>
        <v>4</v>
      </c>
      <c r="AK15" s="115">
        <f t="shared" si="0"/>
        <v>1</v>
      </c>
      <c r="AL15" s="115">
        <f t="shared" si="0"/>
        <v>7</v>
      </c>
      <c r="AM15" s="116" t="str">
        <f t="shared" si="5"/>
        <v/>
      </c>
      <c r="AN15" s="116" t="str">
        <f t="shared" si="6"/>
        <v/>
      </c>
      <c r="AO15" s="116" t="str">
        <f t="shared" si="7"/>
        <v/>
      </c>
      <c r="AP15" s="116" t="str">
        <f t="shared" si="8"/>
        <v/>
      </c>
      <c r="AQ15" s="116" t="str">
        <f t="shared" si="9"/>
        <v>mười</v>
      </c>
      <c r="AR15" s="116" t="str">
        <f t="shared" si="10"/>
        <v>sáu  triệu</v>
      </c>
      <c r="AS15" s="116" t="str">
        <f t="shared" si="11"/>
        <v>ba trăm</v>
      </c>
      <c r="AT15" s="116" t="str">
        <f t="shared" si="12"/>
        <v>ba mươi</v>
      </c>
      <c r="AU15" s="116" t="str">
        <f t="shared" si="13"/>
        <v>lăm ngàn</v>
      </c>
      <c r="AV15" s="116" t="str">
        <f t="shared" si="14"/>
        <v>bốn trăm</v>
      </c>
      <c r="AW15" s="116" t="str">
        <f t="shared" si="15"/>
        <v>mười</v>
      </c>
      <c r="AX15" s="116" t="str">
        <f t="shared" si="16"/>
        <v>bảy đồng./.</v>
      </c>
      <c r="AY15" s="4" t="str">
        <f t="shared" si="17"/>
        <v>mười sáu triệu ba trăm ba mươi lăm ngàn bốn trăm mười bảy đồng./.</v>
      </c>
    </row>
    <row r="16" spans="1:51" s="4" customFormat="1" ht="27" customHeight="1" outlineLevel="1">
      <c r="A16" s="5">
        <v>8</v>
      </c>
      <c r="B16" s="6" t="s">
        <v>43</v>
      </c>
      <c r="C16" s="6" t="s">
        <v>291</v>
      </c>
      <c r="D16" s="6" t="s">
        <v>292</v>
      </c>
      <c r="E16" s="6" t="s">
        <v>1</v>
      </c>
      <c r="F16" s="3">
        <v>678196516.04296219</v>
      </c>
      <c r="G16" s="3">
        <v>716944171.39999998</v>
      </c>
      <c r="H16" s="36">
        <v>1.0571333742365954</v>
      </c>
      <c r="I16" s="7">
        <v>651767428</v>
      </c>
      <c r="J16" s="61" t="s">
        <v>204</v>
      </c>
      <c r="K16" s="7">
        <v>678196516.04296219</v>
      </c>
      <c r="L16" s="3">
        <v>424097135.39999998</v>
      </c>
      <c r="M16" s="36">
        <v>0.62533074907912733</v>
      </c>
      <c r="N16" s="8">
        <v>0.02</v>
      </c>
      <c r="O16" s="7">
        <v>13035348.560000001</v>
      </c>
      <c r="P16" s="3">
        <v>43776000</v>
      </c>
      <c r="Q16" s="3">
        <v>5320007</v>
      </c>
      <c r="R16" s="36">
        <v>0.12152793768274854</v>
      </c>
      <c r="S16" s="7">
        <v>4836370</v>
      </c>
      <c r="T16" s="8">
        <v>0</v>
      </c>
      <c r="U16" s="7">
        <v>0</v>
      </c>
      <c r="V16" s="10">
        <v>13035348.560000001</v>
      </c>
      <c r="W16" s="18">
        <v>13035348.560000001</v>
      </c>
      <c r="X16" s="18">
        <f t="shared" si="1"/>
        <v>13035349</v>
      </c>
      <c r="Y16" s="18" t="str">
        <f t="shared" si="2"/>
        <v>Mười Ba Triệu Không Trăm Ba Mươi Lăm Ngàn Ba Trăm Bốn Mươi Chín Đồng./.</v>
      </c>
      <c r="Z16" s="114">
        <f t="shared" si="3"/>
        <v>1000013035349</v>
      </c>
      <c r="AA16" s="115">
        <f t="shared" si="4"/>
        <v>0</v>
      </c>
      <c r="AB16" s="115">
        <f t="shared" si="4"/>
        <v>0</v>
      </c>
      <c r="AC16" s="115">
        <f t="shared" si="0"/>
        <v>0</v>
      </c>
      <c r="AD16" s="115">
        <f t="shared" si="0"/>
        <v>0</v>
      </c>
      <c r="AE16" s="115">
        <f t="shared" si="0"/>
        <v>1</v>
      </c>
      <c r="AF16" s="115">
        <f t="shared" si="0"/>
        <v>3</v>
      </c>
      <c r="AG16" s="115">
        <f t="shared" si="0"/>
        <v>0</v>
      </c>
      <c r="AH16" s="115">
        <f t="shared" si="0"/>
        <v>3</v>
      </c>
      <c r="AI16" s="115">
        <f t="shared" si="0"/>
        <v>5</v>
      </c>
      <c r="AJ16" s="115">
        <f t="shared" si="0"/>
        <v>3</v>
      </c>
      <c r="AK16" s="115">
        <f t="shared" si="0"/>
        <v>4</v>
      </c>
      <c r="AL16" s="115">
        <f t="shared" si="0"/>
        <v>9</v>
      </c>
      <c r="AM16" s="116" t="str">
        <f t="shared" si="5"/>
        <v/>
      </c>
      <c r="AN16" s="116" t="str">
        <f t="shared" si="6"/>
        <v/>
      </c>
      <c r="AO16" s="116" t="str">
        <f t="shared" si="7"/>
        <v/>
      </c>
      <c r="AP16" s="116" t="str">
        <f t="shared" si="8"/>
        <v/>
      </c>
      <c r="AQ16" s="116" t="str">
        <f t="shared" si="9"/>
        <v>mười</v>
      </c>
      <c r="AR16" s="116" t="str">
        <f t="shared" si="10"/>
        <v>ba  triệu</v>
      </c>
      <c r="AS16" s="116" t="str">
        <f t="shared" si="11"/>
        <v>không trăm</v>
      </c>
      <c r="AT16" s="116" t="str">
        <f t="shared" si="12"/>
        <v>ba mươi</v>
      </c>
      <c r="AU16" s="116" t="str">
        <f t="shared" si="13"/>
        <v>lăm ngàn</v>
      </c>
      <c r="AV16" s="116" t="str">
        <f t="shared" si="14"/>
        <v>ba trăm</v>
      </c>
      <c r="AW16" s="116" t="str">
        <f t="shared" si="15"/>
        <v>bốn mươi</v>
      </c>
      <c r="AX16" s="116" t="str">
        <f t="shared" si="16"/>
        <v>chín đồng./.</v>
      </c>
      <c r="AY16" s="4" t="str">
        <f t="shared" si="17"/>
        <v>mười ba triệu không trăm ba mươi lăm ngàn ba trăm bốn mươi chín đồng./.</v>
      </c>
    </row>
    <row r="17" spans="1:51" s="4" customFormat="1" ht="27" customHeight="1" outlineLevel="1">
      <c r="A17" s="5">
        <v>9</v>
      </c>
      <c r="B17" s="6" t="s">
        <v>43</v>
      </c>
      <c r="C17" s="6" t="s">
        <v>222</v>
      </c>
      <c r="D17" s="6" t="s">
        <v>212</v>
      </c>
      <c r="E17" s="6" t="s">
        <v>1</v>
      </c>
      <c r="F17" s="3">
        <v>339098258.0214811</v>
      </c>
      <c r="G17" s="3">
        <v>362839562.20000005</v>
      </c>
      <c r="H17" s="36">
        <v>1.0700130526091201</v>
      </c>
      <c r="I17" s="7">
        <v>329854147</v>
      </c>
      <c r="J17" s="61" t="s">
        <v>204</v>
      </c>
      <c r="K17" s="7">
        <v>339098258.0214811</v>
      </c>
      <c r="L17" s="3">
        <v>289902366.20000005</v>
      </c>
      <c r="M17" s="36">
        <v>0.85492142569967255</v>
      </c>
      <c r="N17" s="8">
        <v>0.02</v>
      </c>
      <c r="O17" s="7">
        <v>6597082.9400000004</v>
      </c>
      <c r="P17" s="3">
        <v>27360000</v>
      </c>
      <c r="Q17" s="3">
        <v>3800005</v>
      </c>
      <c r="R17" s="36">
        <v>0.13888907163742689</v>
      </c>
      <c r="S17" s="7">
        <v>3454549.9999999995</v>
      </c>
      <c r="T17" s="8">
        <v>0</v>
      </c>
      <c r="U17" s="7">
        <v>0</v>
      </c>
      <c r="V17" s="10">
        <v>6597082.9400000004</v>
      </c>
      <c r="W17" s="18">
        <v>6597082.9400000004</v>
      </c>
      <c r="X17" s="18">
        <f t="shared" si="1"/>
        <v>6597083</v>
      </c>
      <c r="Y17" s="18" t="str">
        <f t="shared" si="2"/>
        <v>Sáu Triệu Năm Trăm Chín Mươi Bảy Ngàn Không Trăm Tám Mươi Ba Đồng./.</v>
      </c>
      <c r="Z17" s="114">
        <f t="shared" si="3"/>
        <v>1000006597083</v>
      </c>
      <c r="AA17" s="115">
        <f t="shared" si="4"/>
        <v>0</v>
      </c>
      <c r="AB17" s="115">
        <f t="shared" si="4"/>
        <v>0</v>
      </c>
      <c r="AC17" s="115">
        <f t="shared" si="0"/>
        <v>0</v>
      </c>
      <c r="AD17" s="115">
        <f t="shared" si="0"/>
        <v>0</v>
      </c>
      <c r="AE17" s="115">
        <f t="shared" si="0"/>
        <v>0</v>
      </c>
      <c r="AF17" s="115">
        <f t="shared" si="0"/>
        <v>6</v>
      </c>
      <c r="AG17" s="115">
        <f t="shared" si="0"/>
        <v>5</v>
      </c>
      <c r="AH17" s="115">
        <f t="shared" si="0"/>
        <v>9</v>
      </c>
      <c r="AI17" s="115">
        <f t="shared" si="0"/>
        <v>7</v>
      </c>
      <c r="AJ17" s="115">
        <f t="shared" si="0"/>
        <v>0</v>
      </c>
      <c r="AK17" s="115">
        <f t="shared" si="0"/>
        <v>8</v>
      </c>
      <c r="AL17" s="115">
        <f t="shared" si="0"/>
        <v>3</v>
      </c>
      <c r="AM17" s="116" t="str">
        <f t="shared" si="5"/>
        <v/>
      </c>
      <c r="AN17" s="116" t="str">
        <f t="shared" si="6"/>
        <v/>
      </c>
      <c r="AO17" s="116" t="str">
        <f t="shared" si="7"/>
        <v/>
      </c>
      <c r="AP17" s="116" t="str">
        <f t="shared" si="8"/>
        <v/>
      </c>
      <c r="AQ17" s="116" t="str">
        <f t="shared" si="9"/>
        <v/>
      </c>
      <c r="AR17" s="116" t="str">
        <f t="shared" si="10"/>
        <v>sáu  triệu</v>
      </c>
      <c r="AS17" s="116" t="str">
        <f t="shared" si="11"/>
        <v>năm trăm</v>
      </c>
      <c r="AT17" s="116" t="str">
        <f t="shared" si="12"/>
        <v>chín mươi</v>
      </c>
      <c r="AU17" s="116" t="str">
        <f t="shared" si="13"/>
        <v>bảy ngàn</v>
      </c>
      <c r="AV17" s="116" t="str">
        <f t="shared" si="14"/>
        <v>không trăm</v>
      </c>
      <c r="AW17" s="116" t="str">
        <f t="shared" si="15"/>
        <v>tám mươi</v>
      </c>
      <c r="AX17" s="116" t="str">
        <f t="shared" si="16"/>
        <v>ba đồng./.</v>
      </c>
      <c r="AY17" s="4" t="str">
        <f t="shared" si="17"/>
        <v>sáu triệu năm trăm chín mươi bảy ngàn không trăm tám mươi ba đồng./.</v>
      </c>
    </row>
    <row r="18" spans="1:51" s="4" customFormat="1" ht="27" customHeight="1" outlineLevel="1">
      <c r="A18" s="5">
        <v>10</v>
      </c>
      <c r="B18" s="6" t="s">
        <v>43</v>
      </c>
      <c r="C18" s="62" t="s">
        <v>396</v>
      </c>
      <c r="D18" s="62" t="s">
        <v>510</v>
      </c>
      <c r="E18" s="62" t="s">
        <v>379</v>
      </c>
      <c r="F18" s="3">
        <v>40000000</v>
      </c>
      <c r="G18" s="3">
        <v>0</v>
      </c>
      <c r="H18" s="36">
        <v>0</v>
      </c>
      <c r="I18" s="7">
        <v>0</v>
      </c>
      <c r="J18" s="61">
        <v>0</v>
      </c>
      <c r="K18" s="7">
        <v>40000000</v>
      </c>
      <c r="L18" s="3">
        <v>0</v>
      </c>
      <c r="M18" s="36">
        <v>0</v>
      </c>
      <c r="N18" s="8">
        <v>0</v>
      </c>
      <c r="O18" s="7">
        <v>0</v>
      </c>
      <c r="P18" s="3">
        <v>0</v>
      </c>
      <c r="Q18" s="3">
        <v>0</v>
      </c>
      <c r="R18" s="36">
        <v>0</v>
      </c>
      <c r="S18" s="7">
        <v>0</v>
      </c>
      <c r="T18" s="8">
        <v>0</v>
      </c>
      <c r="U18" s="7">
        <v>0</v>
      </c>
      <c r="V18" s="10">
        <v>0</v>
      </c>
      <c r="W18" s="18">
        <v>0</v>
      </c>
      <c r="X18" s="18">
        <f t="shared" si="1"/>
        <v>0</v>
      </c>
      <c r="Y18" s="18" t="str">
        <f t="shared" si="2"/>
        <v>Không 9./.</v>
      </c>
      <c r="Z18" s="114">
        <f t="shared" si="3"/>
        <v>1000000000000</v>
      </c>
      <c r="AA18" s="115">
        <f t="shared" si="4"/>
        <v>0</v>
      </c>
      <c r="AB18" s="115">
        <f t="shared" si="4"/>
        <v>0</v>
      </c>
      <c r="AC18" s="115">
        <f t="shared" si="0"/>
        <v>0</v>
      </c>
      <c r="AD18" s="115">
        <f t="shared" si="0"/>
        <v>0</v>
      </c>
      <c r="AE18" s="115">
        <f t="shared" si="0"/>
        <v>0</v>
      </c>
      <c r="AF18" s="115">
        <f t="shared" si="0"/>
        <v>0</v>
      </c>
      <c r="AG18" s="115">
        <f t="shared" si="0"/>
        <v>0</v>
      </c>
      <c r="AH18" s="115">
        <f t="shared" si="0"/>
        <v>0</v>
      </c>
      <c r="AI18" s="115">
        <f t="shared" si="0"/>
        <v>0</v>
      </c>
      <c r="AJ18" s="115">
        <f t="shared" si="0"/>
        <v>0</v>
      </c>
      <c r="AK18" s="115">
        <f t="shared" si="0"/>
        <v>0</v>
      </c>
      <c r="AL18" s="115">
        <f t="shared" si="0"/>
        <v>0</v>
      </c>
      <c r="AM18" s="116" t="str">
        <f t="shared" si="5"/>
        <v/>
      </c>
      <c r="AN18" s="116" t="str">
        <f t="shared" si="6"/>
        <v/>
      </c>
      <c r="AO18" s="116" t="str">
        <f t="shared" si="7"/>
        <v/>
      </c>
      <c r="AP18" s="116" t="str">
        <f t="shared" si="8"/>
        <v/>
      </c>
      <c r="AQ18" s="116" t="str">
        <f t="shared" si="9"/>
        <v/>
      </c>
      <c r="AR18" s="116" t="str">
        <f t="shared" si="10"/>
        <v/>
      </c>
      <c r="AS18" s="116" t="str">
        <f t="shared" si="11"/>
        <v/>
      </c>
      <c r="AT18" s="116" t="str">
        <f t="shared" si="12"/>
        <v/>
      </c>
      <c r="AU18" s="116" t="str">
        <f t="shared" si="13"/>
        <v/>
      </c>
      <c r="AV18" s="116" t="str">
        <f t="shared" si="14"/>
        <v/>
      </c>
      <c r="AW18" s="116" t="str">
        <f t="shared" si="15"/>
        <v/>
      </c>
      <c r="AX18" s="116" t="str">
        <f t="shared" si="16"/>
        <v>Không 9./.</v>
      </c>
      <c r="AY18" s="4" t="str">
        <f t="shared" si="17"/>
        <v>Không 9./.</v>
      </c>
    </row>
    <row r="19" spans="1:51" s="4" customFormat="1" ht="27" customHeight="1" outlineLevel="1">
      <c r="A19" s="5">
        <v>11</v>
      </c>
      <c r="B19" s="6" t="s">
        <v>43</v>
      </c>
      <c r="C19" s="62" t="s">
        <v>397</v>
      </c>
      <c r="D19" s="62" t="s">
        <v>407</v>
      </c>
      <c r="E19" s="62" t="s">
        <v>379</v>
      </c>
      <c r="F19" s="3">
        <v>40000000</v>
      </c>
      <c r="G19" s="3">
        <v>40107450.899999999</v>
      </c>
      <c r="H19" s="36">
        <v>1.0026862724999999</v>
      </c>
      <c r="I19" s="7">
        <v>36461319</v>
      </c>
      <c r="J19" s="61">
        <v>0</v>
      </c>
      <c r="K19" s="7">
        <v>40000000</v>
      </c>
      <c r="L19" s="3">
        <v>40107450.899999999</v>
      </c>
      <c r="M19" s="36">
        <v>1.0026862724999999</v>
      </c>
      <c r="N19" s="8">
        <v>0.02</v>
      </c>
      <c r="O19" s="7">
        <v>729226.38</v>
      </c>
      <c r="P19" s="3">
        <v>0</v>
      </c>
      <c r="Q19" s="3">
        <v>0</v>
      </c>
      <c r="R19" s="36">
        <v>0</v>
      </c>
      <c r="S19" s="7">
        <v>0</v>
      </c>
      <c r="T19" s="8">
        <v>0</v>
      </c>
      <c r="U19" s="7">
        <v>0</v>
      </c>
      <c r="V19" s="10">
        <v>729226.38</v>
      </c>
      <c r="W19" s="18">
        <v>729226.38</v>
      </c>
      <c r="X19" s="18">
        <f t="shared" si="1"/>
        <v>729226</v>
      </c>
      <c r="Y19" s="18" t="str">
        <f t="shared" si="2"/>
        <v>Bảy Trăm Hai Mươi Chín Ngàn Hai Trăm Hai Mươi Sáu Đồng./.</v>
      </c>
      <c r="Z19" s="114">
        <f t="shared" si="3"/>
        <v>1000000729226</v>
      </c>
      <c r="AA19" s="115">
        <f t="shared" si="4"/>
        <v>0</v>
      </c>
      <c r="AB19" s="115">
        <f t="shared" si="4"/>
        <v>0</v>
      </c>
      <c r="AC19" s="115">
        <f t="shared" si="0"/>
        <v>0</v>
      </c>
      <c r="AD19" s="115">
        <f t="shared" si="0"/>
        <v>0</v>
      </c>
      <c r="AE19" s="115">
        <f t="shared" si="0"/>
        <v>0</v>
      </c>
      <c r="AF19" s="115">
        <f t="shared" si="0"/>
        <v>0</v>
      </c>
      <c r="AG19" s="115">
        <f t="shared" si="0"/>
        <v>7</v>
      </c>
      <c r="AH19" s="115">
        <f t="shared" si="0"/>
        <v>2</v>
      </c>
      <c r="AI19" s="115">
        <f t="shared" si="0"/>
        <v>9</v>
      </c>
      <c r="AJ19" s="115">
        <f t="shared" si="0"/>
        <v>2</v>
      </c>
      <c r="AK19" s="115">
        <f t="shared" si="0"/>
        <v>2</v>
      </c>
      <c r="AL19" s="115">
        <f t="shared" si="0"/>
        <v>6</v>
      </c>
      <c r="AM19" s="116" t="str">
        <f t="shared" si="5"/>
        <v/>
      </c>
      <c r="AN19" s="116" t="str">
        <f t="shared" si="6"/>
        <v/>
      </c>
      <c r="AO19" s="116" t="str">
        <f t="shared" si="7"/>
        <v/>
      </c>
      <c r="AP19" s="116" t="str">
        <f t="shared" si="8"/>
        <v/>
      </c>
      <c r="AQ19" s="116" t="str">
        <f t="shared" si="9"/>
        <v/>
      </c>
      <c r="AR19" s="116" t="str">
        <f t="shared" si="10"/>
        <v/>
      </c>
      <c r="AS19" s="116" t="str">
        <f t="shared" si="11"/>
        <v>bảy trăm</v>
      </c>
      <c r="AT19" s="116" t="str">
        <f t="shared" si="12"/>
        <v>hai mươi</v>
      </c>
      <c r="AU19" s="116" t="str">
        <f t="shared" si="13"/>
        <v>chín ngàn</v>
      </c>
      <c r="AV19" s="116" t="str">
        <f t="shared" si="14"/>
        <v>hai trăm</v>
      </c>
      <c r="AW19" s="116" t="str">
        <f t="shared" si="15"/>
        <v>hai mươi</v>
      </c>
      <c r="AX19" s="116" t="str">
        <f t="shared" si="16"/>
        <v>sáu đồng./.</v>
      </c>
      <c r="AY19" s="4" t="str">
        <f t="shared" si="17"/>
        <v>bảy trăm hai mươi chín ngàn hai trăm hai mươi sáu đồng./.</v>
      </c>
    </row>
    <row r="20" spans="1:51" s="4" customFormat="1" ht="27" customHeight="1" outlineLevel="1">
      <c r="A20" s="5">
        <v>12</v>
      </c>
      <c r="B20" s="6" t="s">
        <v>43</v>
      </c>
      <c r="C20" s="62" t="s">
        <v>421</v>
      </c>
      <c r="D20" s="62" t="s">
        <v>455</v>
      </c>
      <c r="E20" s="62" t="s">
        <v>379</v>
      </c>
      <c r="F20" s="3">
        <v>40000000</v>
      </c>
      <c r="G20" s="3">
        <v>40163343.000000007</v>
      </c>
      <c r="H20" s="36">
        <v>1.0040835750000001</v>
      </c>
      <c r="I20" s="7">
        <v>36512130</v>
      </c>
      <c r="J20" s="61">
        <v>0</v>
      </c>
      <c r="K20" s="7">
        <v>40000000</v>
      </c>
      <c r="L20" s="3">
        <v>40163343.000000007</v>
      </c>
      <c r="M20" s="36">
        <v>1.0040835750000001</v>
      </c>
      <c r="N20" s="8">
        <v>0.02</v>
      </c>
      <c r="O20" s="7">
        <v>730242.6</v>
      </c>
      <c r="P20" s="3">
        <v>0</v>
      </c>
      <c r="Q20" s="3">
        <v>0</v>
      </c>
      <c r="R20" s="36">
        <v>0</v>
      </c>
      <c r="S20" s="7">
        <v>0</v>
      </c>
      <c r="T20" s="8">
        <v>0</v>
      </c>
      <c r="U20" s="7">
        <v>0</v>
      </c>
      <c r="V20" s="10">
        <v>730242.6</v>
      </c>
      <c r="W20" s="18">
        <v>730242.6</v>
      </c>
      <c r="X20" s="18">
        <f t="shared" si="1"/>
        <v>730243</v>
      </c>
      <c r="Y20" s="18" t="str">
        <f t="shared" si="2"/>
        <v>Bảy Trăm Ba Mươi Ngàn Hai Trăm Bốn Mươi Ba Đồng./.</v>
      </c>
      <c r="Z20" s="114">
        <f t="shared" si="3"/>
        <v>1000000730243</v>
      </c>
      <c r="AA20" s="115">
        <f t="shared" si="4"/>
        <v>0</v>
      </c>
      <c r="AB20" s="115">
        <f t="shared" si="4"/>
        <v>0</v>
      </c>
      <c r="AC20" s="115">
        <f t="shared" si="0"/>
        <v>0</v>
      </c>
      <c r="AD20" s="115">
        <f t="shared" si="0"/>
        <v>0</v>
      </c>
      <c r="AE20" s="115">
        <f t="shared" si="0"/>
        <v>0</v>
      </c>
      <c r="AF20" s="115">
        <f t="shared" si="0"/>
        <v>0</v>
      </c>
      <c r="AG20" s="115">
        <f t="shared" si="0"/>
        <v>7</v>
      </c>
      <c r="AH20" s="115">
        <f t="shared" si="0"/>
        <v>3</v>
      </c>
      <c r="AI20" s="115">
        <f t="shared" si="0"/>
        <v>0</v>
      </c>
      <c r="AJ20" s="115">
        <f t="shared" si="0"/>
        <v>2</v>
      </c>
      <c r="AK20" s="115">
        <f t="shared" si="0"/>
        <v>4</v>
      </c>
      <c r="AL20" s="115">
        <f t="shared" si="0"/>
        <v>3</v>
      </c>
      <c r="AM20" s="116" t="str">
        <f t="shared" si="5"/>
        <v/>
      </c>
      <c r="AN20" s="116" t="str">
        <f t="shared" si="6"/>
        <v/>
      </c>
      <c r="AO20" s="116" t="str">
        <f t="shared" si="7"/>
        <v/>
      </c>
      <c r="AP20" s="116" t="str">
        <f t="shared" si="8"/>
        <v/>
      </c>
      <c r="AQ20" s="116" t="str">
        <f t="shared" si="9"/>
        <v/>
      </c>
      <c r="AR20" s="116" t="str">
        <f t="shared" si="10"/>
        <v/>
      </c>
      <c r="AS20" s="116" t="str">
        <f t="shared" si="11"/>
        <v>bảy trăm</v>
      </c>
      <c r="AT20" s="116" t="str">
        <f t="shared" si="12"/>
        <v>ba mươi</v>
      </c>
      <c r="AU20" s="116" t="str">
        <f t="shared" si="13"/>
        <v xml:space="preserve"> ngàn</v>
      </c>
      <c r="AV20" s="116" t="str">
        <f t="shared" si="14"/>
        <v>hai trăm</v>
      </c>
      <c r="AW20" s="116" t="str">
        <f t="shared" si="15"/>
        <v>bốn mươi</v>
      </c>
      <c r="AX20" s="116" t="str">
        <f t="shared" si="16"/>
        <v>ba đồng./.</v>
      </c>
      <c r="AY20" s="4" t="str">
        <f t="shared" si="17"/>
        <v>bảy trăm ba mươi ngàn hai trăm bốn mươi ba đồng./.</v>
      </c>
    </row>
    <row r="21" spans="1:51" s="4" customFormat="1" ht="27" customHeight="1" outlineLevel="1">
      <c r="A21" s="5">
        <v>13</v>
      </c>
      <c r="B21" s="6" t="s">
        <v>43</v>
      </c>
      <c r="C21" s="62" t="s">
        <v>422</v>
      </c>
      <c r="D21" s="62" t="s">
        <v>456</v>
      </c>
      <c r="E21" s="62" t="s">
        <v>379</v>
      </c>
      <c r="F21" s="3">
        <v>30000000</v>
      </c>
      <c r="G21" s="3">
        <v>30119709.399999999</v>
      </c>
      <c r="H21" s="36">
        <v>1.0039903133333332</v>
      </c>
      <c r="I21" s="7">
        <v>27381554</v>
      </c>
      <c r="J21" s="61">
        <v>0</v>
      </c>
      <c r="K21" s="7">
        <v>30000000</v>
      </c>
      <c r="L21" s="3">
        <v>0</v>
      </c>
      <c r="M21" s="36">
        <v>0</v>
      </c>
      <c r="N21" s="8">
        <v>0.02</v>
      </c>
      <c r="O21" s="7">
        <v>547631.07999999996</v>
      </c>
      <c r="P21" s="3">
        <v>0</v>
      </c>
      <c r="Q21" s="3">
        <v>0</v>
      </c>
      <c r="R21" s="36">
        <v>0</v>
      </c>
      <c r="S21" s="7">
        <v>0</v>
      </c>
      <c r="T21" s="8">
        <v>0</v>
      </c>
      <c r="U21" s="7">
        <v>0</v>
      </c>
      <c r="V21" s="10">
        <v>547631.07999999996</v>
      </c>
      <c r="W21" s="18">
        <v>547631.07999999996</v>
      </c>
      <c r="X21" s="18">
        <f t="shared" si="1"/>
        <v>547631</v>
      </c>
      <c r="Y21" s="18" t="str">
        <f t="shared" si="2"/>
        <v>Năm Trăm Bốn Mươi Bảy Ngàn Sáu Trăm Ba Mươi Mốt Đồng./.</v>
      </c>
      <c r="Z21" s="114">
        <f t="shared" si="3"/>
        <v>1000000547631</v>
      </c>
      <c r="AA21" s="115">
        <f t="shared" si="4"/>
        <v>0</v>
      </c>
      <c r="AB21" s="115">
        <f t="shared" si="4"/>
        <v>0</v>
      </c>
      <c r="AC21" s="115">
        <f t="shared" si="0"/>
        <v>0</v>
      </c>
      <c r="AD21" s="115">
        <f t="shared" si="0"/>
        <v>0</v>
      </c>
      <c r="AE21" s="115">
        <f t="shared" si="0"/>
        <v>0</v>
      </c>
      <c r="AF21" s="115">
        <f t="shared" si="0"/>
        <v>0</v>
      </c>
      <c r="AG21" s="115">
        <f t="shared" si="0"/>
        <v>5</v>
      </c>
      <c r="AH21" s="115">
        <f t="shared" si="0"/>
        <v>4</v>
      </c>
      <c r="AI21" s="115">
        <f t="shared" si="0"/>
        <v>7</v>
      </c>
      <c r="AJ21" s="115">
        <f t="shared" si="0"/>
        <v>6</v>
      </c>
      <c r="AK21" s="115">
        <f t="shared" si="0"/>
        <v>3</v>
      </c>
      <c r="AL21" s="115">
        <f t="shared" si="0"/>
        <v>1</v>
      </c>
      <c r="AM21" s="116" t="str">
        <f t="shared" si="5"/>
        <v/>
      </c>
      <c r="AN21" s="116" t="str">
        <f t="shared" si="6"/>
        <v/>
      </c>
      <c r="AO21" s="116" t="str">
        <f t="shared" si="7"/>
        <v/>
      </c>
      <c r="AP21" s="116" t="str">
        <f t="shared" si="8"/>
        <v/>
      </c>
      <c r="AQ21" s="116" t="str">
        <f t="shared" si="9"/>
        <v/>
      </c>
      <c r="AR21" s="116" t="str">
        <f t="shared" si="10"/>
        <v/>
      </c>
      <c r="AS21" s="116" t="str">
        <f t="shared" si="11"/>
        <v>năm trăm</v>
      </c>
      <c r="AT21" s="116" t="str">
        <f t="shared" si="12"/>
        <v>bốn mươi</v>
      </c>
      <c r="AU21" s="116" t="str">
        <f t="shared" si="13"/>
        <v>bảy ngàn</v>
      </c>
      <c r="AV21" s="116" t="str">
        <f t="shared" si="14"/>
        <v>sáu trăm</v>
      </c>
      <c r="AW21" s="116" t="str">
        <f t="shared" si="15"/>
        <v>ba mươi</v>
      </c>
      <c r="AX21" s="116" t="str">
        <f t="shared" si="16"/>
        <v>mốt đồng./.</v>
      </c>
      <c r="AY21" s="4" t="str">
        <f t="shared" si="17"/>
        <v>năm trăm bốn mươi bảy ngàn sáu trăm ba mươi mốt đồng./.</v>
      </c>
    </row>
    <row r="22" spans="1:51" s="4" customFormat="1" ht="27" customHeight="1" outlineLevel="1">
      <c r="A22" s="5">
        <v>14</v>
      </c>
      <c r="B22" s="6" t="s">
        <v>43</v>
      </c>
      <c r="C22" s="62" t="s">
        <v>418</v>
      </c>
      <c r="D22" s="62" t="s">
        <v>457</v>
      </c>
      <c r="E22" s="62" t="s">
        <v>379</v>
      </c>
      <c r="F22" s="3">
        <v>40000000</v>
      </c>
      <c r="G22" s="3">
        <v>40275063.399999999</v>
      </c>
      <c r="H22" s="36">
        <v>1.0068765849999999</v>
      </c>
      <c r="I22" s="7">
        <v>36613694</v>
      </c>
      <c r="J22" s="61">
        <v>0</v>
      </c>
      <c r="K22" s="7">
        <v>40000000</v>
      </c>
      <c r="L22" s="3">
        <v>0</v>
      </c>
      <c r="M22" s="36">
        <v>0</v>
      </c>
      <c r="N22" s="8">
        <v>0.02</v>
      </c>
      <c r="O22" s="7">
        <v>732273.88</v>
      </c>
      <c r="P22" s="3">
        <v>0</v>
      </c>
      <c r="Q22" s="3">
        <v>0</v>
      </c>
      <c r="R22" s="36">
        <v>0</v>
      </c>
      <c r="S22" s="7">
        <v>0</v>
      </c>
      <c r="T22" s="8">
        <v>0</v>
      </c>
      <c r="U22" s="7">
        <v>0</v>
      </c>
      <c r="V22" s="10">
        <v>732273.88</v>
      </c>
      <c r="W22" s="18">
        <v>732273.88</v>
      </c>
      <c r="X22" s="18">
        <f t="shared" si="1"/>
        <v>732274</v>
      </c>
      <c r="Y22" s="18" t="str">
        <f t="shared" si="2"/>
        <v>Bảy Trăm Ba Mươi Hai Ngàn Hai Trăm Bảy Mươi Bốn Đồng./.</v>
      </c>
      <c r="Z22" s="114">
        <f t="shared" si="3"/>
        <v>1000000732274</v>
      </c>
      <c r="AA22" s="115">
        <f t="shared" si="4"/>
        <v>0</v>
      </c>
      <c r="AB22" s="115">
        <f t="shared" si="4"/>
        <v>0</v>
      </c>
      <c r="AC22" s="115">
        <f t="shared" si="4"/>
        <v>0</v>
      </c>
      <c r="AD22" s="115">
        <f t="shared" si="4"/>
        <v>0</v>
      </c>
      <c r="AE22" s="115">
        <f t="shared" si="4"/>
        <v>0</v>
      </c>
      <c r="AF22" s="115">
        <f t="shared" si="4"/>
        <v>0</v>
      </c>
      <c r="AG22" s="115">
        <f t="shared" si="4"/>
        <v>7</v>
      </c>
      <c r="AH22" s="115">
        <f t="shared" si="4"/>
        <v>3</v>
      </c>
      <c r="AI22" s="115">
        <f t="shared" si="4"/>
        <v>2</v>
      </c>
      <c r="AJ22" s="115">
        <f t="shared" si="4"/>
        <v>2</v>
      </c>
      <c r="AK22" s="115">
        <f t="shared" si="4"/>
        <v>7</v>
      </c>
      <c r="AL22" s="115">
        <f t="shared" si="4"/>
        <v>4</v>
      </c>
      <c r="AM22" s="116" t="str">
        <f t="shared" si="5"/>
        <v/>
      </c>
      <c r="AN22" s="116" t="str">
        <f t="shared" si="6"/>
        <v/>
      </c>
      <c r="AO22" s="116" t="str">
        <f t="shared" si="7"/>
        <v/>
      </c>
      <c r="AP22" s="116" t="str">
        <f t="shared" si="8"/>
        <v/>
      </c>
      <c r="AQ22" s="116" t="str">
        <f t="shared" si="9"/>
        <v/>
      </c>
      <c r="AR22" s="116" t="str">
        <f t="shared" si="10"/>
        <v/>
      </c>
      <c r="AS22" s="116" t="str">
        <f t="shared" si="11"/>
        <v>bảy trăm</v>
      </c>
      <c r="AT22" s="116" t="str">
        <f t="shared" si="12"/>
        <v>ba mươi</v>
      </c>
      <c r="AU22" s="116" t="str">
        <f t="shared" si="13"/>
        <v>hai ngàn</v>
      </c>
      <c r="AV22" s="116" t="str">
        <f t="shared" si="14"/>
        <v>hai trăm</v>
      </c>
      <c r="AW22" s="116" t="str">
        <f t="shared" si="15"/>
        <v>bảy mươi</v>
      </c>
      <c r="AX22" s="116" t="str">
        <f t="shared" si="16"/>
        <v>bốn đồng./.</v>
      </c>
      <c r="AY22" s="4" t="str">
        <f t="shared" si="17"/>
        <v>bảy trăm ba mươi hai ngàn hai trăm bảy mươi bốn đồng./.</v>
      </c>
    </row>
    <row r="23" spans="1:51" s="4" customFormat="1" ht="27" customHeight="1" outlineLevel="1">
      <c r="A23" s="5">
        <v>15</v>
      </c>
      <c r="B23" s="6" t="s">
        <v>43</v>
      </c>
      <c r="C23" s="62" t="s">
        <v>419</v>
      </c>
      <c r="D23" s="62" t="s">
        <v>458</v>
      </c>
      <c r="E23" s="62" t="s">
        <v>379</v>
      </c>
      <c r="F23" s="3">
        <v>30000000</v>
      </c>
      <c r="G23" s="3">
        <v>30086197.899999999</v>
      </c>
      <c r="H23" s="36">
        <v>1.0028732633333333</v>
      </c>
      <c r="I23" s="7">
        <v>27351089</v>
      </c>
      <c r="J23" s="61">
        <v>0</v>
      </c>
      <c r="K23" s="7">
        <v>30000000</v>
      </c>
      <c r="L23" s="3">
        <v>0</v>
      </c>
      <c r="M23" s="36">
        <v>0</v>
      </c>
      <c r="N23" s="8">
        <v>0.02</v>
      </c>
      <c r="O23" s="7">
        <v>547021.78</v>
      </c>
      <c r="P23" s="3">
        <v>0</v>
      </c>
      <c r="Q23" s="3">
        <v>0</v>
      </c>
      <c r="R23" s="36">
        <v>0</v>
      </c>
      <c r="S23" s="7">
        <v>0</v>
      </c>
      <c r="T23" s="8">
        <v>0</v>
      </c>
      <c r="U23" s="7">
        <v>0</v>
      </c>
      <c r="V23" s="10">
        <v>547021.78</v>
      </c>
      <c r="W23" s="18">
        <v>547021.78</v>
      </c>
      <c r="X23" s="18">
        <f t="shared" si="1"/>
        <v>547022</v>
      </c>
      <c r="Y23" s="18" t="str">
        <f t="shared" si="2"/>
        <v>Năm Trăm Bốn Mươi Bảy Ngàn Không Trăm Hai Mươi Hai Đồng./.</v>
      </c>
      <c r="Z23" s="114">
        <f t="shared" si="3"/>
        <v>1000000547022</v>
      </c>
      <c r="AA23" s="115">
        <f t="shared" si="4"/>
        <v>0</v>
      </c>
      <c r="AB23" s="115">
        <f t="shared" si="4"/>
        <v>0</v>
      </c>
      <c r="AC23" s="115">
        <f t="shared" si="4"/>
        <v>0</v>
      </c>
      <c r="AD23" s="115">
        <f t="shared" si="4"/>
        <v>0</v>
      </c>
      <c r="AE23" s="115">
        <f t="shared" si="4"/>
        <v>0</v>
      </c>
      <c r="AF23" s="115">
        <f t="shared" si="4"/>
        <v>0</v>
      </c>
      <c r="AG23" s="115">
        <f t="shared" si="4"/>
        <v>5</v>
      </c>
      <c r="AH23" s="115">
        <f t="shared" si="4"/>
        <v>4</v>
      </c>
      <c r="AI23" s="115">
        <f t="shared" si="4"/>
        <v>7</v>
      </c>
      <c r="AJ23" s="115">
        <f t="shared" si="4"/>
        <v>0</v>
      </c>
      <c r="AK23" s="115">
        <f t="shared" si="4"/>
        <v>2</v>
      </c>
      <c r="AL23" s="115">
        <f t="shared" si="4"/>
        <v>2</v>
      </c>
      <c r="AM23" s="116" t="str">
        <f t="shared" si="5"/>
        <v/>
      </c>
      <c r="AN23" s="116" t="str">
        <f t="shared" si="6"/>
        <v/>
      </c>
      <c r="AO23" s="116" t="str">
        <f t="shared" si="7"/>
        <v/>
      </c>
      <c r="AP23" s="116" t="str">
        <f t="shared" si="8"/>
        <v/>
      </c>
      <c r="AQ23" s="116" t="str">
        <f t="shared" si="9"/>
        <v/>
      </c>
      <c r="AR23" s="116" t="str">
        <f t="shared" si="10"/>
        <v/>
      </c>
      <c r="AS23" s="116" t="str">
        <f t="shared" si="11"/>
        <v>năm trăm</v>
      </c>
      <c r="AT23" s="116" t="str">
        <f t="shared" si="12"/>
        <v>bốn mươi</v>
      </c>
      <c r="AU23" s="116" t="str">
        <f t="shared" si="13"/>
        <v>bảy ngàn</v>
      </c>
      <c r="AV23" s="116" t="str">
        <f t="shared" si="14"/>
        <v>không trăm</v>
      </c>
      <c r="AW23" s="116" t="str">
        <f t="shared" si="15"/>
        <v>hai mươi</v>
      </c>
      <c r="AX23" s="116" t="str">
        <f t="shared" si="16"/>
        <v>hai đồng./.</v>
      </c>
      <c r="AY23" s="4" t="str">
        <f t="shared" si="17"/>
        <v>năm trăm bốn mươi bảy ngàn không trăm hai mươi hai đồng./.</v>
      </c>
    </row>
    <row r="24" spans="1:51" s="4" customFormat="1" ht="27" customHeight="1">
      <c r="A24" s="5">
        <v>16</v>
      </c>
      <c r="B24" s="6" t="s">
        <v>43</v>
      </c>
      <c r="C24" s="62" t="s">
        <v>420</v>
      </c>
      <c r="D24" s="62" t="s">
        <v>459</v>
      </c>
      <c r="E24" s="62" t="s">
        <v>379</v>
      </c>
      <c r="F24" s="3">
        <v>40000000</v>
      </c>
      <c r="G24" s="3">
        <v>60250578.299999997</v>
      </c>
      <c r="H24" s="36">
        <v>1.5062644574999999</v>
      </c>
      <c r="I24" s="7">
        <v>54773253</v>
      </c>
      <c r="J24" s="61">
        <v>0</v>
      </c>
      <c r="K24" s="7">
        <v>40000000</v>
      </c>
      <c r="L24" s="3">
        <v>30164380.400000002</v>
      </c>
      <c r="M24" s="36">
        <v>0.75410951000000004</v>
      </c>
      <c r="N24" s="8">
        <v>0.02</v>
      </c>
      <c r="O24" s="7">
        <v>1095465.06</v>
      </c>
      <c r="P24" s="3">
        <v>0</v>
      </c>
      <c r="Q24" s="3">
        <v>0</v>
      </c>
      <c r="R24" s="36">
        <v>0</v>
      </c>
      <c r="S24" s="7">
        <v>0</v>
      </c>
      <c r="T24" s="8">
        <v>0</v>
      </c>
      <c r="U24" s="7">
        <v>0</v>
      </c>
      <c r="V24" s="10">
        <v>1095465.06</v>
      </c>
      <c r="W24" s="18">
        <v>1095465.06</v>
      </c>
      <c r="X24" s="18">
        <f t="shared" si="1"/>
        <v>1095465</v>
      </c>
      <c r="Y24" s="18" t="str">
        <f t="shared" si="2"/>
        <v>Một Triệu Không Trăm Chín Mươi Lăm Ngàn Bốn Trăm Sáu Mươi Lăm Đồng./.</v>
      </c>
      <c r="Z24" s="114">
        <f t="shared" si="3"/>
        <v>1000001095465</v>
      </c>
      <c r="AA24" s="115">
        <f t="shared" si="4"/>
        <v>0</v>
      </c>
      <c r="AB24" s="115">
        <f t="shared" si="4"/>
        <v>0</v>
      </c>
      <c r="AC24" s="115">
        <f t="shared" si="4"/>
        <v>0</v>
      </c>
      <c r="AD24" s="115">
        <f t="shared" si="4"/>
        <v>0</v>
      </c>
      <c r="AE24" s="115">
        <f t="shared" si="4"/>
        <v>0</v>
      </c>
      <c r="AF24" s="115">
        <f t="shared" si="4"/>
        <v>1</v>
      </c>
      <c r="AG24" s="115">
        <f t="shared" si="4"/>
        <v>0</v>
      </c>
      <c r="AH24" s="115">
        <f t="shared" si="4"/>
        <v>9</v>
      </c>
      <c r="AI24" s="115">
        <f t="shared" si="4"/>
        <v>5</v>
      </c>
      <c r="AJ24" s="115">
        <f t="shared" si="4"/>
        <v>4</v>
      </c>
      <c r="AK24" s="115">
        <f t="shared" si="4"/>
        <v>6</v>
      </c>
      <c r="AL24" s="115">
        <f t="shared" si="4"/>
        <v>5</v>
      </c>
      <c r="AM24" s="116" t="str">
        <f t="shared" si="5"/>
        <v/>
      </c>
      <c r="AN24" s="116" t="str">
        <f t="shared" si="6"/>
        <v/>
      </c>
      <c r="AO24" s="116" t="str">
        <f t="shared" si="7"/>
        <v/>
      </c>
      <c r="AP24" s="116" t="str">
        <f t="shared" si="8"/>
        <v/>
      </c>
      <c r="AQ24" s="116" t="str">
        <f t="shared" si="9"/>
        <v/>
      </c>
      <c r="AR24" s="116" t="str">
        <f t="shared" si="10"/>
        <v>một  triệu</v>
      </c>
      <c r="AS24" s="116" t="str">
        <f t="shared" si="11"/>
        <v>không trăm</v>
      </c>
      <c r="AT24" s="116" t="str">
        <f t="shared" si="12"/>
        <v>chín mươi</v>
      </c>
      <c r="AU24" s="116" t="str">
        <f t="shared" si="13"/>
        <v>lăm ngàn</v>
      </c>
      <c r="AV24" s="116" t="str">
        <f t="shared" si="14"/>
        <v>bốn trăm</v>
      </c>
      <c r="AW24" s="116" t="str">
        <f t="shared" si="15"/>
        <v>sáu mươi</v>
      </c>
      <c r="AX24" s="116" t="str">
        <f t="shared" si="16"/>
        <v>lăm đồng./.</v>
      </c>
      <c r="AY24" s="4" t="str">
        <f t="shared" si="17"/>
        <v>một triệu không trăm chín mươi lăm ngàn bốn trăm sáu mươi lăm đồng./.</v>
      </c>
    </row>
    <row r="25" spans="1:51" s="4" customFormat="1" ht="27" customHeight="1" outlineLevel="1">
      <c r="A25" s="5">
        <v>17</v>
      </c>
      <c r="B25" s="6" t="s">
        <v>43</v>
      </c>
      <c r="C25" s="62" t="s">
        <v>498</v>
      </c>
      <c r="D25" s="62" t="s">
        <v>511</v>
      </c>
      <c r="E25" s="62" t="s">
        <v>379</v>
      </c>
      <c r="F25" s="3">
        <v>30000000</v>
      </c>
      <c r="G25" s="3">
        <v>0</v>
      </c>
      <c r="H25" s="36">
        <v>0</v>
      </c>
      <c r="I25" s="7">
        <v>0</v>
      </c>
      <c r="J25" s="61">
        <v>0</v>
      </c>
      <c r="K25" s="7">
        <v>30000000</v>
      </c>
      <c r="L25" s="3">
        <v>0</v>
      </c>
      <c r="M25" s="36">
        <v>0</v>
      </c>
      <c r="N25" s="8">
        <v>0</v>
      </c>
      <c r="O25" s="7">
        <v>0</v>
      </c>
      <c r="P25" s="3">
        <v>0</v>
      </c>
      <c r="Q25" s="3">
        <v>0</v>
      </c>
      <c r="R25" s="36">
        <v>0</v>
      </c>
      <c r="S25" s="7">
        <v>0</v>
      </c>
      <c r="T25" s="8">
        <v>0</v>
      </c>
      <c r="U25" s="7">
        <v>0</v>
      </c>
      <c r="V25" s="10">
        <v>0</v>
      </c>
      <c r="W25" s="18">
        <v>0</v>
      </c>
      <c r="X25" s="18">
        <f t="shared" si="1"/>
        <v>0</v>
      </c>
      <c r="Y25" s="18" t="str">
        <f t="shared" si="2"/>
        <v>Không 1./.</v>
      </c>
      <c r="Z25" s="114">
        <f t="shared" si="3"/>
        <v>1000000000000</v>
      </c>
      <c r="AA25" s="115">
        <f t="shared" si="4"/>
        <v>0</v>
      </c>
      <c r="AB25" s="115">
        <f t="shared" si="4"/>
        <v>0</v>
      </c>
      <c r="AC25" s="115">
        <f t="shared" si="4"/>
        <v>0</v>
      </c>
      <c r="AD25" s="115">
        <f t="shared" si="4"/>
        <v>0</v>
      </c>
      <c r="AE25" s="115">
        <f t="shared" si="4"/>
        <v>0</v>
      </c>
      <c r="AF25" s="115">
        <f t="shared" si="4"/>
        <v>0</v>
      </c>
      <c r="AG25" s="115">
        <f t="shared" si="4"/>
        <v>0</v>
      </c>
      <c r="AH25" s="115">
        <f t="shared" si="4"/>
        <v>0</v>
      </c>
      <c r="AI25" s="115">
        <f t="shared" si="4"/>
        <v>0</v>
      </c>
      <c r="AJ25" s="115">
        <f t="shared" si="4"/>
        <v>0</v>
      </c>
      <c r="AK25" s="115">
        <f t="shared" si="4"/>
        <v>0</v>
      </c>
      <c r="AL25" s="115">
        <f t="shared" si="4"/>
        <v>0</v>
      </c>
      <c r="AM25" s="116" t="str">
        <f t="shared" si="5"/>
        <v/>
      </c>
      <c r="AN25" s="116" t="str">
        <f t="shared" si="6"/>
        <v/>
      </c>
      <c r="AO25" s="116" t="str">
        <f t="shared" si="7"/>
        <v/>
      </c>
      <c r="AP25" s="116" t="str">
        <f t="shared" si="8"/>
        <v/>
      </c>
      <c r="AQ25" s="116" t="str">
        <f t="shared" si="9"/>
        <v/>
      </c>
      <c r="AR25" s="116" t="str">
        <f t="shared" si="10"/>
        <v/>
      </c>
      <c r="AS25" s="116" t="str">
        <f t="shared" si="11"/>
        <v/>
      </c>
      <c r="AT25" s="116" t="str">
        <f t="shared" si="12"/>
        <v/>
      </c>
      <c r="AU25" s="116" t="str">
        <f t="shared" si="13"/>
        <v/>
      </c>
      <c r="AV25" s="116" t="str">
        <f t="shared" si="14"/>
        <v/>
      </c>
      <c r="AW25" s="116" t="str">
        <f t="shared" si="15"/>
        <v/>
      </c>
      <c r="AX25" s="116" t="str">
        <f t="shared" si="16"/>
        <v>Không 1./.</v>
      </c>
      <c r="AY25" s="4" t="str">
        <f t="shared" si="17"/>
        <v>Không 1./.</v>
      </c>
    </row>
    <row r="26" spans="1:51" s="4" customFormat="1" ht="27" customHeight="1" outlineLevel="1">
      <c r="A26" s="5">
        <v>18</v>
      </c>
      <c r="B26" s="6" t="s">
        <v>43</v>
      </c>
      <c r="C26" s="62" t="s">
        <v>522</v>
      </c>
      <c r="D26" s="62" t="s">
        <v>544</v>
      </c>
      <c r="E26" s="62" t="s">
        <v>379</v>
      </c>
      <c r="F26" s="3">
        <v>30000000</v>
      </c>
      <c r="G26" s="3">
        <v>0</v>
      </c>
      <c r="H26" s="36">
        <v>0</v>
      </c>
      <c r="I26" s="7">
        <v>0</v>
      </c>
      <c r="J26" s="61">
        <v>0</v>
      </c>
      <c r="K26" s="7">
        <v>30000000</v>
      </c>
      <c r="L26" s="3">
        <v>0</v>
      </c>
      <c r="M26" s="36">
        <v>0</v>
      </c>
      <c r="N26" s="8">
        <v>0</v>
      </c>
      <c r="O26" s="7">
        <v>0</v>
      </c>
      <c r="P26" s="3">
        <v>0</v>
      </c>
      <c r="Q26" s="3">
        <v>0</v>
      </c>
      <c r="R26" s="36">
        <v>0</v>
      </c>
      <c r="S26" s="7">
        <v>0</v>
      </c>
      <c r="T26" s="8">
        <v>0</v>
      </c>
      <c r="U26" s="7">
        <v>0</v>
      </c>
      <c r="V26" s="10">
        <v>0</v>
      </c>
      <c r="W26" s="18">
        <v>0</v>
      </c>
      <c r="X26" s="18">
        <f t="shared" si="1"/>
        <v>0</v>
      </c>
      <c r="Y26" s="18" t="str">
        <f t="shared" si="2"/>
        <v>Không 4./.</v>
      </c>
      <c r="Z26" s="114">
        <f t="shared" si="3"/>
        <v>1000000000000</v>
      </c>
      <c r="AA26" s="115">
        <f t="shared" si="4"/>
        <v>0</v>
      </c>
      <c r="AB26" s="115">
        <f t="shared" si="4"/>
        <v>0</v>
      </c>
      <c r="AC26" s="115">
        <f t="shared" si="4"/>
        <v>0</v>
      </c>
      <c r="AD26" s="115">
        <f t="shared" si="4"/>
        <v>0</v>
      </c>
      <c r="AE26" s="115">
        <f t="shared" si="4"/>
        <v>0</v>
      </c>
      <c r="AF26" s="115">
        <f t="shared" si="4"/>
        <v>0</v>
      </c>
      <c r="AG26" s="115">
        <f t="shared" si="4"/>
        <v>0</v>
      </c>
      <c r="AH26" s="115">
        <f t="shared" si="4"/>
        <v>0</v>
      </c>
      <c r="AI26" s="115">
        <f t="shared" si="4"/>
        <v>0</v>
      </c>
      <c r="AJ26" s="115">
        <f t="shared" si="4"/>
        <v>0</v>
      </c>
      <c r="AK26" s="115">
        <f t="shared" si="4"/>
        <v>0</v>
      </c>
      <c r="AL26" s="115">
        <f t="shared" si="4"/>
        <v>0</v>
      </c>
      <c r="AM26" s="116" t="str">
        <f t="shared" si="5"/>
        <v/>
      </c>
      <c r="AN26" s="116" t="str">
        <f t="shared" si="6"/>
        <v/>
      </c>
      <c r="AO26" s="116" t="str">
        <f t="shared" si="7"/>
        <v/>
      </c>
      <c r="AP26" s="116" t="str">
        <f t="shared" si="8"/>
        <v/>
      </c>
      <c r="AQ26" s="116" t="str">
        <f t="shared" si="9"/>
        <v/>
      </c>
      <c r="AR26" s="116" t="str">
        <f t="shared" si="10"/>
        <v/>
      </c>
      <c r="AS26" s="116" t="str">
        <f t="shared" si="11"/>
        <v/>
      </c>
      <c r="AT26" s="116" t="str">
        <f t="shared" si="12"/>
        <v/>
      </c>
      <c r="AU26" s="116" t="str">
        <f t="shared" si="13"/>
        <v/>
      </c>
      <c r="AV26" s="116" t="str">
        <f t="shared" si="14"/>
        <v/>
      </c>
      <c r="AW26" s="116" t="str">
        <f t="shared" si="15"/>
        <v/>
      </c>
      <c r="AX26" s="116" t="str">
        <f t="shared" si="16"/>
        <v>Không 4./.</v>
      </c>
      <c r="AY26" s="4" t="str">
        <f t="shared" si="17"/>
        <v>Không 4./.</v>
      </c>
    </row>
    <row r="27" spans="1:51" s="4" customFormat="1" ht="27" customHeight="1" outlineLevel="1">
      <c r="A27" s="5">
        <v>19</v>
      </c>
      <c r="B27" s="6" t="s">
        <v>43</v>
      </c>
      <c r="C27" s="62" t="s">
        <v>538</v>
      </c>
      <c r="D27" s="62" t="s">
        <v>543</v>
      </c>
      <c r="E27" s="62" t="s">
        <v>379</v>
      </c>
      <c r="F27" s="3">
        <v>30000000</v>
      </c>
      <c r="G27" s="3">
        <v>0</v>
      </c>
      <c r="H27" s="36">
        <v>0</v>
      </c>
      <c r="I27" s="7">
        <v>0</v>
      </c>
      <c r="J27" s="61">
        <v>0</v>
      </c>
      <c r="K27" s="7">
        <v>30000000</v>
      </c>
      <c r="L27" s="3">
        <v>0</v>
      </c>
      <c r="M27" s="36">
        <v>0</v>
      </c>
      <c r="N27" s="8">
        <v>0</v>
      </c>
      <c r="O27" s="7">
        <v>0</v>
      </c>
      <c r="P27" s="3">
        <v>0</v>
      </c>
      <c r="Q27" s="3">
        <v>0</v>
      </c>
      <c r="R27" s="36">
        <v>0</v>
      </c>
      <c r="S27" s="7">
        <v>0</v>
      </c>
      <c r="T27" s="8">
        <v>0</v>
      </c>
      <c r="U27" s="7">
        <v>0</v>
      </c>
      <c r="V27" s="10">
        <v>0</v>
      </c>
      <c r="W27" s="18">
        <v>0</v>
      </c>
      <c r="X27" s="18">
        <f t="shared" si="1"/>
        <v>0</v>
      </c>
      <c r="Y27" s="18" t="str">
        <f t="shared" si="2"/>
        <v>Không 2./.</v>
      </c>
      <c r="Z27" s="114">
        <f t="shared" si="3"/>
        <v>1000000000000</v>
      </c>
      <c r="AA27" s="115">
        <f t="shared" si="4"/>
        <v>0</v>
      </c>
      <c r="AB27" s="115">
        <f t="shared" si="4"/>
        <v>0</v>
      </c>
      <c r="AC27" s="115">
        <f t="shared" si="4"/>
        <v>0</v>
      </c>
      <c r="AD27" s="115">
        <f t="shared" si="4"/>
        <v>0</v>
      </c>
      <c r="AE27" s="115">
        <f t="shared" si="4"/>
        <v>0</v>
      </c>
      <c r="AF27" s="115">
        <f t="shared" si="4"/>
        <v>0</v>
      </c>
      <c r="AG27" s="115">
        <f t="shared" si="4"/>
        <v>0</v>
      </c>
      <c r="AH27" s="115">
        <f t="shared" si="4"/>
        <v>0</v>
      </c>
      <c r="AI27" s="115">
        <f t="shared" si="4"/>
        <v>0</v>
      </c>
      <c r="AJ27" s="115">
        <f t="shared" si="4"/>
        <v>0</v>
      </c>
      <c r="AK27" s="115">
        <f t="shared" si="4"/>
        <v>0</v>
      </c>
      <c r="AL27" s="115">
        <f t="shared" si="4"/>
        <v>0</v>
      </c>
      <c r="AM27" s="116" t="str">
        <f t="shared" si="5"/>
        <v/>
      </c>
      <c r="AN27" s="116" t="str">
        <f t="shared" si="6"/>
        <v/>
      </c>
      <c r="AO27" s="116" t="str">
        <f t="shared" si="7"/>
        <v/>
      </c>
      <c r="AP27" s="116" t="str">
        <f t="shared" si="8"/>
        <v/>
      </c>
      <c r="AQ27" s="116" t="str">
        <f t="shared" si="9"/>
        <v/>
      </c>
      <c r="AR27" s="116" t="str">
        <f t="shared" si="10"/>
        <v/>
      </c>
      <c r="AS27" s="116" t="str">
        <f t="shared" si="11"/>
        <v/>
      </c>
      <c r="AT27" s="116" t="str">
        <f t="shared" si="12"/>
        <v/>
      </c>
      <c r="AU27" s="116" t="str">
        <f t="shared" si="13"/>
        <v/>
      </c>
      <c r="AV27" s="116" t="str">
        <f t="shared" si="14"/>
        <v/>
      </c>
      <c r="AW27" s="116" t="str">
        <f t="shared" si="15"/>
        <v/>
      </c>
      <c r="AX27" s="116" t="str">
        <f t="shared" si="16"/>
        <v>Không 2./.</v>
      </c>
      <c r="AY27" s="4" t="str">
        <f t="shared" si="17"/>
        <v>Không 2./.</v>
      </c>
    </row>
    <row r="28" spans="1:51" s="4" customFormat="1" ht="27" customHeight="1" outlineLevel="1">
      <c r="A28" s="5">
        <v>20</v>
      </c>
      <c r="B28" s="6" t="s">
        <v>43</v>
      </c>
      <c r="C28" s="62" t="s">
        <v>558</v>
      </c>
      <c r="D28" s="62" t="s">
        <v>578</v>
      </c>
      <c r="E28" s="62" t="s">
        <v>379</v>
      </c>
      <c r="F28" s="3">
        <v>20000000</v>
      </c>
      <c r="G28" s="3">
        <v>0</v>
      </c>
      <c r="H28" s="36">
        <v>0</v>
      </c>
      <c r="I28" s="7">
        <v>0</v>
      </c>
      <c r="J28" s="61">
        <v>0</v>
      </c>
      <c r="K28" s="7">
        <v>20000000</v>
      </c>
      <c r="L28" s="3">
        <v>0</v>
      </c>
      <c r="M28" s="36">
        <v>0</v>
      </c>
      <c r="N28" s="8">
        <v>0</v>
      </c>
      <c r="O28" s="7">
        <v>0</v>
      </c>
      <c r="P28" s="3">
        <v>0</v>
      </c>
      <c r="Q28" s="3">
        <v>0</v>
      </c>
      <c r="R28" s="36">
        <v>0</v>
      </c>
      <c r="S28" s="7">
        <v>0</v>
      </c>
      <c r="T28" s="8">
        <v>0</v>
      </c>
      <c r="U28" s="7">
        <v>0</v>
      </c>
      <c r="V28" s="10">
        <v>0</v>
      </c>
      <c r="W28" s="18">
        <v>0</v>
      </c>
      <c r="X28" s="18">
        <f t="shared" si="1"/>
        <v>0</v>
      </c>
      <c r="Y28" s="18" t="str">
        <f t="shared" si="2"/>
        <v>Không 5./.</v>
      </c>
      <c r="Z28" s="114">
        <f t="shared" si="3"/>
        <v>1000000000000</v>
      </c>
      <c r="AA28" s="115">
        <f t="shared" si="4"/>
        <v>0</v>
      </c>
      <c r="AB28" s="115">
        <f t="shared" si="4"/>
        <v>0</v>
      </c>
      <c r="AC28" s="115">
        <f t="shared" si="4"/>
        <v>0</v>
      </c>
      <c r="AD28" s="115">
        <f t="shared" si="4"/>
        <v>0</v>
      </c>
      <c r="AE28" s="115">
        <f t="shared" si="4"/>
        <v>0</v>
      </c>
      <c r="AF28" s="115">
        <f t="shared" si="4"/>
        <v>0</v>
      </c>
      <c r="AG28" s="115">
        <f t="shared" si="4"/>
        <v>0</v>
      </c>
      <c r="AH28" s="115">
        <f t="shared" si="4"/>
        <v>0</v>
      </c>
      <c r="AI28" s="115">
        <f t="shared" si="4"/>
        <v>0</v>
      </c>
      <c r="AJ28" s="115">
        <f t="shared" si="4"/>
        <v>0</v>
      </c>
      <c r="AK28" s="115">
        <f t="shared" si="4"/>
        <v>0</v>
      </c>
      <c r="AL28" s="115">
        <f t="shared" si="4"/>
        <v>0</v>
      </c>
      <c r="AM28" s="116" t="str">
        <f t="shared" si="5"/>
        <v/>
      </c>
      <c r="AN28" s="116" t="str">
        <f t="shared" si="6"/>
        <v/>
      </c>
      <c r="AO28" s="116" t="str">
        <f t="shared" si="7"/>
        <v/>
      </c>
      <c r="AP28" s="116" t="str">
        <f t="shared" si="8"/>
        <v/>
      </c>
      <c r="AQ28" s="116" t="str">
        <f t="shared" si="9"/>
        <v/>
      </c>
      <c r="AR28" s="116" t="str">
        <f t="shared" si="10"/>
        <v/>
      </c>
      <c r="AS28" s="116" t="str">
        <f t="shared" si="11"/>
        <v/>
      </c>
      <c r="AT28" s="116" t="str">
        <f t="shared" si="12"/>
        <v/>
      </c>
      <c r="AU28" s="116" t="str">
        <f t="shared" si="13"/>
        <v/>
      </c>
      <c r="AV28" s="116" t="str">
        <f t="shared" si="14"/>
        <v/>
      </c>
      <c r="AW28" s="116" t="str">
        <f t="shared" si="15"/>
        <v/>
      </c>
      <c r="AX28" s="116" t="str">
        <f t="shared" si="16"/>
        <v>Không 5./.</v>
      </c>
      <c r="AY28" s="4" t="str">
        <f t="shared" si="17"/>
        <v>Không 5./.</v>
      </c>
    </row>
    <row r="29" spans="1:51" s="4" customFormat="1" ht="27" customHeight="1" outlineLevel="1">
      <c r="A29" s="5">
        <v>21</v>
      </c>
      <c r="B29" s="6" t="s">
        <v>43</v>
      </c>
      <c r="C29" s="62" t="s">
        <v>499</v>
      </c>
      <c r="D29" s="62" t="s">
        <v>512</v>
      </c>
      <c r="E29" s="62" t="s">
        <v>379</v>
      </c>
      <c r="F29" s="3">
        <v>30000000</v>
      </c>
      <c r="G29" s="3">
        <v>30007903.199999999</v>
      </c>
      <c r="H29" s="36">
        <v>1.0002634399999999</v>
      </c>
      <c r="I29" s="7">
        <v>27279912</v>
      </c>
      <c r="J29" s="61">
        <v>0</v>
      </c>
      <c r="K29" s="7">
        <v>30000000</v>
      </c>
      <c r="L29" s="3">
        <v>0</v>
      </c>
      <c r="M29" s="36">
        <v>0</v>
      </c>
      <c r="N29" s="8">
        <v>0.02</v>
      </c>
      <c r="O29" s="7">
        <v>545598.24</v>
      </c>
      <c r="P29" s="3">
        <v>0</v>
      </c>
      <c r="Q29" s="3">
        <v>0</v>
      </c>
      <c r="R29" s="36">
        <v>0</v>
      </c>
      <c r="S29" s="7">
        <v>0</v>
      </c>
      <c r="T29" s="8">
        <v>0</v>
      </c>
      <c r="U29" s="7">
        <v>0</v>
      </c>
      <c r="V29" s="10">
        <v>545598.24</v>
      </c>
      <c r="W29" s="18">
        <v>545598.24</v>
      </c>
      <c r="X29" s="18">
        <f t="shared" si="1"/>
        <v>545598</v>
      </c>
      <c r="Y29" s="18" t="str">
        <f t="shared" si="2"/>
        <v>Năm Trăm Bốn Mươi Lăm Ngàn Năm Trăm Chín Mươi Tám Đồng./.</v>
      </c>
      <c r="Z29" s="114">
        <f t="shared" si="3"/>
        <v>1000000545598</v>
      </c>
      <c r="AA29" s="115">
        <f t="shared" si="4"/>
        <v>0</v>
      </c>
      <c r="AB29" s="115">
        <f t="shared" si="4"/>
        <v>0</v>
      </c>
      <c r="AC29" s="115">
        <f t="shared" si="4"/>
        <v>0</v>
      </c>
      <c r="AD29" s="115">
        <f t="shared" si="4"/>
        <v>0</v>
      </c>
      <c r="AE29" s="115">
        <f t="shared" si="4"/>
        <v>0</v>
      </c>
      <c r="AF29" s="115">
        <f t="shared" si="4"/>
        <v>0</v>
      </c>
      <c r="AG29" s="115">
        <f t="shared" si="4"/>
        <v>5</v>
      </c>
      <c r="AH29" s="115">
        <f t="shared" si="4"/>
        <v>4</v>
      </c>
      <c r="AI29" s="115">
        <f t="shared" si="4"/>
        <v>5</v>
      </c>
      <c r="AJ29" s="115">
        <f t="shared" si="4"/>
        <v>5</v>
      </c>
      <c r="AK29" s="115">
        <f t="shared" si="4"/>
        <v>9</v>
      </c>
      <c r="AL29" s="115">
        <f t="shared" si="4"/>
        <v>8</v>
      </c>
      <c r="AM29" s="116" t="str">
        <f t="shared" si="5"/>
        <v/>
      </c>
      <c r="AN29" s="116" t="str">
        <f t="shared" si="6"/>
        <v/>
      </c>
      <c r="AO29" s="116" t="str">
        <f t="shared" si="7"/>
        <v/>
      </c>
      <c r="AP29" s="116" t="str">
        <f t="shared" si="8"/>
        <v/>
      </c>
      <c r="AQ29" s="116" t="str">
        <f t="shared" si="9"/>
        <v/>
      </c>
      <c r="AR29" s="116" t="str">
        <f t="shared" si="10"/>
        <v/>
      </c>
      <c r="AS29" s="116" t="str">
        <f t="shared" si="11"/>
        <v>năm trăm</v>
      </c>
      <c r="AT29" s="116" t="str">
        <f t="shared" si="12"/>
        <v>bốn mươi</v>
      </c>
      <c r="AU29" s="116" t="str">
        <f t="shared" si="13"/>
        <v>lăm ngàn</v>
      </c>
      <c r="AV29" s="116" t="str">
        <f t="shared" si="14"/>
        <v>năm trăm</v>
      </c>
      <c r="AW29" s="116" t="str">
        <f t="shared" si="15"/>
        <v>chín mươi</v>
      </c>
      <c r="AX29" s="116" t="str">
        <f t="shared" si="16"/>
        <v>tám đồng./.</v>
      </c>
      <c r="AY29" s="4" t="str">
        <f t="shared" si="17"/>
        <v>năm trăm bốn mươi lăm ngàn năm trăm chín mươi tám đồng./.</v>
      </c>
    </row>
    <row r="30" spans="1:51" s="4" customFormat="1" ht="27" customHeight="1" outlineLevel="1">
      <c r="A30" s="5">
        <v>22</v>
      </c>
      <c r="B30" s="6" t="s">
        <v>43</v>
      </c>
      <c r="C30" s="62" t="s">
        <v>602</v>
      </c>
      <c r="D30" s="62" t="s">
        <v>646</v>
      </c>
      <c r="E30" s="62" t="s">
        <v>379</v>
      </c>
      <c r="F30" s="3">
        <v>20000000</v>
      </c>
      <c r="G30" s="3">
        <v>20020231.000000004</v>
      </c>
      <c r="H30" s="36">
        <v>1.0010115500000001</v>
      </c>
      <c r="I30" s="7">
        <v>18200210</v>
      </c>
      <c r="J30" s="61">
        <v>0</v>
      </c>
      <c r="K30" s="7">
        <v>20000000</v>
      </c>
      <c r="L30" s="3">
        <v>20020231.000000004</v>
      </c>
      <c r="M30" s="36">
        <v>1.0010115500000001</v>
      </c>
      <c r="N30" s="8">
        <v>0.02</v>
      </c>
      <c r="O30" s="7">
        <v>364004.2</v>
      </c>
      <c r="P30" s="3">
        <v>0</v>
      </c>
      <c r="Q30" s="3">
        <v>0</v>
      </c>
      <c r="R30" s="36">
        <v>0</v>
      </c>
      <c r="S30" s="7">
        <v>0</v>
      </c>
      <c r="T30" s="8">
        <v>0</v>
      </c>
      <c r="U30" s="7">
        <v>0</v>
      </c>
      <c r="V30" s="10">
        <v>364004.2</v>
      </c>
      <c r="W30" s="18">
        <v>364004.2</v>
      </c>
      <c r="X30" s="18">
        <f t="shared" si="1"/>
        <v>364004</v>
      </c>
      <c r="Y30" s="18" t="str">
        <f t="shared" si="2"/>
        <v>Ba Trăm Sáu Mươi Bốn Ngàn Không Trăm Lẻ Bốn Đồng./.</v>
      </c>
      <c r="Z30" s="114">
        <f t="shared" si="3"/>
        <v>1000000364004</v>
      </c>
      <c r="AA30" s="115">
        <f t="shared" si="4"/>
        <v>0</v>
      </c>
      <c r="AB30" s="115">
        <f t="shared" si="4"/>
        <v>0</v>
      </c>
      <c r="AC30" s="115">
        <f t="shared" si="4"/>
        <v>0</v>
      </c>
      <c r="AD30" s="115">
        <f t="shared" si="4"/>
        <v>0</v>
      </c>
      <c r="AE30" s="115">
        <f t="shared" si="4"/>
        <v>0</v>
      </c>
      <c r="AF30" s="115">
        <f t="shared" si="4"/>
        <v>0</v>
      </c>
      <c r="AG30" s="115">
        <f t="shared" si="4"/>
        <v>3</v>
      </c>
      <c r="AH30" s="115">
        <f t="shared" si="4"/>
        <v>6</v>
      </c>
      <c r="AI30" s="115">
        <f t="shared" si="4"/>
        <v>4</v>
      </c>
      <c r="AJ30" s="115">
        <f t="shared" si="4"/>
        <v>0</v>
      </c>
      <c r="AK30" s="115">
        <f t="shared" si="4"/>
        <v>0</v>
      </c>
      <c r="AL30" s="115">
        <f t="shared" si="4"/>
        <v>4</v>
      </c>
      <c r="AM30" s="116" t="str">
        <f t="shared" si="5"/>
        <v/>
      </c>
      <c r="AN30" s="116" t="str">
        <f t="shared" si="6"/>
        <v/>
      </c>
      <c r="AO30" s="116" t="str">
        <f t="shared" si="7"/>
        <v/>
      </c>
      <c r="AP30" s="116" t="str">
        <f t="shared" si="8"/>
        <v/>
      </c>
      <c r="AQ30" s="116" t="str">
        <f t="shared" si="9"/>
        <v/>
      </c>
      <c r="AR30" s="116" t="str">
        <f t="shared" si="10"/>
        <v/>
      </c>
      <c r="AS30" s="116" t="str">
        <f t="shared" si="11"/>
        <v>ba trăm</v>
      </c>
      <c r="AT30" s="116" t="str">
        <f t="shared" si="12"/>
        <v>sáu mươi</v>
      </c>
      <c r="AU30" s="116" t="str">
        <f t="shared" si="13"/>
        <v>bốn ngàn</v>
      </c>
      <c r="AV30" s="116" t="str">
        <f t="shared" si="14"/>
        <v>không trăm</v>
      </c>
      <c r="AW30" s="116" t="str">
        <f t="shared" si="15"/>
        <v>lẻ</v>
      </c>
      <c r="AX30" s="116" t="str">
        <f t="shared" si="16"/>
        <v>bốn đồng./.</v>
      </c>
      <c r="AY30" s="4" t="str">
        <f t="shared" si="17"/>
        <v>ba trăm sáu mươi bốn ngàn không trăm lẻ bốn đồng./.</v>
      </c>
    </row>
    <row r="31" spans="1:51" s="4" customFormat="1" ht="27" customHeight="1" outlineLevel="1">
      <c r="A31" s="5">
        <v>23</v>
      </c>
      <c r="B31" s="6" t="s">
        <v>43</v>
      </c>
      <c r="C31" s="62" t="s">
        <v>603</v>
      </c>
      <c r="D31" s="62" t="s">
        <v>647</v>
      </c>
      <c r="E31" s="62" t="s">
        <v>379</v>
      </c>
      <c r="F31" s="3">
        <v>20000000</v>
      </c>
      <c r="G31" s="3">
        <v>30030290.399999999</v>
      </c>
      <c r="H31" s="36">
        <v>1.50151452</v>
      </c>
      <c r="I31" s="7">
        <v>27300264</v>
      </c>
      <c r="J31" s="61">
        <v>0</v>
      </c>
      <c r="K31" s="7">
        <v>20000000</v>
      </c>
      <c r="L31" s="3">
        <v>0</v>
      </c>
      <c r="M31" s="36">
        <v>0</v>
      </c>
      <c r="N31" s="8">
        <v>0.02</v>
      </c>
      <c r="O31" s="7">
        <v>546005.28</v>
      </c>
      <c r="P31" s="3">
        <v>0</v>
      </c>
      <c r="Q31" s="3">
        <v>0</v>
      </c>
      <c r="R31" s="36">
        <v>0</v>
      </c>
      <c r="S31" s="7">
        <v>0</v>
      </c>
      <c r="T31" s="8">
        <v>0</v>
      </c>
      <c r="U31" s="7">
        <v>0</v>
      </c>
      <c r="V31" s="10">
        <v>546005.28</v>
      </c>
      <c r="W31" s="18">
        <v>546005.28</v>
      </c>
      <c r="X31" s="18">
        <f t="shared" si="1"/>
        <v>546005</v>
      </c>
      <c r="Y31" s="18" t="str">
        <f t="shared" si="2"/>
        <v>Năm Trăm Bốn Mươi Sáu Ngàn Không Trăm Lẻ Năm Đồng./.</v>
      </c>
      <c r="Z31" s="114">
        <f t="shared" si="3"/>
        <v>1000000546005</v>
      </c>
      <c r="AA31" s="115">
        <f t="shared" si="4"/>
        <v>0</v>
      </c>
      <c r="AB31" s="115">
        <f t="shared" si="4"/>
        <v>0</v>
      </c>
      <c r="AC31" s="115">
        <f t="shared" si="4"/>
        <v>0</v>
      </c>
      <c r="AD31" s="115">
        <f t="shared" si="4"/>
        <v>0</v>
      </c>
      <c r="AE31" s="115">
        <f t="shared" si="4"/>
        <v>0</v>
      </c>
      <c r="AF31" s="115">
        <f t="shared" si="4"/>
        <v>0</v>
      </c>
      <c r="AG31" s="115">
        <f t="shared" si="4"/>
        <v>5</v>
      </c>
      <c r="AH31" s="115">
        <f t="shared" si="4"/>
        <v>4</v>
      </c>
      <c r="AI31" s="115">
        <f t="shared" si="4"/>
        <v>6</v>
      </c>
      <c r="AJ31" s="115">
        <f t="shared" si="4"/>
        <v>0</v>
      </c>
      <c r="AK31" s="115">
        <f t="shared" si="4"/>
        <v>0</v>
      </c>
      <c r="AL31" s="115">
        <f t="shared" si="4"/>
        <v>5</v>
      </c>
      <c r="AM31" s="116" t="str">
        <f t="shared" si="5"/>
        <v/>
      </c>
      <c r="AN31" s="116" t="str">
        <f t="shared" si="6"/>
        <v/>
      </c>
      <c r="AO31" s="116" t="str">
        <f t="shared" si="7"/>
        <v/>
      </c>
      <c r="AP31" s="116" t="str">
        <f t="shared" si="8"/>
        <v/>
      </c>
      <c r="AQ31" s="116" t="str">
        <f t="shared" si="9"/>
        <v/>
      </c>
      <c r="AR31" s="116" t="str">
        <f t="shared" si="10"/>
        <v/>
      </c>
      <c r="AS31" s="116" t="str">
        <f t="shared" si="11"/>
        <v>năm trăm</v>
      </c>
      <c r="AT31" s="116" t="str">
        <f t="shared" si="12"/>
        <v>bốn mươi</v>
      </c>
      <c r="AU31" s="116" t="str">
        <f t="shared" si="13"/>
        <v>sáu ngàn</v>
      </c>
      <c r="AV31" s="116" t="str">
        <f t="shared" si="14"/>
        <v>không trăm</v>
      </c>
      <c r="AW31" s="116" t="str">
        <f t="shared" si="15"/>
        <v>lẻ</v>
      </c>
      <c r="AX31" s="116" t="str">
        <f t="shared" si="16"/>
        <v>năm đồng./.</v>
      </c>
      <c r="AY31" s="4" t="str">
        <f t="shared" si="17"/>
        <v>năm trăm bốn mươi sáu ngàn không trăm lẻ năm đồng./.</v>
      </c>
    </row>
    <row r="32" spans="1:51" s="4" customFormat="1" ht="27" customHeight="1" outlineLevel="1">
      <c r="A32" s="5">
        <v>24</v>
      </c>
      <c r="B32" s="6" t="s">
        <v>43</v>
      </c>
      <c r="C32" s="62" t="s">
        <v>667</v>
      </c>
      <c r="D32" s="62" t="s">
        <v>682</v>
      </c>
      <c r="E32" s="62" t="s">
        <v>379</v>
      </c>
      <c r="F32" s="3">
        <v>20000000</v>
      </c>
      <c r="G32" s="3">
        <v>20213871.699999999</v>
      </c>
      <c r="H32" s="36">
        <v>1.0106935850000001</v>
      </c>
      <c r="I32" s="7">
        <v>18376247</v>
      </c>
      <c r="J32" s="61">
        <v>0</v>
      </c>
      <c r="K32" s="7">
        <v>20000000</v>
      </c>
      <c r="L32" s="3">
        <v>0</v>
      </c>
      <c r="M32" s="36">
        <v>0</v>
      </c>
      <c r="N32" s="8">
        <v>0.02</v>
      </c>
      <c r="O32" s="7">
        <v>367524.94</v>
      </c>
      <c r="P32" s="3">
        <v>0</v>
      </c>
      <c r="Q32" s="3">
        <v>0</v>
      </c>
      <c r="R32" s="36">
        <v>0</v>
      </c>
      <c r="S32" s="7">
        <v>0</v>
      </c>
      <c r="T32" s="8">
        <v>0</v>
      </c>
      <c r="U32" s="7">
        <v>0</v>
      </c>
      <c r="V32" s="10">
        <v>367524.94</v>
      </c>
      <c r="W32" s="18">
        <v>367524.94</v>
      </c>
      <c r="X32" s="18">
        <f t="shared" si="1"/>
        <v>367525</v>
      </c>
      <c r="Y32" s="18" t="str">
        <f t="shared" si="2"/>
        <v>Ba Trăm Sáu Mươi Bảy Ngàn Năm Trăm Hai Mươi Lăm Đồng./.</v>
      </c>
      <c r="Z32" s="114">
        <f t="shared" si="3"/>
        <v>1000000367525</v>
      </c>
      <c r="AA32" s="115">
        <f t="shared" si="4"/>
        <v>0</v>
      </c>
      <c r="AB32" s="115">
        <f t="shared" si="4"/>
        <v>0</v>
      </c>
      <c r="AC32" s="115">
        <f t="shared" si="4"/>
        <v>0</v>
      </c>
      <c r="AD32" s="115">
        <f t="shared" si="4"/>
        <v>0</v>
      </c>
      <c r="AE32" s="115">
        <f t="shared" si="4"/>
        <v>0</v>
      </c>
      <c r="AF32" s="115">
        <f t="shared" si="4"/>
        <v>0</v>
      </c>
      <c r="AG32" s="115">
        <f t="shared" si="4"/>
        <v>3</v>
      </c>
      <c r="AH32" s="115">
        <f t="shared" si="4"/>
        <v>6</v>
      </c>
      <c r="AI32" s="115">
        <f t="shared" si="4"/>
        <v>7</v>
      </c>
      <c r="AJ32" s="115">
        <f t="shared" si="4"/>
        <v>5</v>
      </c>
      <c r="AK32" s="115">
        <f t="shared" si="4"/>
        <v>2</v>
      </c>
      <c r="AL32" s="115">
        <f t="shared" si="4"/>
        <v>5</v>
      </c>
      <c r="AM32" s="116" t="str">
        <f t="shared" si="5"/>
        <v/>
      </c>
      <c r="AN32" s="116" t="str">
        <f t="shared" si="6"/>
        <v/>
      </c>
      <c r="AO32" s="116" t="str">
        <f t="shared" si="7"/>
        <v/>
      </c>
      <c r="AP32" s="116" t="str">
        <f t="shared" si="8"/>
        <v/>
      </c>
      <c r="AQ32" s="116" t="str">
        <f t="shared" si="9"/>
        <v/>
      </c>
      <c r="AR32" s="116" t="str">
        <f t="shared" si="10"/>
        <v/>
      </c>
      <c r="AS32" s="116" t="str">
        <f t="shared" si="11"/>
        <v>ba trăm</v>
      </c>
      <c r="AT32" s="116" t="str">
        <f t="shared" si="12"/>
        <v>sáu mươi</v>
      </c>
      <c r="AU32" s="116" t="str">
        <f t="shared" si="13"/>
        <v>bảy ngàn</v>
      </c>
      <c r="AV32" s="116" t="str">
        <f t="shared" si="14"/>
        <v>năm trăm</v>
      </c>
      <c r="AW32" s="116" t="str">
        <f t="shared" si="15"/>
        <v>hai mươi</v>
      </c>
      <c r="AX32" s="116" t="str">
        <f t="shared" si="16"/>
        <v>lăm đồng./.</v>
      </c>
      <c r="AY32" s="4" t="str">
        <f t="shared" si="17"/>
        <v>ba trăm sáu mươi bảy ngàn năm trăm hai mươi lăm đồng./.</v>
      </c>
    </row>
    <row r="33" spans="1:51" s="4" customFormat="1" ht="27" customHeight="1" outlineLevel="1">
      <c r="A33" s="11"/>
      <c r="B33" s="12" t="s">
        <v>44</v>
      </c>
      <c r="C33" s="12"/>
      <c r="D33" s="14"/>
      <c r="E33" s="14"/>
      <c r="F33" s="15">
        <v>10293849482.622953</v>
      </c>
      <c r="G33" s="15">
        <v>10845868821.799997</v>
      </c>
      <c r="H33" s="16">
        <v>1.0536261327804441</v>
      </c>
      <c r="I33" s="15">
        <v>9859880742</v>
      </c>
      <c r="J33" s="51"/>
      <c r="K33" s="15">
        <v>10293849482.622953</v>
      </c>
      <c r="L33" s="15">
        <v>7708240646.8999977</v>
      </c>
      <c r="M33" s="16">
        <v>0.74882002694058025</v>
      </c>
      <c r="N33" s="17"/>
      <c r="O33" s="15">
        <v>197197614.84</v>
      </c>
      <c r="P33" s="15">
        <v>585504000</v>
      </c>
      <c r="Q33" s="15">
        <v>72352116</v>
      </c>
      <c r="R33" s="16">
        <v>0.12357236842105263</v>
      </c>
      <c r="S33" s="15">
        <v>65774650.909090899</v>
      </c>
      <c r="T33" s="15"/>
      <c r="U33" s="15">
        <v>0</v>
      </c>
      <c r="V33" s="15">
        <v>197197614.84</v>
      </c>
      <c r="W33" s="15">
        <v>197197614.84</v>
      </c>
      <c r="X33" s="18">
        <f t="shared" si="1"/>
        <v>197197615</v>
      </c>
      <c r="Y33" s="18" t="str">
        <f t="shared" si="2"/>
        <v>Một Trăm Chín Mươi Bảy Triệu Một Trăm Chín Mươi Bảy Ngàn Sáu Trăm Mười Lăm Đồng./.</v>
      </c>
      <c r="Z33" s="114">
        <f t="shared" si="3"/>
        <v>1000197197615</v>
      </c>
      <c r="AA33" s="115">
        <f t="shared" si="4"/>
        <v>0</v>
      </c>
      <c r="AB33" s="115">
        <f t="shared" si="4"/>
        <v>0</v>
      </c>
      <c r="AC33" s="115">
        <f t="shared" si="4"/>
        <v>0</v>
      </c>
      <c r="AD33" s="115">
        <f t="shared" si="4"/>
        <v>1</v>
      </c>
      <c r="AE33" s="115">
        <f t="shared" si="4"/>
        <v>9</v>
      </c>
      <c r="AF33" s="115">
        <f t="shared" si="4"/>
        <v>7</v>
      </c>
      <c r="AG33" s="115">
        <f t="shared" si="4"/>
        <v>1</v>
      </c>
      <c r="AH33" s="115">
        <f t="shared" si="4"/>
        <v>9</v>
      </c>
      <c r="AI33" s="115">
        <f t="shared" si="4"/>
        <v>7</v>
      </c>
      <c r="AJ33" s="115">
        <f t="shared" si="4"/>
        <v>6</v>
      </c>
      <c r="AK33" s="115">
        <f t="shared" si="4"/>
        <v>1</v>
      </c>
      <c r="AL33" s="115">
        <f t="shared" si="4"/>
        <v>5</v>
      </c>
      <c r="AM33" s="116" t="str">
        <f t="shared" si="5"/>
        <v/>
      </c>
      <c r="AN33" s="116" t="str">
        <f t="shared" si="6"/>
        <v/>
      </c>
      <c r="AO33" s="116" t="str">
        <f t="shared" si="7"/>
        <v/>
      </c>
      <c r="AP33" s="116" t="str">
        <f t="shared" si="8"/>
        <v>một trăm</v>
      </c>
      <c r="AQ33" s="116" t="str">
        <f t="shared" si="9"/>
        <v>chín mươi</v>
      </c>
      <c r="AR33" s="116" t="str">
        <f t="shared" si="10"/>
        <v>bảy  triệu</v>
      </c>
      <c r="AS33" s="116" t="str">
        <f t="shared" si="11"/>
        <v>một trăm</v>
      </c>
      <c r="AT33" s="116" t="str">
        <f t="shared" si="12"/>
        <v>chín mươi</v>
      </c>
      <c r="AU33" s="116" t="str">
        <f t="shared" si="13"/>
        <v>bảy ngàn</v>
      </c>
      <c r="AV33" s="116" t="str">
        <f t="shared" si="14"/>
        <v>sáu trăm</v>
      </c>
      <c r="AW33" s="116" t="str">
        <f t="shared" si="15"/>
        <v>mười</v>
      </c>
      <c r="AX33" s="116" t="str">
        <f t="shared" si="16"/>
        <v>lăm đồng./.</v>
      </c>
      <c r="AY33" s="4" t="str">
        <f t="shared" si="17"/>
        <v>một trăm chín mươi bảy triệu một trăm chín mươi bảy ngàn sáu trăm mười lăm đồng./.</v>
      </c>
    </row>
    <row r="34" spans="1:51" s="4" customFormat="1" ht="27" customHeight="1" outlineLevel="1">
      <c r="A34" s="5">
        <v>1</v>
      </c>
      <c r="B34" s="6" t="s">
        <v>45</v>
      </c>
      <c r="C34" s="6" t="s">
        <v>226</v>
      </c>
      <c r="D34" s="6" t="s">
        <v>89</v>
      </c>
      <c r="E34" s="6" t="s">
        <v>1</v>
      </c>
      <c r="F34" s="3">
        <v>1065000000</v>
      </c>
      <c r="G34" s="3">
        <v>1135671736.8</v>
      </c>
      <c r="H34" s="36">
        <v>1.0663584383098592</v>
      </c>
      <c r="I34" s="7">
        <v>1032428852</v>
      </c>
      <c r="J34" s="61" t="s">
        <v>204</v>
      </c>
      <c r="K34" s="7">
        <v>1065000000</v>
      </c>
      <c r="L34" s="3">
        <v>711865719.79999995</v>
      </c>
      <c r="M34" s="36">
        <v>0.6684185162441314</v>
      </c>
      <c r="N34" s="8">
        <v>0.02</v>
      </c>
      <c r="O34" s="7">
        <v>20648577.039999999</v>
      </c>
      <c r="P34" s="3">
        <v>82080000</v>
      </c>
      <c r="Q34" s="3">
        <v>11856020</v>
      </c>
      <c r="R34" s="36">
        <v>0.14444468810916181</v>
      </c>
      <c r="S34" s="7">
        <v>10778200</v>
      </c>
      <c r="T34" s="8">
        <v>0</v>
      </c>
      <c r="U34" s="7">
        <v>0</v>
      </c>
      <c r="V34" s="10">
        <v>20648577.039999999</v>
      </c>
      <c r="W34" s="18">
        <v>20648577.039999999</v>
      </c>
      <c r="X34" s="18">
        <f t="shared" si="1"/>
        <v>20648577</v>
      </c>
      <c r="Y34" s="18" t="str">
        <f t="shared" si="2"/>
        <v>Hai Mươi Triệu Sáu Trăm Bốn Mươi Tám Ngàn Năm Trăm Bảy Mươi Bảy Đồng./.</v>
      </c>
      <c r="Z34" s="114">
        <f t="shared" si="3"/>
        <v>1000020648577</v>
      </c>
      <c r="AA34" s="115">
        <f t="shared" si="4"/>
        <v>0</v>
      </c>
      <c r="AB34" s="115">
        <f t="shared" si="4"/>
        <v>0</v>
      </c>
      <c r="AC34" s="115">
        <f t="shared" si="4"/>
        <v>0</v>
      </c>
      <c r="AD34" s="115">
        <f t="shared" si="4"/>
        <v>0</v>
      </c>
      <c r="AE34" s="115">
        <f t="shared" si="4"/>
        <v>2</v>
      </c>
      <c r="AF34" s="115">
        <f t="shared" si="4"/>
        <v>0</v>
      </c>
      <c r="AG34" s="115">
        <f t="shared" si="4"/>
        <v>6</v>
      </c>
      <c r="AH34" s="115">
        <f t="shared" si="4"/>
        <v>4</v>
      </c>
      <c r="AI34" s="115">
        <f t="shared" si="4"/>
        <v>8</v>
      </c>
      <c r="AJ34" s="115">
        <f t="shared" si="4"/>
        <v>5</v>
      </c>
      <c r="AK34" s="115">
        <f t="shared" si="4"/>
        <v>7</v>
      </c>
      <c r="AL34" s="115">
        <f t="shared" si="4"/>
        <v>7</v>
      </c>
      <c r="AM34" s="116" t="str">
        <f t="shared" si="5"/>
        <v/>
      </c>
      <c r="AN34" s="116" t="str">
        <f t="shared" si="6"/>
        <v/>
      </c>
      <c r="AO34" s="116" t="str">
        <f t="shared" si="7"/>
        <v/>
      </c>
      <c r="AP34" s="116" t="str">
        <f t="shared" si="8"/>
        <v/>
      </c>
      <c r="AQ34" s="116" t="str">
        <f t="shared" si="9"/>
        <v>hai mươi</v>
      </c>
      <c r="AR34" s="116" t="str">
        <f t="shared" si="10"/>
        <v xml:space="preserve">  triệu</v>
      </c>
      <c r="AS34" s="116" t="str">
        <f t="shared" si="11"/>
        <v>sáu trăm</v>
      </c>
      <c r="AT34" s="116" t="str">
        <f t="shared" si="12"/>
        <v>bốn mươi</v>
      </c>
      <c r="AU34" s="116" t="str">
        <f t="shared" si="13"/>
        <v>tám ngàn</v>
      </c>
      <c r="AV34" s="116" t="str">
        <f t="shared" si="14"/>
        <v>năm trăm</v>
      </c>
      <c r="AW34" s="116" t="str">
        <f t="shared" si="15"/>
        <v>bảy mươi</v>
      </c>
      <c r="AX34" s="116" t="str">
        <f t="shared" si="16"/>
        <v>bảy đồng./.</v>
      </c>
      <c r="AY34" s="4" t="str">
        <f t="shared" si="17"/>
        <v>hai mươi triệu sáu trăm bốn mươi tám ngàn năm trăm bảy mươi bảy đồng./.</v>
      </c>
    </row>
    <row r="35" spans="1:51" s="4" customFormat="1" ht="27" customHeight="1" outlineLevel="1">
      <c r="A35" s="5">
        <v>2</v>
      </c>
      <c r="B35" s="6" t="s">
        <v>45</v>
      </c>
      <c r="C35" s="6" t="s">
        <v>231</v>
      </c>
      <c r="D35" s="6" t="s">
        <v>190</v>
      </c>
      <c r="E35" s="6" t="s">
        <v>1</v>
      </c>
      <c r="F35" s="3">
        <v>1305000000</v>
      </c>
      <c r="G35" s="3">
        <v>1350958324.8</v>
      </c>
      <c r="H35" s="36">
        <v>1.0352171071264367</v>
      </c>
      <c r="I35" s="7">
        <v>1228143930</v>
      </c>
      <c r="J35" s="61">
        <v>0</v>
      </c>
      <c r="K35" s="7">
        <v>1305000000</v>
      </c>
      <c r="L35" s="3">
        <v>1350844324.8</v>
      </c>
      <c r="M35" s="36">
        <v>1.0351297508045976</v>
      </c>
      <c r="N35" s="8">
        <v>0.02</v>
      </c>
      <c r="O35" s="7">
        <v>24562878.600000001</v>
      </c>
      <c r="P35" s="3">
        <v>79344000</v>
      </c>
      <c r="Q35" s="3">
        <v>33485659</v>
      </c>
      <c r="R35" s="36">
        <v>0.42203139493849567</v>
      </c>
      <c r="S35" s="7">
        <v>30441508.18181818</v>
      </c>
      <c r="T35" s="8">
        <v>0</v>
      </c>
      <c r="U35" s="7">
        <v>0</v>
      </c>
      <c r="V35" s="10">
        <v>24562878.600000001</v>
      </c>
      <c r="W35" s="18">
        <v>24562878.600000001</v>
      </c>
      <c r="X35" s="18">
        <f t="shared" si="1"/>
        <v>24562879</v>
      </c>
      <c r="Y35" s="18" t="str">
        <f t="shared" si="2"/>
        <v>Hai Mươi Bốn Triệu Năm Trăm Sáu Mươi Hai Ngàn Tám Trăm Bảy Mươi Chín Đồng./.</v>
      </c>
      <c r="Z35" s="114">
        <f t="shared" si="3"/>
        <v>1000024562879</v>
      </c>
      <c r="AA35" s="115">
        <f t="shared" si="4"/>
        <v>0</v>
      </c>
      <c r="AB35" s="115">
        <f t="shared" si="4"/>
        <v>0</v>
      </c>
      <c r="AC35" s="115">
        <f t="shared" si="4"/>
        <v>0</v>
      </c>
      <c r="AD35" s="115">
        <f t="shared" si="4"/>
        <v>0</v>
      </c>
      <c r="AE35" s="115">
        <f t="shared" si="4"/>
        <v>2</v>
      </c>
      <c r="AF35" s="115">
        <f t="shared" si="4"/>
        <v>4</v>
      </c>
      <c r="AG35" s="115">
        <f t="shared" si="4"/>
        <v>5</v>
      </c>
      <c r="AH35" s="115">
        <f t="shared" si="4"/>
        <v>6</v>
      </c>
      <c r="AI35" s="115">
        <f t="shared" si="4"/>
        <v>2</v>
      </c>
      <c r="AJ35" s="115">
        <f t="shared" si="4"/>
        <v>8</v>
      </c>
      <c r="AK35" s="115">
        <f t="shared" si="4"/>
        <v>7</v>
      </c>
      <c r="AL35" s="115">
        <f t="shared" si="4"/>
        <v>9</v>
      </c>
      <c r="AM35" s="116" t="str">
        <f t="shared" si="5"/>
        <v/>
      </c>
      <c r="AN35" s="116" t="str">
        <f t="shared" si="6"/>
        <v/>
      </c>
      <c r="AO35" s="116" t="str">
        <f t="shared" si="7"/>
        <v/>
      </c>
      <c r="AP35" s="116" t="str">
        <f t="shared" si="8"/>
        <v/>
      </c>
      <c r="AQ35" s="116" t="str">
        <f t="shared" si="9"/>
        <v>hai mươi</v>
      </c>
      <c r="AR35" s="116" t="str">
        <f t="shared" si="10"/>
        <v>bốn  triệu</v>
      </c>
      <c r="AS35" s="116" t="str">
        <f t="shared" si="11"/>
        <v>năm trăm</v>
      </c>
      <c r="AT35" s="116" t="str">
        <f t="shared" si="12"/>
        <v>sáu mươi</v>
      </c>
      <c r="AU35" s="116" t="str">
        <f t="shared" si="13"/>
        <v>hai ngàn</v>
      </c>
      <c r="AV35" s="116" t="str">
        <f t="shared" si="14"/>
        <v>tám trăm</v>
      </c>
      <c r="AW35" s="116" t="str">
        <f t="shared" si="15"/>
        <v>bảy mươi</v>
      </c>
      <c r="AX35" s="116" t="str">
        <f t="shared" si="16"/>
        <v>chín đồng./.</v>
      </c>
      <c r="AY35" s="4" t="str">
        <f t="shared" si="17"/>
        <v>hai mươi bốn triệu năm trăm sáu mươi hai ngàn tám trăm bảy mươi chín đồng./.</v>
      </c>
    </row>
    <row r="36" spans="1:51" s="4" customFormat="1" ht="27" customHeight="1" outlineLevel="1">
      <c r="A36" s="5">
        <v>3</v>
      </c>
      <c r="B36" s="6" t="s">
        <v>45</v>
      </c>
      <c r="C36" s="6" t="s">
        <v>230</v>
      </c>
      <c r="D36" s="6" t="s">
        <v>199</v>
      </c>
      <c r="E36" s="6" t="s">
        <v>1</v>
      </c>
      <c r="F36" s="3">
        <v>500000000</v>
      </c>
      <c r="G36" s="3">
        <v>528591919.39999998</v>
      </c>
      <c r="H36" s="36">
        <v>1.0571838387999999</v>
      </c>
      <c r="I36" s="7">
        <v>480538108</v>
      </c>
      <c r="J36" s="61">
        <v>0</v>
      </c>
      <c r="K36" s="7">
        <v>500000000</v>
      </c>
      <c r="L36" s="3">
        <v>528591919.39999998</v>
      </c>
      <c r="M36" s="36">
        <v>1.0571838387999999</v>
      </c>
      <c r="N36" s="8">
        <v>0.02</v>
      </c>
      <c r="O36" s="7">
        <v>9610762.1600000001</v>
      </c>
      <c r="P36" s="3">
        <v>35568000</v>
      </c>
      <c r="Q36" s="3">
        <v>8132014</v>
      </c>
      <c r="R36" s="36">
        <v>0.22863287224471435</v>
      </c>
      <c r="S36" s="7">
        <v>7392739.9999999991</v>
      </c>
      <c r="T36" s="8">
        <v>0</v>
      </c>
      <c r="U36" s="7">
        <v>0</v>
      </c>
      <c r="V36" s="10">
        <v>9610762.1600000001</v>
      </c>
      <c r="W36" s="18">
        <v>9610762.1600000001</v>
      </c>
      <c r="X36" s="18">
        <f t="shared" si="1"/>
        <v>9610762</v>
      </c>
      <c r="Y36" s="18" t="str">
        <f t="shared" si="2"/>
        <v>Chín Triệu Sáu Trăm Mười Ngàn Bảy Trăm Sáu Mươi Hai Đồng./.</v>
      </c>
      <c r="Z36" s="114">
        <f t="shared" si="3"/>
        <v>1000009610762</v>
      </c>
      <c r="AA36" s="115">
        <f t="shared" si="4"/>
        <v>0</v>
      </c>
      <c r="AB36" s="115">
        <f t="shared" si="4"/>
        <v>0</v>
      </c>
      <c r="AC36" s="115">
        <f t="shared" si="4"/>
        <v>0</v>
      </c>
      <c r="AD36" s="115">
        <f t="shared" si="4"/>
        <v>0</v>
      </c>
      <c r="AE36" s="115">
        <f t="shared" si="4"/>
        <v>0</v>
      </c>
      <c r="AF36" s="115">
        <f t="shared" si="4"/>
        <v>9</v>
      </c>
      <c r="AG36" s="115">
        <f t="shared" si="4"/>
        <v>6</v>
      </c>
      <c r="AH36" s="115">
        <f t="shared" si="4"/>
        <v>1</v>
      </c>
      <c r="AI36" s="115">
        <f t="shared" si="4"/>
        <v>0</v>
      </c>
      <c r="AJ36" s="115">
        <f t="shared" si="4"/>
        <v>7</v>
      </c>
      <c r="AK36" s="115">
        <f t="shared" si="4"/>
        <v>6</v>
      </c>
      <c r="AL36" s="115">
        <f t="shared" si="4"/>
        <v>2</v>
      </c>
      <c r="AM36" s="116" t="str">
        <f t="shared" si="5"/>
        <v/>
      </c>
      <c r="AN36" s="116" t="str">
        <f t="shared" si="6"/>
        <v/>
      </c>
      <c r="AO36" s="116" t="str">
        <f t="shared" si="7"/>
        <v/>
      </c>
      <c r="AP36" s="116" t="str">
        <f t="shared" si="8"/>
        <v/>
      </c>
      <c r="AQ36" s="116" t="str">
        <f t="shared" si="9"/>
        <v/>
      </c>
      <c r="AR36" s="116" t="str">
        <f t="shared" si="10"/>
        <v>chín  triệu</v>
      </c>
      <c r="AS36" s="116" t="str">
        <f t="shared" si="11"/>
        <v>sáu trăm</v>
      </c>
      <c r="AT36" s="116" t="str">
        <f t="shared" si="12"/>
        <v>mười</v>
      </c>
      <c r="AU36" s="116" t="str">
        <f t="shared" si="13"/>
        <v xml:space="preserve"> ngàn</v>
      </c>
      <c r="AV36" s="116" t="str">
        <f t="shared" si="14"/>
        <v>bảy trăm</v>
      </c>
      <c r="AW36" s="116" t="str">
        <f t="shared" si="15"/>
        <v>sáu mươi</v>
      </c>
      <c r="AX36" s="116" t="str">
        <f t="shared" si="16"/>
        <v>hai đồng./.</v>
      </c>
      <c r="AY36" s="4" t="str">
        <f t="shared" si="17"/>
        <v>chín triệu sáu trăm mười ngàn bảy trăm sáu mươi hai đồng./.</v>
      </c>
    </row>
    <row r="37" spans="1:51" s="4" customFormat="1" ht="27" customHeight="1" outlineLevel="1">
      <c r="A37" s="5">
        <v>4</v>
      </c>
      <c r="B37" s="6" t="s">
        <v>45</v>
      </c>
      <c r="C37" s="6" t="s">
        <v>224</v>
      </c>
      <c r="D37" s="6" t="s">
        <v>62</v>
      </c>
      <c r="E37" s="6" t="s">
        <v>1</v>
      </c>
      <c r="F37" s="3">
        <v>450000000</v>
      </c>
      <c r="G37" s="3">
        <v>481162202.30000007</v>
      </c>
      <c r="H37" s="36">
        <v>1.0692493384444446</v>
      </c>
      <c r="I37" s="7">
        <v>437420183</v>
      </c>
      <c r="J37" s="61">
        <v>0</v>
      </c>
      <c r="K37" s="7">
        <v>450000000</v>
      </c>
      <c r="L37" s="3">
        <v>467573407.30000007</v>
      </c>
      <c r="M37" s="36">
        <v>1.0390520162222223</v>
      </c>
      <c r="N37" s="8">
        <v>0.02</v>
      </c>
      <c r="O37" s="7">
        <v>8748403.6600000001</v>
      </c>
      <c r="P37" s="3">
        <v>35568000</v>
      </c>
      <c r="Q37" s="3">
        <v>4560006</v>
      </c>
      <c r="R37" s="36">
        <v>0.12820529689608637</v>
      </c>
      <c r="S37" s="7">
        <v>4145459.9999999995</v>
      </c>
      <c r="T37" s="8">
        <v>0</v>
      </c>
      <c r="U37" s="7">
        <v>0</v>
      </c>
      <c r="V37" s="10">
        <v>8748403.6600000001</v>
      </c>
      <c r="W37" s="18">
        <v>8748403.6600000001</v>
      </c>
      <c r="X37" s="18">
        <f t="shared" si="1"/>
        <v>8748404</v>
      </c>
      <c r="Y37" s="18" t="str">
        <f t="shared" si="2"/>
        <v>Tám Triệu Bảy Trăm Bốn Mươi Tám Ngàn Bốn Trăm Lẻ Bốn Đồng./.</v>
      </c>
      <c r="Z37" s="114">
        <f t="shared" si="3"/>
        <v>1000008748404</v>
      </c>
      <c r="AA37" s="115">
        <f t="shared" si="4"/>
        <v>0</v>
      </c>
      <c r="AB37" s="115">
        <f t="shared" si="4"/>
        <v>0</v>
      </c>
      <c r="AC37" s="115">
        <f t="shared" si="4"/>
        <v>0</v>
      </c>
      <c r="AD37" s="115">
        <f t="shared" si="4"/>
        <v>0</v>
      </c>
      <c r="AE37" s="115">
        <f t="shared" si="4"/>
        <v>0</v>
      </c>
      <c r="AF37" s="115">
        <f t="shared" si="4"/>
        <v>8</v>
      </c>
      <c r="AG37" s="115">
        <f t="shared" si="4"/>
        <v>7</v>
      </c>
      <c r="AH37" s="115">
        <f t="shared" si="4"/>
        <v>4</v>
      </c>
      <c r="AI37" s="115">
        <f t="shared" si="4"/>
        <v>8</v>
      </c>
      <c r="AJ37" s="115">
        <f t="shared" si="4"/>
        <v>4</v>
      </c>
      <c r="AK37" s="115">
        <f t="shared" si="4"/>
        <v>0</v>
      </c>
      <c r="AL37" s="115">
        <f t="shared" si="4"/>
        <v>4</v>
      </c>
      <c r="AM37" s="116" t="str">
        <f t="shared" si="5"/>
        <v/>
      </c>
      <c r="AN37" s="116" t="str">
        <f t="shared" si="6"/>
        <v/>
      </c>
      <c r="AO37" s="116" t="str">
        <f t="shared" si="7"/>
        <v/>
      </c>
      <c r="AP37" s="116" t="str">
        <f t="shared" si="8"/>
        <v/>
      </c>
      <c r="AQ37" s="116" t="str">
        <f t="shared" si="9"/>
        <v/>
      </c>
      <c r="AR37" s="116" t="str">
        <f t="shared" si="10"/>
        <v>tám  triệu</v>
      </c>
      <c r="AS37" s="116" t="str">
        <f t="shared" si="11"/>
        <v>bảy trăm</v>
      </c>
      <c r="AT37" s="116" t="str">
        <f t="shared" si="12"/>
        <v>bốn mươi</v>
      </c>
      <c r="AU37" s="116" t="str">
        <f t="shared" si="13"/>
        <v>tám ngàn</v>
      </c>
      <c r="AV37" s="116" t="str">
        <f t="shared" si="14"/>
        <v>bốn trăm</v>
      </c>
      <c r="AW37" s="116" t="str">
        <f t="shared" si="15"/>
        <v>lẻ</v>
      </c>
      <c r="AX37" s="116" t="str">
        <f t="shared" si="16"/>
        <v>bốn đồng./.</v>
      </c>
      <c r="AY37" s="4" t="str">
        <f t="shared" si="17"/>
        <v>tám triệu bảy trăm bốn mươi tám ngàn bốn trăm lẻ bốn đồng./.</v>
      </c>
    </row>
    <row r="38" spans="1:51" s="4" customFormat="1" ht="27" customHeight="1" outlineLevel="1">
      <c r="A38" s="5">
        <v>5</v>
      </c>
      <c r="B38" s="6" t="s">
        <v>45</v>
      </c>
      <c r="C38" s="6" t="s">
        <v>229</v>
      </c>
      <c r="D38" s="6" t="s">
        <v>26</v>
      </c>
      <c r="E38" s="6" t="s">
        <v>1</v>
      </c>
      <c r="F38" s="3">
        <v>568428000</v>
      </c>
      <c r="G38" s="3">
        <v>600679027.39999998</v>
      </c>
      <c r="H38" s="36">
        <v>1.0567372251191003</v>
      </c>
      <c r="I38" s="7">
        <v>546071843</v>
      </c>
      <c r="J38" s="61" t="s">
        <v>204</v>
      </c>
      <c r="K38" s="7">
        <v>568428000</v>
      </c>
      <c r="L38" s="3">
        <v>318605154.39999998</v>
      </c>
      <c r="M38" s="36">
        <v>0.56050221734326944</v>
      </c>
      <c r="N38" s="8">
        <v>0.02</v>
      </c>
      <c r="O38" s="7">
        <v>10921436.859999999</v>
      </c>
      <c r="P38" s="3">
        <v>35568000</v>
      </c>
      <c r="Q38" s="3">
        <v>6612012</v>
      </c>
      <c r="R38" s="36">
        <v>0.18589777327935222</v>
      </c>
      <c r="S38" s="7">
        <v>6010919.9999999991</v>
      </c>
      <c r="T38" s="8">
        <v>0</v>
      </c>
      <c r="U38" s="7">
        <v>0</v>
      </c>
      <c r="V38" s="10">
        <v>10921436.859999999</v>
      </c>
      <c r="W38" s="18">
        <v>10921436.859999999</v>
      </c>
      <c r="X38" s="18">
        <f t="shared" si="1"/>
        <v>10921437</v>
      </c>
      <c r="Y38" s="18" t="str">
        <f t="shared" si="2"/>
        <v>Mười Triệu Chín Trăm Hai Mươi Mốt Ngàn Bốn Trăm Ba Mươi Bảy Đồng./.</v>
      </c>
      <c r="Z38" s="114">
        <f t="shared" si="3"/>
        <v>1000010921437</v>
      </c>
      <c r="AA38" s="115">
        <f t="shared" si="4"/>
        <v>0</v>
      </c>
      <c r="AB38" s="115">
        <f t="shared" si="4"/>
        <v>0</v>
      </c>
      <c r="AC38" s="115">
        <f t="shared" si="4"/>
        <v>0</v>
      </c>
      <c r="AD38" s="115">
        <f t="shared" si="4"/>
        <v>0</v>
      </c>
      <c r="AE38" s="115">
        <f t="shared" si="4"/>
        <v>1</v>
      </c>
      <c r="AF38" s="115">
        <f t="shared" si="4"/>
        <v>0</v>
      </c>
      <c r="AG38" s="115">
        <f t="shared" si="4"/>
        <v>9</v>
      </c>
      <c r="AH38" s="115">
        <f t="shared" si="4"/>
        <v>2</v>
      </c>
      <c r="AI38" s="115">
        <f t="shared" si="4"/>
        <v>1</v>
      </c>
      <c r="AJ38" s="115">
        <f t="shared" si="4"/>
        <v>4</v>
      </c>
      <c r="AK38" s="115">
        <f t="shared" si="4"/>
        <v>3</v>
      </c>
      <c r="AL38" s="115">
        <f t="shared" si="4"/>
        <v>7</v>
      </c>
      <c r="AM38" s="116" t="str">
        <f t="shared" si="5"/>
        <v/>
      </c>
      <c r="AN38" s="116" t="str">
        <f t="shared" si="6"/>
        <v/>
      </c>
      <c r="AO38" s="116" t="str">
        <f t="shared" si="7"/>
        <v/>
      </c>
      <c r="AP38" s="116" t="str">
        <f t="shared" si="8"/>
        <v/>
      </c>
      <c r="AQ38" s="116" t="str">
        <f t="shared" si="9"/>
        <v>mười</v>
      </c>
      <c r="AR38" s="116" t="str">
        <f t="shared" si="10"/>
        <v xml:space="preserve">  triệu</v>
      </c>
      <c r="AS38" s="116" t="str">
        <f t="shared" si="11"/>
        <v>chín trăm</v>
      </c>
      <c r="AT38" s="116" t="str">
        <f t="shared" si="12"/>
        <v>hai mươi</v>
      </c>
      <c r="AU38" s="116" t="str">
        <f t="shared" si="13"/>
        <v>mốt ngàn</v>
      </c>
      <c r="AV38" s="116" t="str">
        <f t="shared" si="14"/>
        <v>bốn trăm</v>
      </c>
      <c r="AW38" s="116" t="str">
        <f t="shared" si="15"/>
        <v>ba mươi</v>
      </c>
      <c r="AX38" s="116" t="str">
        <f t="shared" si="16"/>
        <v>bảy đồng./.</v>
      </c>
      <c r="AY38" s="4" t="str">
        <f t="shared" si="17"/>
        <v>mười triệu chín trăm hai mươi mốt ngàn bốn trăm ba mươi bảy đồng./.</v>
      </c>
    </row>
    <row r="39" spans="1:51" s="4" customFormat="1" ht="27" customHeight="1" outlineLevel="1">
      <c r="A39" s="5">
        <v>6</v>
      </c>
      <c r="B39" s="6" t="s">
        <v>45</v>
      </c>
      <c r="C39" s="6" t="s">
        <v>223</v>
      </c>
      <c r="D39" s="6" t="s">
        <v>96</v>
      </c>
      <c r="E39" s="6" t="s">
        <v>1</v>
      </c>
      <c r="F39" s="3">
        <v>460000000</v>
      </c>
      <c r="G39" s="3">
        <v>482190868</v>
      </c>
      <c r="H39" s="36">
        <v>1.0482410173913044</v>
      </c>
      <c r="I39" s="7">
        <v>438355335</v>
      </c>
      <c r="J39" s="61">
        <v>0</v>
      </c>
      <c r="K39" s="7">
        <v>460000000</v>
      </c>
      <c r="L39" s="3">
        <v>468921269</v>
      </c>
      <c r="M39" s="36">
        <v>1.0193940630434783</v>
      </c>
      <c r="N39" s="8">
        <v>0.02</v>
      </c>
      <c r="O39" s="7">
        <v>8767106.6999999993</v>
      </c>
      <c r="P39" s="3">
        <v>35568000</v>
      </c>
      <c r="Q39" s="3">
        <v>15200020</v>
      </c>
      <c r="R39" s="36">
        <v>0.42735098965362123</v>
      </c>
      <c r="S39" s="7">
        <v>13818199.999999998</v>
      </c>
      <c r="T39" s="8">
        <v>0</v>
      </c>
      <c r="U39" s="7">
        <v>0</v>
      </c>
      <c r="V39" s="10">
        <v>8767106.6999999993</v>
      </c>
      <c r="W39" s="18">
        <v>8767106.6999999993</v>
      </c>
      <c r="X39" s="18">
        <f t="shared" si="1"/>
        <v>8767107</v>
      </c>
      <c r="Y39" s="18" t="str">
        <f t="shared" si="2"/>
        <v>Tám Triệu Bảy Trăm Sáu Mươi Bảy Ngàn Một Trăm Lẻ Bảy Đồng./.</v>
      </c>
      <c r="Z39" s="114">
        <f t="shared" si="3"/>
        <v>1000008767107</v>
      </c>
      <c r="AA39" s="115">
        <f t="shared" si="4"/>
        <v>0</v>
      </c>
      <c r="AB39" s="115">
        <f t="shared" si="4"/>
        <v>0</v>
      </c>
      <c r="AC39" s="115">
        <f t="shared" si="4"/>
        <v>0</v>
      </c>
      <c r="AD39" s="115">
        <f t="shared" si="4"/>
        <v>0</v>
      </c>
      <c r="AE39" s="115">
        <f t="shared" si="4"/>
        <v>0</v>
      </c>
      <c r="AF39" s="115">
        <f t="shared" si="4"/>
        <v>8</v>
      </c>
      <c r="AG39" s="115">
        <f t="shared" si="4"/>
        <v>7</v>
      </c>
      <c r="AH39" s="115">
        <f t="shared" si="4"/>
        <v>6</v>
      </c>
      <c r="AI39" s="115">
        <f t="shared" si="4"/>
        <v>7</v>
      </c>
      <c r="AJ39" s="115">
        <f t="shared" si="4"/>
        <v>1</v>
      </c>
      <c r="AK39" s="115">
        <f t="shared" si="4"/>
        <v>0</v>
      </c>
      <c r="AL39" s="115">
        <f t="shared" si="4"/>
        <v>7</v>
      </c>
      <c r="AM39" s="116" t="str">
        <f t="shared" si="5"/>
        <v/>
      </c>
      <c r="AN39" s="116" t="str">
        <f t="shared" si="6"/>
        <v/>
      </c>
      <c r="AO39" s="116" t="str">
        <f t="shared" si="7"/>
        <v/>
      </c>
      <c r="AP39" s="116" t="str">
        <f t="shared" si="8"/>
        <v/>
      </c>
      <c r="AQ39" s="116" t="str">
        <f t="shared" si="9"/>
        <v/>
      </c>
      <c r="AR39" s="116" t="str">
        <f t="shared" si="10"/>
        <v>tám  triệu</v>
      </c>
      <c r="AS39" s="116" t="str">
        <f t="shared" si="11"/>
        <v>bảy trăm</v>
      </c>
      <c r="AT39" s="116" t="str">
        <f t="shared" si="12"/>
        <v>sáu mươi</v>
      </c>
      <c r="AU39" s="116" t="str">
        <f t="shared" si="13"/>
        <v>bảy ngàn</v>
      </c>
      <c r="AV39" s="116" t="str">
        <f t="shared" si="14"/>
        <v>một trăm</v>
      </c>
      <c r="AW39" s="116" t="str">
        <f t="shared" si="15"/>
        <v>lẻ</v>
      </c>
      <c r="AX39" s="116" t="str">
        <f t="shared" si="16"/>
        <v>bảy đồng./.</v>
      </c>
      <c r="AY39" s="4" t="str">
        <f t="shared" si="17"/>
        <v>tám triệu bảy trăm sáu mươi bảy ngàn một trăm lẻ bảy đồng./.</v>
      </c>
    </row>
    <row r="40" spans="1:51" s="4" customFormat="1" ht="27" customHeight="1" outlineLevel="1">
      <c r="A40" s="5">
        <v>7</v>
      </c>
      <c r="B40" s="6" t="s">
        <v>45</v>
      </c>
      <c r="C40" s="6" t="s">
        <v>228</v>
      </c>
      <c r="D40" s="6" t="s">
        <v>12</v>
      </c>
      <c r="E40" s="6" t="s">
        <v>1</v>
      </c>
      <c r="F40" s="3">
        <v>884000000</v>
      </c>
      <c r="G40" s="3">
        <v>944744368.80000007</v>
      </c>
      <c r="H40" s="36">
        <v>1.0687153493212671</v>
      </c>
      <c r="I40" s="7">
        <v>858858517</v>
      </c>
      <c r="J40" s="61" t="s">
        <v>204</v>
      </c>
      <c r="K40" s="7">
        <v>884000000</v>
      </c>
      <c r="L40" s="3">
        <v>472727689.80000007</v>
      </c>
      <c r="M40" s="36">
        <v>0.53475983009049777</v>
      </c>
      <c r="N40" s="8">
        <v>0.02</v>
      </c>
      <c r="O40" s="7">
        <v>17177170.34</v>
      </c>
      <c r="P40" s="3">
        <v>62928000</v>
      </c>
      <c r="Q40" s="3">
        <v>2280003</v>
      </c>
      <c r="R40" s="36">
        <v>3.6231931731502673E-2</v>
      </c>
      <c r="S40" s="7">
        <v>2072729.9999999998</v>
      </c>
      <c r="T40" s="8">
        <v>0</v>
      </c>
      <c r="U40" s="7">
        <v>0</v>
      </c>
      <c r="V40" s="10">
        <v>17177170.34</v>
      </c>
      <c r="W40" s="18">
        <v>17177170.34</v>
      </c>
      <c r="X40" s="18">
        <f t="shared" si="1"/>
        <v>17177170</v>
      </c>
      <c r="Y40" s="18" t="str">
        <f t="shared" si="2"/>
        <v>Mười Bảy Triệu Một Trăm Bảy Mươi Bảy Ngàn Một Trăm Bảy Mươi Đồng./.</v>
      </c>
      <c r="Z40" s="114">
        <f t="shared" si="3"/>
        <v>1000017177170</v>
      </c>
      <c r="AA40" s="115">
        <f t="shared" si="4"/>
        <v>0</v>
      </c>
      <c r="AB40" s="115">
        <f t="shared" si="4"/>
        <v>0</v>
      </c>
      <c r="AC40" s="115">
        <f t="shared" si="4"/>
        <v>0</v>
      </c>
      <c r="AD40" s="115">
        <f t="shared" si="4"/>
        <v>0</v>
      </c>
      <c r="AE40" s="115">
        <f t="shared" si="4"/>
        <v>1</v>
      </c>
      <c r="AF40" s="115">
        <f t="shared" si="4"/>
        <v>7</v>
      </c>
      <c r="AG40" s="115">
        <f t="shared" si="4"/>
        <v>1</v>
      </c>
      <c r="AH40" s="115">
        <f t="shared" si="4"/>
        <v>7</v>
      </c>
      <c r="AI40" s="115">
        <f t="shared" si="4"/>
        <v>7</v>
      </c>
      <c r="AJ40" s="115">
        <f t="shared" ref="AC40:AL66" si="18">VALUE(MID($Z40,AJ$1+1,1))</f>
        <v>1</v>
      </c>
      <c r="AK40" s="115">
        <f t="shared" si="18"/>
        <v>7</v>
      </c>
      <c r="AL40" s="115">
        <f t="shared" si="18"/>
        <v>0</v>
      </c>
      <c r="AM40" s="116" t="str">
        <f t="shared" si="5"/>
        <v/>
      </c>
      <c r="AN40" s="116" t="str">
        <f t="shared" si="6"/>
        <v/>
      </c>
      <c r="AO40" s="116" t="str">
        <f t="shared" si="7"/>
        <v/>
      </c>
      <c r="AP40" s="116" t="str">
        <f t="shared" si="8"/>
        <v/>
      </c>
      <c r="AQ40" s="116" t="str">
        <f t="shared" si="9"/>
        <v>mười</v>
      </c>
      <c r="AR40" s="116" t="str">
        <f t="shared" si="10"/>
        <v>bảy  triệu</v>
      </c>
      <c r="AS40" s="116" t="str">
        <f t="shared" si="11"/>
        <v>một trăm</v>
      </c>
      <c r="AT40" s="116" t="str">
        <f t="shared" si="12"/>
        <v>bảy mươi</v>
      </c>
      <c r="AU40" s="116" t="str">
        <f t="shared" si="13"/>
        <v>bảy ngàn</v>
      </c>
      <c r="AV40" s="116" t="str">
        <f t="shared" si="14"/>
        <v>một trăm</v>
      </c>
      <c r="AW40" s="116" t="str">
        <f t="shared" si="15"/>
        <v>bảy mươi</v>
      </c>
      <c r="AX40" s="116" t="str">
        <f t="shared" si="16"/>
        <v xml:space="preserve"> đồng./.</v>
      </c>
      <c r="AY40" s="4" t="str">
        <f t="shared" si="17"/>
        <v>mười bảy triệu một trăm bảy mươi bảy ngàn một trăm bảy mươi đồng./.</v>
      </c>
    </row>
    <row r="41" spans="1:51" s="4" customFormat="1" ht="27" customHeight="1">
      <c r="A41" s="5">
        <v>8</v>
      </c>
      <c r="B41" s="6" t="s">
        <v>45</v>
      </c>
      <c r="C41" s="6" t="s">
        <v>473</v>
      </c>
      <c r="D41" s="6" t="s">
        <v>474</v>
      </c>
      <c r="E41" s="6" t="s">
        <v>1</v>
      </c>
      <c r="F41" s="3">
        <v>280000000</v>
      </c>
      <c r="G41" s="3">
        <v>301769391.90000004</v>
      </c>
      <c r="H41" s="36">
        <v>1.0777478282142858</v>
      </c>
      <c r="I41" s="7">
        <v>274335811</v>
      </c>
      <c r="J41" s="61" t="s">
        <v>204</v>
      </c>
      <c r="K41" s="7">
        <v>280000000</v>
      </c>
      <c r="L41" s="3">
        <v>234509374.90000004</v>
      </c>
      <c r="M41" s="36">
        <v>0.83753348178571441</v>
      </c>
      <c r="N41" s="8">
        <v>0.02</v>
      </c>
      <c r="O41" s="7">
        <v>5486716.2199999997</v>
      </c>
      <c r="P41" s="3">
        <v>27360000</v>
      </c>
      <c r="Q41" s="3">
        <v>5776012</v>
      </c>
      <c r="R41" s="36">
        <v>0.21111154970760235</v>
      </c>
      <c r="S41" s="7">
        <v>5250920</v>
      </c>
      <c r="T41" s="8">
        <v>0</v>
      </c>
      <c r="U41" s="7">
        <v>0</v>
      </c>
      <c r="V41" s="10">
        <v>5486716.2199999997</v>
      </c>
      <c r="W41" s="18">
        <v>5486716.2199999997</v>
      </c>
      <c r="X41" s="18">
        <f t="shared" si="1"/>
        <v>5486716</v>
      </c>
      <c r="Y41" s="18" t="str">
        <f t="shared" si="2"/>
        <v>Năm Triệu Bốn Trăm Tám Mươi Sáu Ngàn Bảy Trăm Mười Sáu Đồng./.</v>
      </c>
      <c r="Z41" s="114">
        <f t="shared" si="3"/>
        <v>1000005486716</v>
      </c>
      <c r="AA41" s="115">
        <f t="shared" ref="AA41:AB72" si="19">VALUE(MID($Z41,AA$1+1,1))</f>
        <v>0</v>
      </c>
      <c r="AB41" s="115">
        <f t="shared" si="19"/>
        <v>0</v>
      </c>
      <c r="AC41" s="115">
        <f t="shared" si="18"/>
        <v>0</v>
      </c>
      <c r="AD41" s="115">
        <f t="shared" si="18"/>
        <v>0</v>
      </c>
      <c r="AE41" s="115">
        <f t="shared" si="18"/>
        <v>0</v>
      </c>
      <c r="AF41" s="115">
        <f t="shared" si="18"/>
        <v>5</v>
      </c>
      <c r="AG41" s="115">
        <f t="shared" si="18"/>
        <v>4</v>
      </c>
      <c r="AH41" s="115">
        <f t="shared" si="18"/>
        <v>8</v>
      </c>
      <c r="AI41" s="115">
        <f t="shared" si="18"/>
        <v>6</v>
      </c>
      <c r="AJ41" s="115">
        <f t="shared" si="18"/>
        <v>7</v>
      </c>
      <c r="AK41" s="115">
        <f t="shared" si="18"/>
        <v>1</v>
      </c>
      <c r="AL41" s="115">
        <f t="shared" si="18"/>
        <v>6</v>
      </c>
      <c r="AM41" s="116" t="str">
        <f t="shared" si="5"/>
        <v/>
      </c>
      <c r="AN41" s="116" t="str">
        <f t="shared" si="6"/>
        <v/>
      </c>
      <c r="AO41" s="116" t="str">
        <f t="shared" si="7"/>
        <v/>
      </c>
      <c r="AP41" s="116" t="str">
        <f t="shared" si="8"/>
        <v/>
      </c>
      <c r="AQ41" s="116" t="str">
        <f t="shared" si="9"/>
        <v/>
      </c>
      <c r="AR41" s="116" t="str">
        <f t="shared" si="10"/>
        <v>năm  triệu</v>
      </c>
      <c r="AS41" s="116" t="str">
        <f t="shared" si="11"/>
        <v>bốn trăm</v>
      </c>
      <c r="AT41" s="116" t="str">
        <f t="shared" si="12"/>
        <v>tám mươi</v>
      </c>
      <c r="AU41" s="116" t="str">
        <f t="shared" si="13"/>
        <v>sáu ngàn</v>
      </c>
      <c r="AV41" s="116" t="str">
        <f t="shared" si="14"/>
        <v>bảy trăm</v>
      </c>
      <c r="AW41" s="116" t="str">
        <f t="shared" si="15"/>
        <v>mười</v>
      </c>
      <c r="AX41" s="116" t="str">
        <f t="shared" si="16"/>
        <v>sáu đồng./.</v>
      </c>
      <c r="AY41" s="4" t="str">
        <f t="shared" si="17"/>
        <v>năm triệu bốn trăm tám mươi sáu ngàn bảy trăm mười sáu đồng./.</v>
      </c>
    </row>
    <row r="42" spans="1:51" s="4" customFormat="1" ht="27" customHeight="1" outlineLevel="1">
      <c r="A42" s="5">
        <v>9</v>
      </c>
      <c r="B42" s="6" t="s">
        <v>45</v>
      </c>
      <c r="C42" s="6" t="s">
        <v>398</v>
      </c>
      <c r="D42" s="6" t="s">
        <v>399</v>
      </c>
      <c r="E42" s="6" t="s">
        <v>1</v>
      </c>
      <c r="F42" s="3">
        <v>475000000</v>
      </c>
      <c r="G42" s="3">
        <v>506253453</v>
      </c>
      <c r="H42" s="36">
        <v>1.0657967431578947</v>
      </c>
      <c r="I42" s="7">
        <v>460230412</v>
      </c>
      <c r="J42" s="61" t="s">
        <v>204</v>
      </c>
      <c r="K42" s="7">
        <v>475000000</v>
      </c>
      <c r="L42" s="3">
        <v>368609859</v>
      </c>
      <c r="M42" s="36">
        <v>0.77602075578947372</v>
      </c>
      <c r="N42" s="8">
        <v>0.02</v>
      </c>
      <c r="O42" s="7">
        <v>9204608.2400000002</v>
      </c>
      <c r="P42" s="3">
        <v>35568000</v>
      </c>
      <c r="Q42" s="3">
        <v>5776012</v>
      </c>
      <c r="R42" s="36">
        <v>0.16239349977507872</v>
      </c>
      <c r="S42" s="7">
        <v>5250920</v>
      </c>
      <c r="T42" s="8">
        <v>0</v>
      </c>
      <c r="U42" s="7">
        <v>0</v>
      </c>
      <c r="V42" s="10">
        <v>9204608.2400000002</v>
      </c>
      <c r="W42" s="18">
        <v>9204608.2400000002</v>
      </c>
      <c r="X42" s="18">
        <f t="shared" si="1"/>
        <v>9204608</v>
      </c>
      <c r="Y42" s="18" t="str">
        <f t="shared" si="2"/>
        <v>Chín Triệu Hai Trăm Linh Bốn Ngàn Sáu Trăm Lẻ Tám Đồng./.</v>
      </c>
      <c r="Z42" s="114">
        <f t="shared" si="3"/>
        <v>1000009204608</v>
      </c>
      <c r="AA42" s="115">
        <f t="shared" si="19"/>
        <v>0</v>
      </c>
      <c r="AB42" s="115">
        <f t="shared" si="19"/>
        <v>0</v>
      </c>
      <c r="AC42" s="115">
        <f t="shared" si="18"/>
        <v>0</v>
      </c>
      <c r="AD42" s="115">
        <f t="shared" si="18"/>
        <v>0</v>
      </c>
      <c r="AE42" s="115">
        <f t="shared" si="18"/>
        <v>0</v>
      </c>
      <c r="AF42" s="115">
        <f t="shared" si="18"/>
        <v>9</v>
      </c>
      <c r="AG42" s="115">
        <f t="shared" si="18"/>
        <v>2</v>
      </c>
      <c r="AH42" s="115">
        <f t="shared" si="18"/>
        <v>0</v>
      </c>
      <c r="AI42" s="115">
        <f t="shared" si="18"/>
        <v>4</v>
      </c>
      <c r="AJ42" s="115">
        <f t="shared" si="18"/>
        <v>6</v>
      </c>
      <c r="AK42" s="115">
        <f t="shared" si="18"/>
        <v>0</v>
      </c>
      <c r="AL42" s="115">
        <f t="shared" si="18"/>
        <v>8</v>
      </c>
      <c r="AM42" s="116" t="str">
        <f t="shared" si="5"/>
        <v/>
      </c>
      <c r="AN42" s="116" t="str">
        <f t="shared" si="6"/>
        <v/>
      </c>
      <c r="AO42" s="116" t="str">
        <f t="shared" si="7"/>
        <v/>
      </c>
      <c r="AP42" s="116" t="str">
        <f t="shared" si="8"/>
        <v/>
      </c>
      <c r="AQ42" s="116" t="str">
        <f t="shared" si="9"/>
        <v/>
      </c>
      <c r="AR42" s="116" t="str">
        <f t="shared" si="10"/>
        <v>chín  triệu</v>
      </c>
      <c r="AS42" s="116" t="str">
        <f t="shared" si="11"/>
        <v>hai trăm</v>
      </c>
      <c r="AT42" s="116" t="str">
        <f t="shared" si="12"/>
        <v>linh</v>
      </c>
      <c r="AU42" s="116" t="str">
        <f t="shared" si="13"/>
        <v>bốn ngàn</v>
      </c>
      <c r="AV42" s="116" t="str">
        <f t="shared" si="14"/>
        <v>sáu trăm</v>
      </c>
      <c r="AW42" s="116" t="str">
        <f t="shared" si="15"/>
        <v>lẻ</v>
      </c>
      <c r="AX42" s="116" t="str">
        <f t="shared" si="16"/>
        <v>tám đồng./.</v>
      </c>
      <c r="AY42" s="4" t="str">
        <f t="shared" si="17"/>
        <v>chín triệu hai trăm linh bốn ngàn sáu trăm lẻ tám đồng./.</v>
      </c>
    </row>
    <row r="43" spans="1:51" s="4" customFormat="1" ht="27" customHeight="1" outlineLevel="1">
      <c r="A43" s="5">
        <v>10</v>
      </c>
      <c r="B43" s="6" t="s">
        <v>45</v>
      </c>
      <c r="C43" s="6" t="s">
        <v>225</v>
      </c>
      <c r="D43" s="6" t="s">
        <v>182</v>
      </c>
      <c r="E43" s="6" t="s">
        <v>1</v>
      </c>
      <c r="F43" s="3">
        <v>355000000</v>
      </c>
      <c r="G43" s="3">
        <v>377995525.80000001</v>
      </c>
      <c r="H43" s="36">
        <v>1.0647761290140845</v>
      </c>
      <c r="I43" s="7">
        <v>343632295</v>
      </c>
      <c r="J43" s="61">
        <v>0</v>
      </c>
      <c r="K43" s="7">
        <v>355000000</v>
      </c>
      <c r="L43" s="3">
        <v>368020528.80000001</v>
      </c>
      <c r="M43" s="36">
        <v>1.0366775459154929</v>
      </c>
      <c r="N43" s="8">
        <v>0.02</v>
      </c>
      <c r="O43" s="7">
        <v>6872645.9000000004</v>
      </c>
      <c r="P43" s="3">
        <v>27360000</v>
      </c>
      <c r="Q43" s="3">
        <v>4696806</v>
      </c>
      <c r="R43" s="36">
        <v>0.17166688596491228</v>
      </c>
      <c r="S43" s="7">
        <v>4269823.6363636358</v>
      </c>
      <c r="T43" s="8">
        <v>0</v>
      </c>
      <c r="U43" s="7">
        <v>0</v>
      </c>
      <c r="V43" s="10">
        <v>6872645.9000000004</v>
      </c>
      <c r="W43" s="18">
        <v>6872645.9000000004</v>
      </c>
      <c r="X43" s="18">
        <f t="shared" si="1"/>
        <v>6872646</v>
      </c>
      <c r="Y43" s="18" t="str">
        <f t="shared" si="2"/>
        <v>Sáu Triệu Tám Trăm Bảy Mươi Hai Ngàn Sáu Trăm Bốn Mươi Sáu Đồng./.</v>
      </c>
      <c r="Z43" s="114">
        <f t="shared" si="3"/>
        <v>1000006872646</v>
      </c>
      <c r="AA43" s="115">
        <f t="shared" si="19"/>
        <v>0</v>
      </c>
      <c r="AB43" s="115">
        <f t="shared" si="19"/>
        <v>0</v>
      </c>
      <c r="AC43" s="115">
        <f t="shared" si="18"/>
        <v>0</v>
      </c>
      <c r="AD43" s="115">
        <f t="shared" si="18"/>
        <v>0</v>
      </c>
      <c r="AE43" s="115">
        <f t="shared" si="18"/>
        <v>0</v>
      </c>
      <c r="AF43" s="115">
        <f t="shared" si="18"/>
        <v>6</v>
      </c>
      <c r="AG43" s="115">
        <f t="shared" si="18"/>
        <v>8</v>
      </c>
      <c r="AH43" s="115">
        <f t="shared" si="18"/>
        <v>7</v>
      </c>
      <c r="AI43" s="115">
        <f t="shared" si="18"/>
        <v>2</v>
      </c>
      <c r="AJ43" s="115">
        <f t="shared" si="18"/>
        <v>6</v>
      </c>
      <c r="AK43" s="115">
        <f t="shared" si="18"/>
        <v>4</v>
      </c>
      <c r="AL43" s="115">
        <f t="shared" si="18"/>
        <v>6</v>
      </c>
      <c r="AM43" s="116" t="str">
        <f t="shared" si="5"/>
        <v/>
      </c>
      <c r="AN43" s="116" t="str">
        <f t="shared" si="6"/>
        <v/>
      </c>
      <c r="AO43" s="116" t="str">
        <f t="shared" si="7"/>
        <v/>
      </c>
      <c r="AP43" s="116" t="str">
        <f t="shared" si="8"/>
        <v/>
      </c>
      <c r="AQ43" s="116" t="str">
        <f t="shared" si="9"/>
        <v/>
      </c>
      <c r="AR43" s="116" t="str">
        <f t="shared" si="10"/>
        <v>sáu  triệu</v>
      </c>
      <c r="AS43" s="116" t="str">
        <f t="shared" si="11"/>
        <v>tám trăm</v>
      </c>
      <c r="AT43" s="116" t="str">
        <f t="shared" si="12"/>
        <v>bảy mươi</v>
      </c>
      <c r="AU43" s="116" t="str">
        <f t="shared" si="13"/>
        <v>hai ngàn</v>
      </c>
      <c r="AV43" s="116" t="str">
        <f t="shared" si="14"/>
        <v>sáu trăm</v>
      </c>
      <c r="AW43" s="116" t="str">
        <f t="shared" si="15"/>
        <v>bốn mươi</v>
      </c>
      <c r="AX43" s="116" t="str">
        <f t="shared" si="16"/>
        <v>sáu đồng./.</v>
      </c>
      <c r="AY43" s="4" t="str">
        <f t="shared" si="17"/>
        <v>sáu triệu tám trăm bảy mươi hai ngàn sáu trăm bốn mươi sáu đồng./.</v>
      </c>
    </row>
    <row r="44" spans="1:51" s="4" customFormat="1" ht="27" customHeight="1" outlineLevel="1">
      <c r="A44" s="5">
        <v>11</v>
      </c>
      <c r="B44" s="6" t="s">
        <v>45</v>
      </c>
      <c r="C44" s="6" t="s">
        <v>227</v>
      </c>
      <c r="D44" s="6" t="s">
        <v>183</v>
      </c>
      <c r="E44" s="6" t="s">
        <v>1</v>
      </c>
      <c r="F44" s="3">
        <v>550000000</v>
      </c>
      <c r="G44" s="3">
        <v>591715295.19999993</v>
      </c>
      <c r="H44" s="36">
        <v>1.0758459912727272</v>
      </c>
      <c r="I44" s="7">
        <v>537922996</v>
      </c>
      <c r="J44" s="61" t="s">
        <v>204</v>
      </c>
      <c r="K44" s="7">
        <v>550000000</v>
      </c>
      <c r="L44" s="3">
        <v>371011393.19999993</v>
      </c>
      <c r="M44" s="36">
        <v>0.67456616945454528</v>
      </c>
      <c r="N44" s="8">
        <v>0.02</v>
      </c>
      <c r="O44" s="7">
        <v>10758459.92</v>
      </c>
      <c r="P44" s="3">
        <v>46512000</v>
      </c>
      <c r="Q44" s="3">
        <v>4970407</v>
      </c>
      <c r="R44" s="36">
        <v>0.10686289559683522</v>
      </c>
      <c r="S44" s="7">
        <v>4518551.8181818174</v>
      </c>
      <c r="T44" s="8">
        <v>0</v>
      </c>
      <c r="U44" s="7">
        <v>0</v>
      </c>
      <c r="V44" s="10">
        <v>10758459.92</v>
      </c>
      <c r="W44" s="18">
        <v>10758459.92</v>
      </c>
      <c r="X44" s="18">
        <f t="shared" si="1"/>
        <v>10758460</v>
      </c>
      <c r="Y44" s="18" t="str">
        <f t="shared" si="2"/>
        <v>Mười Triệu Bảy Trăm Năm Mươi Tám Ngàn Bốn Trăm Sáu Mươi Đồng./.</v>
      </c>
      <c r="Z44" s="114">
        <f t="shared" si="3"/>
        <v>1000010758460</v>
      </c>
      <c r="AA44" s="115">
        <f t="shared" si="19"/>
        <v>0</v>
      </c>
      <c r="AB44" s="115">
        <f t="shared" si="19"/>
        <v>0</v>
      </c>
      <c r="AC44" s="115">
        <f t="shared" si="18"/>
        <v>0</v>
      </c>
      <c r="AD44" s="115">
        <f t="shared" si="18"/>
        <v>0</v>
      </c>
      <c r="AE44" s="115">
        <f t="shared" si="18"/>
        <v>1</v>
      </c>
      <c r="AF44" s="115">
        <f t="shared" si="18"/>
        <v>0</v>
      </c>
      <c r="AG44" s="115">
        <f t="shared" si="18"/>
        <v>7</v>
      </c>
      <c r="AH44" s="115">
        <f t="shared" si="18"/>
        <v>5</v>
      </c>
      <c r="AI44" s="115">
        <f t="shared" si="18"/>
        <v>8</v>
      </c>
      <c r="AJ44" s="115">
        <f t="shared" si="18"/>
        <v>4</v>
      </c>
      <c r="AK44" s="115">
        <f t="shared" si="18"/>
        <v>6</v>
      </c>
      <c r="AL44" s="115">
        <f t="shared" si="18"/>
        <v>0</v>
      </c>
      <c r="AM44" s="116" t="str">
        <f t="shared" si="5"/>
        <v/>
      </c>
      <c r="AN44" s="116" t="str">
        <f t="shared" si="6"/>
        <v/>
      </c>
      <c r="AO44" s="116" t="str">
        <f t="shared" si="7"/>
        <v/>
      </c>
      <c r="AP44" s="116" t="str">
        <f t="shared" si="8"/>
        <v/>
      </c>
      <c r="AQ44" s="116" t="str">
        <f t="shared" si="9"/>
        <v>mười</v>
      </c>
      <c r="AR44" s="116" t="str">
        <f t="shared" si="10"/>
        <v xml:space="preserve">  triệu</v>
      </c>
      <c r="AS44" s="116" t="str">
        <f t="shared" si="11"/>
        <v>bảy trăm</v>
      </c>
      <c r="AT44" s="116" t="str">
        <f t="shared" si="12"/>
        <v>năm mươi</v>
      </c>
      <c r="AU44" s="116" t="str">
        <f t="shared" si="13"/>
        <v>tám ngàn</v>
      </c>
      <c r="AV44" s="116" t="str">
        <f t="shared" si="14"/>
        <v>bốn trăm</v>
      </c>
      <c r="AW44" s="116" t="str">
        <f t="shared" si="15"/>
        <v>sáu mươi</v>
      </c>
      <c r="AX44" s="116" t="str">
        <f t="shared" si="16"/>
        <v xml:space="preserve"> đồng./.</v>
      </c>
      <c r="AY44" s="4" t="str">
        <f t="shared" si="17"/>
        <v>mười triệu bảy trăm năm mươi tám ngàn bốn trăm sáu mươi đồng./.</v>
      </c>
    </row>
    <row r="45" spans="1:51" s="4" customFormat="1" ht="27" customHeight="1" outlineLevel="1">
      <c r="A45" s="5">
        <v>12</v>
      </c>
      <c r="B45" s="6" t="s">
        <v>45</v>
      </c>
      <c r="C45" s="62" t="s">
        <v>469</v>
      </c>
      <c r="D45" s="62" t="s">
        <v>470</v>
      </c>
      <c r="E45" s="62" t="s">
        <v>379</v>
      </c>
      <c r="F45" s="3">
        <v>40000000</v>
      </c>
      <c r="G45" s="3">
        <v>40055342.800000004</v>
      </c>
      <c r="H45" s="36">
        <v>1.0013835700000002</v>
      </c>
      <c r="I45" s="7">
        <v>36413948</v>
      </c>
      <c r="J45" s="61">
        <v>0</v>
      </c>
      <c r="K45" s="7">
        <v>40000000</v>
      </c>
      <c r="L45" s="3">
        <v>0</v>
      </c>
      <c r="M45" s="36">
        <v>0</v>
      </c>
      <c r="N45" s="8">
        <v>0.02</v>
      </c>
      <c r="O45" s="7">
        <v>728278.96</v>
      </c>
      <c r="P45" s="3">
        <v>0</v>
      </c>
      <c r="Q45" s="3">
        <v>0</v>
      </c>
      <c r="R45" s="36">
        <v>0</v>
      </c>
      <c r="S45" s="7">
        <v>0</v>
      </c>
      <c r="T45" s="8">
        <v>0</v>
      </c>
      <c r="U45" s="7">
        <v>0</v>
      </c>
      <c r="V45" s="10">
        <v>728278.96</v>
      </c>
      <c r="W45" s="18">
        <v>728278.96</v>
      </c>
      <c r="X45" s="18">
        <f t="shared" si="1"/>
        <v>728279</v>
      </c>
      <c r="Y45" s="18" t="str">
        <f t="shared" si="2"/>
        <v>Bảy Trăm Hai Mươi Tám Ngàn Hai Trăm Bảy Mươi Chín Đồng./.</v>
      </c>
      <c r="Z45" s="114">
        <f t="shared" si="3"/>
        <v>1000000728279</v>
      </c>
      <c r="AA45" s="115">
        <f t="shared" si="19"/>
        <v>0</v>
      </c>
      <c r="AB45" s="115">
        <f t="shared" si="19"/>
        <v>0</v>
      </c>
      <c r="AC45" s="115">
        <f t="shared" si="18"/>
        <v>0</v>
      </c>
      <c r="AD45" s="115">
        <f t="shared" si="18"/>
        <v>0</v>
      </c>
      <c r="AE45" s="115">
        <f t="shared" si="18"/>
        <v>0</v>
      </c>
      <c r="AF45" s="115">
        <f t="shared" si="18"/>
        <v>0</v>
      </c>
      <c r="AG45" s="115">
        <f t="shared" si="18"/>
        <v>7</v>
      </c>
      <c r="AH45" s="115">
        <f t="shared" si="18"/>
        <v>2</v>
      </c>
      <c r="AI45" s="115">
        <f t="shared" si="18"/>
        <v>8</v>
      </c>
      <c r="AJ45" s="115">
        <f t="shared" si="18"/>
        <v>2</v>
      </c>
      <c r="AK45" s="115">
        <f t="shared" si="18"/>
        <v>7</v>
      </c>
      <c r="AL45" s="115">
        <f t="shared" si="18"/>
        <v>9</v>
      </c>
      <c r="AM45" s="116" t="str">
        <f t="shared" si="5"/>
        <v/>
      </c>
      <c r="AN45" s="116" t="str">
        <f t="shared" si="6"/>
        <v/>
      </c>
      <c r="AO45" s="116" t="str">
        <f t="shared" si="7"/>
        <v/>
      </c>
      <c r="AP45" s="116" t="str">
        <f t="shared" si="8"/>
        <v/>
      </c>
      <c r="AQ45" s="116" t="str">
        <f t="shared" si="9"/>
        <v/>
      </c>
      <c r="AR45" s="116" t="str">
        <f t="shared" si="10"/>
        <v/>
      </c>
      <c r="AS45" s="116" t="str">
        <f t="shared" si="11"/>
        <v>bảy trăm</v>
      </c>
      <c r="AT45" s="116" t="str">
        <f t="shared" si="12"/>
        <v>hai mươi</v>
      </c>
      <c r="AU45" s="116" t="str">
        <f t="shared" si="13"/>
        <v>tám ngàn</v>
      </c>
      <c r="AV45" s="116" t="str">
        <f t="shared" si="14"/>
        <v>hai trăm</v>
      </c>
      <c r="AW45" s="116" t="str">
        <f t="shared" si="15"/>
        <v>bảy mươi</v>
      </c>
      <c r="AX45" s="116" t="str">
        <f t="shared" si="16"/>
        <v>chín đồng./.</v>
      </c>
      <c r="AY45" s="4" t="str">
        <f t="shared" si="17"/>
        <v>bảy trăm hai mươi tám ngàn hai trăm bảy mươi chín đồng./.</v>
      </c>
    </row>
    <row r="46" spans="1:51" s="4" customFormat="1" ht="27" customHeight="1" outlineLevel="1">
      <c r="A46" s="5">
        <v>13</v>
      </c>
      <c r="B46" s="6" t="s">
        <v>45</v>
      </c>
      <c r="C46" s="62" t="s">
        <v>607</v>
      </c>
      <c r="D46" s="62" t="s">
        <v>649</v>
      </c>
      <c r="E46" s="62" t="s">
        <v>379</v>
      </c>
      <c r="F46" s="3">
        <v>30000000</v>
      </c>
      <c r="G46" s="3">
        <v>30007998.899999999</v>
      </c>
      <c r="H46" s="36">
        <v>1.00026663</v>
      </c>
      <c r="I46" s="7">
        <v>27279999</v>
      </c>
      <c r="J46" s="61">
        <v>0</v>
      </c>
      <c r="K46" s="7">
        <v>30000000</v>
      </c>
      <c r="L46" s="3">
        <v>0</v>
      </c>
      <c r="M46" s="36">
        <v>0</v>
      </c>
      <c r="N46" s="8">
        <v>0.02</v>
      </c>
      <c r="O46" s="7">
        <v>545599.98</v>
      </c>
      <c r="P46" s="3">
        <v>0</v>
      </c>
      <c r="Q46" s="3">
        <v>0</v>
      </c>
      <c r="R46" s="36">
        <v>0</v>
      </c>
      <c r="S46" s="7">
        <v>0</v>
      </c>
      <c r="T46" s="8">
        <v>0</v>
      </c>
      <c r="U46" s="7">
        <v>0</v>
      </c>
      <c r="V46" s="10">
        <v>545599.98</v>
      </c>
      <c r="W46" s="18">
        <v>545599.98</v>
      </c>
      <c r="X46" s="18">
        <f t="shared" si="1"/>
        <v>545600</v>
      </c>
      <c r="Y46" s="18" t="str">
        <f t="shared" si="2"/>
        <v>Năm Trăm Bốn Mươi Lăm Ngàn Sáu Trăm Đồng./.</v>
      </c>
      <c r="Z46" s="114">
        <f t="shared" si="3"/>
        <v>1000000545600</v>
      </c>
      <c r="AA46" s="115">
        <f t="shared" si="19"/>
        <v>0</v>
      </c>
      <c r="AB46" s="115">
        <f t="shared" si="19"/>
        <v>0</v>
      </c>
      <c r="AC46" s="115">
        <f t="shared" si="18"/>
        <v>0</v>
      </c>
      <c r="AD46" s="115">
        <f t="shared" si="18"/>
        <v>0</v>
      </c>
      <c r="AE46" s="115">
        <f t="shared" si="18"/>
        <v>0</v>
      </c>
      <c r="AF46" s="115">
        <f t="shared" si="18"/>
        <v>0</v>
      </c>
      <c r="AG46" s="115">
        <f t="shared" si="18"/>
        <v>5</v>
      </c>
      <c r="AH46" s="115">
        <f t="shared" si="18"/>
        <v>4</v>
      </c>
      <c r="AI46" s="115">
        <f t="shared" si="18"/>
        <v>5</v>
      </c>
      <c r="AJ46" s="115">
        <f t="shared" si="18"/>
        <v>6</v>
      </c>
      <c r="AK46" s="115">
        <f t="shared" si="18"/>
        <v>0</v>
      </c>
      <c r="AL46" s="115">
        <f t="shared" si="18"/>
        <v>0</v>
      </c>
      <c r="AM46" s="116" t="str">
        <f t="shared" si="5"/>
        <v/>
      </c>
      <c r="AN46" s="116" t="str">
        <f t="shared" si="6"/>
        <v/>
      </c>
      <c r="AO46" s="116" t="str">
        <f t="shared" si="7"/>
        <v/>
      </c>
      <c r="AP46" s="116" t="str">
        <f t="shared" si="8"/>
        <v/>
      </c>
      <c r="AQ46" s="116" t="str">
        <f t="shared" si="9"/>
        <v/>
      </c>
      <c r="AR46" s="116" t="str">
        <f t="shared" si="10"/>
        <v/>
      </c>
      <c r="AS46" s="116" t="str">
        <f t="shared" si="11"/>
        <v>năm trăm</v>
      </c>
      <c r="AT46" s="116" t="str">
        <f t="shared" si="12"/>
        <v>bốn mươi</v>
      </c>
      <c r="AU46" s="116" t="str">
        <f t="shared" si="13"/>
        <v>lăm ngàn</v>
      </c>
      <c r="AV46" s="116" t="str">
        <f t="shared" si="14"/>
        <v>sáu trăm</v>
      </c>
      <c r="AW46" s="116" t="str">
        <f t="shared" si="15"/>
        <v/>
      </c>
      <c r="AX46" s="116" t="str">
        <f t="shared" si="16"/>
        <v xml:space="preserve"> đồng./.</v>
      </c>
      <c r="AY46" s="4" t="str">
        <f t="shared" si="17"/>
        <v>năm trăm bốn mươi lăm ngàn sáu trăm đồng./.</v>
      </c>
    </row>
    <row r="47" spans="1:51" s="4" customFormat="1" ht="27" customHeight="1" outlineLevel="1">
      <c r="A47" s="5">
        <v>14</v>
      </c>
      <c r="B47" s="6" t="s">
        <v>45</v>
      </c>
      <c r="C47" s="62" t="s">
        <v>471</v>
      </c>
      <c r="D47" s="62" t="s">
        <v>472</v>
      </c>
      <c r="E47" s="62" t="s">
        <v>379</v>
      </c>
      <c r="F47" s="3">
        <v>40000000</v>
      </c>
      <c r="G47" s="3">
        <v>40118651.100000001</v>
      </c>
      <c r="H47" s="36">
        <v>1.0029662775000001</v>
      </c>
      <c r="I47" s="7">
        <v>36471501</v>
      </c>
      <c r="J47" s="61">
        <v>0</v>
      </c>
      <c r="K47" s="7">
        <v>40000000</v>
      </c>
      <c r="L47" s="3">
        <v>40118651.100000001</v>
      </c>
      <c r="M47" s="36">
        <v>1.0029662775000001</v>
      </c>
      <c r="N47" s="8">
        <v>0.02</v>
      </c>
      <c r="O47" s="7">
        <v>729430.02</v>
      </c>
      <c r="P47" s="3">
        <v>0</v>
      </c>
      <c r="Q47" s="3">
        <v>0</v>
      </c>
      <c r="R47" s="36">
        <v>0</v>
      </c>
      <c r="S47" s="7">
        <v>0</v>
      </c>
      <c r="T47" s="8">
        <v>0</v>
      </c>
      <c r="U47" s="7">
        <v>0</v>
      </c>
      <c r="V47" s="10">
        <v>729430.02</v>
      </c>
      <c r="W47" s="18">
        <v>729430.02</v>
      </c>
      <c r="X47" s="18">
        <f t="shared" si="1"/>
        <v>729430</v>
      </c>
      <c r="Y47" s="18" t="str">
        <f t="shared" si="2"/>
        <v>Bảy Trăm Hai Mươi Chín Ngàn Bốn Trăm Ba Mươi Đồng./.</v>
      </c>
      <c r="Z47" s="114">
        <f t="shared" si="3"/>
        <v>1000000729430</v>
      </c>
      <c r="AA47" s="115">
        <f t="shared" si="19"/>
        <v>0</v>
      </c>
      <c r="AB47" s="115">
        <f t="shared" si="19"/>
        <v>0</v>
      </c>
      <c r="AC47" s="115">
        <f t="shared" si="18"/>
        <v>0</v>
      </c>
      <c r="AD47" s="115">
        <f t="shared" si="18"/>
        <v>0</v>
      </c>
      <c r="AE47" s="115">
        <f t="shared" si="18"/>
        <v>0</v>
      </c>
      <c r="AF47" s="115">
        <f t="shared" si="18"/>
        <v>0</v>
      </c>
      <c r="AG47" s="115">
        <f t="shared" si="18"/>
        <v>7</v>
      </c>
      <c r="AH47" s="115">
        <f t="shared" si="18"/>
        <v>2</v>
      </c>
      <c r="AI47" s="115">
        <f t="shared" si="18"/>
        <v>9</v>
      </c>
      <c r="AJ47" s="115">
        <f t="shared" si="18"/>
        <v>4</v>
      </c>
      <c r="AK47" s="115">
        <f t="shared" si="18"/>
        <v>3</v>
      </c>
      <c r="AL47" s="115">
        <f t="shared" si="18"/>
        <v>0</v>
      </c>
      <c r="AM47" s="116" t="str">
        <f t="shared" si="5"/>
        <v/>
      </c>
      <c r="AN47" s="116" t="str">
        <f t="shared" si="6"/>
        <v/>
      </c>
      <c r="AO47" s="116" t="str">
        <f t="shared" si="7"/>
        <v/>
      </c>
      <c r="AP47" s="116" t="str">
        <f t="shared" si="8"/>
        <v/>
      </c>
      <c r="AQ47" s="116" t="str">
        <f t="shared" si="9"/>
        <v/>
      </c>
      <c r="AR47" s="116" t="str">
        <f t="shared" si="10"/>
        <v/>
      </c>
      <c r="AS47" s="116" t="str">
        <f t="shared" si="11"/>
        <v>bảy trăm</v>
      </c>
      <c r="AT47" s="116" t="str">
        <f t="shared" si="12"/>
        <v>hai mươi</v>
      </c>
      <c r="AU47" s="116" t="str">
        <f t="shared" si="13"/>
        <v>chín ngàn</v>
      </c>
      <c r="AV47" s="116" t="str">
        <f t="shared" si="14"/>
        <v>bốn trăm</v>
      </c>
      <c r="AW47" s="116" t="str">
        <f t="shared" si="15"/>
        <v>ba mươi</v>
      </c>
      <c r="AX47" s="116" t="str">
        <f t="shared" si="16"/>
        <v xml:space="preserve"> đồng./.</v>
      </c>
      <c r="AY47" s="4" t="str">
        <f t="shared" si="17"/>
        <v>bảy trăm hai mươi chín ngàn bốn trăm ba mươi đồng./.</v>
      </c>
    </row>
    <row r="48" spans="1:51" s="4" customFormat="1" ht="27" customHeight="1" outlineLevel="1">
      <c r="A48" s="5">
        <v>15</v>
      </c>
      <c r="B48" s="6" t="s">
        <v>45</v>
      </c>
      <c r="C48" s="62" t="s">
        <v>671</v>
      </c>
      <c r="D48" s="62" t="s">
        <v>683</v>
      </c>
      <c r="E48" s="62" t="s">
        <v>379</v>
      </c>
      <c r="F48" s="3">
        <v>30000000</v>
      </c>
      <c r="G48" s="3">
        <v>30201626.399999999</v>
      </c>
      <c r="H48" s="36">
        <v>1.00672088</v>
      </c>
      <c r="I48" s="7">
        <v>27456024</v>
      </c>
      <c r="J48" s="61">
        <v>0</v>
      </c>
      <c r="K48" s="7">
        <v>30000000</v>
      </c>
      <c r="L48" s="3">
        <v>30201626.399999999</v>
      </c>
      <c r="M48" s="36">
        <v>1.00672088</v>
      </c>
      <c r="N48" s="8">
        <v>0.02</v>
      </c>
      <c r="O48" s="7">
        <v>549120.48</v>
      </c>
      <c r="P48" s="3">
        <v>0</v>
      </c>
      <c r="Q48" s="3">
        <v>0</v>
      </c>
      <c r="R48" s="36">
        <v>0</v>
      </c>
      <c r="S48" s="7">
        <v>0</v>
      </c>
      <c r="T48" s="8">
        <v>0</v>
      </c>
      <c r="U48" s="7">
        <v>0</v>
      </c>
      <c r="V48" s="10">
        <v>549120.48</v>
      </c>
      <c r="W48" s="18">
        <v>549120.48</v>
      </c>
      <c r="X48" s="18">
        <f t="shared" si="1"/>
        <v>549120</v>
      </c>
      <c r="Y48" s="18" t="str">
        <f t="shared" si="2"/>
        <v>Năm Trăm Bốn Mươi Chín Ngàn Một Trăm Hai Mươi Đồng./.</v>
      </c>
      <c r="Z48" s="114">
        <f t="shared" si="3"/>
        <v>1000000549120</v>
      </c>
      <c r="AA48" s="115">
        <f t="shared" si="19"/>
        <v>0</v>
      </c>
      <c r="AB48" s="115">
        <f t="shared" si="19"/>
        <v>0</v>
      </c>
      <c r="AC48" s="115">
        <f t="shared" si="18"/>
        <v>0</v>
      </c>
      <c r="AD48" s="115">
        <f t="shared" si="18"/>
        <v>0</v>
      </c>
      <c r="AE48" s="115">
        <f t="shared" si="18"/>
        <v>0</v>
      </c>
      <c r="AF48" s="115">
        <f t="shared" si="18"/>
        <v>0</v>
      </c>
      <c r="AG48" s="115">
        <f t="shared" si="18"/>
        <v>5</v>
      </c>
      <c r="AH48" s="115">
        <f t="shared" si="18"/>
        <v>4</v>
      </c>
      <c r="AI48" s="115">
        <f t="shared" si="18"/>
        <v>9</v>
      </c>
      <c r="AJ48" s="115">
        <f t="shared" si="18"/>
        <v>1</v>
      </c>
      <c r="AK48" s="115">
        <f t="shared" si="18"/>
        <v>2</v>
      </c>
      <c r="AL48" s="115">
        <f t="shared" si="18"/>
        <v>0</v>
      </c>
      <c r="AM48" s="116" t="str">
        <f t="shared" si="5"/>
        <v/>
      </c>
      <c r="AN48" s="116" t="str">
        <f t="shared" si="6"/>
        <v/>
      </c>
      <c r="AO48" s="116" t="str">
        <f t="shared" si="7"/>
        <v/>
      </c>
      <c r="AP48" s="116" t="str">
        <f t="shared" si="8"/>
        <v/>
      </c>
      <c r="AQ48" s="116" t="str">
        <f t="shared" si="9"/>
        <v/>
      </c>
      <c r="AR48" s="116" t="str">
        <f t="shared" si="10"/>
        <v/>
      </c>
      <c r="AS48" s="116" t="str">
        <f t="shared" si="11"/>
        <v>năm trăm</v>
      </c>
      <c r="AT48" s="116" t="str">
        <f t="shared" si="12"/>
        <v>bốn mươi</v>
      </c>
      <c r="AU48" s="116" t="str">
        <f t="shared" si="13"/>
        <v>chín ngàn</v>
      </c>
      <c r="AV48" s="116" t="str">
        <f t="shared" si="14"/>
        <v>một trăm</v>
      </c>
      <c r="AW48" s="116" t="str">
        <f t="shared" si="15"/>
        <v>hai mươi</v>
      </c>
      <c r="AX48" s="116" t="str">
        <f t="shared" si="16"/>
        <v xml:space="preserve"> đồng./.</v>
      </c>
      <c r="AY48" s="4" t="str">
        <f t="shared" si="17"/>
        <v>năm trăm bốn mươi chín ngàn một trăm hai mươi đồng./.</v>
      </c>
    </row>
    <row r="49" spans="1:51" s="4" customFormat="1" ht="27" customHeight="1" outlineLevel="1">
      <c r="A49" s="5">
        <v>16</v>
      </c>
      <c r="B49" s="6" t="s">
        <v>45</v>
      </c>
      <c r="C49" s="62" t="s">
        <v>606</v>
      </c>
      <c r="D49" s="62" t="s">
        <v>648</v>
      </c>
      <c r="E49" s="62" t="s">
        <v>379</v>
      </c>
      <c r="F49" s="3">
        <v>30000000</v>
      </c>
      <c r="G49" s="3">
        <v>30078737.699999999</v>
      </c>
      <c r="H49" s="36">
        <v>1.0026245899999999</v>
      </c>
      <c r="I49" s="7">
        <v>27344307</v>
      </c>
      <c r="J49" s="61">
        <v>0</v>
      </c>
      <c r="K49" s="7">
        <v>30000000</v>
      </c>
      <c r="L49" s="3">
        <v>30078737.699999999</v>
      </c>
      <c r="M49" s="36">
        <v>1.0026245899999999</v>
      </c>
      <c r="N49" s="8">
        <v>0.02</v>
      </c>
      <c r="O49" s="7">
        <v>546886.14</v>
      </c>
      <c r="P49" s="3">
        <v>0</v>
      </c>
      <c r="Q49" s="3">
        <v>0</v>
      </c>
      <c r="R49" s="36">
        <v>0</v>
      </c>
      <c r="S49" s="7">
        <v>0</v>
      </c>
      <c r="T49" s="8">
        <v>0</v>
      </c>
      <c r="U49" s="7">
        <v>0</v>
      </c>
      <c r="V49" s="10">
        <v>546886.14</v>
      </c>
      <c r="W49" s="18">
        <v>546886.14</v>
      </c>
      <c r="X49" s="18">
        <f t="shared" si="1"/>
        <v>546886</v>
      </c>
      <c r="Y49" s="18" t="str">
        <f t="shared" si="2"/>
        <v>Năm Trăm Bốn Mươi Sáu Ngàn Tám Trăm Tám Mươi Sáu Đồng./.</v>
      </c>
      <c r="Z49" s="114">
        <f t="shared" si="3"/>
        <v>1000000546886</v>
      </c>
      <c r="AA49" s="115">
        <f t="shared" si="19"/>
        <v>0</v>
      </c>
      <c r="AB49" s="115">
        <f t="shared" si="19"/>
        <v>0</v>
      </c>
      <c r="AC49" s="115">
        <f t="shared" si="18"/>
        <v>0</v>
      </c>
      <c r="AD49" s="115">
        <f t="shared" si="18"/>
        <v>0</v>
      </c>
      <c r="AE49" s="115">
        <f t="shared" si="18"/>
        <v>0</v>
      </c>
      <c r="AF49" s="115">
        <f t="shared" si="18"/>
        <v>0</v>
      </c>
      <c r="AG49" s="115">
        <f t="shared" si="18"/>
        <v>5</v>
      </c>
      <c r="AH49" s="115">
        <f t="shared" si="18"/>
        <v>4</v>
      </c>
      <c r="AI49" s="115">
        <f t="shared" si="18"/>
        <v>6</v>
      </c>
      <c r="AJ49" s="115">
        <f t="shared" si="18"/>
        <v>8</v>
      </c>
      <c r="AK49" s="115">
        <f t="shared" si="18"/>
        <v>8</v>
      </c>
      <c r="AL49" s="115">
        <f t="shared" si="18"/>
        <v>6</v>
      </c>
      <c r="AM49" s="116" t="str">
        <f t="shared" si="5"/>
        <v/>
      </c>
      <c r="AN49" s="116" t="str">
        <f t="shared" si="6"/>
        <v/>
      </c>
      <c r="AO49" s="116" t="str">
        <f t="shared" si="7"/>
        <v/>
      </c>
      <c r="AP49" s="116" t="str">
        <f t="shared" si="8"/>
        <v/>
      </c>
      <c r="AQ49" s="116" t="str">
        <f t="shared" si="9"/>
        <v/>
      </c>
      <c r="AR49" s="116" t="str">
        <f t="shared" si="10"/>
        <v/>
      </c>
      <c r="AS49" s="116" t="str">
        <f t="shared" si="11"/>
        <v>năm trăm</v>
      </c>
      <c r="AT49" s="116" t="str">
        <f t="shared" si="12"/>
        <v>bốn mươi</v>
      </c>
      <c r="AU49" s="116" t="str">
        <f t="shared" si="13"/>
        <v>sáu ngàn</v>
      </c>
      <c r="AV49" s="116" t="str">
        <f t="shared" si="14"/>
        <v>tám trăm</v>
      </c>
      <c r="AW49" s="116" t="str">
        <f t="shared" si="15"/>
        <v>tám mươi</v>
      </c>
      <c r="AX49" s="116" t="str">
        <f t="shared" si="16"/>
        <v>sáu đồng./.</v>
      </c>
      <c r="AY49" s="4" t="str">
        <f t="shared" si="17"/>
        <v>năm trăm bốn mươi sáu ngàn tám trăm tám mươi sáu đồng./.</v>
      </c>
    </row>
    <row r="50" spans="1:51" s="4" customFormat="1" ht="27" customHeight="1" outlineLevel="1">
      <c r="A50" s="5">
        <v>17</v>
      </c>
      <c r="B50" s="6" t="s">
        <v>45</v>
      </c>
      <c r="C50" s="62" t="s">
        <v>669</v>
      </c>
      <c r="D50" s="62" t="s">
        <v>670</v>
      </c>
      <c r="E50" s="62" t="s">
        <v>379</v>
      </c>
      <c r="F50" s="3">
        <v>30000000</v>
      </c>
      <c r="G50" s="3">
        <v>30183023.200000003</v>
      </c>
      <c r="H50" s="36">
        <v>1.0061007733333334</v>
      </c>
      <c r="I50" s="7">
        <v>27439112</v>
      </c>
      <c r="J50" s="61">
        <v>0</v>
      </c>
      <c r="K50" s="7">
        <v>30000000</v>
      </c>
      <c r="L50" s="3">
        <v>0</v>
      </c>
      <c r="M50" s="36">
        <v>0</v>
      </c>
      <c r="N50" s="8">
        <v>0.02</v>
      </c>
      <c r="O50" s="7">
        <v>548782.24</v>
      </c>
      <c r="P50" s="3">
        <v>0</v>
      </c>
      <c r="Q50" s="3">
        <v>0</v>
      </c>
      <c r="R50" s="36">
        <v>0</v>
      </c>
      <c r="S50" s="7">
        <v>0</v>
      </c>
      <c r="T50" s="8">
        <v>0</v>
      </c>
      <c r="U50" s="7">
        <v>0</v>
      </c>
      <c r="V50" s="10">
        <v>548782.24</v>
      </c>
      <c r="W50" s="18">
        <v>548782.24</v>
      </c>
      <c r="X50" s="18">
        <f t="shared" si="1"/>
        <v>548782</v>
      </c>
      <c r="Y50" s="18" t="str">
        <f t="shared" si="2"/>
        <v>Năm Trăm Bốn Mươi Tám Ngàn Bảy Trăm Tám Mươi Hai Đồng./.</v>
      </c>
      <c r="Z50" s="114">
        <f t="shared" si="3"/>
        <v>1000000548782</v>
      </c>
      <c r="AA50" s="115">
        <f t="shared" si="19"/>
        <v>0</v>
      </c>
      <c r="AB50" s="115">
        <f t="shared" si="19"/>
        <v>0</v>
      </c>
      <c r="AC50" s="115">
        <f t="shared" si="18"/>
        <v>0</v>
      </c>
      <c r="AD50" s="115">
        <f t="shared" si="18"/>
        <v>0</v>
      </c>
      <c r="AE50" s="115">
        <f t="shared" si="18"/>
        <v>0</v>
      </c>
      <c r="AF50" s="115">
        <f t="shared" si="18"/>
        <v>0</v>
      </c>
      <c r="AG50" s="115">
        <f t="shared" si="18"/>
        <v>5</v>
      </c>
      <c r="AH50" s="115">
        <f t="shared" si="18"/>
        <v>4</v>
      </c>
      <c r="AI50" s="115">
        <f t="shared" si="18"/>
        <v>8</v>
      </c>
      <c r="AJ50" s="115">
        <f t="shared" si="18"/>
        <v>7</v>
      </c>
      <c r="AK50" s="115">
        <f t="shared" si="18"/>
        <v>8</v>
      </c>
      <c r="AL50" s="115">
        <f t="shared" si="18"/>
        <v>2</v>
      </c>
      <c r="AM50" s="116" t="str">
        <f t="shared" si="5"/>
        <v/>
      </c>
      <c r="AN50" s="116" t="str">
        <f t="shared" si="6"/>
        <v/>
      </c>
      <c r="AO50" s="116" t="str">
        <f t="shared" si="7"/>
        <v/>
      </c>
      <c r="AP50" s="116" t="str">
        <f t="shared" si="8"/>
        <v/>
      </c>
      <c r="AQ50" s="116" t="str">
        <f t="shared" si="9"/>
        <v/>
      </c>
      <c r="AR50" s="116" t="str">
        <f t="shared" si="10"/>
        <v/>
      </c>
      <c r="AS50" s="116" t="str">
        <f t="shared" si="11"/>
        <v>năm trăm</v>
      </c>
      <c r="AT50" s="116" t="str">
        <f t="shared" si="12"/>
        <v>bốn mươi</v>
      </c>
      <c r="AU50" s="116" t="str">
        <f t="shared" si="13"/>
        <v>tám ngàn</v>
      </c>
      <c r="AV50" s="116" t="str">
        <f t="shared" si="14"/>
        <v>bảy trăm</v>
      </c>
      <c r="AW50" s="116" t="str">
        <f t="shared" si="15"/>
        <v>tám mươi</v>
      </c>
      <c r="AX50" s="116" t="str">
        <f t="shared" si="16"/>
        <v>hai đồng./.</v>
      </c>
      <c r="AY50" s="4" t="str">
        <f t="shared" si="17"/>
        <v>năm trăm bốn mươi tám ngàn bảy trăm tám mươi hai đồng./.</v>
      </c>
    </row>
    <row r="51" spans="1:51" s="4" customFormat="1" ht="27" customHeight="1" outlineLevel="1">
      <c r="A51" s="5">
        <v>18</v>
      </c>
      <c r="B51" s="6" t="s">
        <v>45</v>
      </c>
      <c r="C51" s="62" t="s">
        <v>691</v>
      </c>
      <c r="D51" s="62" t="s">
        <v>699</v>
      </c>
      <c r="E51" s="62" t="s">
        <v>379</v>
      </c>
      <c r="F51" s="3">
        <v>15000000</v>
      </c>
      <c r="G51" s="3">
        <v>20128219.100000001</v>
      </c>
      <c r="H51" s="36">
        <v>1.3418812733333334</v>
      </c>
      <c r="I51" s="7">
        <v>18298381</v>
      </c>
      <c r="J51" s="61">
        <v>0</v>
      </c>
      <c r="K51" s="7">
        <v>15000000</v>
      </c>
      <c r="L51" s="3">
        <v>20128219.100000001</v>
      </c>
      <c r="M51" s="36">
        <v>1.3418812733333334</v>
      </c>
      <c r="N51" s="8">
        <v>0.02</v>
      </c>
      <c r="O51" s="7">
        <v>365967.62</v>
      </c>
      <c r="P51" s="3">
        <v>0</v>
      </c>
      <c r="Q51" s="3">
        <v>0</v>
      </c>
      <c r="R51" s="36">
        <v>0</v>
      </c>
      <c r="S51" s="7">
        <v>0</v>
      </c>
      <c r="T51" s="8">
        <v>0</v>
      </c>
      <c r="U51" s="7">
        <v>0</v>
      </c>
      <c r="V51" s="10">
        <v>365967.62</v>
      </c>
      <c r="W51" s="18">
        <v>365967.62</v>
      </c>
      <c r="X51" s="18">
        <f t="shared" si="1"/>
        <v>365968</v>
      </c>
      <c r="Y51" s="18" t="str">
        <f t="shared" si="2"/>
        <v>Ba Trăm Sáu Mươi Lăm Ngàn Chín Trăm Sáu Mươi Tám Đồng./.</v>
      </c>
      <c r="Z51" s="114">
        <f t="shared" si="3"/>
        <v>1000000365968</v>
      </c>
      <c r="AA51" s="115">
        <f t="shared" si="19"/>
        <v>0</v>
      </c>
      <c r="AB51" s="115">
        <f t="shared" si="19"/>
        <v>0</v>
      </c>
      <c r="AC51" s="115">
        <f t="shared" si="18"/>
        <v>0</v>
      </c>
      <c r="AD51" s="115">
        <f t="shared" si="18"/>
        <v>0</v>
      </c>
      <c r="AE51" s="115">
        <f t="shared" si="18"/>
        <v>0</v>
      </c>
      <c r="AF51" s="115">
        <f t="shared" si="18"/>
        <v>0</v>
      </c>
      <c r="AG51" s="115">
        <f t="shared" si="18"/>
        <v>3</v>
      </c>
      <c r="AH51" s="115">
        <f t="shared" si="18"/>
        <v>6</v>
      </c>
      <c r="AI51" s="115">
        <f t="shared" si="18"/>
        <v>5</v>
      </c>
      <c r="AJ51" s="115">
        <f t="shared" si="18"/>
        <v>9</v>
      </c>
      <c r="AK51" s="115">
        <f t="shared" si="18"/>
        <v>6</v>
      </c>
      <c r="AL51" s="115">
        <f t="shared" si="18"/>
        <v>8</v>
      </c>
      <c r="AM51" s="116" t="str">
        <f t="shared" si="5"/>
        <v/>
      </c>
      <c r="AN51" s="116" t="str">
        <f t="shared" si="6"/>
        <v/>
      </c>
      <c r="AO51" s="116" t="str">
        <f t="shared" si="7"/>
        <v/>
      </c>
      <c r="AP51" s="116" t="str">
        <f t="shared" si="8"/>
        <v/>
      </c>
      <c r="AQ51" s="116" t="str">
        <f t="shared" si="9"/>
        <v/>
      </c>
      <c r="AR51" s="116" t="str">
        <f t="shared" si="10"/>
        <v/>
      </c>
      <c r="AS51" s="116" t="str">
        <f t="shared" si="11"/>
        <v>ba trăm</v>
      </c>
      <c r="AT51" s="116" t="str">
        <f t="shared" si="12"/>
        <v>sáu mươi</v>
      </c>
      <c r="AU51" s="116" t="str">
        <f t="shared" si="13"/>
        <v>lăm ngàn</v>
      </c>
      <c r="AV51" s="116" t="str">
        <f t="shared" si="14"/>
        <v>chín trăm</v>
      </c>
      <c r="AW51" s="116" t="str">
        <f t="shared" si="15"/>
        <v>sáu mươi</v>
      </c>
      <c r="AX51" s="116" t="str">
        <f t="shared" si="16"/>
        <v>tám đồng./.</v>
      </c>
      <c r="AY51" s="4" t="str">
        <f t="shared" si="17"/>
        <v>ba trăm sáu mươi lăm ngàn chín trăm sáu mươi tám đồng./.</v>
      </c>
    </row>
    <row r="52" spans="1:51" s="4" customFormat="1" ht="27" customHeight="1" outlineLevel="1">
      <c r="A52" s="11"/>
      <c r="B52" s="14" t="s">
        <v>46</v>
      </c>
      <c r="C52" s="14"/>
      <c r="D52" s="14"/>
      <c r="E52" s="14"/>
      <c r="F52" s="15">
        <v>7107428000</v>
      </c>
      <c r="G52" s="15">
        <v>7522505712.6000004</v>
      </c>
      <c r="H52" s="16">
        <v>1.0584005511698467</v>
      </c>
      <c r="I52" s="15">
        <v>6838641554</v>
      </c>
      <c r="J52" s="51"/>
      <c r="K52" s="15">
        <v>7107428000</v>
      </c>
      <c r="L52" s="15">
        <v>5781807874.6999998</v>
      </c>
      <c r="M52" s="16">
        <v>0.81348806835609166</v>
      </c>
      <c r="N52" s="17"/>
      <c r="O52" s="15">
        <v>136772831.07999998</v>
      </c>
      <c r="P52" s="15">
        <v>503424000</v>
      </c>
      <c r="Q52" s="15">
        <v>103344971</v>
      </c>
      <c r="R52" s="16">
        <v>0.2052841560990338</v>
      </c>
      <c r="S52" s="15">
        <v>93949973.636363626</v>
      </c>
      <c r="T52" s="15"/>
      <c r="U52" s="15">
        <v>0</v>
      </c>
      <c r="V52" s="15">
        <v>136772831.07999998</v>
      </c>
      <c r="W52" s="15">
        <v>136772831.07999998</v>
      </c>
      <c r="X52" s="18">
        <f t="shared" si="1"/>
        <v>136772831</v>
      </c>
      <c r="Y52" s="18" t="str">
        <f t="shared" si="2"/>
        <v>Một Trăm Ba Mươi Sáu Triệu Bảy Trăm Bảy Mươi Hai Ngàn Tám Trăm Ba Mươi Mốt Đồng./.</v>
      </c>
      <c r="Z52" s="114">
        <f t="shared" si="3"/>
        <v>1000136772831</v>
      </c>
      <c r="AA52" s="115">
        <f t="shared" si="19"/>
        <v>0</v>
      </c>
      <c r="AB52" s="115">
        <f t="shared" si="19"/>
        <v>0</v>
      </c>
      <c r="AC52" s="115">
        <f t="shared" si="18"/>
        <v>0</v>
      </c>
      <c r="AD52" s="115">
        <f t="shared" si="18"/>
        <v>1</v>
      </c>
      <c r="AE52" s="115">
        <f t="shared" si="18"/>
        <v>3</v>
      </c>
      <c r="AF52" s="115">
        <f t="shared" si="18"/>
        <v>6</v>
      </c>
      <c r="AG52" s="115">
        <f t="shared" si="18"/>
        <v>7</v>
      </c>
      <c r="AH52" s="115">
        <f t="shared" si="18"/>
        <v>7</v>
      </c>
      <c r="AI52" s="115">
        <f t="shared" si="18"/>
        <v>2</v>
      </c>
      <c r="AJ52" s="115">
        <f t="shared" si="18"/>
        <v>8</v>
      </c>
      <c r="AK52" s="115">
        <f t="shared" si="18"/>
        <v>3</v>
      </c>
      <c r="AL52" s="115">
        <f t="shared" si="18"/>
        <v>1</v>
      </c>
      <c r="AM52" s="116" t="str">
        <f t="shared" si="5"/>
        <v/>
      </c>
      <c r="AN52" s="116" t="str">
        <f t="shared" si="6"/>
        <v/>
      </c>
      <c r="AO52" s="116" t="str">
        <f t="shared" si="7"/>
        <v/>
      </c>
      <c r="AP52" s="116" t="str">
        <f t="shared" si="8"/>
        <v>một trăm</v>
      </c>
      <c r="AQ52" s="116" t="str">
        <f t="shared" si="9"/>
        <v>ba mươi</v>
      </c>
      <c r="AR52" s="116" t="str">
        <f t="shared" si="10"/>
        <v>sáu  triệu</v>
      </c>
      <c r="AS52" s="116" t="str">
        <f t="shared" si="11"/>
        <v>bảy trăm</v>
      </c>
      <c r="AT52" s="116" t="str">
        <f t="shared" si="12"/>
        <v>bảy mươi</v>
      </c>
      <c r="AU52" s="116" t="str">
        <f t="shared" si="13"/>
        <v>hai ngàn</v>
      </c>
      <c r="AV52" s="116" t="str">
        <f t="shared" si="14"/>
        <v>tám trăm</v>
      </c>
      <c r="AW52" s="116" t="str">
        <f t="shared" si="15"/>
        <v>ba mươi</v>
      </c>
      <c r="AX52" s="116" t="str">
        <f t="shared" si="16"/>
        <v>mốt đồng./.</v>
      </c>
      <c r="AY52" s="4" t="str">
        <f t="shared" si="17"/>
        <v>một trăm ba mươi sáu triệu bảy trăm bảy mươi hai ngàn tám trăm ba mươi mốt đồng./.</v>
      </c>
    </row>
    <row r="53" spans="1:51" s="4" customFormat="1" ht="27" customHeight="1">
      <c r="A53" s="5">
        <v>1</v>
      </c>
      <c r="B53" s="6" t="s">
        <v>83</v>
      </c>
      <c r="C53" s="6" t="s">
        <v>234</v>
      </c>
      <c r="D53" s="6" t="s">
        <v>198</v>
      </c>
      <c r="E53" s="6" t="s">
        <v>1</v>
      </c>
      <c r="F53" s="3">
        <v>1366520580.3177502</v>
      </c>
      <c r="G53" s="3">
        <v>1450736627</v>
      </c>
      <c r="H53" s="36">
        <v>1.0616280851494146</v>
      </c>
      <c r="I53" s="7">
        <v>1318851479</v>
      </c>
      <c r="J53" s="61" t="s">
        <v>204</v>
      </c>
      <c r="K53" s="7">
        <v>1366520580.3177502</v>
      </c>
      <c r="L53" s="3">
        <v>853965627</v>
      </c>
      <c r="M53" s="36">
        <v>0.62491969700261052</v>
      </c>
      <c r="N53" s="8">
        <v>0.02</v>
      </c>
      <c r="O53" s="7">
        <v>26377029.580000002</v>
      </c>
      <c r="P53" s="3">
        <v>95760000</v>
      </c>
      <c r="Q53" s="3">
        <v>11673616</v>
      </c>
      <c r="R53" s="36">
        <v>0.12190492898913952</v>
      </c>
      <c r="S53" s="7">
        <v>10612378.181818182</v>
      </c>
      <c r="T53" s="8">
        <v>0</v>
      </c>
      <c r="U53" s="7">
        <v>0</v>
      </c>
      <c r="V53" s="10">
        <v>26377029.580000002</v>
      </c>
      <c r="W53" s="18">
        <v>26377029.580000002</v>
      </c>
      <c r="X53" s="18">
        <f t="shared" si="1"/>
        <v>26377030</v>
      </c>
      <c r="Y53" s="18" t="str">
        <f t="shared" si="2"/>
        <v>Hai Mươi Sáu Triệu Ba Trăm Bảy Mươi Bảy Ngàn Không Trăm Ba Mươi Đồng./.</v>
      </c>
      <c r="Z53" s="114">
        <f t="shared" si="3"/>
        <v>1000026377030</v>
      </c>
      <c r="AA53" s="115">
        <f t="shared" si="19"/>
        <v>0</v>
      </c>
      <c r="AB53" s="115">
        <f t="shared" si="19"/>
        <v>0</v>
      </c>
      <c r="AC53" s="115">
        <f t="shared" si="18"/>
        <v>0</v>
      </c>
      <c r="AD53" s="115">
        <f t="shared" si="18"/>
        <v>0</v>
      </c>
      <c r="AE53" s="115">
        <f t="shared" si="18"/>
        <v>2</v>
      </c>
      <c r="AF53" s="115">
        <f t="shared" si="18"/>
        <v>6</v>
      </c>
      <c r="AG53" s="115">
        <f t="shared" si="18"/>
        <v>3</v>
      </c>
      <c r="AH53" s="115">
        <f t="shared" si="18"/>
        <v>7</v>
      </c>
      <c r="AI53" s="115">
        <f t="shared" si="18"/>
        <v>7</v>
      </c>
      <c r="AJ53" s="115">
        <f t="shared" si="18"/>
        <v>0</v>
      </c>
      <c r="AK53" s="115">
        <f t="shared" si="18"/>
        <v>3</v>
      </c>
      <c r="AL53" s="115">
        <f t="shared" si="18"/>
        <v>0</v>
      </c>
      <c r="AM53" s="116" t="str">
        <f t="shared" si="5"/>
        <v/>
      </c>
      <c r="AN53" s="116" t="str">
        <f t="shared" si="6"/>
        <v/>
      </c>
      <c r="AO53" s="116" t="str">
        <f t="shared" si="7"/>
        <v/>
      </c>
      <c r="AP53" s="116" t="str">
        <f t="shared" si="8"/>
        <v/>
      </c>
      <c r="AQ53" s="116" t="str">
        <f t="shared" si="9"/>
        <v>hai mươi</v>
      </c>
      <c r="AR53" s="116" t="str">
        <f t="shared" si="10"/>
        <v>sáu  triệu</v>
      </c>
      <c r="AS53" s="116" t="str">
        <f t="shared" si="11"/>
        <v>ba trăm</v>
      </c>
      <c r="AT53" s="116" t="str">
        <f t="shared" si="12"/>
        <v>bảy mươi</v>
      </c>
      <c r="AU53" s="116" t="str">
        <f t="shared" si="13"/>
        <v>bảy ngàn</v>
      </c>
      <c r="AV53" s="116" t="str">
        <f t="shared" si="14"/>
        <v>không trăm</v>
      </c>
      <c r="AW53" s="116" t="str">
        <f t="shared" si="15"/>
        <v>ba mươi</v>
      </c>
      <c r="AX53" s="116" t="str">
        <f t="shared" si="16"/>
        <v xml:space="preserve"> đồng./.</v>
      </c>
      <c r="AY53" s="4" t="str">
        <f t="shared" si="17"/>
        <v>hai mươi sáu triệu ba trăm bảy mươi bảy ngàn không trăm ba mươi đồng./.</v>
      </c>
    </row>
    <row r="54" spans="1:51" s="4" customFormat="1" ht="27" customHeight="1" outlineLevel="1">
      <c r="A54" s="5">
        <v>2</v>
      </c>
      <c r="B54" s="6" t="s">
        <v>83</v>
      </c>
      <c r="C54" s="6" t="s">
        <v>611</v>
      </c>
      <c r="D54" s="6" t="s">
        <v>166</v>
      </c>
      <c r="E54" s="6" t="s">
        <v>1</v>
      </c>
      <c r="F54" s="3">
        <v>883483970.15141404</v>
      </c>
      <c r="G54" s="3">
        <v>951117139.4000001</v>
      </c>
      <c r="H54" s="36">
        <v>1.0765527972590097</v>
      </c>
      <c r="I54" s="7">
        <v>864651944</v>
      </c>
      <c r="J54" s="61" t="s">
        <v>204</v>
      </c>
      <c r="K54" s="7">
        <v>883483970.15141404</v>
      </c>
      <c r="L54" s="3">
        <v>339492141.40000004</v>
      </c>
      <c r="M54" s="36">
        <v>0.38426519650584817</v>
      </c>
      <c r="N54" s="8">
        <v>0.02</v>
      </c>
      <c r="O54" s="7">
        <v>17293038.879999999</v>
      </c>
      <c r="P54" s="3">
        <v>71136000</v>
      </c>
      <c r="Q54" s="3">
        <v>5092010</v>
      </c>
      <c r="R54" s="36">
        <v>7.1581337156995051E-2</v>
      </c>
      <c r="S54" s="7">
        <v>4629100</v>
      </c>
      <c r="T54" s="8">
        <v>0</v>
      </c>
      <c r="U54" s="7">
        <v>0</v>
      </c>
      <c r="V54" s="10">
        <v>17293038.879999999</v>
      </c>
      <c r="W54" s="18">
        <v>17293038.879999999</v>
      </c>
      <c r="X54" s="18">
        <f t="shared" si="1"/>
        <v>17293039</v>
      </c>
      <c r="Y54" s="18" t="str">
        <f t="shared" si="2"/>
        <v>Mười Bảy Triệu Hai Trăm Chín Mươi Ba Ngàn Không Trăm Ba Mươi Chín Đồng./.</v>
      </c>
      <c r="Z54" s="114">
        <f t="shared" si="3"/>
        <v>1000017293039</v>
      </c>
      <c r="AA54" s="115">
        <f t="shared" si="19"/>
        <v>0</v>
      </c>
      <c r="AB54" s="115">
        <f t="shared" si="19"/>
        <v>0</v>
      </c>
      <c r="AC54" s="115">
        <f t="shared" si="18"/>
        <v>0</v>
      </c>
      <c r="AD54" s="115">
        <f t="shared" si="18"/>
        <v>0</v>
      </c>
      <c r="AE54" s="115">
        <f t="shared" si="18"/>
        <v>1</v>
      </c>
      <c r="AF54" s="115">
        <f t="shared" si="18"/>
        <v>7</v>
      </c>
      <c r="AG54" s="115">
        <f t="shared" si="18"/>
        <v>2</v>
      </c>
      <c r="AH54" s="115">
        <f t="shared" si="18"/>
        <v>9</v>
      </c>
      <c r="AI54" s="115">
        <f t="shared" si="18"/>
        <v>3</v>
      </c>
      <c r="AJ54" s="115">
        <f t="shared" si="18"/>
        <v>0</v>
      </c>
      <c r="AK54" s="115">
        <f t="shared" si="18"/>
        <v>3</v>
      </c>
      <c r="AL54" s="115">
        <f t="shared" si="18"/>
        <v>9</v>
      </c>
      <c r="AM54" s="116" t="str">
        <f t="shared" si="5"/>
        <v/>
      </c>
      <c r="AN54" s="116" t="str">
        <f t="shared" si="6"/>
        <v/>
      </c>
      <c r="AO54" s="116" t="str">
        <f t="shared" si="7"/>
        <v/>
      </c>
      <c r="AP54" s="116" t="str">
        <f t="shared" si="8"/>
        <v/>
      </c>
      <c r="AQ54" s="116" t="str">
        <f t="shared" si="9"/>
        <v>mười</v>
      </c>
      <c r="AR54" s="116" t="str">
        <f t="shared" si="10"/>
        <v>bảy  triệu</v>
      </c>
      <c r="AS54" s="116" t="str">
        <f t="shared" si="11"/>
        <v>hai trăm</v>
      </c>
      <c r="AT54" s="116" t="str">
        <f t="shared" si="12"/>
        <v>chín mươi</v>
      </c>
      <c r="AU54" s="116" t="str">
        <f t="shared" si="13"/>
        <v>ba ngàn</v>
      </c>
      <c r="AV54" s="116" t="str">
        <f t="shared" si="14"/>
        <v>không trăm</v>
      </c>
      <c r="AW54" s="116" t="str">
        <f t="shared" si="15"/>
        <v>ba mươi</v>
      </c>
      <c r="AX54" s="116" t="str">
        <f t="shared" si="16"/>
        <v>chín đồng./.</v>
      </c>
      <c r="AY54" s="4" t="str">
        <f t="shared" si="17"/>
        <v>mười bảy triệu hai trăm chín mươi ba ngàn không trăm ba mươi chín đồng./.</v>
      </c>
    </row>
    <row r="55" spans="1:51" s="4" customFormat="1" ht="27" customHeight="1" outlineLevel="1">
      <c r="A55" s="5">
        <v>3</v>
      </c>
      <c r="B55" s="6" t="s">
        <v>83</v>
      </c>
      <c r="C55" s="6" t="s">
        <v>233</v>
      </c>
      <c r="D55" s="6" t="s">
        <v>80</v>
      </c>
      <c r="E55" s="6" t="s">
        <v>1</v>
      </c>
      <c r="F55" s="3">
        <v>522230156.92179704</v>
      </c>
      <c r="G55" s="3">
        <v>556622672.19999993</v>
      </c>
      <c r="H55" s="36">
        <v>1.0658570073412155</v>
      </c>
      <c r="I55" s="7">
        <v>506020611</v>
      </c>
      <c r="J55" s="61">
        <v>0</v>
      </c>
      <c r="K55" s="7">
        <v>522230156.92179704</v>
      </c>
      <c r="L55" s="3">
        <v>556622672.19999993</v>
      </c>
      <c r="M55" s="36">
        <v>1.0658570073412155</v>
      </c>
      <c r="N55" s="8">
        <v>0.02</v>
      </c>
      <c r="O55" s="7">
        <v>10120412.220000001</v>
      </c>
      <c r="P55" s="3">
        <v>35568000</v>
      </c>
      <c r="Q55" s="3">
        <v>9256812</v>
      </c>
      <c r="R55" s="36">
        <v>0.26025674763832657</v>
      </c>
      <c r="S55" s="7">
        <v>8415283.6363636348</v>
      </c>
      <c r="T55" s="8">
        <v>0</v>
      </c>
      <c r="U55" s="7">
        <v>0</v>
      </c>
      <c r="V55" s="10">
        <v>10120412.220000001</v>
      </c>
      <c r="W55" s="18">
        <v>10120412.220000001</v>
      </c>
      <c r="X55" s="18">
        <f t="shared" si="1"/>
        <v>10120412</v>
      </c>
      <c r="Y55" s="18" t="str">
        <f t="shared" si="2"/>
        <v>Mười Triệu Một Trăm Hai Mươi Ngàn Bốn Trăm Mười Hai Đồng./.</v>
      </c>
      <c r="Z55" s="114">
        <f t="shared" si="3"/>
        <v>1000010120412</v>
      </c>
      <c r="AA55" s="115">
        <f t="shared" si="19"/>
        <v>0</v>
      </c>
      <c r="AB55" s="115">
        <f t="shared" si="19"/>
        <v>0</v>
      </c>
      <c r="AC55" s="115">
        <f t="shared" si="18"/>
        <v>0</v>
      </c>
      <c r="AD55" s="115">
        <f t="shared" si="18"/>
        <v>0</v>
      </c>
      <c r="AE55" s="115">
        <f t="shared" si="18"/>
        <v>1</v>
      </c>
      <c r="AF55" s="115">
        <f t="shared" si="18"/>
        <v>0</v>
      </c>
      <c r="AG55" s="115">
        <f t="shared" si="18"/>
        <v>1</v>
      </c>
      <c r="AH55" s="115">
        <f t="shared" si="18"/>
        <v>2</v>
      </c>
      <c r="AI55" s="115">
        <f t="shared" si="18"/>
        <v>0</v>
      </c>
      <c r="AJ55" s="115">
        <f t="shared" si="18"/>
        <v>4</v>
      </c>
      <c r="AK55" s="115">
        <f t="shared" si="18"/>
        <v>1</v>
      </c>
      <c r="AL55" s="115">
        <f t="shared" si="18"/>
        <v>2</v>
      </c>
      <c r="AM55" s="116" t="str">
        <f t="shared" si="5"/>
        <v/>
      </c>
      <c r="AN55" s="116" t="str">
        <f t="shared" si="6"/>
        <v/>
      </c>
      <c r="AO55" s="116" t="str">
        <f t="shared" si="7"/>
        <v/>
      </c>
      <c r="AP55" s="116" t="str">
        <f t="shared" si="8"/>
        <v/>
      </c>
      <c r="AQ55" s="116" t="str">
        <f t="shared" si="9"/>
        <v>mười</v>
      </c>
      <c r="AR55" s="116" t="str">
        <f t="shared" si="10"/>
        <v xml:space="preserve">  triệu</v>
      </c>
      <c r="AS55" s="116" t="str">
        <f t="shared" si="11"/>
        <v>một trăm</v>
      </c>
      <c r="AT55" s="116" t="str">
        <f t="shared" si="12"/>
        <v>hai mươi</v>
      </c>
      <c r="AU55" s="116" t="str">
        <f t="shared" si="13"/>
        <v xml:space="preserve"> ngàn</v>
      </c>
      <c r="AV55" s="116" t="str">
        <f t="shared" si="14"/>
        <v>bốn trăm</v>
      </c>
      <c r="AW55" s="116" t="str">
        <f t="shared" si="15"/>
        <v>mười</v>
      </c>
      <c r="AX55" s="116" t="str">
        <f t="shared" si="16"/>
        <v>hai đồng./.</v>
      </c>
      <c r="AY55" s="4" t="str">
        <f t="shared" si="17"/>
        <v>mười triệu một trăm hai mươi ngàn bốn trăm mười hai đồng./.</v>
      </c>
    </row>
    <row r="56" spans="1:51" s="4" customFormat="1" ht="27" customHeight="1" outlineLevel="1">
      <c r="A56" s="5">
        <v>4</v>
      </c>
      <c r="B56" s="6" t="s">
        <v>83</v>
      </c>
      <c r="C56" s="6" t="s">
        <v>238</v>
      </c>
      <c r="D56" s="6" t="s">
        <v>79</v>
      </c>
      <c r="E56" s="6" t="s">
        <v>1</v>
      </c>
      <c r="F56" s="3">
        <v>500469356.92179698</v>
      </c>
      <c r="G56" s="3">
        <v>537887259.29999995</v>
      </c>
      <c r="H56" s="36">
        <v>1.0747656212327299</v>
      </c>
      <c r="I56" s="7">
        <v>488988418</v>
      </c>
      <c r="J56" s="61">
        <v>0</v>
      </c>
      <c r="K56" s="7">
        <v>500469356.92179698</v>
      </c>
      <c r="L56" s="3">
        <v>521167257.30000001</v>
      </c>
      <c r="M56" s="36">
        <v>1.0413569783882637</v>
      </c>
      <c r="N56" s="8">
        <v>0.02</v>
      </c>
      <c r="O56" s="7">
        <v>9779768.3599999994</v>
      </c>
      <c r="P56" s="3">
        <v>35568000</v>
      </c>
      <c r="Q56" s="3">
        <v>2888006</v>
      </c>
      <c r="R56" s="36">
        <v>8.119674988753936E-2</v>
      </c>
      <c r="S56" s="7">
        <v>2625460</v>
      </c>
      <c r="T56" s="8">
        <v>0</v>
      </c>
      <c r="U56" s="7">
        <v>0</v>
      </c>
      <c r="V56" s="10">
        <v>9779768.3599999994</v>
      </c>
      <c r="W56" s="18">
        <v>9779768.3599999994</v>
      </c>
      <c r="X56" s="18">
        <f t="shared" si="1"/>
        <v>9779768</v>
      </c>
      <c r="Y56" s="18" t="str">
        <f t="shared" si="2"/>
        <v>Chín Triệu Bảy Trăm Bảy Mươi Chín Ngàn Bảy Trăm Sáu Mươi Tám Đồng./.</v>
      </c>
      <c r="Z56" s="114">
        <f t="shared" si="3"/>
        <v>1000009779768</v>
      </c>
      <c r="AA56" s="115">
        <f t="shared" si="19"/>
        <v>0</v>
      </c>
      <c r="AB56" s="115">
        <f t="shared" si="19"/>
        <v>0</v>
      </c>
      <c r="AC56" s="115">
        <f t="shared" si="18"/>
        <v>0</v>
      </c>
      <c r="AD56" s="115">
        <f t="shared" si="18"/>
        <v>0</v>
      </c>
      <c r="AE56" s="115">
        <f t="shared" si="18"/>
        <v>0</v>
      </c>
      <c r="AF56" s="115">
        <f t="shared" si="18"/>
        <v>9</v>
      </c>
      <c r="AG56" s="115">
        <f t="shared" si="18"/>
        <v>7</v>
      </c>
      <c r="AH56" s="115">
        <f t="shared" si="18"/>
        <v>7</v>
      </c>
      <c r="AI56" s="115">
        <f t="shared" si="18"/>
        <v>9</v>
      </c>
      <c r="AJ56" s="115">
        <f t="shared" si="18"/>
        <v>7</v>
      </c>
      <c r="AK56" s="115">
        <f t="shared" si="18"/>
        <v>6</v>
      </c>
      <c r="AL56" s="115">
        <f t="shared" si="18"/>
        <v>8</v>
      </c>
      <c r="AM56" s="116" t="str">
        <f t="shared" si="5"/>
        <v/>
      </c>
      <c r="AN56" s="116" t="str">
        <f t="shared" si="6"/>
        <v/>
      </c>
      <c r="AO56" s="116" t="str">
        <f t="shared" si="7"/>
        <v/>
      </c>
      <c r="AP56" s="116" t="str">
        <f t="shared" si="8"/>
        <v/>
      </c>
      <c r="AQ56" s="116" t="str">
        <f t="shared" si="9"/>
        <v/>
      </c>
      <c r="AR56" s="116" t="str">
        <f t="shared" si="10"/>
        <v>chín  triệu</v>
      </c>
      <c r="AS56" s="116" t="str">
        <f t="shared" si="11"/>
        <v>bảy trăm</v>
      </c>
      <c r="AT56" s="116" t="str">
        <f t="shared" si="12"/>
        <v>bảy mươi</v>
      </c>
      <c r="AU56" s="116" t="str">
        <f t="shared" si="13"/>
        <v>chín ngàn</v>
      </c>
      <c r="AV56" s="116" t="str">
        <f t="shared" si="14"/>
        <v>bảy trăm</v>
      </c>
      <c r="AW56" s="116" t="str">
        <f t="shared" si="15"/>
        <v>sáu mươi</v>
      </c>
      <c r="AX56" s="116" t="str">
        <f t="shared" si="16"/>
        <v>tám đồng./.</v>
      </c>
      <c r="AY56" s="4" t="str">
        <f t="shared" si="17"/>
        <v>chín triệu bảy trăm bảy mươi chín ngàn bảy trăm sáu mươi tám đồng./.</v>
      </c>
    </row>
    <row r="57" spans="1:51" s="4" customFormat="1" ht="27" customHeight="1" outlineLevel="1">
      <c r="A57" s="5">
        <v>5</v>
      </c>
      <c r="B57" s="6" t="s">
        <v>83</v>
      </c>
      <c r="C57" s="6" t="s">
        <v>236</v>
      </c>
      <c r="D57" s="6" t="s">
        <v>113</v>
      </c>
      <c r="E57" s="6" t="s">
        <v>1</v>
      </c>
      <c r="F57" s="3">
        <v>1014202099.4842</v>
      </c>
      <c r="G57" s="3">
        <v>1099150217.8999999</v>
      </c>
      <c r="H57" s="36">
        <v>1.0837585708597945</v>
      </c>
      <c r="I57" s="7">
        <v>999227470</v>
      </c>
      <c r="J57" s="61" t="s">
        <v>204</v>
      </c>
      <c r="K57" s="7">
        <v>1014202099.4842</v>
      </c>
      <c r="L57" s="3">
        <v>645369503.89999986</v>
      </c>
      <c r="M57" s="36">
        <v>0.63633224998076821</v>
      </c>
      <c r="N57" s="8">
        <v>0.02</v>
      </c>
      <c r="O57" s="7">
        <v>19984549.400000002</v>
      </c>
      <c r="P57" s="3">
        <v>90288000</v>
      </c>
      <c r="Q57" s="3">
        <v>5730408</v>
      </c>
      <c r="R57" s="36">
        <v>6.3468102073365229E-2</v>
      </c>
      <c r="S57" s="7">
        <v>5209461.8181818174</v>
      </c>
      <c r="T57" s="8">
        <v>0</v>
      </c>
      <c r="U57" s="7">
        <v>0</v>
      </c>
      <c r="V57" s="10">
        <v>19984549.400000002</v>
      </c>
      <c r="W57" s="18">
        <v>19984549.400000002</v>
      </c>
      <c r="X57" s="18">
        <f t="shared" si="1"/>
        <v>19984549</v>
      </c>
      <c r="Y57" s="18" t="str">
        <f t="shared" si="2"/>
        <v>Mười Chín Triệu Chín Trăm Tám Mươi Bốn Ngàn Năm Trăm Bốn Mươi Chín Đồng./.</v>
      </c>
      <c r="Z57" s="114">
        <f t="shared" si="3"/>
        <v>1000019984549</v>
      </c>
      <c r="AA57" s="115">
        <f t="shared" si="19"/>
        <v>0</v>
      </c>
      <c r="AB57" s="115">
        <f t="shared" si="19"/>
        <v>0</v>
      </c>
      <c r="AC57" s="115">
        <f t="shared" si="18"/>
        <v>0</v>
      </c>
      <c r="AD57" s="115">
        <f t="shared" si="18"/>
        <v>0</v>
      </c>
      <c r="AE57" s="115">
        <f t="shared" si="18"/>
        <v>1</v>
      </c>
      <c r="AF57" s="115">
        <f t="shared" si="18"/>
        <v>9</v>
      </c>
      <c r="AG57" s="115">
        <f t="shared" si="18"/>
        <v>9</v>
      </c>
      <c r="AH57" s="115">
        <f t="shared" si="18"/>
        <v>8</v>
      </c>
      <c r="AI57" s="115">
        <f t="shared" si="18"/>
        <v>4</v>
      </c>
      <c r="AJ57" s="115">
        <f t="shared" si="18"/>
        <v>5</v>
      </c>
      <c r="AK57" s="115">
        <f t="shared" si="18"/>
        <v>4</v>
      </c>
      <c r="AL57" s="115">
        <f t="shared" si="18"/>
        <v>9</v>
      </c>
      <c r="AM57" s="116" t="str">
        <f t="shared" si="5"/>
        <v/>
      </c>
      <c r="AN57" s="116" t="str">
        <f t="shared" si="6"/>
        <v/>
      </c>
      <c r="AO57" s="116" t="str">
        <f t="shared" si="7"/>
        <v/>
      </c>
      <c r="AP57" s="116" t="str">
        <f t="shared" si="8"/>
        <v/>
      </c>
      <c r="AQ57" s="116" t="str">
        <f t="shared" si="9"/>
        <v>mười</v>
      </c>
      <c r="AR57" s="116" t="str">
        <f t="shared" si="10"/>
        <v>chín  triệu</v>
      </c>
      <c r="AS57" s="116" t="str">
        <f t="shared" si="11"/>
        <v>chín trăm</v>
      </c>
      <c r="AT57" s="116" t="str">
        <f t="shared" si="12"/>
        <v>tám mươi</v>
      </c>
      <c r="AU57" s="116" t="str">
        <f t="shared" si="13"/>
        <v>bốn ngàn</v>
      </c>
      <c r="AV57" s="116" t="str">
        <f t="shared" si="14"/>
        <v>năm trăm</v>
      </c>
      <c r="AW57" s="116" t="str">
        <f t="shared" si="15"/>
        <v>bốn mươi</v>
      </c>
      <c r="AX57" s="116" t="str">
        <f t="shared" si="16"/>
        <v>chín đồng./.</v>
      </c>
      <c r="AY57" s="4" t="str">
        <f t="shared" si="17"/>
        <v>mười chín triệu chín trăm tám mươi bốn ngàn năm trăm bốn mươi chín đồng./.</v>
      </c>
    </row>
    <row r="58" spans="1:51" s="4" customFormat="1" ht="27" customHeight="1" outlineLevel="1">
      <c r="A58" s="5">
        <v>6</v>
      </c>
      <c r="B58" s="6" t="s">
        <v>83</v>
      </c>
      <c r="C58" s="6" t="s">
        <v>239</v>
      </c>
      <c r="D58" s="6" t="s">
        <v>63</v>
      </c>
      <c r="E58" s="6" t="s">
        <v>1</v>
      </c>
      <c r="F58" s="3">
        <v>1000589194.15141</v>
      </c>
      <c r="G58" s="3">
        <v>1092152775.5999999</v>
      </c>
      <c r="H58" s="36">
        <v>1.0915096644894753</v>
      </c>
      <c r="I58" s="7">
        <v>992866159</v>
      </c>
      <c r="J58" s="61" t="s">
        <v>204</v>
      </c>
      <c r="K58" s="7">
        <v>1000589194.15141</v>
      </c>
      <c r="L58" s="3">
        <v>971141796.5999999</v>
      </c>
      <c r="M58" s="36">
        <v>0.97056994246636441</v>
      </c>
      <c r="N58" s="8">
        <v>0.02</v>
      </c>
      <c r="O58" s="7">
        <v>19857323.18</v>
      </c>
      <c r="P58" s="3">
        <v>71136000</v>
      </c>
      <c r="Q58" s="3">
        <v>684002</v>
      </c>
      <c r="R58" s="36">
        <v>9.6154127305443093E-3</v>
      </c>
      <c r="S58" s="7">
        <v>621820</v>
      </c>
      <c r="T58" s="8">
        <v>0</v>
      </c>
      <c r="U58" s="7">
        <v>0</v>
      </c>
      <c r="V58" s="10">
        <v>19857323.18</v>
      </c>
      <c r="W58" s="18">
        <v>19857323.18</v>
      </c>
      <c r="X58" s="18">
        <f t="shared" si="1"/>
        <v>19857323</v>
      </c>
      <c r="Y58" s="18" t="str">
        <f t="shared" si="2"/>
        <v>Mười Chín Triệu Tám Trăm Năm Mươi Bảy Ngàn Ba Trăm Hai Mươi Ba Đồng./.</v>
      </c>
      <c r="Z58" s="114">
        <f t="shared" si="3"/>
        <v>1000019857323</v>
      </c>
      <c r="AA58" s="115">
        <f t="shared" si="19"/>
        <v>0</v>
      </c>
      <c r="AB58" s="115">
        <f t="shared" si="19"/>
        <v>0</v>
      </c>
      <c r="AC58" s="115">
        <f t="shared" si="18"/>
        <v>0</v>
      </c>
      <c r="AD58" s="115">
        <f t="shared" si="18"/>
        <v>0</v>
      </c>
      <c r="AE58" s="115">
        <f t="shared" si="18"/>
        <v>1</v>
      </c>
      <c r="AF58" s="115">
        <f t="shared" si="18"/>
        <v>9</v>
      </c>
      <c r="AG58" s="115">
        <f t="shared" si="18"/>
        <v>8</v>
      </c>
      <c r="AH58" s="115">
        <f t="shared" si="18"/>
        <v>5</v>
      </c>
      <c r="AI58" s="115">
        <f t="shared" si="18"/>
        <v>7</v>
      </c>
      <c r="AJ58" s="115">
        <f t="shared" si="18"/>
        <v>3</v>
      </c>
      <c r="AK58" s="115">
        <f t="shared" si="18"/>
        <v>2</v>
      </c>
      <c r="AL58" s="115">
        <f t="shared" si="18"/>
        <v>3</v>
      </c>
      <c r="AM58" s="116" t="str">
        <f t="shared" si="5"/>
        <v/>
      </c>
      <c r="AN58" s="116" t="str">
        <f t="shared" si="6"/>
        <v/>
      </c>
      <c r="AO58" s="116" t="str">
        <f t="shared" si="7"/>
        <v/>
      </c>
      <c r="AP58" s="116" t="str">
        <f t="shared" si="8"/>
        <v/>
      </c>
      <c r="AQ58" s="116" t="str">
        <f t="shared" si="9"/>
        <v>mười</v>
      </c>
      <c r="AR58" s="116" t="str">
        <f t="shared" si="10"/>
        <v>chín  triệu</v>
      </c>
      <c r="AS58" s="116" t="str">
        <f t="shared" si="11"/>
        <v>tám trăm</v>
      </c>
      <c r="AT58" s="116" t="str">
        <f t="shared" si="12"/>
        <v>năm mươi</v>
      </c>
      <c r="AU58" s="116" t="str">
        <f t="shared" si="13"/>
        <v>bảy ngàn</v>
      </c>
      <c r="AV58" s="116" t="str">
        <f t="shared" si="14"/>
        <v>ba trăm</v>
      </c>
      <c r="AW58" s="116" t="str">
        <f t="shared" si="15"/>
        <v>hai mươi</v>
      </c>
      <c r="AX58" s="116" t="str">
        <f t="shared" si="16"/>
        <v>ba đồng./.</v>
      </c>
      <c r="AY58" s="4" t="str">
        <f t="shared" si="17"/>
        <v>mười chín triệu tám trăm năm mươi bảy ngàn ba trăm hai mươi ba đồng./.</v>
      </c>
    </row>
    <row r="59" spans="1:51" s="4" customFormat="1" ht="27" customHeight="1" outlineLevel="1">
      <c r="A59" s="5">
        <v>7</v>
      </c>
      <c r="B59" s="6" t="s">
        <v>83</v>
      </c>
      <c r="C59" s="6" t="s">
        <v>235</v>
      </c>
      <c r="D59" s="6" t="s">
        <v>206</v>
      </c>
      <c r="E59" s="6" t="s">
        <v>1</v>
      </c>
      <c r="F59" s="3">
        <v>906207358.15141392</v>
      </c>
      <c r="G59" s="3">
        <v>1000445335.4</v>
      </c>
      <c r="H59" s="36">
        <v>1.1039916266414163</v>
      </c>
      <c r="I59" s="7">
        <v>909495759</v>
      </c>
      <c r="J59" s="61" t="s">
        <v>204</v>
      </c>
      <c r="K59" s="7">
        <v>906207358.15141392</v>
      </c>
      <c r="L59" s="3">
        <v>421173658.39999998</v>
      </c>
      <c r="M59" s="36">
        <v>0.46476521583223346</v>
      </c>
      <c r="N59" s="8">
        <v>0.02</v>
      </c>
      <c r="O59" s="7">
        <v>18189915.18</v>
      </c>
      <c r="P59" s="3">
        <v>71136000</v>
      </c>
      <c r="Q59" s="3">
        <v>0</v>
      </c>
      <c r="R59" s="36">
        <v>0</v>
      </c>
      <c r="S59" s="7">
        <v>0</v>
      </c>
      <c r="T59" s="8">
        <v>0</v>
      </c>
      <c r="U59" s="7">
        <v>0</v>
      </c>
      <c r="V59" s="10">
        <v>18189915.18</v>
      </c>
      <c r="W59" s="18">
        <v>18189915.18</v>
      </c>
      <c r="X59" s="18">
        <f t="shared" si="1"/>
        <v>18189915</v>
      </c>
      <c r="Y59" s="18" t="str">
        <f t="shared" si="2"/>
        <v>Mười Tám Triệu Một Trăm Tám Mươi Chín Ngàn Chín Trăm Mười Lăm Đồng./.</v>
      </c>
      <c r="Z59" s="114">
        <f t="shared" si="3"/>
        <v>1000018189915</v>
      </c>
      <c r="AA59" s="115">
        <f t="shared" si="19"/>
        <v>0</v>
      </c>
      <c r="AB59" s="115">
        <f t="shared" si="19"/>
        <v>0</v>
      </c>
      <c r="AC59" s="115">
        <f t="shared" si="18"/>
        <v>0</v>
      </c>
      <c r="AD59" s="115">
        <f t="shared" si="18"/>
        <v>0</v>
      </c>
      <c r="AE59" s="115">
        <f t="shared" si="18"/>
        <v>1</v>
      </c>
      <c r="AF59" s="115">
        <f t="shared" si="18"/>
        <v>8</v>
      </c>
      <c r="AG59" s="115">
        <f t="shared" si="18"/>
        <v>1</v>
      </c>
      <c r="AH59" s="115">
        <f t="shared" si="18"/>
        <v>8</v>
      </c>
      <c r="AI59" s="115">
        <f t="shared" si="18"/>
        <v>9</v>
      </c>
      <c r="AJ59" s="115">
        <f t="shared" si="18"/>
        <v>9</v>
      </c>
      <c r="AK59" s="115">
        <f t="shared" si="18"/>
        <v>1</v>
      </c>
      <c r="AL59" s="115">
        <f t="shared" si="18"/>
        <v>5</v>
      </c>
      <c r="AM59" s="116" t="str">
        <f t="shared" si="5"/>
        <v/>
      </c>
      <c r="AN59" s="116" t="str">
        <f t="shared" si="6"/>
        <v/>
      </c>
      <c r="AO59" s="116" t="str">
        <f t="shared" si="7"/>
        <v/>
      </c>
      <c r="AP59" s="116" t="str">
        <f t="shared" si="8"/>
        <v/>
      </c>
      <c r="AQ59" s="116" t="str">
        <f t="shared" si="9"/>
        <v>mười</v>
      </c>
      <c r="AR59" s="116" t="str">
        <f t="shared" si="10"/>
        <v>tám  triệu</v>
      </c>
      <c r="AS59" s="116" t="str">
        <f t="shared" si="11"/>
        <v>một trăm</v>
      </c>
      <c r="AT59" s="116" t="str">
        <f t="shared" si="12"/>
        <v>tám mươi</v>
      </c>
      <c r="AU59" s="116" t="str">
        <f t="shared" si="13"/>
        <v>chín ngàn</v>
      </c>
      <c r="AV59" s="116" t="str">
        <f t="shared" si="14"/>
        <v>chín trăm</v>
      </c>
      <c r="AW59" s="116" t="str">
        <f t="shared" si="15"/>
        <v>mười</v>
      </c>
      <c r="AX59" s="116" t="str">
        <f t="shared" si="16"/>
        <v>lăm đồng./.</v>
      </c>
      <c r="AY59" s="4" t="str">
        <f t="shared" si="17"/>
        <v>mười tám triệu một trăm tám mươi chín ngàn chín trăm mười lăm đồng./.</v>
      </c>
    </row>
    <row r="60" spans="1:51" s="4" customFormat="1" ht="27" customHeight="1" outlineLevel="1">
      <c r="A60" s="5">
        <v>8</v>
      </c>
      <c r="B60" s="6" t="s">
        <v>83</v>
      </c>
      <c r="C60" s="6" t="s">
        <v>232</v>
      </c>
      <c r="D60" s="6" t="s">
        <v>13</v>
      </c>
      <c r="E60" s="6" t="s">
        <v>1</v>
      </c>
      <c r="F60" s="3">
        <v>631992942.56239605</v>
      </c>
      <c r="G60" s="3">
        <v>694853840.80000007</v>
      </c>
      <c r="H60" s="36">
        <v>1.099464557282454</v>
      </c>
      <c r="I60" s="7">
        <v>631685310</v>
      </c>
      <c r="J60" s="61">
        <v>0</v>
      </c>
      <c r="K60" s="7">
        <v>631992942.56239605</v>
      </c>
      <c r="L60" s="3">
        <v>694853840.80000007</v>
      </c>
      <c r="M60" s="36">
        <v>1.099464557282454</v>
      </c>
      <c r="N60" s="8">
        <v>0.02</v>
      </c>
      <c r="O60" s="7">
        <v>12633706.200000001</v>
      </c>
      <c r="P60" s="3">
        <v>43776000</v>
      </c>
      <c r="Q60" s="3">
        <v>12084017</v>
      </c>
      <c r="R60" s="36">
        <v>0.27604205500730994</v>
      </c>
      <c r="S60" s="7">
        <v>10985470</v>
      </c>
      <c r="T60" s="8">
        <v>0</v>
      </c>
      <c r="U60" s="7">
        <v>0</v>
      </c>
      <c r="V60" s="10">
        <v>12633706.200000001</v>
      </c>
      <c r="W60" s="18">
        <v>12633706.200000001</v>
      </c>
      <c r="X60" s="18">
        <f t="shared" si="1"/>
        <v>12633706</v>
      </c>
      <c r="Y60" s="18" t="str">
        <f t="shared" si="2"/>
        <v>Mười Hai Triệu Sáu Trăm Ba Mươi Ba Ngàn Bảy Trăm Lẻ Sáu Đồng./.</v>
      </c>
      <c r="Z60" s="114">
        <f t="shared" si="3"/>
        <v>1000012633706</v>
      </c>
      <c r="AA60" s="115">
        <f t="shared" si="19"/>
        <v>0</v>
      </c>
      <c r="AB60" s="115">
        <f t="shared" si="19"/>
        <v>0</v>
      </c>
      <c r="AC60" s="115">
        <f t="shared" si="18"/>
        <v>0</v>
      </c>
      <c r="AD60" s="115">
        <f t="shared" si="18"/>
        <v>0</v>
      </c>
      <c r="AE60" s="115">
        <f t="shared" si="18"/>
        <v>1</v>
      </c>
      <c r="AF60" s="115">
        <f t="shared" si="18"/>
        <v>2</v>
      </c>
      <c r="AG60" s="115">
        <f t="shared" si="18"/>
        <v>6</v>
      </c>
      <c r="AH60" s="115">
        <f t="shared" si="18"/>
        <v>3</v>
      </c>
      <c r="AI60" s="115">
        <f t="shared" si="18"/>
        <v>3</v>
      </c>
      <c r="AJ60" s="115">
        <f t="shared" si="18"/>
        <v>7</v>
      </c>
      <c r="AK60" s="115">
        <f t="shared" si="18"/>
        <v>0</v>
      </c>
      <c r="AL60" s="115">
        <f t="shared" si="18"/>
        <v>6</v>
      </c>
      <c r="AM60" s="116" t="str">
        <f t="shared" si="5"/>
        <v/>
      </c>
      <c r="AN60" s="116" t="str">
        <f t="shared" si="6"/>
        <v/>
      </c>
      <c r="AO60" s="116" t="str">
        <f t="shared" si="7"/>
        <v/>
      </c>
      <c r="AP60" s="116" t="str">
        <f t="shared" si="8"/>
        <v/>
      </c>
      <c r="AQ60" s="116" t="str">
        <f t="shared" si="9"/>
        <v>mười</v>
      </c>
      <c r="AR60" s="116" t="str">
        <f t="shared" si="10"/>
        <v>hai  triệu</v>
      </c>
      <c r="AS60" s="116" t="str">
        <f t="shared" si="11"/>
        <v>sáu trăm</v>
      </c>
      <c r="AT60" s="116" t="str">
        <f t="shared" si="12"/>
        <v>ba mươi</v>
      </c>
      <c r="AU60" s="116" t="str">
        <f t="shared" si="13"/>
        <v>ba ngàn</v>
      </c>
      <c r="AV60" s="116" t="str">
        <f t="shared" si="14"/>
        <v>bảy trăm</v>
      </c>
      <c r="AW60" s="116" t="str">
        <f t="shared" si="15"/>
        <v>lẻ</v>
      </c>
      <c r="AX60" s="116" t="str">
        <f t="shared" si="16"/>
        <v>sáu đồng./.</v>
      </c>
      <c r="AY60" s="4" t="str">
        <f t="shared" si="17"/>
        <v>mười hai triệu sáu trăm ba mươi ba ngàn bảy trăm lẻ sáu đồng./.</v>
      </c>
    </row>
    <row r="61" spans="1:51" s="4" customFormat="1" ht="27" customHeight="1" outlineLevel="1">
      <c r="A61" s="5">
        <v>9</v>
      </c>
      <c r="B61" s="6" t="s">
        <v>83</v>
      </c>
      <c r="C61" s="6" t="s">
        <v>237</v>
      </c>
      <c r="D61" s="6" t="s">
        <v>192</v>
      </c>
      <c r="E61" s="6" t="s">
        <v>1</v>
      </c>
      <c r="F61" s="3">
        <v>481978381.22961795</v>
      </c>
      <c r="G61" s="3">
        <v>509525236.89999998</v>
      </c>
      <c r="H61" s="36">
        <v>1.0571537163142148</v>
      </c>
      <c r="I61" s="7">
        <v>463204761</v>
      </c>
      <c r="J61" s="61" t="s">
        <v>204</v>
      </c>
      <c r="K61" s="7">
        <v>481978381.22961795</v>
      </c>
      <c r="L61" s="3">
        <v>354644825.89999998</v>
      </c>
      <c r="M61" s="36">
        <v>0.73581064983710265</v>
      </c>
      <c r="N61" s="8">
        <v>0.02</v>
      </c>
      <c r="O61" s="7">
        <v>9264095.2200000007</v>
      </c>
      <c r="P61" s="3">
        <v>35568000</v>
      </c>
      <c r="Q61" s="3">
        <v>8633612</v>
      </c>
      <c r="R61" s="36">
        <v>0.24273538011695905</v>
      </c>
      <c r="S61" s="7">
        <v>7848738.1818181816</v>
      </c>
      <c r="T61" s="8">
        <v>0</v>
      </c>
      <c r="U61" s="7">
        <v>0</v>
      </c>
      <c r="V61" s="10">
        <v>9264095.2200000007</v>
      </c>
      <c r="W61" s="18">
        <v>9264095.2200000007</v>
      </c>
      <c r="X61" s="18">
        <f t="shared" si="1"/>
        <v>9264095</v>
      </c>
      <c r="Y61" s="18" t="str">
        <f t="shared" si="2"/>
        <v>Chín Triệu Hai Trăm Sáu Mươi Bốn Ngàn Không Trăm Chín Mươi Lăm Đồng./.</v>
      </c>
      <c r="Z61" s="114">
        <f t="shared" si="3"/>
        <v>1000009264095</v>
      </c>
      <c r="AA61" s="115">
        <f t="shared" si="19"/>
        <v>0</v>
      </c>
      <c r="AB61" s="115">
        <f t="shared" si="19"/>
        <v>0</v>
      </c>
      <c r="AC61" s="115">
        <f t="shared" si="18"/>
        <v>0</v>
      </c>
      <c r="AD61" s="115">
        <f t="shared" si="18"/>
        <v>0</v>
      </c>
      <c r="AE61" s="115">
        <f t="shared" si="18"/>
        <v>0</v>
      </c>
      <c r="AF61" s="115">
        <f t="shared" si="18"/>
        <v>9</v>
      </c>
      <c r="AG61" s="115">
        <f t="shared" si="18"/>
        <v>2</v>
      </c>
      <c r="AH61" s="115">
        <f t="shared" si="18"/>
        <v>6</v>
      </c>
      <c r="AI61" s="115">
        <f t="shared" si="18"/>
        <v>4</v>
      </c>
      <c r="AJ61" s="115">
        <f t="shared" si="18"/>
        <v>0</v>
      </c>
      <c r="AK61" s="115">
        <f t="shared" si="18"/>
        <v>9</v>
      </c>
      <c r="AL61" s="115">
        <f t="shared" si="18"/>
        <v>5</v>
      </c>
      <c r="AM61" s="116" t="str">
        <f t="shared" si="5"/>
        <v/>
      </c>
      <c r="AN61" s="116" t="str">
        <f t="shared" si="6"/>
        <v/>
      </c>
      <c r="AO61" s="116" t="str">
        <f t="shared" si="7"/>
        <v/>
      </c>
      <c r="AP61" s="116" t="str">
        <f t="shared" si="8"/>
        <v/>
      </c>
      <c r="AQ61" s="116" t="str">
        <f t="shared" si="9"/>
        <v/>
      </c>
      <c r="AR61" s="116" t="str">
        <f t="shared" si="10"/>
        <v>chín  triệu</v>
      </c>
      <c r="AS61" s="116" t="str">
        <f t="shared" si="11"/>
        <v>hai trăm</v>
      </c>
      <c r="AT61" s="116" t="str">
        <f t="shared" si="12"/>
        <v>sáu mươi</v>
      </c>
      <c r="AU61" s="116" t="str">
        <f t="shared" si="13"/>
        <v>bốn ngàn</v>
      </c>
      <c r="AV61" s="116" t="str">
        <f t="shared" si="14"/>
        <v>không trăm</v>
      </c>
      <c r="AW61" s="116" t="str">
        <f t="shared" si="15"/>
        <v>chín mươi</v>
      </c>
      <c r="AX61" s="116" t="str">
        <f t="shared" si="16"/>
        <v>lăm đồng./.</v>
      </c>
      <c r="AY61" s="4" t="str">
        <f t="shared" si="17"/>
        <v>chín triệu hai trăm sáu mươi bốn ngàn không trăm chín mươi lăm đồng./.</v>
      </c>
    </row>
    <row r="62" spans="1:51" s="4" customFormat="1" ht="27" customHeight="1" outlineLevel="1">
      <c r="A62" s="5">
        <v>10</v>
      </c>
      <c r="B62" s="6" t="s">
        <v>83</v>
      </c>
      <c r="C62" s="62" t="s">
        <v>424</v>
      </c>
      <c r="D62" s="62" t="s">
        <v>460</v>
      </c>
      <c r="E62" s="62" t="s">
        <v>379</v>
      </c>
      <c r="F62" s="3">
        <v>20000000</v>
      </c>
      <c r="G62" s="3">
        <v>20198975.5</v>
      </c>
      <c r="H62" s="36">
        <v>1.009948775</v>
      </c>
      <c r="I62" s="7">
        <v>18362705</v>
      </c>
      <c r="J62" s="61">
        <v>0</v>
      </c>
      <c r="K62" s="7">
        <v>20000000</v>
      </c>
      <c r="L62" s="3">
        <v>0</v>
      </c>
      <c r="M62" s="36">
        <v>0</v>
      </c>
      <c r="N62" s="8">
        <v>0.02</v>
      </c>
      <c r="O62" s="7">
        <v>367254.10000000003</v>
      </c>
      <c r="P62" s="3">
        <v>0</v>
      </c>
      <c r="Q62" s="3">
        <v>0</v>
      </c>
      <c r="R62" s="36">
        <v>0</v>
      </c>
      <c r="S62" s="7">
        <v>0</v>
      </c>
      <c r="T62" s="8">
        <v>0</v>
      </c>
      <c r="U62" s="7">
        <v>0</v>
      </c>
      <c r="V62" s="10">
        <v>367254.10000000003</v>
      </c>
      <c r="W62" s="18">
        <v>367254.10000000003</v>
      </c>
      <c r="X62" s="18">
        <f t="shared" si="1"/>
        <v>367254</v>
      </c>
      <c r="Y62" s="18" t="str">
        <f t="shared" si="2"/>
        <v>Ba Trăm Sáu Mươi Bảy Ngàn Hai Trăm Năm Mươi Bốn Đồng./.</v>
      </c>
      <c r="Z62" s="114">
        <f t="shared" si="3"/>
        <v>1000000367254</v>
      </c>
      <c r="AA62" s="115">
        <f t="shared" si="19"/>
        <v>0</v>
      </c>
      <c r="AB62" s="115">
        <f t="shared" si="19"/>
        <v>0</v>
      </c>
      <c r="AC62" s="115">
        <f t="shared" si="18"/>
        <v>0</v>
      </c>
      <c r="AD62" s="115">
        <f t="shared" si="18"/>
        <v>0</v>
      </c>
      <c r="AE62" s="115">
        <f t="shared" si="18"/>
        <v>0</v>
      </c>
      <c r="AF62" s="115">
        <f t="shared" si="18"/>
        <v>0</v>
      </c>
      <c r="AG62" s="115">
        <f t="shared" si="18"/>
        <v>3</v>
      </c>
      <c r="AH62" s="115">
        <f t="shared" si="18"/>
        <v>6</v>
      </c>
      <c r="AI62" s="115">
        <f t="shared" si="18"/>
        <v>7</v>
      </c>
      <c r="AJ62" s="115">
        <f t="shared" si="18"/>
        <v>2</v>
      </c>
      <c r="AK62" s="115">
        <f t="shared" si="18"/>
        <v>5</v>
      </c>
      <c r="AL62" s="115">
        <f t="shared" si="18"/>
        <v>4</v>
      </c>
      <c r="AM62" s="116" t="str">
        <f t="shared" si="5"/>
        <v/>
      </c>
      <c r="AN62" s="116" t="str">
        <f t="shared" si="6"/>
        <v/>
      </c>
      <c r="AO62" s="116" t="str">
        <f t="shared" si="7"/>
        <v/>
      </c>
      <c r="AP62" s="116" t="str">
        <f t="shared" si="8"/>
        <v/>
      </c>
      <c r="AQ62" s="116" t="str">
        <f t="shared" si="9"/>
        <v/>
      </c>
      <c r="AR62" s="116" t="str">
        <f t="shared" si="10"/>
        <v/>
      </c>
      <c r="AS62" s="116" t="str">
        <f t="shared" si="11"/>
        <v>ba trăm</v>
      </c>
      <c r="AT62" s="116" t="str">
        <f t="shared" si="12"/>
        <v>sáu mươi</v>
      </c>
      <c r="AU62" s="116" t="str">
        <f t="shared" si="13"/>
        <v>bảy ngàn</v>
      </c>
      <c r="AV62" s="116" t="str">
        <f t="shared" si="14"/>
        <v>hai trăm</v>
      </c>
      <c r="AW62" s="116" t="str">
        <f t="shared" si="15"/>
        <v>năm mươi</v>
      </c>
      <c r="AX62" s="116" t="str">
        <f t="shared" si="16"/>
        <v>bốn đồng./.</v>
      </c>
      <c r="AY62" s="4" t="str">
        <f t="shared" si="17"/>
        <v>ba trăm sáu mươi bảy ngàn hai trăm năm mươi bốn đồng./.</v>
      </c>
    </row>
    <row r="63" spans="1:51" s="4" customFormat="1" ht="27" customHeight="1" outlineLevel="1">
      <c r="A63" s="5">
        <v>11</v>
      </c>
      <c r="B63" s="6" t="s">
        <v>83</v>
      </c>
      <c r="C63" s="62" t="s">
        <v>423</v>
      </c>
      <c r="D63" s="62" t="s">
        <v>461</v>
      </c>
      <c r="E63" s="62" t="s">
        <v>379</v>
      </c>
      <c r="F63" s="3">
        <v>40000000</v>
      </c>
      <c r="G63" s="3">
        <v>40129818.299999997</v>
      </c>
      <c r="H63" s="36">
        <v>1.0032454574999998</v>
      </c>
      <c r="I63" s="7">
        <v>36481653</v>
      </c>
      <c r="J63" s="61">
        <v>0</v>
      </c>
      <c r="K63" s="7">
        <v>40000000</v>
      </c>
      <c r="L63" s="3">
        <v>40129818.299999997</v>
      </c>
      <c r="M63" s="36">
        <v>1.0032454574999998</v>
      </c>
      <c r="N63" s="8">
        <v>0.02</v>
      </c>
      <c r="O63" s="7">
        <v>729633.06</v>
      </c>
      <c r="P63" s="3">
        <v>0</v>
      </c>
      <c r="Q63" s="3">
        <v>0</v>
      </c>
      <c r="R63" s="36">
        <v>0</v>
      </c>
      <c r="S63" s="7">
        <v>0</v>
      </c>
      <c r="T63" s="8">
        <v>0</v>
      </c>
      <c r="U63" s="7">
        <v>0</v>
      </c>
      <c r="V63" s="10">
        <v>729633.06</v>
      </c>
      <c r="W63" s="18">
        <v>729633.06</v>
      </c>
      <c r="X63" s="18">
        <f t="shared" si="1"/>
        <v>729633</v>
      </c>
      <c r="Y63" s="18" t="str">
        <f t="shared" si="2"/>
        <v>Bảy Trăm Hai Mươi Chín Ngàn Sáu Trăm Ba Mươi Ba Đồng./.</v>
      </c>
      <c r="Z63" s="114">
        <f t="shared" si="3"/>
        <v>1000000729633</v>
      </c>
      <c r="AA63" s="115">
        <f t="shared" si="19"/>
        <v>0</v>
      </c>
      <c r="AB63" s="115">
        <f t="shared" si="19"/>
        <v>0</v>
      </c>
      <c r="AC63" s="115">
        <f t="shared" si="18"/>
        <v>0</v>
      </c>
      <c r="AD63" s="115">
        <f t="shared" si="18"/>
        <v>0</v>
      </c>
      <c r="AE63" s="115">
        <f t="shared" si="18"/>
        <v>0</v>
      </c>
      <c r="AF63" s="115">
        <f t="shared" si="18"/>
        <v>0</v>
      </c>
      <c r="AG63" s="115">
        <f t="shared" si="18"/>
        <v>7</v>
      </c>
      <c r="AH63" s="115">
        <f t="shared" si="18"/>
        <v>2</v>
      </c>
      <c r="AI63" s="115">
        <f t="shared" si="18"/>
        <v>9</v>
      </c>
      <c r="AJ63" s="115">
        <f t="shared" si="18"/>
        <v>6</v>
      </c>
      <c r="AK63" s="115">
        <f t="shared" si="18"/>
        <v>3</v>
      </c>
      <c r="AL63" s="115">
        <f t="shared" si="18"/>
        <v>3</v>
      </c>
      <c r="AM63" s="116" t="str">
        <f t="shared" si="5"/>
        <v/>
      </c>
      <c r="AN63" s="116" t="str">
        <f t="shared" si="6"/>
        <v/>
      </c>
      <c r="AO63" s="116" t="str">
        <f t="shared" si="7"/>
        <v/>
      </c>
      <c r="AP63" s="116" t="str">
        <f t="shared" si="8"/>
        <v/>
      </c>
      <c r="AQ63" s="116" t="str">
        <f t="shared" si="9"/>
        <v/>
      </c>
      <c r="AR63" s="116" t="str">
        <f t="shared" si="10"/>
        <v/>
      </c>
      <c r="AS63" s="116" t="str">
        <f t="shared" si="11"/>
        <v>bảy trăm</v>
      </c>
      <c r="AT63" s="116" t="str">
        <f t="shared" si="12"/>
        <v>hai mươi</v>
      </c>
      <c r="AU63" s="116" t="str">
        <f t="shared" si="13"/>
        <v>chín ngàn</v>
      </c>
      <c r="AV63" s="116" t="str">
        <f t="shared" si="14"/>
        <v>sáu trăm</v>
      </c>
      <c r="AW63" s="116" t="str">
        <f t="shared" si="15"/>
        <v>ba mươi</v>
      </c>
      <c r="AX63" s="116" t="str">
        <f t="shared" si="16"/>
        <v>ba đồng./.</v>
      </c>
      <c r="AY63" s="4" t="str">
        <f t="shared" si="17"/>
        <v>bảy trăm hai mươi chín ngàn sáu trăm ba mươi ba đồng./.</v>
      </c>
    </row>
    <row r="64" spans="1:51" s="4" customFormat="1" ht="27" customHeight="1" outlineLevel="1">
      <c r="A64" s="5">
        <v>12</v>
      </c>
      <c r="B64" s="6" t="s">
        <v>83</v>
      </c>
      <c r="C64" s="62" t="s">
        <v>559</v>
      </c>
      <c r="D64" s="62" t="s">
        <v>579</v>
      </c>
      <c r="E64" s="62" t="s">
        <v>379</v>
      </c>
      <c r="F64" s="3">
        <v>20000000</v>
      </c>
      <c r="G64" s="3">
        <v>20020229.900000002</v>
      </c>
      <c r="H64" s="36">
        <v>1.0010114950000002</v>
      </c>
      <c r="I64" s="7">
        <v>18200209</v>
      </c>
      <c r="J64" s="61">
        <v>0</v>
      </c>
      <c r="K64" s="7">
        <v>20000000</v>
      </c>
      <c r="L64" s="3">
        <v>20020229.900000002</v>
      </c>
      <c r="M64" s="36">
        <v>1.0010114950000002</v>
      </c>
      <c r="N64" s="8">
        <v>0.02</v>
      </c>
      <c r="O64" s="7">
        <v>364004.18</v>
      </c>
      <c r="P64" s="3">
        <v>0</v>
      </c>
      <c r="Q64" s="3">
        <v>0</v>
      </c>
      <c r="R64" s="36">
        <v>0</v>
      </c>
      <c r="S64" s="7">
        <v>0</v>
      </c>
      <c r="T64" s="8">
        <v>0</v>
      </c>
      <c r="U64" s="7">
        <v>0</v>
      </c>
      <c r="V64" s="10">
        <v>364004.18</v>
      </c>
      <c r="W64" s="18">
        <v>364004.18</v>
      </c>
      <c r="X64" s="18">
        <f t="shared" si="1"/>
        <v>364004</v>
      </c>
      <c r="Y64" s="18" t="str">
        <f t="shared" si="2"/>
        <v>Ba Trăm Sáu Mươi Bốn Ngàn Không Trăm Lẻ Bốn Đồng./.</v>
      </c>
      <c r="Z64" s="114">
        <f t="shared" si="3"/>
        <v>1000000364004</v>
      </c>
      <c r="AA64" s="115">
        <f t="shared" si="19"/>
        <v>0</v>
      </c>
      <c r="AB64" s="115">
        <f t="shared" si="19"/>
        <v>0</v>
      </c>
      <c r="AC64" s="115">
        <f t="shared" si="18"/>
        <v>0</v>
      </c>
      <c r="AD64" s="115">
        <f t="shared" si="18"/>
        <v>0</v>
      </c>
      <c r="AE64" s="115">
        <f t="shared" si="18"/>
        <v>0</v>
      </c>
      <c r="AF64" s="115">
        <f t="shared" si="18"/>
        <v>0</v>
      </c>
      <c r="AG64" s="115">
        <f t="shared" si="18"/>
        <v>3</v>
      </c>
      <c r="AH64" s="115">
        <f t="shared" si="18"/>
        <v>6</v>
      </c>
      <c r="AI64" s="115">
        <f t="shared" si="18"/>
        <v>4</v>
      </c>
      <c r="AJ64" s="115">
        <f t="shared" si="18"/>
        <v>0</v>
      </c>
      <c r="AK64" s="115">
        <f t="shared" si="18"/>
        <v>0</v>
      </c>
      <c r="AL64" s="115">
        <f t="shared" si="18"/>
        <v>4</v>
      </c>
      <c r="AM64" s="116" t="str">
        <f t="shared" si="5"/>
        <v/>
      </c>
      <c r="AN64" s="116" t="str">
        <f t="shared" si="6"/>
        <v/>
      </c>
      <c r="AO64" s="116" t="str">
        <f t="shared" si="7"/>
        <v/>
      </c>
      <c r="AP64" s="116" t="str">
        <f t="shared" si="8"/>
        <v/>
      </c>
      <c r="AQ64" s="116" t="str">
        <f t="shared" si="9"/>
        <v/>
      </c>
      <c r="AR64" s="116" t="str">
        <f t="shared" si="10"/>
        <v/>
      </c>
      <c r="AS64" s="116" t="str">
        <f t="shared" si="11"/>
        <v>ba trăm</v>
      </c>
      <c r="AT64" s="116" t="str">
        <f t="shared" si="12"/>
        <v>sáu mươi</v>
      </c>
      <c r="AU64" s="116" t="str">
        <f t="shared" si="13"/>
        <v>bốn ngàn</v>
      </c>
      <c r="AV64" s="116" t="str">
        <f t="shared" si="14"/>
        <v>không trăm</v>
      </c>
      <c r="AW64" s="116" t="str">
        <f t="shared" si="15"/>
        <v>lẻ</v>
      </c>
      <c r="AX64" s="116" t="str">
        <f t="shared" si="16"/>
        <v>bốn đồng./.</v>
      </c>
      <c r="AY64" s="4" t="str">
        <f t="shared" si="17"/>
        <v>ba trăm sáu mươi bốn ngàn không trăm lẻ bốn đồng./.</v>
      </c>
    </row>
    <row r="65" spans="1:51" s="4" customFormat="1" ht="27" customHeight="1">
      <c r="A65" s="5">
        <v>13</v>
      </c>
      <c r="B65" s="6" t="s">
        <v>83</v>
      </c>
      <c r="C65" s="62" t="s">
        <v>560</v>
      </c>
      <c r="D65" s="62" t="s">
        <v>580</v>
      </c>
      <c r="E65" s="62" t="s">
        <v>379</v>
      </c>
      <c r="F65" s="3">
        <v>20000000</v>
      </c>
      <c r="G65" s="3">
        <v>0</v>
      </c>
      <c r="H65" s="36">
        <v>0</v>
      </c>
      <c r="I65" s="7">
        <v>0</v>
      </c>
      <c r="J65" s="61">
        <v>0</v>
      </c>
      <c r="K65" s="7">
        <v>20000000</v>
      </c>
      <c r="L65" s="3">
        <v>0</v>
      </c>
      <c r="M65" s="36">
        <v>0</v>
      </c>
      <c r="N65" s="8">
        <v>0</v>
      </c>
      <c r="O65" s="7">
        <v>0</v>
      </c>
      <c r="P65" s="3">
        <v>0</v>
      </c>
      <c r="Q65" s="3">
        <v>0</v>
      </c>
      <c r="R65" s="36">
        <v>0</v>
      </c>
      <c r="S65" s="7">
        <v>0</v>
      </c>
      <c r="T65" s="8">
        <v>0</v>
      </c>
      <c r="U65" s="7">
        <v>0</v>
      </c>
      <c r="V65" s="10">
        <v>0</v>
      </c>
      <c r="W65" s="18">
        <v>0</v>
      </c>
      <c r="X65" s="18">
        <f t="shared" si="1"/>
        <v>0</v>
      </c>
      <c r="Y65" s="18" t="str">
        <f t="shared" si="2"/>
        <v>Không 5./.</v>
      </c>
      <c r="Z65" s="114">
        <f t="shared" si="3"/>
        <v>1000000000000</v>
      </c>
      <c r="AA65" s="115">
        <f t="shared" si="19"/>
        <v>0</v>
      </c>
      <c r="AB65" s="115">
        <f t="shared" si="19"/>
        <v>0</v>
      </c>
      <c r="AC65" s="115">
        <f t="shared" si="18"/>
        <v>0</v>
      </c>
      <c r="AD65" s="115">
        <f t="shared" si="18"/>
        <v>0</v>
      </c>
      <c r="AE65" s="115">
        <f t="shared" si="18"/>
        <v>0</v>
      </c>
      <c r="AF65" s="115">
        <f t="shared" si="18"/>
        <v>0</v>
      </c>
      <c r="AG65" s="115">
        <f t="shared" si="18"/>
        <v>0</v>
      </c>
      <c r="AH65" s="115">
        <f t="shared" si="18"/>
        <v>0</v>
      </c>
      <c r="AI65" s="115">
        <f t="shared" si="18"/>
        <v>0</v>
      </c>
      <c r="AJ65" s="115">
        <f t="shared" si="18"/>
        <v>0</v>
      </c>
      <c r="AK65" s="115">
        <f t="shared" si="18"/>
        <v>0</v>
      </c>
      <c r="AL65" s="115">
        <f t="shared" si="18"/>
        <v>0</v>
      </c>
      <c r="AM65" s="116" t="str">
        <f t="shared" si="5"/>
        <v/>
      </c>
      <c r="AN65" s="116" t="str">
        <f t="shared" si="6"/>
        <v/>
      </c>
      <c r="AO65" s="116" t="str">
        <f t="shared" si="7"/>
        <v/>
      </c>
      <c r="AP65" s="116" t="str">
        <f t="shared" si="8"/>
        <v/>
      </c>
      <c r="AQ65" s="116" t="str">
        <f t="shared" si="9"/>
        <v/>
      </c>
      <c r="AR65" s="116" t="str">
        <f t="shared" si="10"/>
        <v/>
      </c>
      <c r="AS65" s="116" t="str">
        <f t="shared" si="11"/>
        <v/>
      </c>
      <c r="AT65" s="116" t="str">
        <f t="shared" si="12"/>
        <v/>
      </c>
      <c r="AU65" s="116" t="str">
        <f t="shared" si="13"/>
        <v/>
      </c>
      <c r="AV65" s="116" t="str">
        <f t="shared" si="14"/>
        <v/>
      </c>
      <c r="AW65" s="116" t="str">
        <f t="shared" si="15"/>
        <v/>
      </c>
      <c r="AX65" s="116" t="str">
        <f t="shared" si="16"/>
        <v>Không 5./.</v>
      </c>
      <c r="AY65" s="4" t="str">
        <f t="shared" si="17"/>
        <v>Không 5./.</v>
      </c>
    </row>
    <row r="66" spans="1:51" s="4" customFormat="1" ht="27" customHeight="1" outlineLevel="1">
      <c r="A66" s="5">
        <v>14</v>
      </c>
      <c r="B66" s="6" t="s">
        <v>83</v>
      </c>
      <c r="C66" s="62" t="s">
        <v>608</v>
      </c>
      <c r="D66" s="62" t="s">
        <v>650</v>
      </c>
      <c r="E66" s="62" t="s">
        <v>379</v>
      </c>
      <c r="F66" s="3">
        <v>30000000</v>
      </c>
      <c r="G66" s="3">
        <v>31225740.699999999</v>
      </c>
      <c r="H66" s="36">
        <v>1.0408580233333333</v>
      </c>
      <c r="I66" s="7">
        <v>28387037</v>
      </c>
      <c r="J66" s="61">
        <v>0</v>
      </c>
      <c r="K66" s="7">
        <v>30000000</v>
      </c>
      <c r="L66" s="3">
        <v>31225740.699999999</v>
      </c>
      <c r="M66" s="36">
        <v>1.0408580233333333</v>
      </c>
      <c r="N66" s="8">
        <v>0.02</v>
      </c>
      <c r="O66" s="7">
        <v>567740.74</v>
      </c>
      <c r="P66" s="3">
        <v>0</v>
      </c>
      <c r="Q66" s="3">
        <v>0</v>
      </c>
      <c r="R66" s="36">
        <v>0</v>
      </c>
      <c r="S66" s="7">
        <v>0</v>
      </c>
      <c r="T66" s="8">
        <v>0</v>
      </c>
      <c r="U66" s="7">
        <v>0</v>
      </c>
      <c r="V66" s="10">
        <v>567740.74</v>
      </c>
      <c r="W66" s="18">
        <v>567740.74</v>
      </c>
      <c r="X66" s="18">
        <f t="shared" si="1"/>
        <v>567741</v>
      </c>
      <c r="Y66" s="18" t="str">
        <f t="shared" si="2"/>
        <v>Năm Trăm Sáu Mươi Bảy Ngàn Bảy Trăm Bốn Mươi Mốt Đồng./.</v>
      </c>
      <c r="Z66" s="114">
        <f t="shared" si="3"/>
        <v>1000000567741</v>
      </c>
      <c r="AA66" s="115">
        <f t="shared" si="19"/>
        <v>0</v>
      </c>
      <c r="AB66" s="115">
        <f t="shared" si="19"/>
        <v>0</v>
      </c>
      <c r="AC66" s="115">
        <f t="shared" si="18"/>
        <v>0</v>
      </c>
      <c r="AD66" s="115">
        <f t="shared" si="18"/>
        <v>0</v>
      </c>
      <c r="AE66" s="115">
        <f t="shared" ref="AC66:AL91" si="20">VALUE(MID($Z66,AE$1+1,1))</f>
        <v>0</v>
      </c>
      <c r="AF66" s="115">
        <f t="shared" si="20"/>
        <v>0</v>
      </c>
      <c r="AG66" s="115">
        <f t="shared" si="20"/>
        <v>5</v>
      </c>
      <c r="AH66" s="115">
        <f t="shared" si="20"/>
        <v>6</v>
      </c>
      <c r="AI66" s="115">
        <f t="shared" si="20"/>
        <v>7</v>
      </c>
      <c r="AJ66" s="115">
        <f t="shared" si="20"/>
        <v>7</v>
      </c>
      <c r="AK66" s="115">
        <f t="shared" si="20"/>
        <v>4</v>
      </c>
      <c r="AL66" s="115">
        <f t="shared" si="20"/>
        <v>1</v>
      </c>
      <c r="AM66" s="116" t="str">
        <f t="shared" si="5"/>
        <v/>
      </c>
      <c r="AN66" s="116" t="str">
        <f t="shared" si="6"/>
        <v/>
      </c>
      <c r="AO66" s="116" t="str">
        <f t="shared" si="7"/>
        <v/>
      </c>
      <c r="AP66" s="116" t="str">
        <f t="shared" si="8"/>
        <v/>
      </c>
      <c r="AQ66" s="116" t="str">
        <f t="shared" si="9"/>
        <v/>
      </c>
      <c r="AR66" s="116" t="str">
        <f t="shared" si="10"/>
        <v/>
      </c>
      <c r="AS66" s="116" t="str">
        <f t="shared" si="11"/>
        <v>năm trăm</v>
      </c>
      <c r="AT66" s="116" t="str">
        <f t="shared" si="12"/>
        <v>sáu mươi</v>
      </c>
      <c r="AU66" s="116" t="str">
        <f t="shared" si="13"/>
        <v>bảy ngàn</v>
      </c>
      <c r="AV66" s="116" t="str">
        <f t="shared" si="14"/>
        <v>bảy trăm</v>
      </c>
      <c r="AW66" s="116" t="str">
        <f t="shared" si="15"/>
        <v>bốn mươi</v>
      </c>
      <c r="AX66" s="116" t="str">
        <f t="shared" si="16"/>
        <v>mốt đồng./.</v>
      </c>
      <c r="AY66" s="4" t="str">
        <f t="shared" si="17"/>
        <v>năm trăm sáu mươi bảy ngàn bảy trăm bốn mươi mốt đồng./.</v>
      </c>
    </row>
    <row r="67" spans="1:51" s="4" customFormat="1" ht="27" customHeight="1" outlineLevel="1">
      <c r="A67" s="5">
        <v>15</v>
      </c>
      <c r="B67" s="6" t="s">
        <v>83</v>
      </c>
      <c r="C67" s="62" t="s">
        <v>609</v>
      </c>
      <c r="D67" s="62" t="s">
        <v>651</v>
      </c>
      <c r="E67" s="62" t="s">
        <v>379</v>
      </c>
      <c r="F67" s="3">
        <v>30000000</v>
      </c>
      <c r="G67" s="3">
        <v>30086191.300000001</v>
      </c>
      <c r="H67" s="36">
        <v>1.0028730433333333</v>
      </c>
      <c r="I67" s="7">
        <v>27351083</v>
      </c>
      <c r="J67" s="61">
        <v>0</v>
      </c>
      <c r="K67" s="7">
        <v>30000000</v>
      </c>
      <c r="L67" s="3">
        <v>30086191.300000001</v>
      </c>
      <c r="M67" s="36">
        <v>1.0028730433333333</v>
      </c>
      <c r="N67" s="8">
        <v>0.02</v>
      </c>
      <c r="O67" s="7">
        <v>547021.66</v>
      </c>
      <c r="P67" s="3">
        <v>0</v>
      </c>
      <c r="Q67" s="3">
        <v>0</v>
      </c>
      <c r="R67" s="36">
        <v>0</v>
      </c>
      <c r="S67" s="7">
        <v>0</v>
      </c>
      <c r="T67" s="8">
        <v>0</v>
      </c>
      <c r="U67" s="7">
        <v>0</v>
      </c>
      <c r="V67" s="10">
        <v>547021.66</v>
      </c>
      <c r="W67" s="18">
        <v>547021.66</v>
      </c>
      <c r="X67" s="18">
        <f t="shared" si="1"/>
        <v>547022</v>
      </c>
      <c r="Y67" s="18" t="str">
        <f t="shared" si="2"/>
        <v>Năm Trăm Bốn Mươi Bảy Ngàn Không Trăm Hai Mươi Hai Đồng./.</v>
      </c>
      <c r="Z67" s="114">
        <f t="shared" si="3"/>
        <v>1000000547022</v>
      </c>
      <c r="AA67" s="115">
        <f t="shared" si="19"/>
        <v>0</v>
      </c>
      <c r="AB67" s="115">
        <f t="shared" si="19"/>
        <v>0</v>
      </c>
      <c r="AC67" s="115">
        <f t="shared" si="20"/>
        <v>0</v>
      </c>
      <c r="AD67" s="115">
        <f t="shared" si="20"/>
        <v>0</v>
      </c>
      <c r="AE67" s="115">
        <f t="shared" si="20"/>
        <v>0</v>
      </c>
      <c r="AF67" s="115">
        <f t="shared" si="20"/>
        <v>0</v>
      </c>
      <c r="AG67" s="115">
        <f t="shared" si="20"/>
        <v>5</v>
      </c>
      <c r="AH67" s="115">
        <f t="shared" si="20"/>
        <v>4</v>
      </c>
      <c r="AI67" s="115">
        <f t="shared" si="20"/>
        <v>7</v>
      </c>
      <c r="AJ67" s="115">
        <f t="shared" si="20"/>
        <v>0</v>
      </c>
      <c r="AK67" s="115">
        <f t="shared" si="20"/>
        <v>2</v>
      </c>
      <c r="AL67" s="115">
        <f t="shared" si="20"/>
        <v>2</v>
      </c>
      <c r="AM67" s="116" t="str">
        <f t="shared" si="5"/>
        <v/>
      </c>
      <c r="AN67" s="116" t="str">
        <f t="shared" si="6"/>
        <v/>
      </c>
      <c r="AO67" s="116" t="str">
        <f t="shared" si="7"/>
        <v/>
      </c>
      <c r="AP67" s="116" t="str">
        <f t="shared" si="8"/>
        <v/>
      </c>
      <c r="AQ67" s="116" t="str">
        <f t="shared" si="9"/>
        <v/>
      </c>
      <c r="AR67" s="116" t="str">
        <f t="shared" si="10"/>
        <v/>
      </c>
      <c r="AS67" s="116" t="str">
        <f t="shared" si="11"/>
        <v>năm trăm</v>
      </c>
      <c r="AT67" s="116" t="str">
        <f t="shared" si="12"/>
        <v>bốn mươi</v>
      </c>
      <c r="AU67" s="116" t="str">
        <f t="shared" si="13"/>
        <v>bảy ngàn</v>
      </c>
      <c r="AV67" s="116" t="str">
        <f t="shared" si="14"/>
        <v>không trăm</v>
      </c>
      <c r="AW67" s="116" t="str">
        <f t="shared" si="15"/>
        <v>hai mươi</v>
      </c>
      <c r="AX67" s="116" t="str">
        <f t="shared" si="16"/>
        <v>hai đồng./.</v>
      </c>
      <c r="AY67" s="4" t="str">
        <f t="shared" si="17"/>
        <v>năm trăm bốn mươi bảy ngàn không trăm hai mươi hai đồng./.</v>
      </c>
    </row>
    <row r="68" spans="1:51" s="4" customFormat="1" ht="27" customHeight="1" outlineLevel="1">
      <c r="A68" s="5">
        <v>16</v>
      </c>
      <c r="B68" s="6" t="s">
        <v>83</v>
      </c>
      <c r="C68" s="62" t="s">
        <v>610</v>
      </c>
      <c r="D68" s="62" t="s">
        <v>643</v>
      </c>
      <c r="E68" s="62" t="s">
        <v>379</v>
      </c>
      <c r="F68" s="3">
        <v>20000000</v>
      </c>
      <c r="G68" s="3">
        <v>0</v>
      </c>
      <c r="H68" s="36">
        <v>0</v>
      </c>
      <c r="I68" s="7">
        <v>0</v>
      </c>
      <c r="J68" s="61">
        <v>0</v>
      </c>
      <c r="K68" s="7">
        <v>20000000</v>
      </c>
      <c r="L68" s="3">
        <v>0</v>
      </c>
      <c r="M68" s="36">
        <v>0</v>
      </c>
      <c r="N68" s="8">
        <v>0</v>
      </c>
      <c r="O68" s="7">
        <v>0</v>
      </c>
      <c r="P68" s="3">
        <v>0</v>
      </c>
      <c r="Q68" s="3">
        <v>0</v>
      </c>
      <c r="R68" s="36">
        <v>0</v>
      </c>
      <c r="S68" s="7">
        <v>0</v>
      </c>
      <c r="T68" s="8">
        <v>0</v>
      </c>
      <c r="U68" s="7">
        <v>0</v>
      </c>
      <c r="V68" s="10">
        <v>0</v>
      </c>
      <c r="W68" s="18">
        <v>0</v>
      </c>
      <c r="X68" s="18">
        <f t="shared" si="1"/>
        <v>0</v>
      </c>
      <c r="Y68" s="18" t="str">
        <f t="shared" si="2"/>
        <v>Không 4./.</v>
      </c>
      <c r="Z68" s="114">
        <f t="shared" si="3"/>
        <v>1000000000000</v>
      </c>
      <c r="AA68" s="115">
        <f t="shared" si="19"/>
        <v>0</v>
      </c>
      <c r="AB68" s="115">
        <f t="shared" si="19"/>
        <v>0</v>
      </c>
      <c r="AC68" s="115">
        <f t="shared" si="20"/>
        <v>0</v>
      </c>
      <c r="AD68" s="115">
        <f t="shared" si="20"/>
        <v>0</v>
      </c>
      <c r="AE68" s="115">
        <f t="shared" si="20"/>
        <v>0</v>
      </c>
      <c r="AF68" s="115">
        <f t="shared" si="20"/>
        <v>0</v>
      </c>
      <c r="AG68" s="115">
        <f t="shared" si="20"/>
        <v>0</v>
      </c>
      <c r="AH68" s="115">
        <f t="shared" si="20"/>
        <v>0</v>
      </c>
      <c r="AI68" s="115">
        <f t="shared" si="20"/>
        <v>0</v>
      </c>
      <c r="AJ68" s="115">
        <f t="shared" si="20"/>
        <v>0</v>
      </c>
      <c r="AK68" s="115">
        <f t="shared" si="20"/>
        <v>0</v>
      </c>
      <c r="AL68" s="115">
        <f t="shared" si="20"/>
        <v>0</v>
      </c>
      <c r="AM68" s="116" t="str">
        <f t="shared" si="5"/>
        <v/>
      </c>
      <c r="AN68" s="116" t="str">
        <f t="shared" si="6"/>
        <v/>
      </c>
      <c r="AO68" s="116" t="str">
        <f t="shared" si="7"/>
        <v/>
      </c>
      <c r="AP68" s="116" t="str">
        <f t="shared" si="8"/>
        <v/>
      </c>
      <c r="AQ68" s="116" t="str">
        <f t="shared" si="9"/>
        <v/>
      </c>
      <c r="AR68" s="116" t="str">
        <f t="shared" si="10"/>
        <v/>
      </c>
      <c r="AS68" s="116" t="str">
        <f t="shared" si="11"/>
        <v/>
      </c>
      <c r="AT68" s="116" t="str">
        <f t="shared" si="12"/>
        <v/>
      </c>
      <c r="AU68" s="116" t="str">
        <f t="shared" si="13"/>
        <v/>
      </c>
      <c r="AV68" s="116" t="str">
        <f t="shared" si="14"/>
        <v/>
      </c>
      <c r="AW68" s="116" t="str">
        <f t="shared" si="15"/>
        <v/>
      </c>
      <c r="AX68" s="116" t="str">
        <f t="shared" si="16"/>
        <v>Không 4./.</v>
      </c>
      <c r="AY68" s="4" t="str">
        <f t="shared" si="17"/>
        <v>Không 4./.</v>
      </c>
    </row>
    <row r="69" spans="1:51" s="4" customFormat="1" ht="27" customHeight="1" outlineLevel="1">
      <c r="A69" s="5">
        <v>17</v>
      </c>
      <c r="B69" s="6" t="s">
        <v>83</v>
      </c>
      <c r="C69" s="62" t="s">
        <v>692</v>
      </c>
      <c r="D69" s="62" t="s">
        <v>700</v>
      </c>
      <c r="E69" s="62" t="s">
        <v>379</v>
      </c>
      <c r="F69" s="3">
        <v>20000000</v>
      </c>
      <c r="G69" s="3">
        <v>20791096.699999999</v>
      </c>
      <c r="H69" s="36">
        <v>1.0395548349999999</v>
      </c>
      <c r="I69" s="7">
        <v>18900997</v>
      </c>
      <c r="J69" s="61">
        <v>0</v>
      </c>
      <c r="K69" s="7">
        <v>20000000</v>
      </c>
      <c r="L69" s="3">
        <v>0</v>
      </c>
      <c r="M69" s="36">
        <v>0</v>
      </c>
      <c r="N69" s="8">
        <v>0.02</v>
      </c>
      <c r="O69" s="7">
        <v>378019.94</v>
      </c>
      <c r="P69" s="3">
        <v>0</v>
      </c>
      <c r="Q69" s="3">
        <v>0</v>
      </c>
      <c r="R69" s="36">
        <v>0</v>
      </c>
      <c r="S69" s="7">
        <v>0</v>
      </c>
      <c r="T69" s="8">
        <v>0</v>
      </c>
      <c r="U69" s="7">
        <v>0</v>
      </c>
      <c r="V69" s="10">
        <v>378019.94</v>
      </c>
      <c r="W69" s="18">
        <v>378019.94</v>
      </c>
      <c r="X69" s="18">
        <f t="shared" si="1"/>
        <v>378020</v>
      </c>
      <c r="Y69" s="18" t="str">
        <f t="shared" si="2"/>
        <v>Ba Trăm Bảy Mươi Tám Ngàn Không Trăm Hai Mươi Đồng./.</v>
      </c>
      <c r="Z69" s="114">
        <f t="shared" si="3"/>
        <v>1000000378020</v>
      </c>
      <c r="AA69" s="115">
        <f t="shared" si="19"/>
        <v>0</v>
      </c>
      <c r="AB69" s="115">
        <f t="shared" si="19"/>
        <v>0</v>
      </c>
      <c r="AC69" s="115">
        <f t="shared" si="20"/>
        <v>0</v>
      </c>
      <c r="AD69" s="115">
        <f t="shared" si="20"/>
        <v>0</v>
      </c>
      <c r="AE69" s="115">
        <f t="shared" si="20"/>
        <v>0</v>
      </c>
      <c r="AF69" s="115">
        <f t="shared" si="20"/>
        <v>0</v>
      </c>
      <c r="AG69" s="115">
        <f t="shared" si="20"/>
        <v>3</v>
      </c>
      <c r="AH69" s="115">
        <f t="shared" si="20"/>
        <v>7</v>
      </c>
      <c r="AI69" s="115">
        <f t="shared" si="20"/>
        <v>8</v>
      </c>
      <c r="AJ69" s="115">
        <f t="shared" si="20"/>
        <v>0</v>
      </c>
      <c r="AK69" s="115">
        <f t="shared" si="20"/>
        <v>2</v>
      </c>
      <c r="AL69" s="115">
        <f t="shared" si="20"/>
        <v>0</v>
      </c>
      <c r="AM69" s="116" t="str">
        <f t="shared" si="5"/>
        <v/>
      </c>
      <c r="AN69" s="116" t="str">
        <f t="shared" si="6"/>
        <v/>
      </c>
      <c r="AO69" s="116" t="str">
        <f t="shared" si="7"/>
        <v/>
      </c>
      <c r="AP69" s="116" t="str">
        <f t="shared" si="8"/>
        <v/>
      </c>
      <c r="AQ69" s="116" t="str">
        <f t="shared" si="9"/>
        <v/>
      </c>
      <c r="AR69" s="116" t="str">
        <f t="shared" si="10"/>
        <v/>
      </c>
      <c r="AS69" s="116" t="str">
        <f t="shared" si="11"/>
        <v>ba trăm</v>
      </c>
      <c r="AT69" s="116" t="str">
        <f t="shared" si="12"/>
        <v>bảy mươi</v>
      </c>
      <c r="AU69" s="116" t="str">
        <f t="shared" si="13"/>
        <v>tám ngàn</v>
      </c>
      <c r="AV69" s="116" t="str">
        <f t="shared" si="14"/>
        <v>không trăm</v>
      </c>
      <c r="AW69" s="116" t="str">
        <f t="shared" si="15"/>
        <v>hai mươi</v>
      </c>
      <c r="AX69" s="116" t="str">
        <f t="shared" si="16"/>
        <v xml:space="preserve"> đồng./.</v>
      </c>
      <c r="AY69" s="4" t="str">
        <f t="shared" si="17"/>
        <v>ba trăm bảy mươi tám ngàn không trăm hai mươi đồng./.</v>
      </c>
    </row>
    <row r="70" spans="1:51" s="4" customFormat="1" ht="27" customHeight="1" outlineLevel="1">
      <c r="A70" s="11"/>
      <c r="B70" s="14" t="s">
        <v>47</v>
      </c>
      <c r="C70" s="14"/>
      <c r="D70" s="14"/>
      <c r="E70" s="14"/>
      <c r="F70" s="15">
        <v>7507674039.8917961</v>
      </c>
      <c r="G70" s="15">
        <v>8054943156.8999987</v>
      </c>
      <c r="H70" s="16">
        <v>1.0728946294285426</v>
      </c>
      <c r="I70" s="15">
        <v>7322675595</v>
      </c>
      <c r="J70" s="51"/>
      <c r="K70" s="15">
        <v>7507674039.8917961</v>
      </c>
      <c r="L70" s="15">
        <v>5479893303.6999998</v>
      </c>
      <c r="M70" s="16">
        <v>0.72990559720397485</v>
      </c>
      <c r="N70" s="17"/>
      <c r="O70" s="15">
        <v>146453511.90000001</v>
      </c>
      <c r="P70" s="15">
        <v>549936000</v>
      </c>
      <c r="Q70" s="15">
        <v>56042483</v>
      </c>
      <c r="R70" s="16">
        <v>0.1019072819382619</v>
      </c>
      <c r="S70" s="15">
        <v>50947711.818181813</v>
      </c>
      <c r="T70" s="15"/>
      <c r="U70" s="15">
        <v>0</v>
      </c>
      <c r="V70" s="15">
        <v>146453511.90000001</v>
      </c>
      <c r="W70" s="15">
        <v>146453511.90000001</v>
      </c>
      <c r="X70" s="18">
        <f t="shared" si="1"/>
        <v>146453512</v>
      </c>
      <c r="Y70" s="18" t="str">
        <f t="shared" si="2"/>
        <v>Một Trăm Bốn Mươi Sáu Triệu Bốn Trăm Năm Mươi Ba Ngàn Năm Trăm Mười Hai Đồng./.</v>
      </c>
      <c r="Z70" s="114">
        <f t="shared" si="3"/>
        <v>1000146453512</v>
      </c>
      <c r="AA70" s="115">
        <f t="shared" si="19"/>
        <v>0</v>
      </c>
      <c r="AB70" s="115">
        <f t="shared" si="19"/>
        <v>0</v>
      </c>
      <c r="AC70" s="115">
        <f t="shared" si="20"/>
        <v>0</v>
      </c>
      <c r="AD70" s="115">
        <f t="shared" si="20"/>
        <v>1</v>
      </c>
      <c r="AE70" s="115">
        <f t="shared" si="20"/>
        <v>4</v>
      </c>
      <c r="AF70" s="115">
        <f t="shared" si="20"/>
        <v>6</v>
      </c>
      <c r="AG70" s="115">
        <f t="shared" si="20"/>
        <v>4</v>
      </c>
      <c r="AH70" s="115">
        <f t="shared" si="20"/>
        <v>5</v>
      </c>
      <c r="AI70" s="115">
        <f t="shared" si="20"/>
        <v>3</v>
      </c>
      <c r="AJ70" s="115">
        <f t="shared" si="20"/>
        <v>5</v>
      </c>
      <c r="AK70" s="115">
        <f t="shared" si="20"/>
        <v>1</v>
      </c>
      <c r="AL70" s="115">
        <f t="shared" si="20"/>
        <v>2</v>
      </c>
      <c r="AM70" s="116" t="str">
        <f t="shared" si="5"/>
        <v/>
      </c>
      <c r="AN70" s="116" t="str">
        <f t="shared" si="6"/>
        <v/>
      </c>
      <c r="AO70" s="116" t="str">
        <f t="shared" si="7"/>
        <v/>
      </c>
      <c r="AP70" s="116" t="str">
        <f t="shared" si="8"/>
        <v>một trăm</v>
      </c>
      <c r="AQ70" s="116" t="str">
        <f t="shared" si="9"/>
        <v>bốn mươi</v>
      </c>
      <c r="AR70" s="116" t="str">
        <f t="shared" si="10"/>
        <v>sáu  triệu</v>
      </c>
      <c r="AS70" s="116" t="str">
        <f t="shared" si="11"/>
        <v>bốn trăm</v>
      </c>
      <c r="AT70" s="116" t="str">
        <f t="shared" si="12"/>
        <v>năm mươi</v>
      </c>
      <c r="AU70" s="116" t="str">
        <f t="shared" si="13"/>
        <v>ba ngàn</v>
      </c>
      <c r="AV70" s="116" t="str">
        <f t="shared" si="14"/>
        <v>năm trăm</v>
      </c>
      <c r="AW70" s="116" t="str">
        <f t="shared" si="15"/>
        <v>mười</v>
      </c>
      <c r="AX70" s="116" t="str">
        <f t="shared" si="16"/>
        <v>hai đồng./.</v>
      </c>
      <c r="AY70" s="4" t="str">
        <f t="shared" si="17"/>
        <v>một trăm bốn mươi sáu triệu bốn trăm năm mươi ba ngàn năm trăm mười hai đồng./.</v>
      </c>
    </row>
    <row r="71" spans="1:51" s="4" customFormat="1" ht="27" customHeight="1" outlineLevel="1">
      <c r="A71" s="5">
        <v>1</v>
      </c>
      <c r="B71" s="6" t="s">
        <v>48</v>
      </c>
      <c r="C71" s="6" t="s">
        <v>240</v>
      </c>
      <c r="D71" s="6" t="s">
        <v>82</v>
      </c>
      <c r="E71" s="6" t="s">
        <v>1</v>
      </c>
      <c r="F71" s="3">
        <v>896781786.59715295</v>
      </c>
      <c r="G71" s="3">
        <v>941152713.89999998</v>
      </c>
      <c r="H71" s="36">
        <v>1.0494779532390068</v>
      </c>
      <c r="I71" s="7">
        <v>855593375</v>
      </c>
      <c r="J71" s="61">
        <v>0</v>
      </c>
      <c r="K71" s="7">
        <v>896781786.59715295</v>
      </c>
      <c r="L71" s="3">
        <v>920005713.89999998</v>
      </c>
      <c r="M71" s="36">
        <v>1.0258969658504891</v>
      </c>
      <c r="N71" s="8">
        <v>0.02</v>
      </c>
      <c r="O71" s="7">
        <v>17111867.5</v>
      </c>
      <c r="P71" s="3">
        <v>60192000</v>
      </c>
      <c r="Q71" s="3">
        <v>18392024</v>
      </c>
      <c r="R71" s="36">
        <v>0.3055559542796385</v>
      </c>
      <c r="S71" s="7">
        <v>16720021.818181816</v>
      </c>
      <c r="T71" s="8">
        <v>0</v>
      </c>
      <c r="U71" s="7">
        <v>0</v>
      </c>
      <c r="V71" s="10">
        <v>17111867.5</v>
      </c>
      <c r="W71" s="18">
        <v>17111867.5</v>
      </c>
      <c r="X71" s="18">
        <f t="shared" ref="X71:X134" si="21">ROUND(W71,0)</f>
        <v>17111868</v>
      </c>
      <c r="Y71" s="18" t="str">
        <f t="shared" ref="Y71:Y134" si="22">PROPER(AY71)</f>
        <v>Mười Bảy Triệu Một Trăm Mười Mốt Ngàn Tám Trăm Sáu Mươi Tám Đồng./.</v>
      </c>
      <c r="Z71" s="114">
        <f t="shared" ref="Z71:Z134" si="23">$X71+10^12</f>
        <v>1000017111868</v>
      </c>
      <c r="AA71" s="115">
        <f t="shared" si="19"/>
        <v>0</v>
      </c>
      <c r="AB71" s="115">
        <f t="shared" si="19"/>
        <v>0</v>
      </c>
      <c r="AC71" s="115">
        <f t="shared" si="20"/>
        <v>0</v>
      </c>
      <c r="AD71" s="115">
        <f t="shared" si="20"/>
        <v>0</v>
      </c>
      <c r="AE71" s="115">
        <f t="shared" si="20"/>
        <v>1</v>
      </c>
      <c r="AF71" s="115">
        <f t="shared" si="20"/>
        <v>7</v>
      </c>
      <c r="AG71" s="115">
        <f t="shared" si="20"/>
        <v>1</v>
      </c>
      <c r="AH71" s="115">
        <f t="shared" si="20"/>
        <v>1</v>
      </c>
      <c r="AI71" s="115">
        <f t="shared" si="20"/>
        <v>1</v>
      </c>
      <c r="AJ71" s="115">
        <f t="shared" si="20"/>
        <v>8</v>
      </c>
      <c r="AK71" s="115">
        <f t="shared" si="20"/>
        <v>6</v>
      </c>
      <c r="AL71" s="115">
        <f t="shared" si="20"/>
        <v>8</v>
      </c>
      <c r="AM71" s="116" t="str">
        <f t="shared" ref="AM71:AM134" si="24">IF($AA71=0,"",CHOOSE($AA71,"một","hai","ba","bốn","năm","sáu","bảy","tám","chín")&amp;" trăm")</f>
        <v/>
      </c>
      <c r="AN71" s="116" t="str">
        <f t="shared" ref="AN71:AN134" si="25">IF(SUM(AA71:AB71)=0,"",IF(AND(AB71=0,AC71=0),"",IF(AND(AB71=0,AC71&lt;&gt;0),AB$2,CHOOSE(AB71,"mười","hai mươi","ba mươi","bốn mươi","năm mươi","sáu mươi","bảy mươi","tám mươi","chín mươi"))))</f>
        <v/>
      </c>
      <c r="AO71" s="116" t="str">
        <f t="shared" ref="AO71:AO134" si="26">IF(SUM(AA71:AC71)=0,"",IF(AND(SUM(AA71:AB71)&gt;0,AC71=0)," "&amp;AC$2,CHOOSE(AC71,IF(AB71&gt;0,"mốt","một"),"hai","ba","bốn",IF(AB71&gt;0,"lăm","năm"),"sáu","bảy","tám","chín")&amp;" "&amp;AC$2))</f>
        <v/>
      </c>
      <c r="AP71" s="116" t="str">
        <f t="shared" ref="AP71:AP134" si="27">IF(SUM(AA71:AD71)=0,"",IF(SUM(AD71:AF71)=0,"",IF(AD71=0,"không trăm",CHOOSE(AD71,"một","hai","ba","bốn","năm","sáu","bảy","tám","chín")&amp;" trăm")))</f>
        <v/>
      </c>
      <c r="AQ71" s="116" t="str">
        <f t="shared" ref="AQ71:AQ134" si="28">IF(SUM(AA71:AE71)=0,"",IF(AND(AE71=0,AF71=0),"",IF(AND(AE71=0,AF71&lt;&gt;0),AE$2,CHOOSE(AE71,"mười","hai mươi","ba mươi","bốn mươi","năm mươi","sáu mươi","bảy mươi","tám mươi","chín mươi"))))</f>
        <v>mười</v>
      </c>
      <c r="AR71" s="116" t="str">
        <f t="shared" ref="AR71:AR134" si="29">IF(SUM(AD71:AF71)=0,"",IF(AND(SUM(AA71:AE71)&gt;0,AF71=0)," "&amp;AF$2,CHOOSE(AF71,IF(AE71&gt;0,"mốt","một"),"hai","ba","bốn",IF(AE71&gt;0,"lăm","năm"),"sáu","bảy","tám","chín")&amp;" "&amp;AF$2))</f>
        <v>bảy  triệu</v>
      </c>
      <c r="AS71" s="116" t="str">
        <f t="shared" ref="AS71:AS134" si="30">IF(SUM(AA71:AG71)=0,"",IF(SUM(AG71:AI71)=0,"",IF(AG71=0,"không trăm",CHOOSE(AG71,"một","hai","ba","bốn","năm","sáu","bảy","tám","chín")&amp;" trăm")))</f>
        <v>một trăm</v>
      </c>
      <c r="AT71" s="116" t="str">
        <f t="shared" ref="AT71:AT134" si="31">IF(SUM(AA71:AH71)=0,"",IF(AND(AH71=0,AI71=0),"",IF(AND(AH71=0,AI71&lt;&gt;0),AH$2,CHOOSE(AH71,"mười","hai mươi","ba mươi","bốn mươi","năm mươi","sáu mươi","bảy mươi","tám mươi","chín mươi"))))</f>
        <v>mười</v>
      </c>
      <c r="AU71" s="116" t="str">
        <f t="shared" ref="AU71:AU134" si="32">IF(SUM(AG71:AI71)=0,"",IF(AND(SUM(AA71:AH71)&gt;0,AI71=0)," "&amp;AI$2,CHOOSE(AI71,IF(AH71&gt;0,"mốt","một"),"hai","ba","bốn",IF(AH71&gt;0,"lăm","năm"),"sáu","bảy","tám","chín")&amp;" "&amp;AI$2))</f>
        <v>mốt ngàn</v>
      </c>
      <c r="AV71" s="116" t="str">
        <f t="shared" ref="AV71:AV134" si="33">IF(SUM(AA71:AJ71)=0,"",IF(SUM(AJ71:AL71)=0,"",IF(AJ71=0,"không trăm",CHOOSE(AJ71,"một","hai","ba","bốn","năm","sáu","bảy","tám","chín")&amp;" trăm")))</f>
        <v>tám trăm</v>
      </c>
      <c r="AW71" s="116" t="str">
        <f t="shared" ref="AW71:AW134" si="34">IF(SUM(AA71:AK71)=0,"",IF(AND(AK71=0,AL71=0),"",IF(AND(AK71=0,AL71&lt;&gt;0),AK$2,CHOOSE(AK71,"mười","hai mươi","ba mươi","bốn mươi","năm mươi","sáu mươi","bảy mươi","tám mươi","chín mươi"))))</f>
        <v>sáu mươi</v>
      </c>
      <c r="AX71" s="116" t="str">
        <f t="shared" ref="AX71:AX134" si="35">IF(SUM(AA71:AL71)=0,"Không "&amp;AL67,IF(AND(SUM(AA71:AI71)&gt;0,SUM(AJ71:AL71)=0)," "&amp;AL$2&amp;" chẵn",IF(AL71=0," "&amp;AL$2,CHOOSE(AL71,IF(AK71&gt;0,"mốt","một"),"hai","ba","bốn",IF(AK71&gt;0,"lăm","năm"),"sáu","bảy","tám","chín")&amp;" "&amp;AL$2)))&amp;"./."</f>
        <v>tám đồng./.</v>
      </c>
      <c r="AY71" s="4" t="str">
        <f t="shared" ref="AY71:AY134" si="36">TRIM(AM71&amp;" "&amp;AN71&amp;" "&amp;AO71&amp;" "&amp;AP71&amp;" "&amp;AQ71&amp;" "&amp;AR71&amp;" "&amp;AS71&amp;" "&amp;AT71&amp;" "&amp;AU71&amp;" "&amp;AV71&amp;" "&amp;AW71&amp;" "&amp;AX71)</f>
        <v>mười bảy triệu một trăm mười mốt ngàn tám trăm sáu mươi tám đồng./.</v>
      </c>
    </row>
    <row r="72" spans="1:51" s="4" customFormat="1" ht="27" customHeight="1" outlineLevel="1">
      <c r="A72" s="5">
        <v>2</v>
      </c>
      <c r="B72" s="6" t="s">
        <v>48</v>
      </c>
      <c r="C72" s="6" t="s">
        <v>293</v>
      </c>
      <c r="D72" s="6" t="s">
        <v>294</v>
      </c>
      <c r="E72" s="6" t="s">
        <v>1</v>
      </c>
      <c r="F72" s="3">
        <v>1442738115.4628704</v>
      </c>
      <c r="G72" s="3">
        <v>1529878840.5</v>
      </c>
      <c r="H72" s="36">
        <v>1.0603995445210599</v>
      </c>
      <c r="I72" s="7">
        <v>1390798945</v>
      </c>
      <c r="J72" s="61" t="s">
        <v>204</v>
      </c>
      <c r="K72" s="7">
        <v>1442738115.4628704</v>
      </c>
      <c r="L72" s="3">
        <v>951119890.49999988</v>
      </c>
      <c r="M72" s="36">
        <v>0.65924638734234475</v>
      </c>
      <c r="N72" s="8">
        <v>0.02</v>
      </c>
      <c r="O72" s="7">
        <v>27815978.900000002</v>
      </c>
      <c r="P72" s="3">
        <v>87552000</v>
      </c>
      <c r="Q72" s="3">
        <v>13680018</v>
      </c>
      <c r="R72" s="36">
        <v>0.15625020559210526</v>
      </c>
      <c r="S72" s="7">
        <v>12436379.999999998</v>
      </c>
      <c r="T72" s="8">
        <v>0</v>
      </c>
      <c r="U72" s="7">
        <v>0</v>
      </c>
      <c r="V72" s="10">
        <v>27815978.900000002</v>
      </c>
      <c r="W72" s="18">
        <v>27815978.900000002</v>
      </c>
      <c r="X72" s="18">
        <f t="shared" si="21"/>
        <v>27815979</v>
      </c>
      <c r="Y72" s="18" t="str">
        <f t="shared" si="22"/>
        <v>Hai Mươi Bảy Triệu Tám Trăm Mười Lăm Ngàn Chín Trăm Bảy Mươi Chín Đồng./.</v>
      </c>
      <c r="Z72" s="114">
        <f t="shared" si="23"/>
        <v>1000027815979</v>
      </c>
      <c r="AA72" s="115">
        <f t="shared" si="19"/>
        <v>0</v>
      </c>
      <c r="AB72" s="115">
        <f t="shared" si="19"/>
        <v>0</v>
      </c>
      <c r="AC72" s="115">
        <f t="shared" si="20"/>
        <v>0</v>
      </c>
      <c r="AD72" s="115">
        <f t="shared" si="20"/>
        <v>0</v>
      </c>
      <c r="AE72" s="115">
        <f t="shared" si="20"/>
        <v>2</v>
      </c>
      <c r="AF72" s="115">
        <f t="shared" si="20"/>
        <v>7</v>
      </c>
      <c r="AG72" s="115">
        <f t="shared" si="20"/>
        <v>8</v>
      </c>
      <c r="AH72" s="115">
        <f t="shared" si="20"/>
        <v>1</v>
      </c>
      <c r="AI72" s="115">
        <f t="shared" si="20"/>
        <v>5</v>
      </c>
      <c r="AJ72" s="115">
        <f t="shared" si="20"/>
        <v>9</v>
      </c>
      <c r="AK72" s="115">
        <f t="shared" si="20"/>
        <v>7</v>
      </c>
      <c r="AL72" s="115">
        <f t="shared" si="20"/>
        <v>9</v>
      </c>
      <c r="AM72" s="116" t="str">
        <f t="shared" si="24"/>
        <v/>
      </c>
      <c r="AN72" s="116" t="str">
        <f t="shared" si="25"/>
        <v/>
      </c>
      <c r="AO72" s="116" t="str">
        <f t="shared" si="26"/>
        <v/>
      </c>
      <c r="AP72" s="116" t="str">
        <f t="shared" si="27"/>
        <v/>
      </c>
      <c r="AQ72" s="116" t="str">
        <f t="shared" si="28"/>
        <v>hai mươi</v>
      </c>
      <c r="AR72" s="116" t="str">
        <f t="shared" si="29"/>
        <v>bảy  triệu</v>
      </c>
      <c r="AS72" s="116" t="str">
        <f t="shared" si="30"/>
        <v>tám trăm</v>
      </c>
      <c r="AT72" s="116" t="str">
        <f t="shared" si="31"/>
        <v>mười</v>
      </c>
      <c r="AU72" s="116" t="str">
        <f t="shared" si="32"/>
        <v>lăm ngàn</v>
      </c>
      <c r="AV72" s="116" t="str">
        <f t="shared" si="33"/>
        <v>chín trăm</v>
      </c>
      <c r="AW72" s="116" t="str">
        <f t="shared" si="34"/>
        <v>bảy mươi</v>
      </c>
      <c r="AX72" s="116" t="str">
        <f t="shared" si="35"/>
        <v>chín đồng./.</v>
      </c>
      <c r="AY72" s="4" t="str">
        <f t="shared" si="36"/>
        <v>hai mươi bảy triệu tám trăm mười lăm ngàn chín trăm bảy mươi chín đồng./.</v>
      </c>
    </row>
    <row r="73" spans="1:51" s="4" customFormat="1" ht="27" customHeight="1" outlineLevel="1">
      <c r="A73" s="5">
        <v>3</v>
      </c>
      <c r="B73" s="6" t="s">
        <v>48</v>
      </c>
      <c r="C73" s="6" t="s">
        <v>242</v>
      </c>
      <c r="D73" s="6" t="s">
        <v>65</v>
      </c>
      <c r="E73" s="6" t="s">
        <v>1</v>
      </c>
      <c r="F73" s="3">
        <v>1101778586.5971525</v>
      </c>
      <c r="G73" s="3">
        <v>1164388679.1000001</v>
      </c>
      <c r="H73" s="36">
        <v>1.0568263835079779</v>
      </c>
      <c r="I73" s="7">
        <v>1058535162</v>
      </c>
      <c r="J73" s="61">
        <v>0</v>
      </c>
      <c r="K73" s="7">
        <v>1101778586.5971525</v>
      </c>
      <c r="L73" s="3">
        <v>1133209660.1000001</v>
      </c>
      <c r="M73" s="36">
        <v>1.0285275770333517</v>
      </c>
      <c r="N73" s="8">
        <v>0.02</v>
      </c>
      <c r="O73" s="7">
        <v>21170703.240000002</v>
      </c>
      <c r="P73" s="3">
        <v>68400000</v>
      </c>
      <c r="Q73" s="3">
        <v>16720022</v>
      </c>
      <c r="R73" s="36">
        <v>0.24444476608187135</v>
      </c>
      <c r="S73" s="7">
        <v>15200019.999999998</v>
      </c>
      <c r="T73" s="8">
        <v>0</v>
      </c>
      <c r="U73" s="7">
        <v>0</v>
      </c>
      <c r="V73" s="10">
        <v>21170703.240000002</v>
      </c>
      <c r="W73" s="18">
        <v>21170703.240000002</v>
      </c>
      <c r="X73" s="18">
        <f t="shared" si="21"/>
        <v>21170703</v>
      </c>
      <c r="Y73" s="18" t="str">
        <f t="shared" si="22"/>
        <v>Hai Mươi Mốt Triệu Một Trăm Bảy Mươi Ngàn Bảy Trăm Lẻ Ba Đồng./.</v>
      </c>
      <c r="Z73" s="114">
        <f t="shared" si="23"/>
        <v>1000021170703</v>
      </c>
      <c r="AA73" s="115">
        <f t="shared" ref="AA73:AB104" si="37">VALUE(MID($Z73,AA$1+1,1))</f>
        <v>0</v>
      </c>
      <c r="AB73" s="115">
        <f t="shared" si="37"/>
        <v>0</v>
      </c>
      <c r="AC73" s="115">
        <f t="shared" si="20"/>
        <v>0</v>
      </c>
      <c r="AD73" s="115">
        <f t="shared" si="20"/>
        <v>0</v>
      </c>
      <c r="AE73" s="115">
        <f t="shared" si="20"/>
        <v>2</v>
      </c>
      <c r="AF73" s="115">
        <f t="shared" si="20"/>
        <v>1</v>
      </c>
      <c r="AG73" s="115">
        <f t="shared" si="20"/>
        <v>1</v>
      </c>
      <c r="AH73" s="115">
        <f t="shared" si="20"/>
        <v>7</v>
      </c>
      <c r="AI73" s="115">
        <f t="shared" si="20"/>
        <v>0</v>
      </c>
      <c r="AJ73" s="115">
        <f t="shared" si="20"/>
        <v>7</v>
      </c>
      <c r="AK73" s="115">
        <f t="shared" si="20"/>
        <v>0</v>
      </c>
      <c r="AL73" s="115">
        <f t="shared" si="20"/>
        <v>3</v>
      </c>
      <c r="AM73" s="116" t="str">
        <f t="shared" si="24"/>
        <v/>
      </c>
      <c r="AN73" s="116" t="str">
        <f t="shared" si="25"/>
        <v/>
      </c>
      <c r="AO73" s="116" t="str">
        <f t="shared" si="26"/>
        <v/>
      </c>
      <c r="AP73" s="116" t="str">
        <f t="shared" si="27"/>
        <v/>
      </c>
      <c r="AQ73" s="116" t="str">
        <f t="shared" si="28"/>
        <v>hai mươi</v>
      </c>
      <c r="AR73" s="116" t="str">
        <f t="shared" si="29"/>
        <v>mốt  triệu</v>
      </c>
      <c r="AS73" s="116" t="str">
        <f t="shared" si="30"/>
        <v>một trăm</v>
      </c>
      <c r="AT73" s="116" t="str">
        <f t="shared" si="31"/>
        <v>bảy mươi</v>
      </c>
      <c r="AU73" s="116" t="str">
        <f t="shared" si="32"/>
        <v xml:space="preserve"> ngàn</v>
      </c>
      <c r="AV73" s="116" t="str">
        <f t="shared" si="33"/>
        <v>bảy trăm</v>
      </c>
      <c r="AW73" s="116" t="str">
        <f t="shared" si="34"/>
        <v>lẻ</v>
      </c>
      <c r="AX73" s="116" t="str">
        <f t="shared" si="35"/>
        <v>ba đồng./.</v>
      </c>
      <c r="AY73" s="4" t="str">
        <f t="shared" si="36"/>
        <v>hai mươi mốt triệu một trăm bảy mươi ngàn bảy trăm lẻ ba đồng./.</v>
      </c>
    </row>
    <row r="74" spans="1:51" s="4" customFormat="1" ht="27" customHeight="1" outlineLevel="1">
      <c r="A74" s="5">
        <v>4</v>
      </c>
      <c r="B74" s="6" t="s">
        <v>48</v>
      </c>
      <c r="C74" s="6" t="s">
        <v>337</v>
      </c>
      <c r="D74" s="6" t="s">
        <v>338</v>
      </c>
      <c r="E74" s="6" t="s">
        <v>1</v>
      </c>
      <c r="F74" s="3">
        <v>964087007.26729465</v>
      </c>
      <c r="G74" s="3">
        <v>1012191369.6</v>
      </c>
      <c r="H74" s="36">
        <v>1.0498962873372366</v>
      </c>
      <c r="I74" s="7">
        <v>920173972</v>
      </c>
      <c r="J74" s="61" t="s">
        <v>204</v>
      </c>
      <c r="K74" s="7">
        <v>964087007.26729465</v>
      </c>
      <c r="L74" s="3">
        <v>726678306.60000002</v>
      </c>
      <c r="M74" s="36">
        <v>0.75374764012199502</v>
      </c>
      <c r="N74" s="8">
        <v>0.02</v>
      </c>
      <c r="O74" s="7">
        <v>18403479.440000001</v>
      </c>
      <c r="P74" s="3">
        <v>60192000</v>
      </c>
      <c r="Q74" s="3">
        <v>14060024</v>
      </c>
      <c r="R74" s="36">
        <v>0.23358625730994151</v>
      </c>
      <c r="S74" s="7">
        <v>12781839.999999998</v>
      </c>
      <c r="T74" s="8">
        <v>0</v>
      </c>
      <c r="U74" s="7">
        <v>0</v>
      </c>
      <c r="V74" s="10">
        <v>18403479.440000001</v>
      </c>
      <c r="W74" s="18">
        <v>18403479.440000001</v>
      </c>
      <c r="X74" s="18">
        <f t="shared" si="21"/>
        <v>18403479</v>
      </c>
      <c r="Y74" s="18" t="str">
        <f t="shared" si="22"/>
        <v>Mười Tám Triệu Bốn Trăm Linh Ba Ngàn Bốn Trăm Bảy Mươi Chín Đồng./.</v>
      </c>
      <c r="Z74" s="114">
        <f t="shared" si="23"/>
        <v>1000018403479</v>
      </c>
      <c r="AA74" s="115">
        <f t="shared" si="37"/>
        <v>0</v>
      </c>
      <c r="AB74" s="115">
        <f t="shared" si="37"/>
        <v>0</v>
      </c>
      <c r="AC74" s="115">
        <f t="shared" si="20"/>
        <v>0</v>
      </c>
      <c r="AD74" s="115">
        <f t="shared" si="20"/>
        <v>0</v>
      </c>
      <c r="AE74" s="115">
        <f t="shared" si="20"/>
        <v>1</v>
      </c>
      <c r="AF74" s="115">
        <f t="shared" si="20"/>
        <v>8</v>
      </c>
      <c r="AG74" s="115">
        <f t="shared" si="20"/>
        <v>4</v>
      </c>
      <c r="AH74" s="115">
        <f t="shared" si="20"/>
        <v>0</v>
      </c>
      <c r="AI74" s="115">
        <f t="shared" si="20"/>
        <v>3</v>
      </c>
      <c r="AJ74" s="115">
        <f t="shared" si="20"/>
        <v>4</v>
      </c>
      <c r="AK74" s="115">
        <f t="shared" si="20"/>
        <v>7</v>
      </c>
      <c r="AL74" s="115">
        <f t="shared" si="20"/>
        <v>9</v>
      </c>
      <c r="AM74" s="116" t="str">
        <f t="shared" si="24"/>
        <v/>
      </c>
      <c r="AN74" s="116" t="str">
        <f t="shared" si="25"/>
        <v/>
      </c>
      <c r="AO74" s="116" t="str">
        <f t="shared" si="26"/>
        <v/>
      </c>
      <c r="AP74" s="116" t="str">
        <f t="shared" si="27"/>
        <v/>
      </c>
      <c r="AQ74" s="116" t="str">
        <f t="shared" si="28"/>
        <v>mười</v>
      </c>
      <c r="AR74" s="116" t="str">
        <f t="shared" si="29"/>
        <v>tám  triệu</v>
      </c>
      <c r="AS74" s="116" t="str">
        <f t="shared" si="30"/>
        <v>bốn trăm</v>
      </c>
      <c r="AT74" s="116" t="str">
        <f t="shared" si="31"/>
        <v>linh</v>
      </c>
      <c r="AU74" s="116" t="str">
        <f t="shared" si="32"/>
        <v>ba ngàn</v>
      </c>
      <c r="AV74" s="116" t="str">
        <f t="shared" si="33"/>
        <v>bốn trăm</v>
      </c>
      <c r="AW74" s="116" t="str">
        <f t="shared" si="34"/>
        <v>bảy mươi</v>
      </c>
      <c r="AX74" s="116" t="str">
        <f t="shared" si="35"/>
        <v>chín đồng./.</v>
      </c>
      <c r="AY74" s="4" t="str">
        <f t="shared" si="36"/>
        <v>mười tám triệu bốn trăm linh ba ngàn bốn trăm bảy mươi chín đồng./.</v>
      </c>
    </row>
    <row r="75" spans="1:51" s="4" customFormat="1" ht="27" customHeight="1" outlineLevel="1">
      <c r="A75" s="5">
        <v>5</v>
      </c>
      <c r="B75" s="6" t="s">
        <v>48</v>
      </c>
      <c r="C75" s="6" t="s">
        <v>243</v>
      </c>
      <c r="D75" s="6" t="s">
        <v>53</v>
      </c>
      <c r="E75" s="6" t="s">
        <v>1</v>
      </c>
      <c r="F75" s="3">
        <v>946286207.26729488</v>
      </c>
      <c r="G75" s="3">
        <v>997472170.19999993</v>
      </c>
      <c r="H75" s="36">
        <v>1.0540914181561634</v>
      </c>
      <c r="I75" s="7">
        <v>906792882</v>
      </c>
      <c r="J75" s="61" t="s">
        <v>204</v>
      </c>
      <c r="K75" s="7">
        <v>946286207.26729488</v>
      </c>
      <c r="L75" s="3">
        <v>709622113.19999993</v>
      </c>
      <c r="M75" s="36">
        <v>0.74990220479833636</v>
      </c>
      <c r="N75" s="8">
        <v>0.02</v>
      </c>
      <c r="O75" s="7">
        <v>18135857.640000001</v>
      </c>
      <c r="P75" s="3">
        <v>60192000</v>
      </c>
      <c r="Q75" s="3">
        <v>15352020</v>
      </c>
      <c r="R75" s="36">
        <v>0.25505083732057415</v>
      </c>
      <c r="S75" s="7">
        <v>13956381.818181816</v>
      </c>
      <c r="T75" s="8">
        <v>0</v>
      </c>
      <c r="U75" s="7">
        <v>0</v>
      </c>
      <c r="V75" s="10">
        <v>18135857.640000001</v>
      </c>
      <c r="W75" s="18">
        <v>18135857.640000001</v>
      </c>
      <c r="X75" s="18">
        <f t="shared" si="21"/>
        <v>18135858</v>
      </c>
      <c r="Y75" s="18" t="str">
        <f t="shared" si="22"/>
        <v>Mười Tám Triệu Một Trăm Ba Mươi Lăm Ngàn Tám Trăm Năm Mươi Tám Đồng./.</v>
      </c>
      <c r="Z75" s="114">
        <f t="shared" si="23"/>
        <v>1000018135858</v>
      </c>
      <c r="AA75" s="115">
        <f t="shared" si="37"/>
        <v>0</v>
      </c>
      <c r="AB75" s="115">
        <f t="shared" si="37"/>
        <v>0</v>
      </c>
      <c r="AC75" s="115">
        <f t="shared" si="20"/>
        <v>0</v>
      </c>
      <c r="AD75" s="115">
        <f t="shared" si="20"/>
        <v>0</v>
      </c>
      <c r="AE75" s="115">
        <f t="shared" si="20"/>
        <v>1</v>
      </c>
      <c r="AF75" s="115">
        <f t="shared" si="20"/>
        <v>8</v>
      </c>
      <c r="AG75" s="115">
        <f t="shared" si="20"/>
        <v>1</v>
      </c>
      <c r="AH75" s="115">
        <f t="shared" si="20"/>
        <v>3</v>
      </c>
      <c r="AI75" s="115">
        <f t="shared" si="20"/>
        <v>5</v>
      </c>
      <c r="AJ75" s="115">
        <f t="shared" si="20"/>
        <v>8</v>
      </c>
      <c r="AK75" s="115">
        <f t="shared" si="20"/>
        <v>5</v>
      </c>
      <c r="AL75" s="115">
        <f t="shared" si="20"/>
        <v>8</v>
      </c>
      <c r="AM75" s="116" t="str">
        <f t="shared" si="24"/>
        <v/>
      </c>
      <c r="AN75" s="116" t="str">
        <f t="shared" si="25"/>
        <v/>
      </c>
      <c r="AO75" s="116" t="str">
        <f t="shared" si="26"/>
        <v/>
      </c>
      <c r="AP75" s="116" t="str">
        <f t="shared" si="27"/>
        <v/>
      </c>
      <c r="AQ75" s="116" t="str">
        <f t="shared" si="28"/>
        <v>mười</v>
      </c>
      <c r="AR75" s="116" t="str">
        <f t="shared" si="29"/>
        <v>tám  triệu</v>
      </c>
      <c r="AS75" s="116" t="str">
        <f t="shared" si="30"/>
        <v>một trăm</v>
      </c>
      <c r="AT75" s="116" t="str">
        <f t="shared" si="31"/>
        <v>ba mươi</v>
      </c>
      <c r="AU75" s="116" t="str">
        <f t="shared" si="32"/>
        <v>lăm ngàn</v>
      </c>
      <c r="AV75" s="116" t="str">
        <f t="shared" si="33"/>
        <v>tám trăm</v>
      </c>
      <c r="AW75" s="116" t="str">
        <f t="shared" si="34"/>
        <v>năm mươi</v>
      </c>
      <c r="AX75" s="116" t="str">
        <f t="shared" si="35"/>
        <v>tám đồng./.</v>
      </c>
      <c r="AY75" s="4" t="str">
        <f t="shared" si="36"/>
        <v>mười tám triệu một trăm ba mươi lăm ngàn tám trăm năm mươi tám đồng./.</v>
      </c>
    </row>
    <row r="76" spans="1:51" s="4" customFormat="1" ht="27" customHeight="1">
      <c r="A76" s="5">
        <v>6</v>
      </c>
      <c r="B76" s="6" t="s">
        <v>48</v>
      </c>
      <c r="C76" s="6" t="s">
        <v>241</v>
      </c>
      <c r="D76" s="6" t="s">
        <v>32</v>
      </c>
      <c r="E76" s="6" t="s">
        <v>1</v>
      </c>
      <c r="F76" s="3">
        <v>996735926.83939588</v>
      </c>
      <c r="G76" s="3">
        <v>1032996279.2</v>
      </c>
      <c r="H76" s="36">
        <v>1.0363790963927468</v>
      </c>
      <c r="I76" s="7">
        <v>939087526</v>
      </c>
      <c r="J76" s="61">
        <v>0</v>
      </c>
      <c r="K76" s="7">
        <v>996735926.83939588</v>
      </c>
      <c r="L76" s="3">
        <v>1008258306.2</v>
      </c>
      <c r="M76" s="36">
        <v>1.0115601124132658</v>
      </c>
      <c r="N76" s="8">
        <v>0.02</v>
      </c>
      <c r="O76" s="7">
        <v>18781750.52</v>
      </c>
      <c r="P76" s="3">
        <v>49248000</v>
      </c>
      <c r="Q76" s="3">
        <v>20200835</v>
      </c>
      <c r="R76" s="36">
        <v>0.41018589587394411</v>
      </c>
      <c r="S76" s="7">
        <v>18364395.454545453</v>
      </c>
      <c r="T76" s="8">
        <v>0</v>
      </c>
      <c r="U76" s="7">
        <v>0</v>
      </c>
      <c r="V76" s="10">
        <v>18781750.52</v>
      </c>
      <c r="W76" s="18">
        <v>18781750.52</v>
      </c>
      <c r="X76" s="18">
        <f t="shared" si="21"/>
        <v>18781751</v>
      </c>
      <c r="Y76" s="18" t="str">
        <f t="shared" si="22"/>
        <v>Mười Tám Triệu Bảy Trăm Tám Mươi Mốt Ngàn Bảy Trăm Năm Mươi Mốt Đồng./.</v>
      </c>
      <c r="Z76" s="114">
        <f t="shared" si="23"/>
        <v>1000018781751</v>
      </c>
      <c r="AA76" s="115">
        <f t="shared" si="37"/>
        <v>0</v>
      </c>
      <c r="AB76" s="115">
        <f t="shared" si="37"/>
        <v>0</v>
      </c>
      <c r="AC76" s="115">
        <f t="shared" si="20"/>
        <v>0</v>
      </c>
      <c r="AD76" s="115">
        <f t="shared" si="20"/>
        <v>0</v>
      </c>
      <c r="AE76" s="115">
        <f t="shared" si="20"/>
        <v>1</v>
      </c>
      <c r="AF76" s="115">
        <f t="shared" si="20"/>
        <v>8</v>
      </c>
      <c r="AG76" s="115">
        <f t="shared" si="20"/>
        <v>7</v>
      </c>
      <c r="AH76" s="115">
        <f t="shared" si="20"/>
        <v>8</v>
      </c>
      <c r="AI76" s="115">
        <f t="shared" si="20"/>
        <v>1</v>
      </c>
      <c r="AJ76" s="115">
        <f t="shared" si="20"/>
        <v>7</v>
      </c>
      <c r="AK76" s="115">
        <f t="shared" si="20"/>
        <v>5</v>
      </c>
      <c r="AL76" s="115">
        <f t="shared" si="20"/>
        <v>1</v>
      </c>
      <c r="AM76" s="116" t="str">
        <f t="shared" si="24"/>
        <v/>
      </c>
      <c r="AN76" s="116" t="str">
        <f t="shared" si="25"/>
        <v/>
      </c>
      <c r="AO76" s="116" t="str">
        <f t="shared" si="26"/>
        <v/>
      </c>
      <c r="AP76" s="116" t="str">
        <f t="shared" si="27"/>
        <v/>
      </c>
      <c r="AQ76" s="116" t="str">
        <f t="shared" si="28"/>
        <v>mười</v>
      </c>
      <c r="AR76" s="116" t="str">
        <f t="shared" si="29"/>
        <v>tám  triệu</v>
      </c>
      <c r="AS76" s="116" t="str">
        <f t="shared" si="30"/>
        <v>bảy trăm</v>
      </c>
      <c r="AT76" s="116" t="str">
        <f t="shared" si="31"/>
        <v>tám mươi</v>
      </c>
      <c r="AU76" s="116" t="str">
        <f t="shared" si="32"/>
        <v>mốt ngàn</v>
      </c>
      <c r="AV76" s="116" t="str">
        <f t="shared" si="33"/>
        <v>bảy trăm</v>
      </c>
      <c r="AW76" s="116" t="str">
        <f t="shared" si="34"/>
        <v>năm mươi</v>
      </c>
      <c r="AX76" s="116" t="str">
        <f t="shared" si="35"/>
        <v>mốt đồng./.</v>
      </c>
      <c r="AY76" s="4" t="str">
        <f t="shared" si="36"/>
        <v>mười tám triệu bảy trăm tám mươi mốt ngàn bảy trăm năm mươi mốt đồng./.</v>
      </c>
    </row>
    <row r="77" spans="1:51" s="4" customFormat="1" ht="27" customHeight="1" outlineLevel="1">
      <c r="A77" s="5">
        <v>7</v>
      </c>
      <c r="B77" s="6" t="s">
        <v>48</v>
      </c>
      <c r="C77" s="6" t="s">
        <v>400</v>
      </c>
      <c r="D77" s="6" t="s">
        <v>401</v>
      </c>
      <c r="E77" s="6" t="s">
        <v>1</v>
      </c>
      <c r="F77" s="3">
        <v>916556041.736395</v>
      </c>
      <c r="G77" s="3">
        <v>962930372.60000002</v>
      </c>
      <c r="H77" s="36">
        <v>1.0505962851717718</v>
      </c>
      <c r="I77" s="7">
        <v>875391249</v>
      </c>
      <c r="J77" s="61">
        <v>0</v>
      </c>
      <c r="K77" s="7">
        <v>916556041.736395</v>
      </c>
      <c r="L77" s="3">
        <v>948999583.60000002</v>
      </c>
      <c r="M77" s="36">
        <v>1.0353972265592635</v>
      </c>
      <c r="N77" s="8">
        <v>0.02</v>
      </c>
      <c r="O77" s="7">
        <v>17507824.98</v>
      </c>
      <c r="P77" s="3">
        <v>71136000</v>
      </c>
      <c r="Q77" s="3">
        <v>25156039</v>
      </c>
      <c r="R77" s="36">
        <v>0.35363302687809267</v>
      </c>
      <c r="S77" s="7">
        <v>22869126.363636363</v>
      </c>
      <c r="T77" s="8">
        <v>0</v>
      </c>
      <c r="U77" s="7">
        <v>0</v>
      </c>
      <c r="V77" s="10">
        <v>17507824.98</v>
      </c>
      <c r="W77" s="18">
        <v>17507824.98</v>
      </c>
      <c r="X77" s="18">
        <f t="shared" si="21"/>
        <v>17507825</v>
      </c>
      <c r="Y77" s="18" t="str">
        <f t="shared" si="22"/>
        <v>Mười Bảy Triệu Năm Trăm Linh Bảy Ngàn Tám Trăm Hai Mươi Lăm Đồng./.</v>
      </c>
      <c r="Z77" s="114">
        <f t="shared" si="23"/>
        <v>1000017507825</v>
      </c>
      <c r="AA77" s="115">
        <f t="shared" si="37"/>
        <v>0</v>
      </c>
      <c r="AB77" s="115">
        <f t="shared" si="37"/>
        <v>0</v>
      </c>
      <c r="AC77" s="115">
        <f t="shared" si="20"/>
        <v>0</v>
      </c>
      <c r="AD77" s="115">
        <f t="shared" si="20"/>
        <v>0</v>
      </c>
      <c r="AE77" s="115">
        <f t="shared" si="20"/>
        <v>1</v>
      </c>
      <c r="AF77" s="115">
        <f t="shared" si="20"/>
        <v>7</v>
      </c>
      <c r="AG77" s="115">
        <f t="shared" si="20"/>
        <v>5</v>
      </c>
      <c r="AH77" s="115">
        <f t="shared" si="20"/>
        <v>0</v>
      </c>
      <c r="AI77" s="115">
        <f t="shared" si="20"/>
        <v>7</v>
      </c>
      <c r="AJ77" s="115">
        <f t="shared" si="20"/>
        <v>8</v>
      </c>
      <c r="AK77" s="115">
        <f t="shared" si="20"/>
        <v>2</v>
      </c>
      <c r="AL77" s="115">
        <f t="shared" si="20"/>
        <v>5</v>
      </c>
      <c r="AM77" s="116" t="str">
        <f t="shared" si="24"/>
        <v/>
      </c>
      <c r="AN77" s="116" t="str">
        <f t="shared" si="25"/>
        <v/>
      </c>
      <c r="AO77" s="116" t="str">
        <f t="shared" si="26"/>
        <v/>
      </c>
      <c r="AP77" s="116" t="str">
        <f t="shared" si="27"/>
        <v/>
      </c>
      <c r="AQ77" s="116" t="str">
        <f t="shared" si="28"/>
        <v>mười</v>
      </c>
      <c r="AR77" s="116" t="str">
        <f t="shared" si="29"/>
        <v>bảy  triệu</v>
      </c>
      <c r="AS77" s="116" t="str">
        <f t="shared" si="30"/>
        <v>năm trăm</v>
      </c>
      <c r="AT77" s="116" t="str">
        <f t="shared" si="31"/>
        <v>linh</v>
      </c>
      <c r="AU77" s="116" t="str">
        <f t="shared" si="32"/>
        <v>bảy ngàn</v>
      </c>
      <c r="AV77" s="116" t="str">
        <f t="shared" si="33"/>
        <v>tám trăm</v>
      </c>
      <c r="AW77" s="116" t="str">
        <f t="shared" si="34"/>
        <v>hai mươi</v>
      </c>
      <c r="AX77" s="116" t="str">
        <f t="shared" si="35"/>
        <v>lăm đồng./.</v>
      </c>
      <c r="AY77" s="4" t="str">
        <f t="shared" si="36"/>
        <v>mười bảy triệu năm trăm linh bảy ngàn tám trăm hai mươi lăm đồng./.</v>
      </c>
    </row>
    <row r="78" spans="1:51" s="4" customFormat="1" ht="27" customHeight="1" outlineLevel="1">
      <c r="A78" s="5">
        <v>8</v>
      </c>
      <c r="B78" s="6" t="s">
        <v>48</v>
      </c>
      <c r="C78" s="6" t="s">
        <v>244</v>
      </c>
      <c r="D78" s="6" t="s">
        <v>193</v>
      </c>
      <c r="E78" s="6" t="s">
        <v>1</v>
      </c>
      <c r="F78" s="3">
        <v>1520344000.5658717</v>
      </c>
      <c r="G78" s="3">
        <v>1602487977</v>
      </c>
      <c r="H78" s="36">
        <v>1.054029861928323</v>
      </c>
      <c r="I78" s="7">
        <v>1456807251</v>
      </c>
      <c r="J78" s="61" t="s">
        <v>204</v>
      </c>
      <c r="K78" s="7">
        <v>1520344000.5658717</v>
      </c>
      <c r="L78" s="3">
        <v>1151503894</v>
      </c>
      <c r="M78" s="36">
        <v>0.75739694014736825</v>
      </c>
      <c r="N78" s="8">
        <v>0.02</v>
      </c>
      <c r="O78" s="7">
        <v>29136145.02</v>
      </c>
      <c r="P78" s="3">
        <v>84816000</v>
      </c>
      <c r="Q78" s="3">
        <v>6080008</v>
      </c>
      <c r="R78" s="36">
        <v>7.168468213544614E-2</v>
      </c>
      <c r="S78" s="7">
        <v>5527280</v>
      </c>
      <c r="T78" s="8">
        <v>0</v>
      </c>
      <c r="U78" s="7">
        <v>0</v>
      </c>
      <c r="V78" s="10">
        <v>29136145.02</v>
      </c>
      <c r="W78" s="18">
        <v>29136145.02</v>
      </c>
      <c r="X78" s="18">
        <f t="shared" si="21"/>
        <v>29136145</v>
      </c>
      <c r="Y78" s="18" t="str">
        <f t="shared" si="22"/>
        <v>Hai Mươi Chín Triệu Một Trăm Ba Mươi Sáu Ngàn Một Trăm Bốn Mươi Lăm Đồng./.</v>
      </c>
      <c r="Z78" s="114">
        <f t="shared" si="23"/>
        <v>1000029136145</v>
      </c>
      <c r="AA78" s="115">
        <f t="shared" si="37"/>
        <v>0</v>
      </c>
      <c r="AB78" s="115">
        <f t="shared" si="37"/>
        <v>0</v>
      </c>
      <c r="AC78" s="115">
        <f t="shared" si="20"/>
        <v>0</v>
      </c>
      <c r="AD78" s="115">
        <f t="shared" si="20"/>
        <v>0</v>
      </c>
      <c r="AE78" s="115">
        <f t="shared" si="20"/>
        <v>2</v>
      </c>
      <c r="AF78" s="115">
        <f t="shared" si="20"/>
        <v>9</v>
      </c>
      <c r="AG78" s="115">
        <f t="shared" si="20"/>
        <v>1</v>
      </c>
      <c r="AH78" s="115">
        <f t="shared" si="20"/>
        <v>3</v>
      </c>
      <c r="AI78" s="115">
        <f t="shared" si="20"/>
        <v>6</v>
      </c>
      <c r="AJ78" s="115">
        <f t="shared" si="20"/>
        <v>1</v>
      </c>
      <c r="AK78" s="115">
        <f t="shared" si="20"/>
        <v>4</v>
      </c>
      <c r="AL78" s="115">
        <f t="shared" si="20"/>
        <v>5</v>
      </c>
      <c r="AM78" s="116" t="str">
        <f t="shared" si="24"/>
        <v/>
      </c>
      <c r="AN78" s="116" t="str">
        <f t="shared" si="25"/>
        <v/>
      </c>
      <c r="AO78" s="116" t="str">
        <f t="shared" si="26"/>
        <v/>
      </c>
      <c r="AP78" s="116" t="str">
        <f t="shared" si="27"/>
        <v/>
      </c>
      <c r="AQ78" s="116" t="str">
        <f t="shared" si="28"/>
        <v>hai mươi</v>
      </c>
      <c r="AR78" s="116" t="str">
        <f t="shared" si="29"/>
        <v>chín  triệu</v>
      </c>
      <c r="AS78" s="116" t="str">
        <f t="shared" si="30"/>
        <v>một trăm</v>
      </c>
      <c r="AT78" s="116" t="str">
        <f t="shared" si="31"/>
        <v>ba mươi</v>
      </c>
      <c r="AU78" s="116" t="str">
        <f t="shared" si="32"/>
        <v>sáu ngàn</v>
      </c>
      <c r="AV78" s="116" t="str">
        <f t="shared" si="33"/>
        <v>một trăm</v>
      </c>
      <c r="AW78" s="116" t="str">
        <f t="shared" si="34"/>
        <v>bốn mươi</v>
      </c>
      <c r="AX78" s="116" t="str">
        <f t="shared" si="35"/>
        <v>lăm đồng./.</v>
      </c>
      <c r="AY78" s="4" t="str">
        <f t="shared" si="36"/>
        <v>hai mươi chín triệu một trăm ba mươi sáu ngàn một trăm bốn mươi lăm đồng./.</v>
      </c>
    </row>
    <row r="79" spans="1:51" s="4" customFormat="1" ht="27" customHeight="1" outlineLevel="1">
      <c r="A79" s="5">
        <v>9</v>
      </c>
      <c r="B79" s="6" t="s">
        <v>48</v>
      </c>
      <c r="C79" s="62" t="s">
        <v>500</v>
      </c>
      <c r="D79" s="62" t="s">
        <v>513</v>
      </c>
      <c r="E79" s="62" t="s">
        <v>379</v>
      </c>
      <c r="F79" s="3">
        <v>40000000</v>
      </c>
      <c r="G79" s="3">
        <v>40140998.699999996</v>
      </c>
      <c r="H79" s="36">
        <v>1.0035249675</v>
      </c>
      <c r="I79" s="7">
        <v>36491817</v>
      </c>
      <c r="J79" s="61">
        <v>0</v>
      </c>
      <c r="K79" s="7">
        <v>40000000</v>
      </c>
      <c r="L79" s="3">
        <v>0</v>
      </c>
      <c r="M79" s="36">
        <v>0</v>
      </c>
      <c r="N79" s="8">
        <v>0.02</v>
      </c>
      <c r="O79" s="7">
        <v>729836.34</v>
      </c>
      <c r="P79" s="3">
        <v>0</v>
      </c>
      <c r="Q79" s="3">
        <v>0</v>
      </c>
      <c r="R79" s="36">
        <v>0</v>
      </c>
      <c r="S79" s="7">
        <v>0</v>
      </c>
      <c r="T79" s="8">
        <v>0</v>
      </c>
      <c r="U79" s="7">
        <v>0</v>
      </c>
      <c r="V79" s="10">
        <v>729836.34</v>
      </c>
      <c r="W79" s="18">
        <v>729836.34</v>
      </c>
      <c r="X79" s="18">
        <f t="shared" si="21"/>
        <v>729836</v>
      </c>
      <c r="Y79" s="18" t="str">
        <f t="shared" si="22"/>
        <v>Bảy Trăm Hai Mươi Chín Ngàn Tám Trăm Ba Mươi Sáu Đồng./.</v>
      </c>
      <c r="Z79" s="114">
        <f t="shared" si="23"/>
        <v>1000000729836</v>
      </c>
      <c r="AA79" s="115">
        <f t="shared" si="37"/>
        <v>0</v>
      </c>
      <c r="AB79" s="115">
        <f t="shared" si="37"/>
        <v>0</v>
      </c>
      <c r="AC79" s="115">
        <f t="shared" si="20"/>
        <v>0</v>
      </c>
      <c r="AD79" s="115">
        <f t="shared" si="20"/>
        <v>0</v>
      </c>
      <c r="AE79" s="115">
        <f t="shared" si="20"/>
        <v>0</v>
      </c>
      <c r="AF79" s="115">
        <f t="shared" si="20"/>
        <v>0</v>
      </c>
      <c r="AG79" s="115">
        <f t="shared" si="20"/>
        <v>7</v>
      </c>
      <c r="AH79" s="115">
        <f t="shared" si="20"/>
        <v>2</v>
      </c>
      <c r="AI79" s="115">
        <f t="shared" si="20"/>
        <v>9</v>
      </c>
      <c r="AJ79" s="115">
        <f t="shared" si="20"/>
        <v>8</v>
      </c>
      <c r="AK79" s="115">
        <f t="shared" si="20"/>
        <v>3</v>
      </c>
      <c r="AL79" s="115">
        <f t="shared" si="20"/>
        <v>6</v>
      </c>
      <c r="AM79" s="116" t="str">
        <f t="shared" si="24"/>
        <v/>
      </c>
      <c r="AN79" s="116" t="str">
        <f t="shared" si="25"/>
        <v/>
      </c>
      <c r="AO79" s="116" t="str">
        <f t="shared" si="26"/>
        <v/>
      </c>
      <c r="AP79" s="116" t="str">
        <f t="shared" si="27"/>
        <v/>
      </c>
      <c r="AQ79" s="116" t="str">
        <f t="shared" si="28"/>
        <v/>
      </c>
      <c r="AR79" s="116" t="str">
        <f t="shared" si="29"/>
        <v/>
      </c>
      <c r="AS79" s="116" t="str">
        <f t="shared" si="30"/>
        <v>bảy trăm</v>
      </c>
      <c r="AT79" s="116" t="str">
        <f t="shared" si="31"/>
        <v>hai mươi</v>
      </c>
      <c r="AU79" s="116" t="str">
        <f t="shared" si="32"/>
        <v>chín ngàn</v>
      </c>
      <c r="AV79" s="116" t="str">
        <f t="shared" si="33"/>
        <v>tám trăm</v>
      </c>
      <c r="AW79" s="116" t="str">
        <f t="shared" si="34"/>
        <v>ba mươi</v>
      </c>
      <c r="AX79" s="116" t="str">
        <f t="shared" si="35"/>
        <v>sáu đồng./.</v>
      </c>
      <c r="AY79" s="4" t="str">
        <f t="shared" si="36"/>
        <v>bảy trăm hai mươi chín ngàn tám trăm ba mươi sáu đồng./.</v>
      </c>
    </row>
    <row r="80" spans="1:51" s="4" customFormat="1" ht="27" customHeight="1" outlineLevel="1">
      <c r="A80" s="5">
        <v>10</v>
      </c>
      <c r="B80" s="6" t="s">
        <v>48</v>
      </c>
      <c r="C80" s="62" t="s">
        <v>402</v>
      </c>
      <c r="D80" s="62" t="s">
        <v>408</v>
      </c>
      <c r="E80" s="62" t="s">
        <v>379</v>
      </c>
      <c r="F80" s="3">
        <v>40000000</v>
      </c>
      <c r="G80" s="3">
        <v>40014382.100000001</v>
      </c>
      <c r="H80" s="36">
        <v>1.0003595525</v>
      </c>
      <c r="I80" s="7">
        <v>36376711</v>
      </c>
      <c r="J80" s="61">
        <v>0</v>
      </c>
      <c r="K80" s="7">
        <v>40000000</v>
      </c>
      <c r="L80" s="3">
        <v>40014382.100000001</v>
      </c>
      <c r="M80" s="36">
        <v>1.0003595525</v>
      </c>
      <c r="N80" s="8">
        <v>0.02</v>
      </c>
      <c r="O80" s="7">
        <v>727534.22</v>
      </c>
      <c r="P80" s="3">
        <v>0</v>
      </c>
      <c r="Q80" s="3">
        <v>0</v>
      </c>
      <c r="R80" s="36">
        <v>0</v>
      </c>
      <c r="S80" s="7">
        <v>0</v>
      </c>
      <c r="T80" s="8">
        <v>0</v>
      </c>
      <c r="U80" s="7">
        <v>0</v>
      </c>
      <c r="V80" s="10">
        <v>727534.22</v>
      </c>
      <c r="W80" s="18">
        <v>727534.22</v>
      </c>
      <c r="X80" s="18">
        <f t="shared" si="21"/>
        <v>727534</v>
      </c>
      <c r="Y80" s="18" t="str">
        <f t="shared" si="22"/>
        <v>Bảy Trăm Hai Mươi Bảy Ngàn Năm Trăm Ba Mươi Bốn Đồng./.</v>
      </c>
      <c r="Z80" s="114">
        <f t="shared" si="23"/>
        <v>1000000727534</v>
      </c>
      <c r="AA80" s="115">
        <f t="shared" si="37"/>
        <v>0</v>
      </c>
      <c r="AB80" s="115">
        <f t="shared" si="37"/>
        <v>0</v>
      </c>
      <c r="AC80" s="115">
        <f t="shared" si="20"/>
        <v>0</v>
      </c>
      <c r="AD80" s="115">
        <f t="shared" si="20"/>
        <v>0</v>
      </c>
      <c r="AE80" s="115">
        <f t="shared" si="20"/>
        <v>0</v>
      </c>
      <c r="AF80" s="115">
        <f t="shared" si="20"/>
        <v>0</v>
      </c>
      <c r="AG80" s="115">
        <f t="shared" si="20"/>
        <v>7</v>
      </c>
      <c r="AH80" s="115">
        <f t="shared" si="20"/>
        <v>2</v>
      </c>
      <c r="AI80" s="115">
        <f t="shared" si="20"/>
        <v>7</v>
      </c>
      <c r="AJ80" s="115">
        <f t="shared" si="20"/>
        <v>5</v>
      </c>
      <c r="AK80" s="115">
        <f t="shared" si="20"/>
        <v>3</v>
      </c>
      <c r="AL80" s="115">
        <f t="shared" si="20"/>
        <v>4</v>
      </c>
      <c r="AM80" s="116" t="str">
        <f t="shared" si="24"/>
        <v/>
      </c>
      <c r="AN80" s="116" t="str">
        <f t="shared" si="25"/>
        <v/>
      </c>
      <c r="AO80" s="116" t="str">
        <f t="shared" si="26"/>
        <v/>
      </c>
      <c r="AP80" s="116" t="str">
        <f t="shared" si="27"/>
        <v/>
      </c>
      <c r="AQ80" s="116" t="str">
        <f t="shared" si="28"/>
        <v/>
      </c>
      <c r="AR80" s="116" t="str">
        <f t="shared" si="29"/>
        <v/>
      </c>
      <c r="AS80" s="116" t="str">
        <f t="shared" si="30"/>
        <v>bảy trăm</v>
      </c>
      <c r="AT80" s="116" t="str">
        <f t="shared" si="31"/>
        <v>hai mươi</v>
      </c>
      <c r="AU80" s="116" t="str">
        <f t="shared" si="32"/>
        <v>bảy ngàn</v>
      </c>
      <c r="AV80" s="116" t="str">
        <f t="shared" si="33"/>
        <v>năm trăm</v>
      </c>
      <c r="AW80" s="116" t="str">
        <f t="shared" si="34"/>
        <v>ba mươi</v>
      </c>
      <c r="AX80" s="116" t="str">
        <f t="shared" si="35"/>
        <v>bốn đồng./.</v>
      </c>
      <c r="AY80" s="4" t="str">
        <f t="shared" si="36"/>
        <v>bảy trăm hai mươi bảy ngàn năm trăm ba mươi bốn đồng./.</v>
      </c>
    </row>
    <row r="81" spans="1:51" s="4" customFormat="1" ht="27" customHeight="1" outlineLevel="1">
      <c r="A81" s="5">
        <v>11</v>
      </c>
      <c r="B81" s="6" t="s">
        <v>48</v>
      </c>
      <c r="C81" s="62" t="s">
        <v>475</v>
      </c>
      <c r="D81" s="62" t="s">
        <v>484</v>
      </c>
      <c r="E81" s="62" t="s">
        <v>379</v>
      </c>
      <c r="F81" s="3">
        <v>40000000</v>
      </c>
      <c r="G81" s="3">
        <v>40014382.100000001</v>
      </c>
      <c r="H81" s="36">
        <v>1.0003595525</v>
      </c>
      <c r="I81" s="7">
        <v>36376711</v>
      </c>
      <c r="J81" s="61">
        <v>0</v>
      </c>
      <c r="K81" s="7">
        <v>40000000</v>
      </c>
      <c r="L81" s="3">
        <v>40014382.100000001</v>
      </c>
      <c r="M81" s="36">
        <v>1.0003595525</v>
      </c>
      <c r="N81" s="8">
        <v>0.02</v>
      </c>
      <c r="O81" s="7">
        <v>727534.22</v>
      </c>
      <c r="P81" s="3">
        <v>0</v>
      </c>
      <c r="Q81" s="3">
        <v>0</v>
      </c>
      <c r="R81" s="36">
        <v>0</v>
      </c>
      <c r="S81" s="7">
        <v>0</v>
      </c>
      <c r="T81" s="8">
        <v>0</v>
      </c>
      <c r="U81" s="7">
        <v>0</v>
      </c>
      <c r="V81" s="10">
        <v>727534.22</v>
      </c>
      <c r="W81" s="18">
        <v>727534.22</v>
      </c>
      <c r="X81" s="18">
        <f t="shared" si="21"/>
        <v>727534</v>
      </c>
      <c r="Y81" s="18" t="str">
        <f t="shared" si="22"/>
        <v>Bảy Trăm Hai Mươi Bảy Ngàn Năm Trăm Ba Mươi Bốn Đồng./.</v>
      </c>
      <c r="Z81" s="114">
        <f t="shared" si="23"/>
        <v>1000000727534</v>
      </c>
      <c r="AA81" s="115">
        <f t="shared" si="37"/>
        <v>0</v>
      </c>
      <c r="AB81" s="115">
        <f t="shared" si="37"/>
        <v>0</v>
      </c>
      <c r="AC81" s="115">
        <f t="shared" si="20"/>
        <v>0</v>
      </c>
      <c r="AD81" s="115">
        <f t="shared" si="20"/>
        <v>0</v>
      </c>
      <c r="AE81" s="115">
        <f t="shared" si="20"/>
        <v>0</v>
      </c>
      <c r="AF81" s="115">
        <f t="shared" si="20"/>
        <v>0</v>
      </c>
      <c r="AG81" s="115">
        <f t="shared" si="20"/>
        <v>7</v>
      </c>
      <c r="AH81" s="115">
        <f t="shared" si="20"/>
        <v>2</v>
      </c>
      <c r="AI81" s="115">
        <f t="shared" si="20"/>
        <v>7</v>
      </c>
      <c r="AJ81" s="115">
        <f t="shared" si="20"/>
        <v>5</v>
      </c>
      <c r="AK81" s="115">
        <f t="shared" si="20"/>
        <v>3</v>
      </c>
      <c r="AL81" s="115">
        <f t="shared" si="20"/>
        <v>4</v>
      </c>
      <c r="AM81" s="116" t="str">
        <f t="shared" si="24"/>
        <v/>
      </c>
      <c r="AN81" s="116" t="str">
        <f t="shared" si="25"/>
        <v/>
      </c>
      <c r="AO81" s="116" t="str">
        <f t="shared" si="26"/>
        <v/>
      </c>
      <c r="AP81" s="116" t="str">
        <f t="shared" si="27"/>
        <v/>
      </c>
      <c r="AQ81" s="116" t="str">
        <f t="shared" si="28"/>
        <v/>
      </c>
      <c r="AR81" s="116" t="str">
        <f t="shared" si="29"/>
        <v/>
      </c>
      <c r="AS81" s="116" t="str">
        <f t="shared" si="30"/>
        <v>bảy trăm</v>
      </c>
      <c r="AT81" s="116" t="str">
        <f t="shared" si="31"/>
        <v>hai mươi</v>
      </c>
      <c r="AU81" s="116" t="str">
        <f t="shared" si="32"/>
        <v>bảy ngàn</v>
      </c>
      <c r="AV81" s="116" t="str">
        <f t="shared" si="33"/>
        <v>năm trăm</v>
      </c>
      <c r="AW81" s="116" t="str">
        <f t="shared" si="34"/>
        <v>ba mươi</v>
      </c>
      <c r="AX81" s="116" t="str">
        <f t="shared" si="35"/>
        <v>bốn đồng./.</v>
      </c>
      <c r="AY81" s="4" t="str">
        <f t="shared" si="36"/>
        <v>bảy trăm hai mươi bảy ngàn năm trăm ba mươi bốn đồng./.</v>
      </c>
    </row>
    <row r="82" spans="1:51" s="4" customFormat="1" ht="27" customHeight="1" outlineLevel="1">
      <c r="A82" s="11"/>
      <c r="B82" s="14" t="s">
        <v>49</v>
      </c>
      <c r="C82" s="14"/>
      <c r="D82" s="14"/>
      <c r="E82" s="14"/>
      <c r="F82" s="15">
        <v>8905307672.3334274</v>
      </c>
      <c r="G82" s="15">
        <v>9363668165.0000019</v>
      </c>
      <c r="H82" s="16">
        <v>1.0514704836185038</v>
      </c>
      <c r="I82" s="15">
        <v>8512425601</v>
      </c>
      <c r="J82" s="51"/>
      <c r="K82" s="15">
        <v>8905307672.3334274</v>
      </c>
      <c r="L82" s="15">
        <v>7629426232.3000011</v>
      </c>
      <c r="M82" s="16">
        <v>0.85672797763099506</v>
      </c>
      <c r="N82" s="17"/>
      <c r="O82" s="15">
        <v>170248512.02000001</v>
      </c>
      <c r="P82" s="15">
        <v>541728000</v>
      </c>
      <c r="Q82" s="15">
        <v>129640990</v>
      </c>
      <c r="R82" s="16">
        <v>0.23931011503928171</v>
      </c>
      <c r="S82" s="15">
        <v>117855445.45454544</v>
      </c>
      <c r="T82" s="15"/>
      <c r="U82" s="15">
        <v>0</v>
      </c>
      <c r="V82" s="15">
        <v>170248512.02000001</v>
      </c>
      <c r="W82" s="15">
        <v>170248512.02000001</v>
      </c>
      <c r="X82" s="18">
        <f t="shared" si="21"/>
        <v>170248512</v>
      </c>
      <c r="Y82" s="18" t="str">
        <f t="shared" si="22"/>
        <v>Một Trăm Bảy Mươi Triệu Hai Trăm Bốn Mươi Tám Ngàn Năm Trăm Mười Hai Đồng./.</v>
      </c>
      <c r="Z82" s="114">
        <f t="shared" si="23"/>
        <v>1000170248512</v>
      </c>
      <c r="AA82" s="115">
        <f t="shared" si="37"/>
        <v>0</v>
      </c>
      <c r="AB82" s="115">
        <f t="shared" si="37"/>
        <v>0</v>
      </c>
      <c r="AC82" s="115">
        <f t="shared" si="20"/>
        <v>0</v>
      </c>
      <c r="AD82" s="115">
        <f t="shared" si="20"/>
        <v>1</v>
      </c>
      <c r="AE82" s="115">
        <f t="shared" si="20"/>
        <v>7</v>
      </c>
      <c r="AF82" s="115">
        <f t="shared" si="20"/>
        <v>0</v>
      </c>
      <c r="AG82" s="115">
        <f t="shared" si="20"/>
        <v>2</v>
      </c>
      <c r="AH82" s="115">
        <f t="shared" si="20"/>
        <v>4</v>
      </c>
      <c r="AI82" s="115">
        <f t="shared" si="20"/>
        <v>8</v>
      </c>
      <c r="AJ82" s="115">
        <f t="shared" si="20"/>
        <v>5</v>
      </c>
      <c r="AK82" s="115">
        <f t="shared" si="20"/>
        <v>1</v>
      </c>
      <c r="AL82" s="115">
        <f t="shared" si="20"/>
        <v>2</v>
      </c>
      <c r="AM82" s="116" t="str">
        <f t="shared" si="24"/>
        <v/>
      </c>
      <c r="AN82" s="116" t="str">
        <f t="shared" si="25"/>
        <v/>
      </c>
      <c r="AO82" s="116" t="str">
        <f t="shared" si="26"/>
        <v/>
      </c>
      <c r="AP82" s="116" t="str">
        <f t="shared" si="27"/>
        <v>một trăm</v>
      </c>
      <c r="AQ82" s="116" t="str">
        <f t="shared" si="28"/>
        <v>bảy mươi</v>
      </c>
      <c r="AR82" s="116" t="str">
        <f t="shared" si="29"/>
        <v xml:space="preserve">  triệu</v>
      </c>
      <c r="AS82" s="116" t="str">
        <f t="shared" si="30"/>
        <v>hai trăm</v>
      </c>
      <c r="AT82" s="116" t="str">
        <f t="shared" si="31"/>
        <v>bốn mươi</v>
      </c>
      <c r="AU82" s="116" t="str">
        <f t="shared" si="32"/>
        <v>tám ngàn</v>
      </c>
      <c r="AV82" s="116" t="str">
        <f t="shared" si="33"/>
        <v>năm trăm</v>
      </c>
      <c r="AW82" s="116" t="str">
        <f t="shared" si="34"/>
        <v>mười</v>
      </c>
      <c r="AX82" s="116" t="str">
        <f t="shared" si="35"/>
        <v>hai đồng./.</v>
      </c>
      <c r="AY82" s="4" t="str">
        <f t="shared" si="36"/>
        <v>một trăm bảy mươi triệu hai trăm bốn mươi tám ngàn năm trăm mười hai đồng./.</v>
      </c>
    </row>
    <row r="83" spans="1:51" s="4" customFormat="1" ht="27" customHeight="1" outlineLevel="1">
      <c r="A83" s="5">
        <v>1</v>
      </c>
      <c r="B83" s="6" t="s">
        <v>34</v>
      </c>
      <c r="C83" s="6" t="s">
        <v>245</v>
      </c>
      <c r="D83" s="6" t="s">
        <v>73</v>
      </c>
      <c r="E83" s="6" t="s">
        <v>1</v>
      </c>
      <c r="F83" s="3">
        <v>380902500</v>
      </c>
      <c r="G83" s="3">
        <v>381899025.19999999</v>
      </c>
      <c r="H83" s="36">
        <v>1.0026162212114649</v>
      </c>
      <c r="I83" s="7">
        <v>347180932</v>
      </c>
      <c r="J83" s="61" t="s">
        <v>204</v>
      </c>
      <c r="K83" s="7">
        <v>380902500</v>
      </c>
      <c r="L83" s="3">
        <v>246660923.19999999</v>
      </c>
      <c r="M83" s="36">
        <v>0.64756971455950008</v>
      </c>
      <c r="N83" s="8">
        <v>0.02</v>
      </c>
      <c r="O83" s="7">
        <v>6943618.6400000006</v>
      </c>
      <c r="P83" s="3">
        <v>0</v>
      </c>
      <c r="Q83" s="3">
        <v>0</v>
      </c>
      <c r="R83" s="36">
        <v>0</v>
      </c>
      <c r="S83" s="7">
        <v>0</v>
      </c>
      <c r="T83" s="8">
        <v>0</v>
      </c>
      <c r="U83" s="7">
        <v>0</v>
      </c>
      <c r="V83" s="10">
        <v>6943618.6400000006</v>
      </c>
      <c r="W83" s="18">
        <v>6943618.6400000006</v>
      </c>
      <c r="X83" s="18">
        <f t="shared" si="21"/>
        <v>6943619</v>
      </c>
      <c r="Y83" s="18" t="str">
        <f t="shared" si="22"/>
        <v>Sáu Triệu Chín Trăm Bốn Mươi Ba Ngàn Sáu Trăm Mười Chín Đồng./.</v>
      </c>
      <c r="Z83" s="114">
        <f t="shared" si="23"/>
        <v>1000006943619</v>
      </c>
      <c r="AA83" s="115">
        <f t="shared" si="37"/>
        <v>0</v>
      </c>
      <c r="AB83" s="115">
        <f t="shared" si="37"/>
        <v>0</v>
      </c>
      <c r="AC83" s="115">
        <f t="shared" si="20"/>
        <v>0</v>
      </c>
      <c r="AD83" s="115">
        <f t="shared" si="20"/>
        <v>0</v>
      </c>
      <c r="AE83" s="115">
        <f t="shared" si="20"/>
        <v>0</v>
      </c>
      <c r="AF83" s="115">
        <f t="shared" si="20"/>
        <v>6</v>
      </c>
      <c r="AG83" s="115">
        <f t="shared" si="20"/>
        <v>9</v>
      </c>
      <c r="AH83" s="115">
        <f t="shared" si="20"/>
        <v>4</v>
      </c>
      <c r="AI83" s="115">
        <f t="shared" si="20"/>
        <v>3</v>
      </c>
      <c r="AJ83" s="115">
        <f t="shared" si="20"/>
        <v>6</v>
      </c>
      <c r="AK83" s="115">
        <f t="shared" si="20"/>
        <v>1</v>
      </c>
      <c r="AL83" s="115">
        <f t="shared" si="20"/>
        <v>9</v>
      </c>
      <c r="AM83" s="116" t="str">
        <f t="shared" si="24"/>
        <v/>
      </c>
      <c r="AN83" s="116" t="str">
        <f t="shared" si="25"/>
        <v/>
      </c>
      <c r="AO83" s="116" t="str">
        <f t="shared" si="26"/>
        <v/>
      </c>
      <c r="AP83" s="116" t="str">
        <f t="shared" si="27"/>
        <v/>
      </c>
      <c r="AQ83" s="116" t="str">
        <f t="shared" si="28"/>
        <v/>
      </c>
      <c r="AR83" s="116" t="str">
        <f t="shared" si="29"/>
        <v>sáu  triệu</v>
      </c>
      <c r="AS83" s="116" t="str">
        <f t="shared" si="30"/>
        <v>chín trăm</v>
      </c>
      <c r="AT83" s="116" t="str">
        <f t="shared" si="31"/>
        <v>bốn mươi</v>
      </c>
      <c r="AU83" s="116" t="str">
        <f t="shared" si="32"/>
        <v>ba ngàn</v>
      </c>
      <c r="AV83" s="116" t="str">
        <f t="shared" si="33"/>
        <v>sáu trăm</v>
      </c>
      <c r="AW83" s="116" t="str">
        <f t="shared" si="34"/>
        <v>mười</v>
      </c>
      <c r="AX83" s="116" t="str">
        <f t="shared" si="35"/>
        <v>chín đồng./.</v>
      </c>
      <c r="AY83" s="4" t="str">
        <f t="shared" si="36"/>
        <v>sáu triệu chín trăm bốn mươi ba ngàn sáu trăm mười chín đồng./.</v>
      </c>
    </row>
    <row r="84" spans="1:51" s="4" customFormat="1" ht="27" customHeight="1" outlineLevel="1">
      <c r="A84" s="5">
        <v>2</v>
      </c>
      <c r="B84" s="6" t="s">
        <v>34</v>
      </c>
      <c r="C84" s="6" t="s">
        <v>247</v>
      </c>
      <c r="D84" s="6" t="s">
        <v>58</v>
      </c>
      <c r="E84" s="6" t="s">
        <v>1</v>
      </c>
      <c r="F84" s="3">
        <v>380902500</v>
      </c>
      <c r="G84" s="3">
        <v>381040802.80000001</v>
      </c>
      <c r="H84" s="36">
        <v>1.0003630923924101</v>
      </c>
      <c r="I84" s="7">
        <v>346400729</v>
      </c>
      <c r="J84" s="61" t="s">
        <v>204</v>
      </c>
      <c r="K84" s="7">
        <v>380902500</v>
      </c>
      <c r="L84" s="3">
        <v>268070629.80000001</v>
      </c>
      <c r="M84" s="36">
        <v>0.70377755409848985</v>
      </c>
      <c r="N84" s="8">
        <v>0.02</v>
      </c>
      <c r="O84" s="7">
        <v>6928014.5800000001</v>
      </c>
      <c r="P84" s="3">
        <v>0</v>
      </c>
      <c r="Q84" s="3">
        <v>0</v>
      </c>
      <c r="R84" s="36">
        <v>0</v>
      </c>
      <c r="S84" s="7">
        <v>0</v>
      </c>
      <c r="T84" s="8">
        <v>0</v>
      </c>
      <c r="U84" s="7">
        <v>0</v>
      </c>
      <c r="V84" s="10">
        <v>6928014.5800000001</v>
      </c>
      <c r="W84" s="18">
        <v>6928014.5800000001</v>
      </c>
      <c r="X84" s="18">
        <f t="shared" si="21"/>
        <v>6928015</v>
      </c>
      <c r="Y84" s="18" t="str">
        <f t="shared" si="22"/>
        <v>Sáu Triệu Chín Trăm Hai Mươi Tám Ngàn Không Trăm Mười Lăm Đồng./.</v>
      </c>
      <c r="Z84" s="114">
        <f t="shared" si="23"/>
        <v>1000006928015</v>
      </c>
      <c r="AA84" s="115">
        <f t="shared" si="37"/>
        <v>0</v>
      </c>
      <c r="AB84" s="115">
        <f t="shared" si="37"/>
        <v>0</v>
      </c>
      <c r="AC84" s="115">
        <f t="shared" si="20"/>
        <v>0</v>
      </c>
      <c r="AD84" s="115">
        <f t="shared" si="20"/>
        <v>0</v>
      </c>
      <c r="AE84" s="115">
        <f t="shared" si="20"/>
        <v>0</v>
      </c>
      <c r="AF84" s="115">
        <f t="shared" si="20"/>
        <v>6</v>
      </c>
      <c r="AG84" s="115">
        <f t="shared" si="20"/>
        <v>9</v>
      </c>
      <c r="AH84" s="115">
        <f t="shared" si="20"/>
        <v>2</v>
      </c>
      <c r="AI84" s="115">
        <f t="shared" si="20"/>
        <v>8</v>
      </c>
      <c r="AJ84" s="115">
        <f t="shared" si="20"/>
        <v>0</v>
      </c>
      <c r="AK84" s="115">
        <f t="shared" si="20"/>
        <v>1</v>
      </c>
      <c r="AL84" s="115">
        <f t="shared" si="20"/>
        <v>5</v>
      </c>
      <c r="AM84" s="116" t="str">
        <f t="shared" si="24"/>
        <v/>
      </c>
      <c r="AN84" s="116" t="str">
        <f t="shared" si="25"/>
        <v/>
      </c>
      <c r="AO84" s="116" t="str">
        <f t="shared" si="26"/>
        <v/>
      </c>
      <c r="AP84" s="116" t="str">
        <f t="shared" si="27"/>
        <v/>
      </c>
      <c r="AQ84" s="116" t="str">
        <f t="shared" si="28"/>
        <v/>
      </c>
      <c r="AR84" s="116" t="str">
        <f t="shared" si="29"/>
        <v>sáu  triệu</v>
      </c>
      <c r="AS84" s="116" t="str">
        <f t="shared" si="30"/>
        <v>chín trăm</v>
      </c>
      <c r="AT84" s="116" t="str">
        <f t="shared" si="31"/>
        <v>hai mươi</v>
      </c>
      <c r="AU84" s="116" t="str">
        <f t="shared" si="32"/>
        <v>tám ngàn</v>
      </c>
      <c r="AV84" s="116" t="str">
        <f t="shared" si="33"/>
        <v>không trăm</v>
      </c>
      <c r="AW84" s="116" t="str">
        <f t="shared" si="34"/>
        <v>mười</v>
      </c>
      <c r="AX84" s="116" t="str">
        <f t="shared" si="35"/>
        <v>lăm đồng./.</v>
      </c>
      <c r="AY84" s="4" t="str">
        <f t="shared" si="36"/>
        <v>sáu triệu chín trăm hai mươi tám ngàn không trăm mười lăm đồng./.</v>
      </c>
    </row>
    <row r="85" spans="1:51" s="4" customFormat="1" ht="27" customHeight="1" outlineLevel="1">
      <c r="A85" s="5">
        <v>3</v>
      </c>
      <c r="B85" s="6" t="s">
        <v>34</v>
      </c>
      <c r="C85" s="6" t="s">
        <v>248</v>
      </c>
      <c r="D85" s="6" t="s">
        <v>57</v>
      </c>
      <c r="E85" s="6" t="s">
        <v>1</v>
      </c>
      <c r="F85" s="3">
        <v>952256250</v>
      </c>
      <c r="G85" s="3">
        <v>952615754.39999986</v>
      </c>
      <c r="H85" s="36">
        <v>1.0003775290527102</v>
      </c>
      <c r="I85" s="7">
        <v>866014322</v>
      </c>
      <c r="J85" s="61" t="s">
        <v>204</v>
      </c>
      <c r="K85" s="7">
        <v>952256250</v>
      </c>
      <c r="L85" s="3">
        <v>716103886.39999986</v>
      </c>
      <c r="M85" s="36">
        <v>0.75200754670814696</v>
      </c>
      <c r="N85" s="8">
        <v>0.02</v>
      </c>
      <c r="O85" s="7">
        <v>17320286.440000001</v>
      </c>
      <c r="P85" s="3">
        <v>0</v>
      </c>
      <c r="Q85" s="3">
        <v>0</v>
      </c>
      <c r="R85" s="36">
        <v>0</v>
      </c>
      <c r="S85" s="7">
        <v>0</v>
      </c>
      <c r="T85" s="8">
        <v>0</v>
      </c>
      <c r="U85" s="7">
        <v>0</v>
      </c>
      <c r="V85" s="10">
        <v>17320286.440000001</v>
      </c>
      <c r="W85" s="18">
        <v>17320286.440000001</v>
      </c>
      <c r="X85" s="18">
        <f t="shared" si="21"/>
        <v>17320286</v>
      </c>
      <c r="Y85" s="18" t="str">
        <f t="shared" si="22"/>
        <v>Mười Bảy Triệu Ba Trăm Hai Mươi Ngàn Hai Trăm Tám Mươi Sáu Đồng./.</v>
      </c>
      <c r="Z85" s="114">
        <f t="shared" si="23"/>
        <v>1000017320286</v>
      </c>
      <c r="AA85" s="115">
        <f t="shared" si="37"/>
        <v>0</v>
      </c>
      <c r="AB85" s="115">
        <f t="shared" si="37"/>
        <v>0</v>
      </c>
      <c r="AC85" s="115">
        <f t="shared" si="20"/>
        <v>0</v>
      </c>
      <c r="AD85" s="115">
        <f t="shared" si="20"/>
        <v>0</v>
      </c>
      <c r="AE85" s="115">
        <f t="shared" si="20"/>
        <v>1</v>
      </c>
      <c r="AF85" s="115">
        <f t="shared" si="20"/>
        <v>7</v>
      </c>
      <c r="AG85" s="115">
        <f t="shared" si="20"/>
        <v>3</v>
      </c>
      <c r="AH85" s="115">
        <f t="shared" si="20"/>
        <v>2</v>
      </c>
      <c r="AI85" s="115">
        <f t="shared" si="20"/>
        <v>0</v>
      </c>
      <c r="AJ85" s="115">
        <f t="shared" si="20"/>
        <v>2</v>
      </c>
      <c r="AK85" s="115">
        <f t="shared" si="20"/>
        <v>8</v>
      </c>
      <c r="AL85" s="115">
        <f t="shared" si="20"/>
        <v>6</v>
      </c>
      <c r="AM85" s="116" t="str">
        <f t="shared" si="24"/>
        <v/>
      </c>
      <c r="AN85" s="116" t="str">
        <f t="shared" si="25"/>
        <v/>
      </c>
      <c r="AO85" s="116" t="str">
        <f t="shared" si="26"/>
        <v/>
      </c>
      <c r="AP85" s="116" t="str">
        <f t="shared" si="27"/>
        <v/>
      </c>
      <c r="AQ85" s="116" t="str">
        <f t="shared" si="28"/>
        <v>mười</v>
      </c>
      <c r="AR85" s="116" t="str">
        <f t="shared" si="29"/>
        <v>bảy  triệu</v>
      </c>
      <c r="AS85" s="116" t="str">
        <f t="shared" si="30"/>
        <v>ba trăm</v>
      </c>
      <c r="AT85" s="116" t="str">
        <f t="shared" si="31"/>
        <v>hai mươi</v>
      </c>
      <c r="AU85" s="116" t="str">
        <f t="shared" si="32"/>
        <v xml:space="preserve"> ngàn</v>
      </c>
      <c r="AV85" s="116" t="str">
        <f t="shared" si="33"/>
        <v>hai trăm</v>
      </c>
      <c r="AW85" s="116" t="str">
        <f t="shared" si="34"/>
        <v>tám mươi</v>
      </c>
      <c r="AX85" s="116" t="str">
        <f t="shared" si="35"/>
        <v>sáu đồng./.</v>
      </c>
      <c r="AY85" s="4" t="str">
        <f t="shared" si="36"/>
        <v>mười bảy triệu ba trăm hai mươi ngàn hai trăm tám mươi sáu đồng./.</v>
      </c>
    </row>
    <row r="86" spans="1:51" s="4" customFormat="1" ht="27" customHeight="1" outlineLevel="1">
      <c r="A86" s="5">
        <v>4</v>
      </c>
      <c r="B86" s="6" t="s">
        <v>34</v>
      </c>
      <c r="C86" s="6" t="s">
        <v>561</v>
      </c>
      <c r="D86" s="6" t="s">
        <v>562</v>
      </c>
      <c r="E86" s="6" t="s">
        <v>1</v>
      </c>
      <c r="F86" s="3">
        <v>952256250</v>
      </c>
      <c r="G86" s="3">
        <v>959117008.39999986</v>
      </c>
      <c r="H86" s="36">
        <v>1.007204739690603</v>
      </c>
      <c r="I86" s="7">
        <v>871924552</v>
      </c>
      <c r="J86" s="61" t="s">
        <v>204</v>
      </c>
      <c r="K86" s="7">
        <v>952256250</v>
      </c>
      <c r="L86" s="3">
        <v>652077208.39999986</v>
      </c>
      <c r="M86" s="36">
        <v>0.68477073098758856</v>
      </c>
      <c r="N86" s="8">
        <v>0.02</v>
      </c>
      <c r="O86" s="7">
        <v>17438491.039999999</v>
      </c>
      <c r="P86" s="3">
        <v>0</v>
      </c>
      <c r="Q86" s="3">
        <v>0</v>
      </c>
      <c r="R86" s="36">
        <v>0</v>
      </c>
      <c r="S86" s="7">
        <v>0</v>
      </c>
      <c r="T86" s="8">
        <v>0</v>
      </c>
      <c r="U86" s="7">
        <v>0</v>
      </c>
      <c r="V86" s="10">
        <v>17438491.039999999</v>
      </c>
      <c r="W86" s="18">
        <v>17438491.039999999</v>
      </c>
      <c r="X86" s="18">
        <f t="shared" si="21"/>
        <v>17438491</v>
      </c>
      <c r="Y86" s="18" t="str">
        <f t="shared" si="22"/>
        <v>Mười Bảy Triệu Bốn Trăm Ba Mươi Tám Ngàn Bốn Trăm Chín Mươi Mốt Đồng./.</v>
      </c>
      <c r="Z86" s="114">
        <f t="shared" si="23"/>
        <v>1000017438491</v>
      </c>
      <c r="AA86" s="115">
        <f t="shared" si="37"/>
        <v>0</v>
      </c>
      <c r="AB86" s="115">
        <f t="shared" si="37"/>
        <v>0</v>
      </c>
      <c r="AC86" s="115">
        <f t="shared" si="20"/>
        <v>0</v>
      </c>
      <c r="AD86" s="115">
        <f t="shared" si="20"/>
        <v>0</v>
      </c>
      <c r="AE86" s="115">
        <f t="shared" si="20"/>
        <v>1</v>
      </c>
      <c r="AF86" s="115">
        <f t="shared" si="20"/>
        <v>7</v>
      </c>
      <c r="AG86" s="115">
        <f t="shared" si="20"/>
        <v>4</v>
      </c>
      <c r="AH86" s="115">
        <f t="shared" si="20"/>
        <v>3</v>
      </c>
      <c r="AI86" s="115">
        <f t="shared" si="20"/>
        <v>8</v>
      </c>
      <c r="AJ86" s="115">
        <f t="shared" si="20"/>
        <v>4</v>
      </c>
      <c r="AK86" s="115">
        <f t="shared" si="20"/>
        <v>9</v>
      </c>
      <c r="AL86" s="115">
        <f t="shared" si="20"/>
        <v>1</v>
      </c>
      <c r="AM86" s="116" t="str">
        <f t="shared" si="24"/>
        <v/>
      </c>
      <c r="AN86" s="116" t="str">
        <f t="shared" si="25"/>
        <v/>
      </c>
      <c r="AO86" s="116" t="str">
        <f t="shared" si="26"/>
        <v/>
      </c>
      <c r="AP86" s="116" t="str">
        <f t="shared" si="27"/>
        <v/>
      </c>
      <c r="AQ86" s="116" t="str">
        <f t="shared" si="28"/>
        <v>mười</v>
      </c>
      <c r="AR86" s="116" t="str">
        <f t="shared" si="29"/>
        <v>bảy  triệu</v>
      </c>
      <c r="AS86" s="116" t="str">
        <f t="shared" si="30"/>
        <v>bốn trăm</v>
      </c>
      <c r="AT86" s="116" t="str">
        <f t="shared" si="31"/>
        <v>ba mươi</v>
      </c>
      <c r="AU86" s="116" t="str">
        <f t="shared" si="32"/>
        <v>tám ngàn</v>
      </c>
      <c r="AV86" s="116" t="str">
        <f t="shared" si="33"/>
        <v>bốn trăm</v>
      </c>
      <c r="AW86" s="116" t="str">
        <f t="shared" si="34"/>
        <v>chín mươi</v>
      </c>
      <c r="AX86" s="116" t="str">
        <f t="shared" si="35"/>
        <v>mốt đồng./.</v>
      </c>
      <c r="AY86" s="4" t="str">
        <f t="shared" si="36"/>
        <v>mười bảy triệu bốn trăm ba mươi tám ngàn bốn trăm chín mươi mốt đồng./.</v>
      </c>
    </row>
    <row r="87" spans="1:51" s="4" customFormat="1" ht="27" customHeight="1" outlineLevel="1">
      <c r="A87" s="5">
        <v>5</v>
      </c>
      <c r="B87" s="6" t="s">
        <v>34</v>
      </c>
      <c r="C87" s="6" t="s">
        <v>249</v>
      </c>
      <c r="D87" s="6" t="s">
        <v>15</v>
      </c>
      <c r="E87" s="6" t="s">
        <v>1</v>
      </c>
      <c r="F87" s="3">
        <v>0</v>
      </c>
      <c r="G87" s="3">
        <v>-5700002</v>
      </c>
      <c r="H87" s="36">
        <v>0</v>
      </c>
      <c r="I87" s="7">
        <v>-5181820</v>
      </c>
      <c r="J87" s="61">
        <v>0</v>
      </c>
      <c r="K87" s="7">
        <v>0</v>
      </c>
      <c r="L87" s="3">
        <v>-5700002</v>
      </c>
      <c r="M87" s="36">
        <v>0</v>
      </c>
      <c r="N87" s="8">
        <v>0</v>
      </c>
      <c r="O87" s="7">
        <v>0</v>
      </c>
      <c r="P87" s="3">
        <v>0</v>
      </c>
      <c r="Q87" s="3">
        <v>0</v>
      </c>
      <c r="R87" s="36">
        <v>0</v>
      </c>
      <c r="S87" s="7">
        <v>0</v>
      </c>
      <c r="T87" s="8">
        <v>0</v>
      </c>
      <c r="U87" s="7">
        <v>0</v>
      </c>
      <c r="V87" s="10">
        <v>0</v>
      </c>
      <c r="W87" s="18">
        <v>0</v>
      </c>
      <c r="X87" s="18">
        <f t="shared" si="21"/>
        <v>0</v>
      </c>
      <c r="Y87" s="18" t="str">
        <f t="shared" si="22"/>
        <v>Không 9./.</v>
      </c>
      <c r="Z87" s="114">
        <f t="shared" si="23"/>
        <v>1000000000000</v>
      </c>
      <c r="AA87" s="115">
        <f t="shared" si="37"/>
        <v>0</v>
      </c>
      <c r="AB87" s="115">
        <f t="shared" si="37"/>
        <v>0</v>
      </c>
      <c r="AC87" s="115">
        <f t="shared" si="20"/>
        <v>0</v>
      </c>
      <c r="AD87" s="115">
        <f t="shared" si="20"/>
        <v>0</v>
      </c>
      <c r="AE87" s="115">
        <f t="shared" si="20"/>
        <v>0</v>
      </c>
      <c r="AF87" s="115">
        <f t="shared" si="20"/>
        <v>0</v>
      </c>
      <c r="AG87" s="115">
        <f t="shared" si="20"/>
        <v>0</v>
      </c>
      <c r="AH87" s="115">
        <f t="shared" si="20"/>
        <v>0</v>
      </c>
      <c r="AI87" s="115">
        <f t="shared" si="20"/>
        <v>0</v>
      </c>
      <c r="AJ87" s="115">
        <f t="shared" si="20"/>
        <v>0</v>
      </c>
      <c r="AK87" s="115">
        <f t="shared" si="20"/>
        <v>0</v>
      </c>
      <c r="AL87" s="115">
        <f t="shared" si="20"/>
        <v>0</v>
      </c>
      <c r="AM87" s="116" t="str">
        <f t="shared" si="24"/>
        <v/>
      </c>
      <c r="AN87" s="116" t="str">
        <f t="shared" si="25"/>
        <v/>
      </c>
      <c r="AO87" s="116" t="str">
        <f t="shared" si="26"/>
        <v/>
      </c>
      <c r="AP87" s="116" t="str">
        <f t="shared" si="27"/>
        <v/>
      </c>
      <c r="AQ87" s="116" t="str">
        <f t="shared" si="28"/>
        <v/>
      </c>
      <c r="AR87" s="116" t="str">
        <f t="shared" si="29"/>
        <v/>
      </c>
      <c r="AS87" s="116" t="str">
        <f t="shared" si="30"/>
        <v/>
      </c>
      <c r="AT87" s="116" t="str">
        <f t="shared" si="31"/>
        <v/>
      </c>
      <c r="AU87" s="116" t="str">
        <f t="shared" si="32"/>
        <v/>
      </c>
      <c r="AV87" s="116" t="str">
        <f t="shared" si="33"/>
        <v/>
      </c>
      <c r="AW87" s="116" t="str">
        <f t="shared" si="34"/>
        <v/>
      </c>
      <c r="AX87" s="116" t="str">
        <f t="shared" si="35"/>
        <v>Không 9./.</v>
      </c>
      <c r="AY87" s="4" t="str">
        <f t="shared" si="36"/>
        <v>Không 9./.</v>
      </c>
    </row>
    <row r="88" spans="1:51" s="4" customFormat="1" ht="27" customHeight="1" outlineLevel="1">
      <c r="A88" s="5">
        <v>6</v>
      </c>
      <c r="B88" s="6" t="s">
        <v>34</v>
      </c>
      <c r="C88" s="6" t="s">
        <v>250</v>
      </c>
      <c r="D88" s="6" t="s">
        <v>69</v>
      </c>
      <c r="E88" s="6" t="s">
        <v>1</v>
      </c>
      <c r="F88" s="3">
        <v>518546812.5</v>
      </c>
      <c r="G88" s="3">
        <v>519294510</v>
      </c>
      <c r="H88" s="36">
        <v>1.0014419093550979</v>
      </c>
      <c r="I88" s="7">
        <v>472085918</v>
      </c>
      <c r="J88" s="61" t="s">
        <v>204</v>
      </c>
      <c r="K88" s="7">
        <v>518546812.5</v>
      </c>
      <c r="L88" s="3">
        <v>401224728</v>
      </c>
      <c r="M88" s="36">
        <v>0.77374832575988495</v>
      </c>
      <c r="N88" s="8">
        <v>0.02</v>
      </c>
      <c r="O88" s="7">
        <v>9441718.3599999994</v>
      </c>
      <c r="P88" s="3">
        <v>0</v>
      </c>
      <c r="Q88" s="3">
        <v>0</v>
      </c>
      <c r="R88" s="36">
        <v>0</v>
      </c>
      <c r="S88" s="7">
        <v>0</v>
      </c>
      <c r="T88" s="8">
        <v>0</v>
      </c>
      <c r="U88" s="7">
        <v>0</v>
      </c>
      <c r="V88" s="10">
        <v>9441718.3599999994</v>
      </c>
      <c r="W88" s="18">
        <v>9441718.3599999994</v>
      </c>
      <c r="X88" s="18">
        <f t="shared" si="21"/>
        <v>9441718</v>
      </c>
      <c r="Y88" s="18" t="str">
        <f t="shared" si="22"/>
        <v>Chín Triệu Bốn Trăm Bốn Mươi Mốt Ngàn Bảy Trăm Mười Tám Đồng./.</v>
      </c>
      <c r="Z88" s="114">
        <f t="shared" si="23"/>
        <v>1000009441718</v>
      </c>
      <c r="AA88" s="115">
        <f t="shared" si="37"/>
        <v>0</v>
      </c>
      <c r="AB88" s="115">
        <f t="shared" si="37"/>
        <v>0</v>
      </c>
      <c r="AC88" s="115">
        <f t="shared" si="20"/>
        <v>0</v>
      </c>
      <c r="AD88" s="115">
        <f t="shared" si="20"/>
        <v>0</v>
      </c>
      <c r="AE88" s="115">
        <f t="shared" si="20"/>
        <v>0</v>
      </c>
      <c r="AF88" s="115">
        <f t="shared" si="20"/>
        <v>9</v>
      </c>
      <c r="AG88" s="115">
        <f t="shared" si="20"/>
        <v>4</v>
      </c>
      <c r="AH88" s="115">
        <f t="shared" si="20"/>
        <v>4</v>
      </c>
      <c r="AI88" s="115">
        <f t="shared" si="20"/>
        <v>1</v>
      </c>
      <c r="AJ88" s="115">
        <f t="shared" si="20"/>
        <v>7</v>
      </c>
      <c r="AK88" s="115">
        <f t="shared" si="20"/>
        <v>1</v>
      </c>
      <c r="AL88" s="115">
        <f t="shared" si="20"/>
        <v>8</v>
      </c>
      <c r="AM88" s="116" t="str">
        <f t="shared" si="24"/>
        <v/>
      </c>
      <c r="AN88" s="116" t="str">
        <f t="shared" si="25"/>
        <v/>
      </c>
      <c r="AO88" s="116" t="str">
        <f t="shared" si="26"/>
        <v/>
      </c>
      <c r="AP88" s="116" t="str">
        <f t="shared" si="27"/>
        <v/>
      </c>
      <c r="AQ88" s="116" t="str">
        <f t="shared" si="28"/>
        <v/>
      </c>
      <c r="AR88" s="116" t="str">
        <f t="shared" si="29"/>
        <v>chín  triệu</v>
      </c>
      <c r="AS88" s="116" t="str">
        <f t="shared" si="30"/>
        <v>bốn trăm</v>
      </c>
      <c r="AT88" s="116" t="str">
        <f t="shared" si="31"/>
        <v>bốn mươi</v>
      </c>
      <c r="AU88" s="116" t="str">
        <f t="shared" si="32"/>
        <v>mốt ngàn</v>
      </c>
      <c r="AV88" s="116" t="str">
        <f t="shared" si="33"/>
        <v>bảy trăm</v>
      </c>
      <c r="AW88" s="116" t="str">
        <f t="shared" si="34"/>
        <v>mười</v>
      </c>
      <c r="AX88" s="116" t="str">
        <f t="shared" si="35"/>
        <v>tám đồng./.</v>
      </c>
      <c r="AY88" s="4" t="str">
        <f t="shared" si="36"/>
        <v>chín triệu bốn trăm bốn mươi mốt ngàn bảy trăm mười tám đồng./.</v>
      </c>
    </row>
    <row r="89" spans="1:51" s="4" customFormat="1" ht="27" customHeight="1" outlineLevel="1">
      <c r="A89" s="5">
        <v>7</v>
      </c>
      <c r="B89" s="6" t="s">
        <v>34</v>
      </c>
      <c r="C89" s="6" t="s">
        <v>251</v>
      </c>
      <c r="D89" s="6" t="s">
        <v>77</v>
      </c>
      <c r="E89" s="6" t="s">
        <v>1</v>
      </c>
      <c r="F89" s="3">
        <v>1362015000</v>
      </c>
      <c r="G89" s="3">
        <v>1382204213.5999999</v>
      </c>
      <c r="H89" s="36">
        <v>1.0148230479106324</v>
      </c>
      <c r="I89" s="7">
        <v>1256549286</v>
      </c>
      <c r="J89" s="61" t="s">
        <v>204</v>
      </c>
      <c r="K89" s="7">
        <v>1362015000</v>
      </c>
      <c r="L89" s="3">
        <v>895823426.5999999</v>
      </c>
      <c r="M89" s="36">
        <v>0.65771920764455594</v>
      </c>
      <c r="N89" s="8">
        <v>0.02</v>
      </c>
      <c r="O89" s="7">
        <v>25130985.719999999</v>
      </c>
      <c r="P89" s="3">
        <v>0</v>
      </c>
      <c r="Q89" s="3">
        <v>0</v>
      </c>
      <c r="R89" s="36">
        <v>0</v>
      </c>
      <c r="S89" s="7">
        <v>0</v>
      </c>
      <c r="T89" s="8">
        <v>0</v>
      </c>
      <c r="U89" s="7">
        <v>0</v>
      </c>
      <c r="V89" s="10">
        <v>25130985.719999999</v>
      </c>
      <c r="W89" s="18">
        <v>25130985.719999999</v>
      </c>
      <c r="X89" s="18">
        <f t="shared" si="21"/>
        <v>25130986</v>
      </c>
      <c r="Y89" s="18" t="str">
        <f t="shared" si="22"/>
        <v>Hai Mươi Lăm Triệu Một Trăm Ba Mươi Ngàn Chín Trăm Tám Mươi Sáu Đồng./.</v>
      </c>
      <c r="Z89" s="114">
        <f t="shared" si="23"/>
        <v>1000025130986</v>
      </c>
      <c r="AA89" s="115">
        <f t="shared" si="37"/>
        <v>0</v>
      </c>
      <c r="AB89" s="115">
        <f t="shared" si="37"/>
        <v>0</v>
      </c>
      <c r="AC89" s="115">
        <f t="shared" si="20"/>
        <v>0</v>
      </c>
      <c r="AD89" s="115">
        <f t="shared" si="20"/>
        <v>0</v>
      </c>
      <c r="AE89" s="115">
        <f t="shared" si="20"/>
        <v>2</v>
      </c>
      <c r="AF89" s="115">
        <f t="shared" si="20"/>
        <v>5</v>
      </c>
      <c r="AG89" s="115">
        <f t="shared" si="20"/>
        <v>1</v>
      </c>
      <c r="AH89" s="115">
        <f t="shared" si="20"/>
        <v>3</v>
      </c>
      <c r="AI89" s="115">
        <f t="shared" si="20"/>
        <v>0</v>
      </c>
      <c r="AJ89" s="115">
        <f t="shared" si="20"/>
        <v>9</v>
      </c>
      <c r="AK89" s="115">
        <f t="shared" si="20"/>
        <v>8</v>
      </c>
      <c r="AL89" s="115">
        <f t="shared" si="20"/>
        <v>6</v>
      </c>
      <c r="AM89" s="116" t="str">
        <f t="shared" si="24"/>
        <v/>
      </c>
      <c r="AN89" s="116" t="str">
        <f t="shared" si="25"/>
        <v/>
      </c>
      <c r="AO89" s="116" t="str">
        <f t="shared" si="26"/>
        <v/>
      </c>
      <c r="AP89" s="116" t="str">
        <f t="shared" si="27"/>
        <v/>
      </c>
      <c r="AQ89" s="116" t="str">
        <f t="shared" si="28"/>
        <v>hai mươi</v>
      </c>
      <c r="AR89" s="116" t="str">
        <f t="shared" si="29"/>
        <v>lăm  triệu</v>
      </c>
      <c r="AS89" s="116" t="str">
        <f t="shared" si="30"/>
        <v>một trăm</v>
      </c>
      <c r="AT89" s="116" t="str">
        <f t="shared" si="31"/>
        <v>ba mươi</v>
      </c>
      <c r="AU89" s="116" t="str">
        <f t="shared" si="32"/>
        <v xml:space="preserve"> ngàn</v>
      </c>
      <c r="AV89" s="116" t="str">
        <f t="shared" si="33"/>
        <v>chín trăm</v>
      </c>
      <c r="AW89" s="116" t="str">
        <f t="shared" si="34"/>
        <v>tám mươi</v>
      </c>
      <c r="AX89" s="116" t="str">
        <f t="shared" si="35"/>
        <v>sáu đồng./.</v>
      </c>
      <c r="AY89" s="4" t="str">
        <f t="shared" si="36"/>
        <v>hai mươi lăm triệu một trăm ba mươi ngàn chín trăm tám mươi sáu đồng./.</v>
      </c>
    </row>
    <row r="90" spans="1:51" s="4" customFormat="1" ht="27" customHeight="1" outlineLevel="1">
      <c r="A90" s="5">
        <v>8</v>
      </c>
      <c r="B90" s="6" t="s">
        <v>34</v>
      </c>
      <c r="C90" s="6" t="s">
        <v>327</v>
      </c>
      <c r="D90" s="6" t="s">
        <v>328</v>
      </c>
      <c r="E90" s="6" t="s">
        <v>1</v>
      </c>
      <c r="F90" s="3">
        <v>518546812.5</v>
      </c>
      <c r="G90" s="3">
        <v>519035051.39999998</v>
      </c>
      <c r="H90" s="36">
        <v>1.000941552215211</v>
      </c>
      <c r="I90" s="7">
        <v>471850047</v>
      </c>
      <c r="J90" s="61" t="s">
        <v>204</v>
      </c>
      <c r="K90" s="7">
        <v>518546812.5</v>
      </c>
      <c r="L90" s="3">
        <v>262896192.39999998</v>
      </c>
      <c r="M90" s="36">
        <v>0.50698642063294908</v>
      </c>
      <c r="N90" s="8">
        <v>0.02</v>
      </c>
      <c r="O90" s="7">
        <v>9437000.9399999995</v>
      </c>
      <c r="P90" s="3">
        <v>0</v>
      </c>
      <c r="Q90" s="3">
        <v>0</v>
      </c>
      <c r="R90" s="36">
        <v>0</v>
      </c>
      <c r="S90" s="7">
        <v>0</v>
      </c>
      <c r="T90" s="8">
        <v>0</v>
      </c>
      <c r="U90" s="7">
        <v>0</v>
      </c>
      <c r="V90" s="10">
        <v>9437000.9399999995</v>
      </c>
      <c r="W90" s="18">
        <v>9437000.9399999995</v>
      </c>
      <c r="X90" s="18">
        <f t="shared" si="21"/>
        <v>9437001</v>
      </c>
      <c r="Y90" s="18" t="str">
        <f t="shared" si="22"/>
        <v>Chín Triệu Bốn Trăm Ba Mươi Bảy Ngàn Không Trăm Lẻ Một Đồng./.</v>
      </c>
      <c r="Z90" s="114">
        <f t="shared" si="23"/>
        <v>1000009437001</v>
      </c>
      <c r="AA90" s="115">
        <f t="shared" si="37"/>
        <v>0</v>
      </c>
      <c r="AB90" s="115">
        <f t="shared" si="37"/>
        <v>0</v>
      </c>
      <c r="AC90" s="115">
        <f t="shared" si="20"/>
        <v>0</v>
      </c>
      <c r="AD90" s="115">
        <f t="shared" si="20"/>
        <v>0</v>
      </c>
      <c r="AE90" s="115">
        <f t="shared" si="20"/>
        <v>0</v>
      </c>
      <c r="AF90" s="115">
        <f t="shared" si="20"/>
        <v>9</v>
      </c>
      <c r="AG90" s="115">
        <f t="shared" si="20"/>
        <v>4</v>
      </c>
      <c r="AH90" s="115">
        <f t="shared" si="20"/>
        <v>3</v>
      </c>
      <c r="AI90" s="115">
        <f t="shared" si="20"/>
        <v>7</v>
      </c>
      <c r="AJ90" s="115">
        <f t="shared" si="20"/>
        <v>0</v>
      </c>
      <c r="AK90" s="115">
        <f t="shared" si="20"/>
        <v>0</v>
      </c>
      <c r="AL90" s="115">
        <f t="shared" si="20"/>
        <v>1</v>
      </c>
      <c r="AM90" s="116" t="str">
        <f t="shared" si="24"/>
        <v/>
      </c>
      <c r="AN90" s="116" t="str">
        <f t="shared" si="25"/>
        <v/>
      </c>
      <c r="AO90" s="116" t="str">
        <f t="shared" si="26"/>
        <v/>
      </c>
      <c r="AP90" s="116" t="str">
        <f t="shared" si="27"/>
        <v/>
      </c>
      <c r="AQ90" s="116" t="str">
        <f t="shared" si="28"/>
        <v/>
      </c>
      <c r="AR90" s="116" t="str">
        <f t="shared" si="29"/>
        <v>chín  triệu</v>
      </c>
      <c r="AS90" s="116" t="str">
        <f t="shared" si="30"/>
        <v>bốn trăm</v>
      </c>
      <c r="AT90" s="116" t="str">
        <f t="shared" si="31"/>
        <v>ba mươi</v>
      </c>
      <c r="AU90" s="116" t="str">
        <f t="shared" si="32"/>
        <v>bảy ngàn</v>
      </c>
      <c r="AV90" s="116" t="str">
        <f t="shared" si="33"/>
        <v>không trăm</v>
      </c>
      <c r="AW90" s="116" t="str">
        <f t="shared" si="34"/>
        <v>lẻ</v>
      </c>
      <c r="AX90" s="116" t="str">
        <f t="shared" si="35"/>
        <v>một đồng./.</v>
      </c>
      <c r="AY90" s="4" t="str">
        <f t="shared" si="36"/>
        <v>chín triệu bốn trăm ba mươi bảy ngàn không trăm lẻ một đồng./.</v>
      </c>
    </row>
    <row r="91" spans="1:51" s="4" customFormat="1" ht="27" customHeight="1" outlineLevel="1">
      <c r="A91" s="5">
        <v>9</v>
      </c>
      <c r="B91" s="6" t="s">
        <v>34</v>
      </c>
      <c r="C91" s="6" t="s">
        <v>252</v>
      </c>
      <c r="D91" s="6" t="s">
        <v>210</v>
      </c>
      <c r="E91" s="6" t="s">
        <v>1</v>
      </c>
      <c r="F91" s="3">
        <v>380902500</v>
      </c>
      <c r="G91" s="3">
        <v>381697638.60000002</v>
      </c>
      <c r="H91" s="36">
        <v>1.0020875121586232</v>
      </c>
      <c r="I91" s="7">
        <v>346997853</v>
      </c>
      <c r="J91" s="61" t="s">
        <v>204</v>
      </c>
      <c r="K91" s="7">
        <v>380902500</v>
      </c>
      <c r="L91" s="3">
        <v>369720045.60000002</v>
      </c>
      <c r="M91" s="36">
        <v>0.97064221316478627</v>
      </c>
      <c r="N91" s="8">
        <v>0.02</v>
      </c>
      <c r="O91" s="7">
        <v>6939957.0600000005</v>
      </c>
      <c r="P91" s="3">
        <v>0</v>
      </c>
      <c r="Q91" s="3">
        <v>0</v>
      </c>
      <c r="R91" s="36">
        <v>0</v>
      </c>
      <c r="S91" s="7">
        <v>0</v>
      </c>
      <c r="T91" s="8">
        <v>0</v>
      </c>
      <c r="U91" s="7">
        <v>0</v>
      </c>
      <c r="V91" s="10">
        <v>6939957.0600000005</v>
      </c>
      <c r="W91" s="18">
        <v>6939957.0600000005</v>
      </c>
      <c r="X91" s="18">
        <f t="shared" si="21"/>
        <v>6939957</v>
      </c>
      <c r="Y91" s="18" t="str">
        <f t="shared" si="22"/>
        <v>Sáu Triệu Chín Trăm Ba Mươi Chín Ngàn Chín Trăm Năm Mươi Bảy Đồng./.</v>
      </c>
      <c r="Z91" s="114">
        <f t="shared" si="23"/>
        <v>1000006939957</v>
      </c>
      <c r="AA91" s="115">
        <f t="shared" si="37"/>
        <v>0</v>
      </c>
      <c r="AB91" s="115">
        <f t="shared" si="37"/>
        <v>0</v>
      </c>
      <c r="AC91" s="115">
        <f t="shared" si="20"/>
        <v>0</v>
      </c>
      <c r="AD91" s="115">
        <f t="shared" si="20"/>
        <v>0</v>
      </c>
      <c r="AE91" s="115">
        <f t="shared" si="20"/>
        <v>0</v>
      </c>
      <c r="AF91" s="115">
        <f t="shared" si="20"/>
        <v>6</v>
      </c>
      <c r="AG91" s="115">
        <f t="shared" si="20"/>
        <v>9</v>
      </c>
      <c r="AH91" s="115">
        <f t="shared" si="20"/>
        <v>3</v>
      </c>
      <c r="AI91" s="115">
        <f t="shared" si="20"/>
        <v>9</v>
      </c>
      <c r="AJ91" s="115">
        <f t="shared" ref="AC91:AL117" si="38">VALUE(MID($Z91,AJ$1+1,1))</f>
        <v>9</v>
      </c>
      <c r="AK91" s="115">
        <f t="shared" si="38"/>
        <v>5</v>
      </c>
      <c r="AL91" s="115">
        <f t="shared" si="38"/>
        <v>7</v>
      </c>
      <c r="AM91" s="116" t="str">
        <f t="shared" si="24"/>
        <v/>
      </c>
      <c r="AN91" s="116" t="str">
        <f t="shared" si="25"/>
        <v/>
      </c>
      <c r="AO91" s="116" t="str">
        <f t="shared" si="26"/>
        <v/>
      </c>
      <c r="AP91" s="116" t="str">
        <f t="shared" si="27"/>
        <v/>
      </c>
      <c r="AQ91" s="116" t="str">
        <f t="shared" si="28"/>
        <v/>
      </c>
      <c r="AR91" s="116" t="str">
        <f t="shared" si="29"/>
        <v>sáu  triệu</v>
      </c>
      <c r="AS91" s="116" t="str">
        <f t="shared" si="30"/>
        <v>chín trăm</v>
      </c>
      <c r="AT91" s="116" t="str">
        <f t="shared" si="31"/>
        <v>ba mươi</v>
      </c>
      <c r="AU91" s="116" t="str">
        <f t="shared" si="32"/>
        <v>chín ngàn</v>
      </c>
      <c r="AV91" s="116" t="str">
        <f t="shared" si="33"/>
        <v>chín trăm</v>
      </c>
      <c r="AW91" s="116" t="str">
        <f t="shared" si="34"/>
        <v>năm mươi</v>
      </c>
      <c r="AX91" s="116" t="str">
        <f t="shared" si="35"/>
        <v>bảy đồng./.</v>
      </c>
      <c r="AY91" s="4" t="str">
        <f t="shared" si="36"/>
        <v>sáu triệu chín trăm ba mươi chín ngàn chín trăm năm mươi bảy đồng./.</v>
      </c>
    </row>
    <row r="92" spans="1:51" s="4" customFormat="1" ht="27" customHeight="1">
      <c r="A92" s="5">
        <v>10</v>
      </c>
      <c r="B92" s="6" t="s">
        <v>34</v>
      </c>
      <c r="C92" s="6" t="s">
        <v>314</v>
      </c>
      <c r="D92" s="6" t="s">
        <v>315</v>
      </c>
      <c r="E92" s="6" t="s">
        <v>1</v>
      </c>
      <c r="F92" s="3">
        <v>952256250</v>
      </c>
      <c r="G92" s="3">
        <v>952962963.5999999</v>
      </c>
      <c r="H92" s="36">
        <v>1.0007421464548014</v>
      </c>
      <c r="I92" s="7">
        <v>866329966</v>
      </c>
      <c r="J92" s="61" t="s">
        <v>204</v>
      </c>
      <c r="K92" s="7">
        <v>952256250</v>
      </c>
      <c r="L92" s="3">
        <v>730799940.5999999</v>
      </c>
      <c r="M92" s="36">
        <v>0.76744042436056459</v>
      </c>
      <c r="N92" s="8">
        <v>0.02</v>
      </c>
      <c r="O92" s="7">
        <v>17326599.32</v>
      </c>
      <c r="P92" s="3">
        <v>0</v>
      </c>
      <c r="Q92" s="3">
        <v>0</v>
      </c>
      <c r="R92" s="36">
        <v>0</v>
      </c>
      <c r="S92" s="7">
        <v>0</v>
      </c>
      <c r="T92" s="8">
        <v>0</v>
      </c>
      <c r="U92" s="7">
        <v>0</v>
      </c>
      <c r="V92" s="10">
        <v>17326599.32</v>
      </c>
      <c r="W92" s="18">
        <v>17326599.32</v>
      </c>
      <c r="X92" s="18">
        <f t="shared" si="21"/>
        <v>17326599</v>
      </c>
      <c r="Y92" s="18" t="str">
        <f t="shared" si="22"/>
        <v>Mười Bảy Triệu Ba Trăm Hai Mươi Sáu Ngàn Năm Trăm Chín Mươi Chín Đồng./.</v>
      </c>
      <c r="Z92" s="114">
        <f t="shared" si="23"/>
        <v>1000017326599</v>
      </c>
      <c r="AA92" s="115">
        <f t="shared" si="37"/>
        <v>0</v>
      </c>
      <c r="AB92" s="115">
        <f t="shared" si="37"/>
        <v>0</v>
      </c>
      <c r="AC92" s="115">
        <f t="shared" si="38"/>
        <v>0</v>
      </c>
      <c r="AD92" s="115">
        <f t="shared" si="38"/>
        <v>0</v>
      </c>
      <c r="AE92" s="115">
        <f t="shared" si="38"/>
        <v>1</v>
      </c>
      <c r="AF92" s="115">
        <f t="shared" si="38"/>
        <v>7</v>
      </c>
      <c r="AG92" s="115">
        <f t="shared" si="38"/>
        <v>3</v>
      </c>
      <c r="AH92" s="115">
        <f t="shared" si="38"/>
        <v>2</v>
      </c>
      <c r="AI92" s="115">
        <f t="shared" si="38"/>
        <v>6</v>
      </c>
      <c r="AJ92" s="115">
        <f t="shared" si="38"/>
        <v>5</v>
      </c>
      <c r="AK92" s="115">
        <f t="shared" si="38"/>
        <v>9</v>
      </c>
      <c r="AL92" s="115">
        <f t="shared" si="38"/>
        <v>9</v>
      </c>
      <c r="AM92" s="116" t="str">
        <f t="shared" si="24"/>
        <v/>
      </c>
      <c r="AN92" s="116" t="str">
        <f t="shared" si="25"/>
        <v/>
      </c>
      <c r="AO92" s="116" t="str">
        <f t="shared" si="26"/>
        <v/>
      </c>
      <c r="AP92" s="116" t="str">
        <f t="shared" si="27"/>
        <v/>
      </c>
      <c r="AQ92" s="116" t="str">
        <f t="shared" si="28"/>
        <v>mười</v>
      </c>
      <c r="AR92" s="116" t="str">
        <f t="shared" si="29"/>
        <v>bảy  triệu</v>
      </c>
      <c r="AS92" s="116" t="str">
        <f t="shared" si="30"/>
        <v>ba trăm</v>
      </c>
      <c r="AT92" s="116" t="str">
        <f t="shared" si="31"/>
        <v>hai mươi</v>
      </c>
      <c r="AU92" s="116" t="str">
        <f t="shared" si="32"/>
        <v>sáu ngàn</v>
      </c>
      <c r="AV92" s="116" t="str">
        <f t="shared" si="33"/>
        <v>năm trăm</v>
      </c>
      <c r="AW92" s="116" t="str">
        <f t="shared" si="34"/>
        <v>chín mươi</v>
      </c>
      <c r="AX92" s="116" t="str">
        <f t="shared" si="35"/>
        <v>chín đồng./.</v>
      </c>
      <c r="AY92" s="4" t="str">
        <f t="shared" si="36"/>
        <v>mười bảy triệu ba trăm hai mươi sáu ngàn năm trăm chín mươi chín đồng./.</v>
      </c>
    </row>
    <row r="93" spans="1:51" s="4" customFormat="1" ht="27" customHeight="1" outlineLevel="1">
      <c r="A93" s="5">
        <v>11</v>
      </c>
      <c r="B93" s="6" t="s">
        <v>34</v>
      </c>
      <c r="C93" s="6" t="s">
        <v>246</v>
      </c>
      <c r="D93" s="6" t="s">
        <v>194</v>
      </c>
      <c r="E93" s="6" t="s">
        <v>1</v>
      </c>
      <c r="F93" s="3">
        <v>761805000</v>
      </c>
      <c r="G93" s="3">
        <v>762350027</v>
      </c>
      <c r="H93" s="36">
        <v>1.0007154416156365</v>
      </c>
      <c r="I93" s="7">
        <v>693045478</v>
      </c>
      <c r="J93" s="61" t="s">
        <v>204</v>
      </c>
      <c r="K93" s="7">
        <v>761805000</v>
      </c>
      <c r="L93" s="3">
        <v>460614909</v>
      </c>
      <c r="M93" s="36">
        <v>0.6046362376198634</v>
      </c>
      <c r="N93" s="8">
        <v>0.02</v>
      </c>
      <c r="O93" s="7">
        <v>13860909.560000001</v>
      </c>
      <c r="P93" s="3">
        <v>0</v>
      </c>
      <c r="Q93" s="3">
        <v>0</v>
      </c>
      <c r="R93" s="36">
        <v>0</v>
      </c>
      <c r="S93" s="7">
        <v>0</v>
      </c>
      <c r="T93" s="8">
        <v>0</v>
      </c>
      <c r="U93" s="7">
        <v>0</v>
      </c>
      <c r="V93" s="10">
        <v>13860909.560000001</v>
      </c>
      <c r="W93" s="18">
        <v>13860909.560000001</v>
      </c>
      <c r="X93" s="18">
        <f t="shared" si="21"/>
        <v>13860910</v>
      </c>
      <c r="Y93" s="18" t="str">
        <f t="shared" si="22"/>
        <v>Mười Ba Triệu Tám Trăm Sáu Mươi Ngàn Chín Trăm Mười Đồng./.</v>
      </c>
      <c r="Z93" s="114">
        <f t="shared" si="23"/>
        <v>1000013860910</v>
      </c>
      <c r="AA93" s="115">
        <f t="shared" si="37"/>
        <v>0</v>
      </c>
      <c r="AB93" s="115">
        <f t="shared" si="37"/>
        <v>0</v>
      </c>
      <c r="AC93" s="115">
        <f t="shared" si="38"/>
        <v>0</v>
      </c>
      <c r="AD93" s="115">
        <f t="shared" si="38"/>
        <v>0</v>
      </c>
      <c r="AE93" s="115">
        <f t="shared" si="38"/>
        <v>1</v>
      </c>
      <c r="AF93" s="115">
        <f t="shared" si="38"/>
        <v>3</v>
      </c>
      <c r="AG93" s="115">
        <f t="shared" si="38"/>
        <v>8</v>
      </c>
      <c r="AH93" s="115">
        <f t="shared" si="38"/>
        <v>6</v>
      </c>
      <c r="AI93" s="115">
        <f t="shared" si="38"/>
        <v>0</v>
      </c>
      <c r="AJ93" s="115">
        <f t="shared" si="38"/>
        <v>9</v>
      </c>
      <c r="AK93" s="115">
        <f t="shared" si="38"/>
        <v>1</v>
      </c>
      <c r="AL93" s="115">
        <f t="shared" si="38"/>
        <v>0</v>
      </c>
      <c r="AM93" s="116" t="str">
        <f t="shared" si="24"/>
        <v/>
      </c>
      <c r="AN93" s="116" t="str">
        <f t="shared" si="25"/>
        <v/>
      </c>
      <c r="AO93" s="116" t="str">
        <f t="shared" si="26"/>
        <v/>
      </c>
      <c r="AP93" s="116" t="str">
        <f t="shared" si="27"/>
        <v/>
      </c>
      <c r="AQ93" s="116" t="str">
        <f t="shared" si="28"/>
        <v>mười</v>
      </c>
      <c r="AR93" s="116" t="str">
        <f t="shared" si="29"/>
        <v>ba  triệu</v>
      </c>
      <c r="AS93" s="116" t="str">
        <f t="shared" si="30"/>
        <v>tám trăm</v>
      </c>
      <c r="AT93" s="116" t="str">
        <f t="shared" si="31"/>
        <v>sáu mươi</v>
      </c>
      <c r="AU93" s="116" t="str">
        <f t="shared" si="32"/>
        <v xml:space="preserve"> ngàn</v>
      </c>
      <c r="AV93" s="116" t="str">
        <f t="shared" si="33"/>
        <v>chín trăm</v>
      </c>
      <c r="AW93" s="116" t="str">
        <f t="shared" si="34"/>
        <v>mười</v>
      </c>
      <c r="AX93" s="116" t="str">
        <f t="shared" si="35"/>
        <v xml:space="preserve"> đồng./.</v>
      </c>
      <c r="AY93" s="4" t="str">
        <f t="shared" si="36"/>
        <v>mười ba triệu tám trăm sáu mươi ngàn chín trăm mười đồng./.</v>
      </c>
    </row>
    <row r="94" spans="1:51" s="4" customFormat="1" ht="27" customHeight="1" outlineLevel="1">
      <c r="A94" s="5">
        <v>12</v>
      </c>
      <c r="B94" s="6" t="s">
        <v>34</v>
      </c>
      <c r="C94" s="62" t="s">
        <v>563</v>
      </c>
      <c r="D94" s="62" t="s">
        <v>584</v>
      </c>
      <c r="E94" s="62" t="s">
        <v>379</v>
      </c>
      <c r="F94" s="3">
        <v>40000000</v>
      </c>
      <c r="G94" s="3">
        <v>46520166</v>
      </c>
      <c r="H94" s="36">
        <v>1.1630041499999999</v>
      </c>
      <c r="I94" s="7">
        <v>42291060</v>
      </c>
      <c r="J94" s="61">
        <v>0</v>
      </c>
      <c r="K94" s="7">
        <v>40000000</v>
      </c>
      <c r="L94" s="3">
        <v>46520166</v>
      </c>
      <c r="M94" s="36">
        <v>1.1630041499999999</v>
      </c>
      <c r="N94" s="8">
        <v>0.02</v>
      </c>
      <c r="O94" s="7">
        <v>845821.20000000007</v>
      </c>
      <c r="P94" s="3">
        <v>0</v>
      </c>
      <c r="Q94" s="3">
        <v>0</v>
      </c>
      <c r="R94" s="36">
        <v>0</v>
      </c>
      <c r="S94" s="7">
        <v>0</v>
      </c>
      <c r="T94" s="8">
        <v>0</v>
      </c>
      <c r="U94" s="7">
        <v>0</v>
      </c>
      <c r="V94" s="10">
        <v>845821.20000000007</v>
      </c>
      <c r="W94" s="18">
        <v>845821.20000000007</v>
      </c>
      <c r="X94" s="18">
        <f t="shared" si="21"/>
        <v>845821</v>
      </c>
      <c r="Y94" s="18" t="str">
        <f t="shared" si="22"/>
        <v>Tám Trăm Bốn Mươi Lăm Ngàn Tám Trăm Hai Mươi Mốt Đồng./.</v>
      </c>
      <c r="Z94" s="114">
        <f t="shared" si="23"/>
        <v>1000000845821</v>
      </c>
      <c r="AA94" s="115">
        <f t="shared" si="37"/>
        <v>0</v>
      </c>
      <c r="AB94" s="115">
        <f t="shared" si="37"/>
        <v>0</v>
      </c>
      <c r="AC94" s="115">
        <f t="shared" si="38"/>
        <v>0</v>
      </c>
      <c r="AD94" s="115">
        <f t="shared" si="38"/>
        <v>0</v>
      </c>
      <c r="AE94" s="115">
        <f t="shared" si="38"/>
        <v>0</v>
      </c>
      <c r="AF94" s="115">
        <f t="shared" si="38"/>
        <v>0</v>
      </c>
      <c r="AG94" s="115">
        <f t="shared" si="38"/>
        <v>8</v>
      </c>
      <c r="AH94" s="115">
        <f t="shared" si="38"/>
        <v>4</v>
      </c>
      <c r="AI94" s="115">
        <f t="shared" si="38"/>
        <v>5</v>
      </c>
      <c r="AJ94" s="115">
        <f t="shared" si="38"/>
        <v>8</v>
      </c>
      <c r="AK94" s="115">
        <f t="shared" si="38"/>
        <v>2</v>
      </c>
      <c r="AL94" s="115">
        <f t="shared" si="38"/>
        <v>1</v>
      </c>
      <c r="AM94" s="116" t="str">
        <f t="shared" si="24"/>
        <v/>
      </c>
      <c r="AN94" s="116" t="str">
        <f t="shared" si="25"/>
        <v/>
      </c>
      <c r="AO94" s="116" t="str">
        <f t="shared" si="26"/>
        <v/>
      </c>
      <c r="AP94" s="116" t="str">
        <f t="shared" si="27"/>
        <v/>
      </c>
      <c r="AQ94" s="116" t="str">
        <f t="shared" si="28"/>
        <v/>
      </c>
      <c r="AR94" s="116" t="str">
        <f t="shared" si="29"/>
        <v/>
      </c>
      <c r="AS94" s="116" t="str">
        <f t="shared" si="30"/>
        <v>tám trăm</v>
      </c>
      <c r="AT94" s="116" t="str">
        <f t="shared" si="31"/>
        <v>bốn mươi</v>
      </c>
      <c r="AU94" s="116" t="str">
        <f t="shared" si="32"/>
        <v>lăm ngàn</v>
      </c>
      <c r="AV94" s="116" t="str">
        <f t="shared" si="33"/>
        <v>tám trăm</v>
      </c>
      <c r="AW94" s="116" t="str">
        <f t="shared" si="34"/>
        <v>hai mươi</v>
      </c>
      <c r="AX94" s="116" t="str">
        <f t="shared" si="35"/>
        <v>mốt đồng./.</v>
      </c>
      <c r="AY94" s="4" t="str">
        <f t="shared" si="36"/>
        <v>tám trăm bốn mươi lăm ngàn tám trăm hai mươi mốt đồng./.</v>
      </c>
    </row>
    <row r="95" spans="1:51" s="4" customFormat="1" ht="27" customHeight="1" outlineLevel="1">
      <c r="A95" s="5">
        <v>13</v>
      </c>
      <c r="B95" s="6" t="s">
        <v>34</v>
      </c>
      <c r="C95" s="62" t="s">
        <v>613</v>
      </c>
      <c r="D95" s="62" t="s">
        <v>652</v>
      </c>
      <c r="E95" s="62" t="s">
        <v>379</v>
      </c>
      <c r="F95" s="3">
        <v>20000000</v>
      </c>
      <c r="G95" s="3">
        <v>20243645.399999999</v>
      </c>
      <c r="H95" s="36">
        <v>1.0121822699999998</v>
      </c>
      <c r="I95" s="7">
        <v>18403314</v>
      </c>
      <c r="J95" s="61">
        <v>0</v>
      </c>
      <c r="K95" s="7">
        <v>20000000</v>
      </c>
      <c r="L95" s="3">
        <v>20243645.399999999</v>
      </c>
      <c r="M95" s="36">
        <v>1.0121822699999998</v>
      </c>
      <c r="N95" s="8">
        <v>0.02</v>
      </c>
      <c r="O95" s="7">
        <v>368066.28</v>
      </c>
      <c r="P95" s="3">
        <v>0</v>
      </c>
      <c r="Q95" s="3">
        <v>0</v>
      </c>
      <c r="R95" s="36">
        <v>0</v>
      </c>
      <c r="S95" s="7">
        <v>0</v>
      </c>
      <c r="T95" s="8">
        <v>0</v>
      </c>
      <c r="U95" s="7">
        <v>0</v>
      </c>
      <c r="V95" s="10">
        <v>368066.28</v>
      </c>
      <c r="W95" s="18">
        <v>368066.28</v>
      </c>
      <c r="X95" s="18">
        <f t="shared" si="21"/>
        <v>368066</v>
      </c>
      <c r="Y95" s="18" t="str">
        <f t="shared" si="22"/>
        <v>Ba Trăm Sáu Mươi Tám Ngàn Không Trăm Sáu Mươi Sáu Đồng./.</v>
      </c>
      <c r="Z95" s="114">
        <f t="shared" si="23"/>
        <v>1000000368066</v>
      </c>
      <c r="AA95" s="115">
        <f t="shared" si="37"/>
        <v>0</v>
      </c>
      <c r="AB95" s="115">
        <f t="shared" si="37"/>
        <v>0</v>
      </c>
      <c r="AC95" s="115">
        <f t="shared" si="38"/>
        <v>0</v>
      </c>
      <c r="AD95" s="115">
        <f t="shared" si="38"/>
        <v>0</v>
      </c>
      <c r="AE95" s="115">
        <f t="shared" si="38"/>
        <v>0</v>
      </c>
      <c r="AF95" s="115">
        <f t="shared" si="38"/>
        <v>0</v>
      </c>
      <c r="AG95" s="115">
        <f t="shared" si="38"/>
        <v>3</v>
      </c>
      <c r="AH95" s="115">
        <f t="shared" si="38"/>
        <v>6</v>
      </c>
      <c r="AI95" s="115">
        <f t="shared" si="38"/>
        <v>8</v>
      </c>
      <c r="AJ95" s="115">
        <f t="shared" si="38"/>
        <v>0</v>
      </c>
      <c r="AK95" s="115">
        <f t="shared" si="38"/>
        <v>6</v>
      </c>
      <c r="AL95" s="115">
        <f t="shared" si="38"/>
        <v>6</v>
      </c>
      <c r="AM95" s="116" t="str">
        <f t="shared" si="24"/>
        <v/>
      </c>
      <c r="AN95" s="116" t="str">
        <f t="shared" si="25"/>
        <v/>
      </c>
      <c r="AO95" s="116" t="str">
        <f t="shared" si="26"/>
        <v/>
      </c>
      <c r="AP95" s="116" t="str">
        <f t="shared" si="27"/>
        <v/>
      </c>
      <c r="AQ95" s="116" t="str">
        <f t="shared" si="28"/>
        <v/>
      </c>
      <c r="AR95" s="116" t="str">
        <f t="shared" si="29"/>
        <v/>
      </c>
      <c r="AS95" s="116" t="str">
        <f t="shared" si="30"/>
        <v>ba trăm</v>
      </c>
      <c r="AT95" s="116" t="str">
        <f t="shared" si="31"/>
        <v>sáu mươi</v>
      </c>
      <c r="AU95" s="116" t="str">
        <f t="shared" si="32"/>
        <v>tám ngàn</v>
      </c>
      <c r="AV95" s="116" t="str">
        <f t="shared" si="33"/>
        <v>không trăm</v>
      </c>
      <c r="AW95" s="116" t="str">
        <f t="shared" si="34"/>
        <v>sáu mươi</v>
      </c>
      <c r="AX95" s="116" t="str">
        <f t="shared" si="35"/>
        <v>sáu đồng./.</v>
      </c>
      <c r="AY95" s="4" t="str">
        <f t="shared" si="36"/>
        <v>ba trăm sáu mươi tám ngàn không trăm sáu mươi sáu đồng./.</v>
      </c>
    </row>
    <row r="96" spans="1:51" s="4" customFormat="1" ht="27" customHeight="1" outlineLevel="1">
      <c r="A96" s="11"/>
      <c r="B96" s="14" t="s">
        <v>29</v>
      </c>
      <c r="C96" s="14"/>
      <c r="D96" s="14"/>
      <c r="E96" s="14"/>
      <c r="F96" s="15">
        <v>7220389875</v>
      </c>
      <c r="G96" s="15">
        <v>7253280804.3999996</v>
      </c>
      <c r="H96" s="16">
        <v>1.0045552844056083</v>
      </c>
      <c r="I96" s="15">
        <v>6593891637</v>
      </c>
      <c r="J96" s="52"/>
      <c r="K96" s="15">
        <v>7220389875</v>
      </c>
      <c r="L96" s="15">
        <v>5065055699.3999996</v>
      </c>
      <c r="M96" s="16">
        <v>0.70149338014797979</v>
      </c>
      <c r="N96" s="17"/>
      <c r="O96" s="15">
        <v>131981469.14</v>
      </c>
      <c r="P96" s="15">
        <v>0</v>
      </c>
      <c r="Q96" s="15">
        <v>0</v>
      </c>
      <c r="R96" s="16">
        <v>0</v>
      </c>
      <c r="S96" s="15">
        <v>0</v>
      </c>
      <c r="T96" s="15"/>
      <c r="U96" s="15">
        <v>0</v>
      </c>
      <c r="V96" s="15">
        <v>131981469.14</v>
      </c>
      <c r="W96" s="15">
        <v>131981469.14</v>
      </c>
      <c r="X96" s="18">
        <f t="shared" si="21"/>
        <v>131981469</v>
      </c>
      <c r="Y96" s="18" t="str">
        <f t="shared" si="22"/>
        <v>Một Trăm Ba Mươi Mốt Triệu Chín Trăm Tám Mươi Mốt Ngàn Bốn Trăm Sáu Mươi Chín Đồng./.</v>
      </c>
      <c r="Z96" s="114">
        <f t="shared" si="23"/>
        <v>1000131981469</v>
      </c>
      <c r="AA96" s="115">
        <f t="shared" si="37"/>
        <v>0</v>
      </c>
      <c r="AB96" s="115">
        <f t="shared" si="37"/>
        <v>0</v>
      </c>
      <c r="AC96" s="115">
        <f t="shared" si="38"/>
        <v>0</v>
      </c>
      <c r="AD96" s="115">
        <f t="shared" si="38"/>
        <v>1</v>
      </c>
      <c r="AE96" s="115">
        <f t="shared" si="38"/>
        <v>3</v>
      </c>
      <c r="AF96" s="115">
        <f t="shared" si="38"/>
        <v>1</v>
      </c>
      <c r="AG96" s="115">
        <f t="shared" si="38"/>
        <v>9</v>
      </c>
      <c r="AH96" s="115">
        <f t="shared" si="38"/>
        <v>8</v>
      </c>
      <c r="AI96" s="115">
        <f t="shared" si="38"/>
        <v>1</v>
      </c>
      <c r="AJ96" s="115">
        <f t="shared" si="38"/>
        <v>4</v>
      </c>
      <c r="AK96" s="115">
        <f t="shared" si="38"/>
        <v>6</v>
      </c>
      <c r="AL96" s="115">
        <f t="shared" si="38"/>
        <v>9</v>
      </c>
      <c r="AM96" s="116" t="str">
        <f t="shared" si="24"/>
        <v/>
      </c>
      <c r="AN96" s="116" t="str">
        <f t="shared" si="25"/>
        <v/>
      </c>
      <c r="AO96" s="116" t="str">
        <f t="shared" si="26"/>
        <v/>
      </c>
      <c r="AP96" s="116" t="str">
        <f t="shared" si="27"/>
        <v>một trăm</v>
      </c>
      <c r="AQ96" s="116" t="str">
        <f t="shared" si="28"/>
        <v>ba mươi</v>
      </c>
      <c r="AR96" s="116" t="str">
        <f t="shared" si="29"/>
        <v>mốt  triệu</v>
      </c>
      <c r="AS96" s="116" t="str">
        <f t="shared" si="30"/>
        <v>chín trăm</v>
      </c>
      <c r="AT96" s="116" t="str">
        <f t="shared" si="31"/>
        <v>tám mươi</v>
      </c>
      <c r="AU96" s="116" t="str">
        <f t="shared" si="32"/>
        <v>mốt ngàn</v>
      </c>
      <c r="AV96" s="116" t="str">
        <f t="shared" si="33"/>
        <v>bốn trăm</v>
      </c>
      <c r="AW96" s="116" t="str">
        <f t="shared" si="34"/>
        <v>sáu mươi</v>
      </c>
      <c r="AX96" s="116" t="str">
        <f t="shared" si="35"/>
        <v>chín đồng./.</v>
      </c>
      <c r="AY96" s="4" t="str">
        <f t="shared" si="36"/>
        <v>một trăm ba mươi mốt triệu chín trăm tám mươi mốt ngàn bốn trăm sáu mươi chín đồng./.</v>
      </c>
    </row>
    <row r="97" spans="1:51" s="4" customFormat="1" ht="27" customHeight="1" outlineLevel="1">
      <c r="A97" s="5">
        <v>1</v>
      </c>
      <c r="B97" s="6" t="s">
        <v>35</v>
      </c>
      <c r="C97" s="6" t="s">
        <v>256</v>
      </c>
      <c r="D97" s="6" t="s">
        <v>75</v>
      </c>
      <c r="E97" s="6" t="s">
        <v>1</v>
      </c>
      <c r="F97" s="3">
        <v>390637288.62598723</v>
      </c>
      <c r="G97" s="3">
        <v>208222822</v>
      </c>
      <c r="H97" s="36">
        <v>0.53303365567684291</v>
      </c>
      <c r="I97" s="7">
        <v>189293474</v>
      </c>
      <c r="J97" s="61">
        <v>0</v>
      </c>
      <c r="K97" s="7">
        <v>390637288.62598723</v>
      </c>
      <c r="L97" s="3">
        <v>157948807</v>
      </c>
      <c r="M97" s="36">
        <v>0.40433622595416618</v>
      </c>
      <c r="N97" s="8">
        <v>0</v>
      </c>
      <c r="O97" s="7">
        <v>0</v>
      </c>
      <c r="P97" s="3">
        <v>0</v>
      </c>
      <c r="Q97" s="3">
        <v>0</v>
      </c>
      <c r="R97" s="36">
        <v>0</v>
      </c>
      <c r="S97" s="7">
        <v>0</v>
      </c>
      <c r="T97" s="8">
        <v>0</v>
      </c>
      <c r="U97" s="7">
        <v>0</v>
      </c>
      <c r="V97" s="10">
        <v>0</v>
      </c>
      <c r="W97" s="18">
        <v>0</v>
      </c>
      <c r="X97" s="18">
        <f t="shared" si="21"/>
        <v>0</v>
      </c>
      <c r="Y97" s="18" t="str">
        <f t="shared" si="22"/>
        <v>Không 0./.</v>
      </c>
      <c r="Z97" s="114">
        <f t="shared" si="23"/>
        <v>1000000000000</v>
      </c>
      <c r="AA97" s="115">
        <f t="shared" si="37"/>
        <v>0</v>
      </c>
      <c r="AB97" s="115">
        <f t="shared" si="37"/>
        <v>0</v>
      </c>
      <c r="AC97" s="115">
        <f t="shared" si="38"/>
        <v>0</v>
      </c>
      <c r="AD97" s="115">
        <f t="shared" si="38"/>
        <v>0</v>
      </c>
      <c r="AE97" s="115">
        <f t="shared" si="38"/>
        <v>0</v>
      </c>
      <c r="AF97" s="115">
        <f t="shared" si="38"/>
        <v>0</v>
      </c>
      <c r="AG97" s="115">
        <f t="shared" si="38"/>
        <v>0</v>
      </c>
      <c r="AH97" s="115">
        <f t="shared" si="38"/>
        <v>0</v>
      </c>
      <c r="AI97" s="115">
        <f t="shared" si="38"/>
        <v>0</v>
      </c>
      <c r="AJ97" s="115">
        <f t="shared" si="38"/>
        <v>0</v>
      </c>
      <c r="AK97" s="115">
        <f t="shared" si="38"/>
        <v>0</v>
      </c>
      <c r="AL97" s="115">
        <f t="shared" si="38"/>
        <v>0</v>
      </c>
      <c r="AM97" s="116" t="str">
        <f t="shared" si="24"/>
        <v/>
      </c>
      <c r="AN97" s="116" t="str">
        <f t="shared" si="25"/>
        <v/>
      </c>
      <c r="AO97" s="116" t="str">
        <f t="shared" si="26"/>
        <v/>
      </c>
      <c r="AP97" s="116" t="str">
        <f t="shared" si="27"/>
        <v/>
      </c>
      <c r="AQ97" s="116" t="str">
        <f t="shared" si="28"/>
        <v/>
      </c>
      <c r="AR97" s="116" t="str">
        <f t="shared" si="29"/>
        <v/>
      </c>
      <c r="AS97" s="116" t="str">
        <f t="shared" si="30"/>
        <v/>
      </c>
      <c r="AT97" s="116" t="str">
        <f t="shared" si="31"/>
        <v/>
      </c>
      <c r="AU97" s="116" t="str">
        <f t="shared" si="32"/>
        <v/>
      </c>
      <c r="AV97" s="116" t="str">
        <f t="shared" si="33"/>
        <v/>
      </c>
      <c r="AW97" s="116" t="str">
        <f t="shared" si="34"/>
        <v/>
      </c>
      <c r="AX97" s="116" t="str">
        <f t="shared" si="35"/>
        <v>Không 0./.</v>
      </c>
      <c r="AY97" s="4" t="str">
        <f t="shared" si="36"/>
        <v>Không 0./.</v>
      </c>
    </row>
    <row r="98" spans="1:51" s="4" customFormat="1" ht="27" customHeight="1" outlineLevel="1">
      <c r="A98" s="5">
        <v>2</v>
      </c>
      <c r="B98" s="6" t="s">
        <v>35</v>
      </c>
      <c r="C98" s="6" t="s">
        <v>254</v>
      </c>
      <c r="D98" s="6" t="s">
        <v>64</v>
      </c>
      <c r="E98" s="6" t="s">
        <v>1</v>
      </c>
      <c r="F98" s="3">
        <v>1288206745.2974303</v>
      </c>
      <c r="G98" s="3">
        <v>1376299868.0000002</v>
      </c>
      <c r="H98" s="36">
        <v>1.0683843047897024</v>
      </c>
      <c r="I98" s="7">
        <v>1251181697</v>
      </c>
      <c r="J98" s="61" t="s">
        <v>204</v>
      </c>
      <c r="K98" s="7">
        <v>1288206745.2974303</v>
      </c>
      <c r="L98" s="3">
        <v>1062982565.0000002</v>
      </c>
      <c r="M98" s="36">
        <v>0.82516456995772935</v>
      </c>
      <c r="N98" s="8">
        <v>0.02</v>
      </c>
      <c r="O98" s="7">
        <v>25023633.940000001</v>
      </c>
      <c r="P98" s="3">
        <v>0</v>
      </c>
      <c r="Q98" s="3">
        <v>0</v>
      </c>
      <c r="R98" s="36">
        <v>0</v>
      </c>
      <c r="S98" s="7">
        <v>0</v>
      </c>
      <c r="T98" s="8">
        <v>0</v>
      </c>
      <c r="U98" s="7">
        <v>0</v>
      </c>
      <c r="V98" s="10">
        <v>25023633.940000001</v>
      </c>
      <c r="W98" s="18">
        <v>25023633.940000001</v>
      </c>
      <c r="X98" s="18">
        <f t="shared" si="21"/>
        <v>25023634</v>
      </c>
      <c r="Y98" s="18" t="str">
        <f t="shared" si="22"/>
        <v>Hai Mươi Lăm Triệu Không Trăm Hai Mươi Ba Ngàn Sáu Trăm Ba Mươi Bốn Đồng./.</v>
      </c>
      <c r="Z98" s="114">
        <f t="shared" si="23"/>
        <v>1000025023634</v>
      </c>
      <c r="AA98" s="115">
        <f t="shared" si="37"/>
        <v>0</v>
      </c>
      <c r="AB98" s="115">
        <f t="shared" si="37"/>
        <v>0</v>
      </c>
      <c r="AC98" s="115">
        <f t="shared" si="38"/>
        <v>0</v>
      </c>
      <c r="AD98" s="115">
        <f t="shared" si="38"/>
        <v>0</v>
      </c>
      <c r="AE98" s="115">
        <f t="shared" si="38"/>
        <v>2</v>
      </c>
      <c r="AF98" s="115">
        <f t="shared" si="38"/>
        <v>5</v>
      </c>
      <c r="AG98" s="115">
        <f t="shared" si="38"/>
        <v>0</v>
      </c>
      <c r="AH98" s="115">
        <f t="shared" si="38"/>
        <v>2</v>
      </c>
      <c r="AI98" s="115">
        <f t="shared" si="38"/>
        <v>3</v>
      </c>
      <c r="AJ98" s="115">
        <f t="shared" si="38"/>
        <v>6</v>
      </c>
      <c r="AK98" s="115">
        <f t="shared" si="38"/>
        <v>3</v>
      </c>
      <c r="AL98" s="115">
        <f t="shared" si="38"/>
        <v>4</v>
      </c>
      <c r="AM98" s="116" t="str">
        <f t="shared" si="24"/>
        <v/>
      </c>
      <c r="AN98" s="116" t="str">
        <f t="shared" si="25"/>
        <v/>
      </c>
      <c r="AO98" s="116" t="str">
        <f t="shared" si="26"/>
        <v/>
      </c>
      <c r="AP98" s="116" t="str">
        <f t="shared" si="27"/>
        <v/>
      </c>
      <c r="AQ98" s="116" t="str">
        <f t="shared" si="28"/>
        <v>hai mươi</v>
      </c>
      <c r="AR98" s="116" t="str">
        <f t="shared" si="29"/>
        <v>lăm  triệu</v>
      </c>
      <c r="AS98" s="116" t="str">
        <f t="shared" si="30"/>
        <v>không trăm</v>
      </c>
      <c r="AT98" s="116" t="str">
        <f t="shared" si="31"/>
        <v>hai mươi</v>
      </c>
      <c r="AU98" s="116" t="str">
        <f t="shared" si="32"/>
        <v>ba ngàn</v>
      </c>
      <c r="AV98" s="116" t="str">
        <f t="shared" si="33"/>
        <v>sáu trăm</v>
      </c>
      <c r="AW98" s="116" t="str">
        <f t="shared" si="34"/>
        <v>ba mươi</v>
      </c>
      <c r="AX98" s="116" t="str">
        <f t="shared" si="35"/>
        <v>bốn đồng./.</v>
      </c>
      <c r="AY98" s="4" t="str">
        <f t="shared" si="36"/>
        <v>hai mươi lăm triệu không trăm hai mươi ba ngàn sáu trăm ba mươi bốn đồng./.</v>
      </c>
    </row>
    <row r="99" spans="1:51" s="4" customFormat="1" ht="27" customHeight="1" outlineLevel="1">
      <c r="A99" s="5">
        <v>3</v>
      </c>
      <c r="B99" s="6" t="s">
        <v>35</v>
      </c>
      <c r="C99" s="6" t="s">
        <v>253</v>
      </c>
      <c r="D99" s="6" t="s">
        <v>214</v>
      </c>
      <c r="E99" s="6" t="s">
        <v>1</v>
      </c>
      <c r="F99" s="3">
        <v>1278904210.1909552</v>
      </c>
      <c r="G99" s="3">
        <v>470537720.69999993</v>
      </c>
      <c r="H99" s="36">
        <v>0.36792256757817948</v>
      </c>
      <c r="I99" s="7">
        <v>427761564</v>
      </c>
      <c r="J99" s="61">
        <v>0</v>
      </c>
      <c r="K99" s="7">
        <v>1278904210.1909552</v>
      </c>
      <c r="L99" s="3">
        <v>314791010.69999993</v>
      </c>
      <c r="M99" s="36">
        <v>0.24614119508840931</v>
      </c>
      <c r="N99" s="8">
        <v>0</v>
      </c>
      <c r="O99" s="7">
        <v>0</v>
      </c>
      <c r="P99" s="3">
        <v>0</v>
      </c>
      <c r="Q99" s="3">
        <v>0</v>
      </c>
      <c r="R99" s="36">
        <v>0</v>
      </c>
      <c r="S99" s="7">
        <v>0</v>
      </c>
      <c r="T99" s="8">
        <v>0</v>
      </c>
      <c r="U99" s="7">
        <v>0</v>
      </c>
      <c r="V99" s="10">
        <v>0</v>
      </c>
      <c r="W99" s="18">
        <v>0</v>
      </c>
      <c r="X99" s="18">
        <f t="shared" si="21"/>
        <v>0</v>
      </c>
      <c r="Y99" s="18" t="str">
        <f t="shared" si="22"/>
        <v>Không 6./.</v>
      </c>
      <c r="Z99" s="114">
        <f t="shared" si="23"/>
        <v>1000000000000</v>
      </c>
      <c r="AA99" s="115">
        <f t="shared" si="37"/>
        <v>0</v>
      </c>
      <c r="AB99" s="115">
        <f t="shared" si="37"/>
        <v>0</v>
      </c>
      <c r="AC99" s="115">
        <f t="shared" si="38"/>
        <v>0</v>
      </c>
      <c r="AD99" s="115">
        <f t="shared" si="38"/>
        <v>0</v>
      </c>
      <c r="AE99" s="115">
        <f t="shared" si="38"/>
        <v>0</v>
      </c>
      <c r="AF99" s="115">
        <f t="shared" si="38"/>
        <v>0</v>
      </c>
      <c r="AG99" s="115">
        <f t="shared" si="38"/>
        <v>0</v>
      </c>
      <c r="AH99" s="115">
        <f t="shared" si="38"/>
        <v>0</v>
      </c>
      <c r="AI99" s="115">
        <f t="shared" si="38"/>
        <v>0</v>
      </c>
      <c r="AJ99" s="115">
        <f t="shared" si="38"/>
        <v>0</v>
      </c>
      <c r="AK99" s="115">
        <f t="shared" si="38"/>
        <v>0</v>
      </c>
      <c r="AL99" s="115">
        <f t="shared" si="38"/>
        <v>0</v>
      </c>
      <c r="AM99" s="116" t="str">
        <f t="shared" si="24"/>
        <v/>
      </c>
      <c r="AN99" s="116" t="str">
        <f t="shared" si="25"/>
        <v/>
      </c>
      <c r="AO99" s="116" t="str">
        <f t="shared" si="26"/>
        <v/>
      </c>
      <c r="AP99" s="116" t="str">
        <f t="shared" si="27"/>
        <v/>
      </c>
      <c r="AQ99" s="116" t="str">
        <f t="shared" si="28"/>
        <v/>
      </c>
      <c r="AR99" s="116" t="str">
        <f t="shared" si="29"/>
        <v/>
      </c>
      <c r="AS99" s="116" t="str">
        <f t="shared" si="30"/>
        <v/>
      </c>
      <c r="AT99" s="116" t="str">
        <f t="shared" si="31"/>
        <v/>
      </c>
      <c r="AU99" s="116" t="str">
        <f t="shared" si="32"/>
        <v/>
      </c>
      <c r="AV99" s="116" t="str">
        <f t="shared" si="33"/>
        <v/>
      </c>
      <c r="AW99" s="116" t="str">
        <f t="shared" si="34"/>
        <v/>
      </c>
      <c r="AX99" s="116" t="str">
        <f t="shared" si="35"/>
        <v>Không 6./.</v>
      </c>
      <c r="AY99" s="4" t="str">
        <f t="shared" si="36"/>
        <v>Không 6./.</v>
      </c>
    </row>
    <row r="100" spans="1:51" s="4" customFormat="1" ht="27" customHeight="1" outlineLevel="1">
      <c r="A100" s="5">
        <v>4</v>
      </c>
      <c r="B100" s="6" t="s">
        <v>35</v>
      </c>
      <c r="C100" s="6" t="s">
        <v>339</v>
      </c>
      <c r="D100" s="6" t="s">
        <v>345</v>
      </c>
      <c r="E100" s="6" t="s">
        <v>1</v>
      </c>
      <c r="F100" s="3">
        <v>313319488.62598717</v>
      </c>
      <c r="G100" s="3">
        <v>318340857.39999998</v>
      </c>
      <c r="H100" s="36">
        <v>1.0160263531516447</v>
      </c>
      <c r="I100" s="7">
        <v>289400779</v>
      </c>
      <c r="J100" s="61">
        <v>0</v>
      </c>
      <c r="K100" s="7">
        <v>313319488.62598717</v>
      </c>
      <c r="L100" s="3">
        <v>318340857.39999998</v>
      </c>
      <c r="M100" s="36">
        <v>1.0160263531516447</v>
      </c>
      <c r="N100" s="8">
        <v>0.02</v>
      </c>
      <c r="O100" s="7">
        <v>5788015.5800000001</v>
      </c>
      <c r="P100" s="3">
        <v>0</v>
      </c>
      <c r="Q100" s="3">
        <v>0</v>
      </c>
      <c r="R100" s="36">
        <v>0</v>
      </c>
      <c r="S100" s="7">
        <v>0</v>
      </c>
      <c r="T100" s="8">
        <v>0</v>
      </c>
      <c r="U100" s="7">
        <v>0</v>
      </c>
      <c r="V100" s="10">
        <v>5788015.5800000001</v>
      </c>
      <c r="W100" s="18">
        <v>5788015.5800000001</v>
      </c>
      <c r="X100" s="18">
        <f t="shared" si="21"/>
        <v>5788016</v>
      </c>
      <c r="Y100" s="18" t="str">
        <f t="shared" si="22"/>
        <v>Năm Triệu Bảy Trăm Tám Mươi Tám Ngàn Không Trăm Mười Sáu Đồng./.</v>
      </c>
      <c r="Z100" s="114">
        <f t="shared" si="23"/>
        <v>1000005788016</v>
      </c>
      <c r="AA100" s="115">
        <f t="shared" si="37"/>
        <v>0</v>
      </c>
      <c r="AB100" s="115">
        <f t="shared" si="37"/>
        <v>0</v>
      </c>
      <c r="AC100" s="115">
        <f t="shared" si="38"/>
        <v>0</v>
      </c>
      <c r="AD100" s="115">
        <f t="shared" si="38"/>
        <v>0</v>
      </c>
      <c r="AE100" s="115">
        <f t="shared" si="38"/>
        <v>0</v>
      </c>
      <c r="AF100" s="115">
        <f t="shared" si="38"/>
        <v>5</v>
      </c>
      <c r="AG100" s="115">
        <f t="shared" si="38"/>
        <v>7</v>
      </c>
      <c r="AH100" s="115">
        <f t="shared" si="38"/>
        <v>8</v>
      </c>
      <c r="AI100" s="115">
        <f t="shared" si="38"/>
        <v>8</v>
      </c>
      <c r="AJ100" s="115">
        <f t="shared" si="38"/>
        <v>0</v>
      </c>
      <c r="AK100" s="115">
        <f t="shared" si="38"/>
        <v>1</v>
      </c>
      <c r="AL100" s="115">
        <f t="shared" si="38"/>
        <v>6</v>
      </c>
      <c r="AM100" s="116" t="str">
        <f t="shared" si="24"/>
        <v/>
      </c>
      <c r="AN100" s="116" t="str">
        <f t="shared" si="25"/>
        <v/>
      </c>
      <c r="AO100" s="116" t="str">
        <f t="shared" si="26"/>
        <v/>
      </c>
      <c r="AP100" s="116" t="str">
        <f t="shared" si="27"/>
        <v/>
      </c>
      <c r="AQ100" s="116" t="str">
        <f t="shared" si="28"/>
        <v/>
      </c>
      <c r="AR100" s="116" t="str">
        <f t="shared" si="29"/>
        <v>năm  triệu</v>
      </c>
      <c r="AS100" s="116" t="str">
        <f t="shared" si="30"/>
        <v>bảy trăm</v>
      </c>
      <c r="AT100" s="116" t="str">
        <f t="shared" si="31"/>
        <v>tám mươi</v>
      </c>
      <c r="AU100" s="116" t="str">
        <f t="shared" si="32"/>
        <v>tám ngàn</v>
      </c>
      <c r="AV100" s="116" t="str">
        <f t="shared" si="33"/>
        <v>không trăm</v>
      </c>
      <c r="AW100" s="116" t="str">
        <f t="shared" si="34"/>
        <v>mười</v>
      </c>
      <c r="AX100" s="116" t="str">
        <f t="shared" si="35"/>
        <v>sáu đồng./.</v>
      </c>
      <c r="AY100" s="4" t="str">
        <f t="shared" si="36"/>
        <v>năm triệu bảy trăm tám mươi tám ngàn không trăm mười sáu đồng./.</v>
      </c>
    </row>
    <row r="101" spans="1:51" s="4" customFormat="1" ht="27" customHeight="1" outlineLevel="1">
      <c r="A101" s="5">
        <v>5</v>
      </c>
      <c r="B101" s="6" t="s">
        <v>35</v>
      </c>
      <c r="C101" s="6" t="s">
        <v>258</v>
      </c>
      <c r="D101" s="6" t="s">
        <v>74</v>
      </c>
      <c r="E101" s="6" t="s">
        <v>1</v>
      </c>
      <c r="F101" s="3">
        <v>540494532.93898094</v>
      </c>
      <c r="G101" s="3">
        <v>556712047</v>
      </c>
      <c r="H101" s="36">
        <v>1.0300049548564998</v>
      </c>
      <c r="I101" s="7">
        <v>506101860</v>
      </c>
      <c r="J101" s="61" t="s">
        <v>204</v>
      </c>
      <c r="K101" s="7">
        <v>540494532.93898094</v>
      </c>
      <c r="L101" s="3">
        <v>392210159.99999994</v>
      </c>
      <c r="M101" s="36">
        <v>0.72565055906731712</v>
      </c>
      <c r="N101" s="8">
        <v>0.02</v>
      </c>
      <c r="O101" s="7">
        <v>10122037.200000001</v>
      </c>
      <c r="P101" s="3">
        <v>0</v>
      </c>
      <c r="Q101" s="3">
        <v>0</v>
      </c>
      <c r="R101" s="36">
        <v>0</v>
      </c>
      <c r="S101" s="7">
        <v>0</v>
      </c>
      <c r="T101" s="8">
        <v>0</v>
      </c>
      <c r="U101" s="7">
        <v>0</v>
      </c>
      <c r="V101" s="10">
        <v>10122037.200000001</v>
      </c>
      <c r="W101" s="18">
        <v>10122037.200000001</v>
      </c>
      <c r="X101" s="18">
        <f t="shared" si="21"/>
        <v>10122037</v>
      </c>
      <c r="Y101" s="18" t="str">
        <f t="shared" si="22"/>
        <v>Mười Triệu Một Trăm Hai Mươi Hai Ngàn Không Trăm Ba Mươi Bảy Đồng./.</v>
      </c>
      <c r="Z101" s="114">
        <f t="shared" si="23"/>
        <v>1000010122037</v>
      </c>
      <c r="AA101" s="115">
        <f t="shared" si="37"/>
        <v>0</v>
      </c>
      <c r="AB101" s="115">
        <f t="shared" si="37"/>
        <v>0</v>
      </c>
      <c r="AC101" s="115">
        <f t="shared" si="38"/>
        <v>0</v>
      </c>
      <c r="AD101" s="115">
        <f t="shared" si="38"/>
        <v>0</v>
      </c>
      <c r="AE101" s="115">
        <f t="shared" si="38"/>
        <v>1</v>
      </c>
      <c r="AF101" s="115">
        <f t="shared" si="38"/>
        <v>0</v>
      </c>
      <c r="AG101" s="115">
        <f t="shared" si="38"/>
        <v>1</v>
      </c>
      <c r="AH101" s="115">
        <f t="shared" si="38"/>
        <v>2</v>
      </c>
      <c r="AI101" s="115">
        <f t="shared" si="38"/>
        <v>2</v>
      </c>
      <c r="AJ101" s="115">
        <f t="shared" si="38"/>
        <v>0</v>
      </c>
      <c r="AK101" s="115">
        <f t="shared" si="38"/>
        <v>3</v>
      </c>
      <c r="AL101" s="115">
        <f t="shared" si="38"/>
        <v>7</v>
      </c>
      <c r="AM101" s="116" t="str">
        <f t="shared" si="24"/>
        <v/>
      </c>
      <c r="AN101" s="116" t="str">
        <f t="shared" si="25"/>
        <v/>
      </c>
      <c r="AO101" s="116" t="str">
        <f t="shared" si="26"/>
        <v/>
      </c>
      <c r="AP101" s="116" t="str">
        <f t="shared" si="27"/>
        <v/>
      </c>
      <c r="AQ101" s="116" t="str">
        <f t="shared" si="28"/>
        <v>mười</v>
      </c>
      <c r="AR101" s="116" t="str">
        <f t="shared" si="29"/>
        <v xml:space="preserve">  triệu</v>
      </c>
      <c r="AS101" s="116" t="str">
        <f t="shared" si="30"/>
        <v>một trăm</v>
      </c>
      <c r="AT101" s="116" t="str">
        <f t="shared" si="31"/>
        <v>hai mươi</v>
      </c>
      <c r="AU101" s="116" t="str">
        <f t="shared" si="32"/>
        <v>hai ngàn</v>
      </c>
      <c r="AV101" s="116" t="str">
        <f t="shared" si="33"/>
        <v>không trăm</v>
      </c>
      <c r="AW101" s="116" t="str">
        <f t="shared" si="34"/>
        <v>ba mươi</v>
      </c>
      <c r="AX101" s="116" t="str">
        <f t="shared" si="35"/>
        <v>bảy đồng./.</v>
      </c>
      <c r="AY101" s="4" t="str">
        <f t="shared" si="36"/>
        <v>mười triệu một trăm hai mươi hai ngàn không trăm ba mươi bảy đồng./.</v>
      </c>
    </row>
    <row r="102" spans="1:51" s="4" customFormat="1" ht="27" customHeight="1" outlineLevel="1">
      <c r="A102" s="5">
        <v>6</v>
      </c>
      <c r="B102" s="6" t="s">
        <v>35</v>
      </c>
      <c r="C102" s="6" t="s">
        <v>257</v>
      </c>
      <c r="D102" s="6" t="s">
        <v>76</v>
      </c>
      <c r="E102" s="6" t="s">
        <v>1</v>
      </c>
      <c r="F102" s="3">
        <v>317122688.62598723</v>
      </c>
      <c r="G102" s="3">
        <v>317521228.5</v>
      </c>
      <c r="H102" s="36">
        <v>1.0012567371818759</v>
      </c>
      <c r="I102" s="7">
        <v>288655662</v>
      </c>
      <c r="J102" s="61" t="s">
        <v>204</v>
      </c>
      <c r="K102" s="7">
        <v>317122688.62598723</v>
      </c>
      <c r="L102" s="3">
        <v>270610243.5</v>
      </c>
      <c r="M102" s="36">
        <v>0.85332980958406368</v>
      </c>
      <c r="N102" s="8">
        <v>0.02</v>
      </c>
      <c r="O102" s="7">
        <v>5773113.2400000002</v>
      </c>
      <c r="P102" s="3">
        <v>0</v>
      </c>
      <c r="Q102" s="3">
        <v>0</v>
      </c>
      <c r="R102" s="36">
        <v>0</v>
      </c>
      <c r="S102" s="7">
        <v>0</v>
      </c>
      <c r="T102" s="8">
        <v>0</v>
      </c>
      <c r="U102" s="7">
        <v>0</v>
      </c>
      <c r="V102" s="10">
        <v>5773113.2400000002</v>
      </c>
      <c r="W102" s="18">
        <v>5773113.2400000002</v>
      </c>
      <c r="X102" s="18">
        <f t="shared" si="21"/>
        <v>5773113</v>
      </c>
      <c r="Y102" s="18" t="str">
        <f t="shared" si="22"/>
        <v>Năm Triệu Bảy Trăm Bảy Mươi Ba Ngàn Một Trăm Mười Ba Đồng./.</v>
      </c>
      <c r="Z102" s="114">
        <f t="shared" si="23"/>
        <v>1000005773113</v>
      </c>
      <c r="AA102" s="115">
        <f t="shared" si="37"/>
        <v>0</v>
      </c>
      <c r="AB102" s="115">
        <f t="shared" si="37"/>
        <v>0</v>
      </c>
      <c r="AC102" s="115">
        <f t="shared" si="38"/>
        <v>0</v>
      </c>
      <c r="AD102" s="115">
        <f t="shared" si="38"/>
        <v>0</v>
      </c>
      <c r="AE102" s="115">
        <f t="shared" si="38"/>
        <v>0</v>
      </c>
      <c r="AF102" s="115">
        <f t="shared" si="38"/>
        <v>5</v>
      </c>
      <c r="AG102" s="115">
        <f t="shared" si="38"/>
        <v>7</v>
      </c>
      <c r="AH102" s="115">
        <f t="shared" si="38"/>
        <v>7</v>
      </c>
      <c r="AI102" s="115">
        <f t="shared" si="38"/>
        <v>3</v>
      </c>
      <c r="AJ102" s="115">
        <f t="shared" si="38"/>
        <v>1</v>
      </c>
      <c r="AK102" s="115">
        <f t="shared" si="38"/>
        <v>1</v>
      </c>
      <c r="AL102" s="115">
        <f t="shared" si="38"/>
        <v>3</v>
      </c>
      <c r="AM102" s="116" t="str">
        <f t="shared" si="24"/>
        <v/>
      </c>
      <c r="AN102" s="116" t="str">
        <f t="shared" si="25"/>
        <v/>
      </c>
      <c r="AO102" s="116" t="str">
        <f t="shared" si="26"/>
        <v/>
      </c>
      <c r="AP102" s="116" t="str">
        <f t="shared" si="27"/>
        <v/>
      </c>
      <c r="AQ102" s="116" t="str">
        <f t="shared" si="28"/>
        <v/>
      </c>
      <c r="AR102" s="116" t="str">
        <f t="shared" si="29"/>
        <v>năm  triệu</v>
      </c>
      <c r="AS102" s="116" t="str">
        <f t="shared" si="30"/>
        <v>bảy trăm</v>
      </c>
      <c r="AT102" s="116" t="str">
        <f t="shared" si="31"/>
        <v>bảy mươi</v>
      </c>
      <c r="AU102" s="116" t="str">
        <f t="shared" si="32"/>
        <v>ba ngàn</v>
      </c>
      <c r="AV102" s="116" t="str">
        <f t="shared" si="33"/>
        <v>một trăm</v>
      </c>
      <c r="AW102" s="116" t="str">
        <f t="shared" si="34"/>
        <v>mười</v>
      </c>
      <c r="AX102" s="116" t="str">
        <f t="shared" si="35"/>
        <v>ba đồng./.</v>
      </c>
      <c r="AY102" s="4" t="str">
        <f t="shared" si="36"/>
        <v>năm triệu bảy trăm bảy mươi ba ngàn một trăm mười ba đồng./.</v>
      </c>
    </row>
    <row r="103" spans="1:51" s="4" customFormat="1" ht="27" customHeight="1" outlineLevel="1">
      <c r="A103" s="5">
        <v>7</v>
      </c>
      <c r="B103" s="6" t="s">
        <v>35</v>
      </c>
      <c r="C103" s="6" t="s">
        <v>348</v>
      </c>
      <c r="D103" s="6" t="s">
        <v>349</v>
      </c>
      <c r="E103" s="6" t="s">
        <v>1</v>
      </c>
      <c r="F103" s="3">
        <v>320127488.62598717</v>
      </c>
      <c r="G103" s="3">
        <v>332354700.80000001</v>
      </c>
      <c r="H103" s="36">
        <v>1.038194821152326</v>
      </c>
      <c r="I103" s="7">
        <v>302140636</v>
      </c>
      <c r="J103" s="61" t="s">
        <v>204</v>
      </c>
      <c r="K103" s="7">
        <v>320127488.62598717</v>
      </c>
      <c r="L103" s="3">
        <v>196683413.80000001</v>
      </c>
      <c r="M103" s="36">
        <v>0.61439089359111576</v>
      </c>
      <c r="N103" s="8">
        <v>0.02</v>
      </c>
      <c r="O103" s="7">
        <v>6042812.7199999997</v>
      </c>
      <c r="P103" s="3">
        <v>0</v>
      </c>
      <c r="Q103" s="3">
        <v>0</v>
      </c>
      <c r="R103" s="36">
        <v>0</v>
      </c>
      <c r="S103" s="7">
        <v>0</v>
      </c>
      <c r="T103" s="8">
        <v>0</v>
      </c>
      <c r="U103" s="7">
        <v>0</v>
      </c>
      <c r="V103" s="10">
        <v>6042812.7199999997</v>
      </c>
      <c r="W103" s="18">
        <v>6042812.7199999997</v>
      </c>
      <c r="X103" s="18">
        <f t="shared" si="21"/>
        <v>6042813</v>
      </c>
      <c r="Y103" s="18" t="str">
        <f t="shared" si="22"/>
        <v>Sáu Triệu Không Trăm Bốn Mươi Hai Ngàn Tám Trăm Mười Ba Đồng./.</v>
      </c>
      <c r="Z103" s="114">
        <f t="shared" si="23"/>
        <v>1000006042813</v>
      </c>
      <c r="AA103" s="115">
        <f t="shared" si="37"/>
        <v>0</v>
      </c>
      <c r="AB103" s="115">
        <f t="shared" si="37"/>
        <v>0</v>
      </c>
      <c r="AC103" s="115">
        <f t="shared" si="38"/>
        <v>0</v>
      </c>
      <c r="AD103" s="115">
        <f t="shared" si="38"/>
        <v>0</v>
      </c>
      <c r="AE103" s="115">
        <f t="shared" si="38"/>
        <v>0</v>
      </c>
      <c r="AF103" s="115">
        <f t="shared" si="38"/>
        <v>6</v>
      </c>
      <c r="AG103" s="115">
        <f t="shared" si="38"/>
        <v>0</v>
      </c>
      <c r="AH103" s="115">
        <f t="shared" si="38"/>
        <v>4</v>
      </c>
      <c r="AI103" s="115">
        <f t="shared" si="38"/>
        <v>2</v>
      </c>
      <c r="AJ103" s="115">
        <f t="shared" si="38"/>
        <v>8</v>
      </c>
      <c r="AK103" s="115">
        <f t="shared" si="38"/>
        <v>1</v>
      </c>
      <c r="AL103" s="115">
        <f t="shared" si="38"/>
        <v>3</v>
      </c>
      <c r="AM103" s="116" t="str">
        <f t="shared" si="24"/>
        <v/>
      </c>
      <c r="AN103" s="116" t="str">
        <f t="shared" si="25"/>
        <v/>
      </c>
      <c r="AO103" s="116" t="str">
        <f t="shared" si="26"/>
        <v/>
      </c>
      <c r="AP103" s="116" t="str">
        <f t="shared" si="27"/>
        <v/>
      </c>
      <c r="AQ103" s="116" t="str">
        <f t="shared" si="28"/>
        <v/>
      </c>
      <c r="AR103" s="116" t="str">
        <f t="shared" si="29"/>
        <v>sáu  triệu</v>
      </c>
      <c r="AS103" s="116" t="str">
        <f t="shared" si="30"/>
        <v>không trăm</v>
      </c>
      <c r="AT103" s="116" t="str">
        <f t="shared" si="31"/>
        <v>bốn mươi</v>
      </c>
      <c r="AU103" s="116" t="str">
        <f t="shared" si="32"/>
        <v>hai ngàn</v>
      </c>
      <c r="AV103" s="116" t="str">
        <f t="shared" si="33"/>
        <v>tám trăm</v>
      </c>
      <c r="AW103" s="116" t="str">
        <f t="shared" si="34"/>
        <v>mười</v>
      </c>
      <c r="AX103" s="116" t="str">
        <f t="shared" si="35"/>
        <v>ba đồng./.</v>
      </c>
      <c r="AY103" s="4" t="str">
        <f t="shared" si="36"/>
        <v>sáu triệu không trăm bốn mươi hai ngàn tám trăm mười ba đồng./.</v>
      </c>
    </row>
    <row r="104" spans="1:51" s="4" customFormat="1" ht="27" customHeight="1" outlineLevel="1">
      <c r="A104" s="5">
        <v>8</v>
      </c>
      <c r="B104" s="6" t="s">
        <v>35</v>
      </c>
      <c r="C104" s="6" t="s">
        <v>255</v>
      </c>
      <c r="D104" s="6" t="s">
        <v>186</v>
      </c>
      <c r="E104" s="6" t="s">
        <v>1</v>
      </c>
      <c r="F104" s="3">
        <v>841179888.27107</v>
      </c>
      <c r="G104" s="3">
        <v>901141078.20000017</v>
      </c>
      <c r="H104" s="36">
        <v>1.0712822438636427</v>
      </c>
      <c r="I104" s="7">
        <v>819219161</v>
      </c>
      <c r="J104" s="61">
        <v>0</v>
      </c>
      <c r="K104" s="7">
        <v>841179888.27107</v>
      </c>
      <c r="L104" s="3">
        <v>901141078.20000017</v>
      </c>
      <c r="M104" s="36">
        <v>1.0712822438636427</v>
      </c>
      <c r="N104" s="8">
        <v>0.02</v>
      </c>
      <c r="O104" s="7">
        <v>16384383.220000001</v>
      </c>
      <c r="P104" s="3">
        <v>0</v>
      </c>
      <c r="Q104" s="3">
        <v>0</v>
      </c>
      <c r="R104" s="36">
        <v>0</v>
      </c>
      <c r="S104" s="7">
        <v>0</v>
      </c>
      <c r="T104" s="8">
        <v>0</v>
      </c>
      <c r="U104" s="7">
        <v>0</v>
      </c>
      <c r="V104" s="10">
        <v>16384383.220000001</v>
      </c>
      <c r="W104" s="18">
        <v>16384383.220000001</v>
      </c>
      <c r="X104" s="18">
        <f t="shared" si="21"/>
        <v>16384383</v>
      </c>
      <c r="Y104" s="18" t="str">
        <f t="shared" si="22"/>
        <v>Mười Sáu Triệu Ba Trăm Tám Mươi Bốn Ngàn Ba Trăm Tám Mươi Ba Đồng./.</v>
      </c>
      <c r="Z104" s="114">
        <f t="shared" si="23"/>
        <v>1000016384383</v>
      </c>
      <c r="AA104" s="115">
        <f t="shared" si="37"/>
        <v>0</v>
      </c>
      <c r="AB104" s="115">
        <f t="shared" si="37"/>
        <v>0</v>
      </c>
      <c r="AC104" s="115">
        <f t="shared" si="38"/>
        <v>0</v>
      </c>
      <c r="AD104" s="115">
        <f t="shared" si="38"/>
        <v>0</v>
      </c>
      <c r="AE104" s="115">
        <f t="shared" si="38"/>
        <v>1</v>
      </c>
      <c r="AF104" s="115">
        <f t="shared" si="38"/>
        <v>6</v>
      </c>
      <c r="AG104" s="115">
        <f t="shared" si="38"/>
        <v>3</v>
      </c>
      <c r="AH104" s="115">
        <f t="shared" si="38"/>
        <v>8</v>
      </c>
      <c r="AI104" s="115">
        <f t="shared" si="38"/>
        <v>4</v>
      </c>
      <c r="AJ104" s="115">
        <f t="shared" si="38"/>
        <v>3</v>
      </c>
      <c r="AK104" s="115">
        <f t="shared" si="38"/>
        <v>8</v>
      </c>
      <c r="AL104" s="115">
        <f t="shared" si="38"/>
        <v>3</v>
      </c>
      <c r="AM104" s="116" t="str">
        <f t="shared" si="24"/>
        <v/>
      </c>
      <c r="AN104" s="116" t="str">
        <f t="shared" si="25"/>
        <v/>
      </c>
      <c r="AO104" s="116" t="str">
        <f t="shared" si="26"/>
        <v/>
      </c>
      <c r="AP104" s="116" t="str">
        <f t="shared" si="27"/>
        <v/>
      </c>
      <c r="AQ104" s="116" t="str">
        <f t="shared" si="28"/>
        <v>mười</v>
      </c>
      <c r="AR104" s="116" t="str">
        <f t="shared" si="29"/>
        <v>sáu  triệu</v>
      </c>
      <c r="AS104" s="116" t="str">
        <f t="shared" si="30"/>
        <v>ba trăm</v>
      </c>
      <c r="AT104" s="116" t="str">
        <f t="shared" si="31"/>
        <v>tám mươi</v>
      </c>
      <c r="AU104" s="116" t="str">
        <f t="shared" si="32"/>
        <v>bốn ngàn</v>
      </c>
      <c r="AV104" s="116" t="str">
        <f t="shared" si="33"/>
        <v>ba trăm</v>
      </c>
      <c r="AW104" s="116" t="str">
        <f t="shared" si="34"/>
        <v>tám mươi</v>
      </c>
      <c r="AX104" s="116" t="str">
        <f t="shared" si="35"/>
        <v>ba đồng./.</v>
      </c>
      <c r="AY104" s="4" t="str">
        <f t="shared" si="36"/>
        <v>mười sáu triệu ba trăm tám mươi bốn ngàn ba trăm tám mươi ba đồng./.</v>
      </c>
    </row>
    <row r="105" spans="1:51" s="4" customFormat="1" ht="27" customHeight="1" outlineLevel="1">
      <c r="A105" s="5">
        <v>9</v>
      </c>
      <c r="B105" s="6" t="s">
        <v>35</v>
      </c>
      <c r="C105" s="62" t="s">
        <v>614</v>
      </c>
      <c r="D105" s="62" t="s">
        <v>653</v>
      </c>
      <c r="E105" s="62" t="s">
        <v>379</v>
      </c>
      <c r="F105" s="3">
        <v>30000000</v>
      </c>
      <c r="G105" s="3">
        <v>20087237.5</v>
      </c>
      <c r="H105" s="36">
        <v>0.66957458333333331</v>
      </c>
      <c r="I105" s="7">
        <v>18261125</v>
      </c>
      <c r="J105" s="61">
        <v>0</v>
      </c>
      <c r="K105" s="7">
        <v>30000000</v>
      </c>
      <c r="L105" s="3">
        <v>20087237.5</v>
      </c>
      <c r="M105" s="36">
        <v>0.66957458333333331</v>
      </c>
      <c r="N105" s="8">
        <v>0</v>
      </c>
      <c r="O105" s="7">
        <v>0</v>
      </c>
      <c r="P105" s="3">
        <v>0</v>
      </c>
      <c r="Q105" s="3">
        <v>0</v>
      </c>
      <c r="R105" s="36">
        <v>0</v>
      </c>
      <c r="S105" s="7">
        <v>0</v>
      </c>
      <c r="T105" s="8">
        <v>0</v>
      </c>
      <c r="U105" s="7">
        <v>0</v>
      </c>
      <c r="V105" s="10">
        <v>0</v>
      </c>
      <c r="W105" s="18">
        <v>0</v>
      </c>
      <c r="X105" s="18">
        <f t="shared" si="21"/>
        <v>0</v>
      </c>
      <c r="Y105" s="18" t="str">
        <f t="shared" si="22"/>
        <v>Không 7./.</v>
      </c>
      <c r="Z105" s="114">
        <f t="shared" si="23"/>
        <v>1000000000000</v>
      </c>
      <c r="AA105" s="115">
        <f t="shared" ref="AA105:AB136" si="39">VALUE(MID($Z105,AA$1+1,1))</f>
        <v>0</v>
      </c>
      <c r="AB105" s="115">
        <f t="shared" si="39"/>
        <v>0</v>
      </c>
      <c r="AC105" s="115">
        <f t="shared" si="38"/>
        <v>0</v>
      </c>
      <c r="AD105" s="115">
        <f t="shared" si="38"/>
        <v>0</v>
      </c>
      <c r="AE105" s="115">
        <f t="shared" si="38"/>
        <v>0</v>
      </c>
      <c r="AF105" s="115">
        <f t="shared" si="38"/>
        <v>0</v>
      </c>
      <c r="AG105" s="115">
        <f t="shared" si="38"/>
        <v>0</v>
      </c>
      <c r="AH105" s="115">
        <f t="shared" si="38"/>
        <v>0</v>
      </c>
      <c r="AI105" s="115">
        <f t="shared" si="38"/>
        <v>0</v>
      </c>
      <c r="AJ105" s="115">
        <f t="shared" si="38"/>
        <v>0</v>
      </c>
      <c r="AK105" s="115">
        <f t="shared" si="38"/>
        <v>0</v>
      </c>
      <c r="AL105" s="115">
        <f t="shared" si="38"/>
        <v>0</v>
      </c>
      <c r="AM105" s="116" t="str">
        <f t="shared" si="24"/>
        <v/>
      </c>
      <c r="AN105" s="116" t="str">
        <f t="shared" si="25"/>
        <v/>
      </c>
      <c r="AO105" s="116" t="str">
        <f t="shared" si="26"/>
        <v/>
      </c>
      <c r="AP105" s="116" t="str">
        <f t="shared" si="27"/>
        <v/>
      </c>
      <c r="AQ105" s="116" t="str">
        <f t="shared" si="28"/>
        <v/>
      </c>
      <c r="AR105" s="116" t="str">
        <f t="shared" si="29"/>
        <v/>
      </c>
      <c r="AS105" s="116" t="str">
        <f t="shared" si="30"/>
        <v/>
      </c>
      <c r="AT105" s="116" t="str">
        <f t="shared" si="31"/>
        <v/>
      </c>
      <c r="AU105" s="116" t="str">
        <f t="shared" si="32"/>
        <v/>
      </c>
      <c r="AV105" s="116" t="str">
        <f t="shared" si="33"/>
        <v/>
      </c>
      <c r="AW105" s="116" t="str">
        <f t="shared" si="34"/>
        <v/>
      </c>
      <c r="AX105" s="116" t="str">
        <f t="shared" si="35"/>
        <v>Không 7./.</v>
      </c>
      <c r="AY105" s="4" t="str">
        <f t="shared" si="36"/>
        <v>Không 7./.</v>
      </c>
    </row>
    <row r="106" spans="1:51" s="4" customFormat="1" ht="27" customHeight="1" outlineLevel="1">
      <c r="A106" s="5">
        <v>10</v>
      </c>
      <c r="B106" s="6" t="s">
        <v>35</v>
      </c>
      <c r="C106" s="62" t="s">
        <v>316</v>
      </c>
      <c r="D106" s="62" t="s">
        <v>489</v>
      </c>
      <c r="E106" s="62" t="s">
        <v>379</v>
      </c>
      <c r="F106" s="3">
        <v>40000000</v>
      </c>
      <c r="G106" s="3">
        <v>30197898.5</v>
      </c>
      <c r="H106" s="36">
        <v>0.7549474625</v>
      </c>
      <c r="I106" s="7">
        <v>27452635</v>
      </c>
      <c r="J106" s="61">
        <v>0</v>
      </c>
      <c r="K106" s="7">
        <v>40000000</v>
      </c>
      <c r="L106" s="3">
        <v>30197898.5</v>
      </c>
      <c r="M106" s="36">
        <v>0.7549474625</v>
      </c>
      <c r="N106" s="8">
        <v>0</v>
      </c>
      <c r="O106" s="7">
        <v>0</v>
      </c>
      <c r="P106" s="3">
        <v>0</v>
      </c>
      <c r="Q106" s="3">
        <v>0</v>
      </c>
      <c r="R106" s="36">
        <v>0</v>
      </c>
      <c r="S106" s="7">
        <v>0</v>
      </c>
      <c r="T106" s="8">
        <v>0</v>
      </c>
      <c r="U106" s="7">
        <v>0</v>
      </c>
      <c r="V106" s="10">
        <v>0</v>
      </c>
      <c r="W106" s="18">
        <v>0</v>
      </c>
      <c r="X106" s="18">
        <f t="shared" si="21"/>
        <v>0</v>
      </c>
      <c r="Y106" s="18" t="str">
        <f t="shared" si="22"/>
        <v>Không 3./.</v>
      </c>
      <c r="Z106" s="114">
        <f t="shared" si="23"/>
        <v>1000000000000</v>
      </c>
      <c r="AA106" s="115">
        <f t="shared" si="39"/>
        <v>0</v>
      </c>
      <c r="AB106" s="115">
        <f t="shared" si="39"/>
        <v>0</v>
      </c>
      <c r="AC106" s="115">
        <f t="shared" si="38"/>
        <v>0</v>
      </c>
      <c r="AD106" s="115">
        <f t="shared" si="38"/>
        <v>0</v>
      </c>
      <c r="AE106" s="115">
        <f t="shared" si="38"/>
        <v>0</v>
      </c>
      <c r="AF106" s="115">
        <f t="shared" si="38"/>
        <v>0</v>
      </c>
      <c r="AG106" s="115">
        <f t="shared" si="38"/>
        <v>0</v>
      </c>
      <c r="AH106" s="115">
        <f t="shared" si="38"/>
        <v>0</v>
      </c>
      <c r="AI106" s="115">
        <f t="shared" si="38"/>
        <v>0</v>
      </c>
      <c r="AJ106" s="115">
        <f t="shared" si="38"/>
        <v>0</v>
      </c>
      <c r="AK106" s="115">
        <f t="shared" si="38"/>
        <v>0</v>
      </c>
      <c r="AL106" s="115">
        <f t="shared" si="38"/>
        <v>0</v>
      </c>
      <c r="AM106" s="116" t="str">
        <f t="shared" si="24"/>
        <v/>
      </c>
      <c r="AN106" s="116" t="str">
        <f t="shared" si="25"/>
        <v/>
      </c>
      <c r="AO106" s="116" t="str">
        <f t="shared" si="26"/>
        <v/>
      </c>
      <c r="AP106" s="116" t="str">
        <f t="shared" si="27"/>
        <v/>
      </c>
      <c r="AQ106" s="116" t="str">
        <f t="shared" si="28"/>
        <v/>
      </c>
      <c r="AR106" s="116" t="str">
        <f t="shared" si="29"/>
        <v/>
      </c>
      <c r="AS106" s="116" t="str">
        <f t="shared" si="30"/>
        <v/>
      </c>
      <c r="AT106" s="116" t="str">
        <f t="shared" si="31"/>
        <v/>
      </c>
      <c r="AU106" s="116" t="str">
        <f t="shared" si="32"/>
        <v/>
      </c>
      <c r="AV106" s="116" t="str">
        <f t="shared" si="33"/>
        <v/>
      </c>
      <c r="AW106" s="116" t="str">
        <f t="shared" si="34"/>
        <v/>
      </c>
      <c r="AX106" s="116" t="str">
        <f t="shared" si="35"/>
        <v>Không 3./.</v>
      </c>
      <c r="AY106" s="4" t="str">
        <f t="shared" si="36"/>
        <v>Không 3./.</v>
      </c>
    </row>
    <row r="107" spans="1:51" s="4" customFormat="1" ht="27" customHeight="1" outlineLevel="1">
      <c r="A107" s="5">
        <v>11</v>
      </c>
      <c r="B107" s="6" t="s">
        <v>35</v>
      </c>
      <c r="C107" s="62" t="s">
        <v>322</v>
      </c>
      <c r="D107" s="62" t="s">
        <v>383</v>
      </c>
      <c r="E107" s="62" t="s">
        <v>379</v>
      </c>
      <c r="F107" s="3">
        <v>40000000</v>
      </c>
      <c r="G107" s="3">
        <v>40152125.199999996</v>
      </c>
      <c r="H107" s="36">
        <v>1.0038031299999999</v>
      </c>
      <c r="I107" s="7">
        <v>36501932</v>
      </c>
      <c r="J107" s="61">
        <v>0</v>
      </c>
      <c r="K107" s="7">
        <v>40000000</v>
      </c>
      <c r="L107" s="3">
        <v>40152125.199999996</v>
      </c>
      <c r="M107" s="36">
        <v>1.0038031299999999</v>
      </c>
      <c r="N107" s="8">
        <v>0.02</v>
      </c>
      <c r="O107" s="7">
        <v>730038.64</v>
      </c>
      <c r="P107" s="3">
        <v>0</v>
      </c>
      <c r="Q107" s="3">
        <v>0</v>
      </c>
      <c r="R107" s="36">
        <v>0</v>
      </c>
      <c r="S107" s="7">
        <v>0</v>
      </c>
      <c r="T107" s="8">
        <v>0</v>
      </c>
      <c r="U107" s="7">
        <v>0</v>
      </c>
      <c r="V107" s="10">
        <v>730038.64</v>
      </c>
      <c r="W107" s="18">
        <v>730038.64</v>
      </c>
      <c r="X107" s="18">
        <f t="shared" si="21"/>
        <v>730039</v>
      </c>
      <c r="Y107" s="18" t="str">
        <f t="shared" si="22"/>
        <v>Bảy Trăm Ba Mươi Ngàn Không Trăm Ba Mươi Chín Đồng./.</v>
      </c>
      <c r="Z107" s="114">
        <f t="shared" si="23"/>
        <v>1000000730039</v>
      </c>
      <c r="AA107" s="115">
        <f t="shared" si="39"/>
        <v>0</v>
      </c>
      <c r="AB107" s="115">
        <f t="shared" si="39"/>
        <v>0</v>
      </c>
      <c r="AC107" s="115">
        <f t="shared" si="38"/>
        <v>0</v>
      </c>
      <c r="AD107" s="115">
        <f t="shared" si="38"/>
        <v>0</v>
      </c>
      <c r="AE107" s="115">
        <f t="shared" si="38"/>
        <v>0</v>
      </c>
      <c r="AF107" s="115">
        <f t="shared" si="38"/>
        <v>0</v>
      </c>
      <c r="AG107" s="115">
        <f t="shared" si="38"/>
        <v>7</v>
      </c>
      <c r="AH107" s="115">
        <f t="shared" si="38"/>
        <v>3</v>
      </c>
      <c r="AI107" s="115">
        <f t="shared" si="38"/>
        <v>0</v>
      </c>
      <c r="AJ107" s="115">
        <f t="shared" si="38"/>
        <v>0</v>
      </c>
      <c r="AK107" s="115">
        <f t="shared" si="38"/>
        <v>3</v>
      </c>
      <c r="AL107" s="115">
        <f t="shared" si="38"/>
        <v>9</v>
      </c>
      <c r="AM107" s="116" t="str">
        <f t="shared" si="24"/>
        <v/>
      </c>
      <c r="AN107" s="116" t="str">
        <f t="shared" si="25"/>
        <v/>
      </c>
      <c r="AO107" s="116" t="str">
        <f t="shared" si="26"/>
        <v/>
      </c>
      <c r="AP107" s="116" t="str">
        <f t="shared" si="27"/>
        <v/>
      </c>
      <c r="AQ107" s="116" t="str">
        <f t="shared" si="28"/>
        <v/>
      </c>
      <c r="AR107" s="116" t="str">
        <f t="shared" si="29"/>
        <v/>
      </c>
      <c r="AS107" s="116" t="str">
        <f t="shared" si="30"/>
        <v>bảy trăm</v>
      </c>
      <c r="AT107" s="116" t="str">
        <f t="shared" si="31"/>
        <v>ba mươi</v>
      </c>
      <c r="AU107" s="116" t="str">
        <f t="shared" si="32"/>
        <v xml:space="preserve"> ngàn</v>
      </c>
      <c r="AV107" s="116" t="str">
        <f t="shared" si="33"/>
        <v>không trăm</v>
      </c>
      <c r="AW107" s="116" t="str">
        <f t="shared" si="34"/>
        <v>ba mươi</v>
      </c>
      <c r="AX107" s="116" t="str">
        <f t="shared" si="35"/>
        <v>chín đồng./.</v>
      </c>
      <c r="AY107" s="4" t="str">
        <f t="shared" si="36"/>
        <v>bảy trăm ba mươi ngàn không trăm ba mươi chín đồng./.</v>
      </c>
    </row>
    <row r="108" spans="1:51" s="4" customFormat="1" ht="27" customHeight="1" outlineLevel="1">
      <c r="A108" s="5">
        <v>12</v>
      </c>
      <c r="B108" s="6" t="s">
        <v>35</v>
      </c>
      <c r="C108" s="62" t="s">
        <v>351</v>
      </c>
      <c r="D108" s="62" t="s">
        <v>518</v>
      </c>
      <c r="E108" s="62" t="s">
        <v>379</v>
      </c>
      <c r="F108" s="3">
        <v>40000000</v>
      </c>
      <c r="G108" s="3">
        <v>15216246.1</v>
      </c>
      <c r="H108" s="36">
        <v>0.38040615249999998</v>
      </c>
      <c r="I108" s="7">
        <v>13832951</v>
      </c>
      <c r="J108" s="61">
        <v>0</v>
      </c>
      <c r="K108" s="7">
        <v>40000000</v>
      </c>
      <c r="L108" s="3">
        <v>15216246.1</v>
      </c>
      <c r="M108" s="36">
        <v>0.38040615249999998</v>
      </c>
      <c r="N108" s="8">
        <v>0</v>
      </c>
      <c r="O108" s="7">
        <v>0</v>
      </c>
      <c r="P108" s="3">
        <v>0</v>
      </c>
      <c r="Q108" s="3">
        <v>0</v>
      </c>
      <c r="R108" s="36">
        <v>0</v>
      </c>
      <c r="S108" s="7">
        <v>0</v>
      </c>
      <c r="T108" s="8">
        <v>0</v>
      </c>
      <c r="U108" s="7">
        <v>0</v>
      </c>
      <c r="V108" s="10">
        <v>0</v>
      </c>
      <c r="W108" s="18">
        <v>0</v>
      </c>
      <c r="X108" s="18">
        <f t="shared" si="21"/>
        <v>0</v>
      </c>
      <c r="Y108" s="18" t="str">
        <f t="shared" si="22"/>
        <v>Không 3./.</v>
      </c>
      <c r="Z108" s="114">
        <f t="shared" si="23"/>
        <v>1000000000000</v>
      </c>
      <c r="AA108" s="115">
        <f t="shared" si="39"/>
        <v>0</v>
      </c>
      <c r="AB108" s="115">
        <f t="shared" si="39"/>
        <v>0</v>
      </c>
      <c r="AC108" s="115">
        <f t="shared" si="38"/>
        <v>0</v>
      </c>
      <c r="AD108" s="115">
        <f t="shared" si="38"/>
        <v>0</v>
      </c>
      <c r="AE108" s="115">
        <f t="shared" si="38"/>
        <v>0</v>
      </c>
      <c r="AF108" s="115">
        <f t="shared" si="38"/>
        <v>0</v>
      </c>
      <c r="AG108" s="115">
        <f t="shared" si="38"/>
        <v>0</v>
      </c>
      <c r="AH108" s="115">
        <f t="shared" si="38"/>
        <v>0</v>
      </c>
      <c r="AI108" s="115">
        <f t="shared" si="38"/>
        <v>0</v>
      </c>
      <c r="AJ108" s="115">
        <f t="shared" si="38"/>
        <v>0</v>
      </c>
      <c r="AK108" s="115">
        <f t="shared" si="38"/>
        <v>0</v>
      </c>
      <c r="AL108" s="115">
        <f t="shared" si="38"/>
        <v>0</v>
      </c>
      <c r="AM108" s="116" t="str">
        <f t="shared" si="24"/>
        <v/>
      </c>
      <c r="AN108" s="116" t="str">
        <f t="shared" si="25"/>
        <v/>
      </c>
      <c r="AO108" s="116" t="str">
        <f t="shared" si="26"/>
        <v/>
      </c>
      <c r="AP108" s="116" t="str">
        <f t="shared" si="27"/>
        <v/>
      </c>
      <c r="AQ108" s="116" t="str">
        <f t="shared" si="28"/>
        <v/>
      </c>
      <c r="AR108" s="116" t="str">
        <f t="shared" si="29"/>
        <v/>
      </c>
      <c r="AS108" s="116" t="str">
        <f t="shared" si="30"/>
        <v/>
      </c>
      <c r="AT108" s="116" t="str">
        <f t="shared" si="31"/>
        <v/>
      </c>
      <c r="AU108" s="116" t="str">
        <f t="shared" si="32"/>
        <v/>
      </c>
      <c r="AV108" s="116" t="str">
        <f t="shared" si="33"/>
        <v/>
      </c>
      <c r="AW108" s="116" t="str">
        <f t="shared" si="34"/>
        <v/>
      </c>
      <c r="AX108" s="116" t="str">
        <f t="shared" si="35"/>
        <v>Không 3./.</v>
      </c>
      <c r="AY108" s="4" t="str">
        <f t="shared" si="36"/>
        <v>Không 3./.</v>
      </c>
    </row>
    <row r="109" spans="1:51" s="4" customFormat="1" ht="27" customHeight="1" outlineLevel="1">
      <c r="A109" s="5">
        <v>13</v>
      </c>
      <c r="B109" s="6" t="s">
        <v>35</v>
      </c>
      <c r="C109" s="62" t="s">
        <v>350</v>
      </c>
      <c r="D109" s="62" t="s">
        <v>466</v>
      </c>
      <c r="E109" s="62" t="s">
        <v>379</v>
      </c>
      <c r="F109" s="3">
        <v>40000000</v>
      </c>
      <c r="G109" s="3">
        <v>70361182.099999994</v>
      </c>
      <c r="H109" s="36">
        <v>1.7590295524999999</v>
      </c>
      <c r="I109" s="7">
        <v>63964711</v>
      </c>
      <c r="J109" s="61">
        <v>0</v>
      </c>
      <c r="K109" s="7">
        <v>40000000</v>
      </c>
      <c r="L109" s="3">
        <v>70361182.099999994</v>
      </c>
      <c r="M109" s="36">
        <v>1.7590295524999999</v>
      </c>
      <c r="N109" s="8">
        <v>0.02</v>
      </c>
      <c r="O109" s="7">
        <v>1279294.22</v>
      </c>
      <c r="P109" s="3">
        <v>0</v>
      </c>
      <c r="Q109" s="3">
        <v>0</v>
      </c>
      <c r="R109" s="36">
        <v>0</v>
      </c>
      <c r="S109" s="7">
        <v>0</v>
      </c>
      <c r="T109" s="8">
        <v>0</v>
      </c>
      <c r="U109" s="7">
        <v>0</v>
      </c>
      <c r="V109" s="10">
        <v>1279294.22</v>
      </c>
      <c r="W109" s="18">
        <v>1279294.22</v>
      </c>
      <c r="X109" s="18">
        <f t="shared" si="21"/>
        <v>1279294</v>
      </c>
      <c r="Y109" s="18" t="str">
        <f t="shared" si="22"/>
        <v>Một Triệu Hai Trăm Bảy Mươi Chín Ngàn Hai Trăm Chín Mươi Bốn Đồng./.</v>
      </c>
      <c r="Z109" s="114">
        <f t="shared" si="23"/>
        <v>1000001279294</v>
      </c>
      <c r="AA109" s="115">
        <f t="shared" si="39"/>
        <v>0</v>
      </c>
      <c r="AB109" s="115">
        <f t="shared" si="39"/>
        <v>0</v>
      </c>
      <c r="AC109" s="115">
        <f t="shared" si="38"/>
        <v>0</v>
      </c>
      <c r="AD109" s="115">
        <f t="shared" si="38"/>
        <v>0</v>
      </c>
      <c r="AE109" s="115">
        <f t="shared" si="38"/>
        <v>0</v>
      </c>
      <c r="AF109" s="115">
        <f t="shared" si="38"/>
        <v>1</v>
      </c>
      <c r="AG109" s="115">
        <f t="shared" si="38"/>
        <v>2</v>
      </c>
      <c r="AH109" s="115">
        <f t="shared" si="38"/>
        <v>7</v>
      </c>
      <c r="AI109" s="115">
        <f t="shared" si="38"/>
        <v>9</v>
      </c>
      <c r="AJ109" s="115">
        <f t="shared" si="38"/>
        <v>2</v>
      </c>
      <c r="AK109" s="115">
        <f t="shared" si="38"/>
        <v>9</v>
      </c>
      <c r="AL109" s="115">
        <f t="shared" si="38"/>
        <v>4</v>
      </c>
      <c r="AM109" s="116" t="str">
        <f t="shared" si="24"/>
        <v/>
      </c>
      <c r="AN109" s="116" t="str">
        <f t="shared" si="25"/>
        <v/>
      </c>
      <c r="AO109" s="116" t="str">
        <f t="shared" si="26"/>
        <v/>
      </c>
      <c r="AP109" s="116" t="str">
        <f t="shared" si="27"/>
        <v/>
      </c>
      <c r="AQ109" s="116" t="str">
        <f t="shared" si="28"/>
        <v/>
      </c>
      <c r="AR109" s="116" t="str">
        <f t="shared" si="29"/>
        <v>một  triệu</v>
      </c>
      <c r="AS109" s="116" t="str">
        <f t="shared" si="30"/>
        <v>hai trăm</v>
      </c>
      <c r="AT109" s="116" t="str">
        <f t="shared" si="31"/>
        <v>bảy mươi</v>
      </c>
      <c r="AU109" s="116" t="str">
        <f t="shared" si="32"/>
        <v>chín ngàn</v>
      </c>
      <c r="AV109" s="116" t="str">
        <f t="shared" si="33"/>
        <v>hai trăm</v>
      </c>
      <c r="AW109" s="116" t="str">
        <f t="shared" si="34"/>
        <v>chín mươi</v>
      </c>
      <c r="AX109" s="116" t="str">
        <f t="shared" si="35"/>
        <v>bốn đồng./.</v>
      </c>
      <c r="AY109" s="4" t="str">
        <f t="shared" si="36"/>
        <v>một triệu hai trăm bảy mươi chín ngàn hai trăm chín mươi bốn đồng./.</v>
      </c>
    </row>
    <row r="110" spans="1:51" s="4" customFormat="1" ht="27" customHeight="1" outlineLevel="1">
      <c r="A110" s="5">
        <v>14</v>
      </c>
      <c r="B110" s="6" t="s">
        <v>35</v>
      </c>
      <c r="C110" s="62" t="s">
        <v>695</v>
      </c>
      <c r="D110" s="62" t="s">
        <v>701</v>
      </c>
      <c r="E110" s="62" t="s">
        <v>379</v>
      </c>
      <c r="F110" s="3">
        <v>30000000</v>
      </c>
      <c r="G110" s="3">
        <v>40107439.899999999</v>
      </c>
      <c r="H110" s="36">
        <v>1.3369146633333333</v>
      </c>
      <c r="I110" s="7">
        <v>36461309</v>
      </c>
      <c r="J110" s="61">
        <v>0</v>
      </c>
      <c r="K110" s="7">
        <v>30000000</v>
      </c>
      <c r="L110" s="3">
        <v>0</v>
      </c>
      <c r="M110" s="36">
        <v>0</v>
      </c>
      <c r="N110" s="8">
        <v>0.02</v>
      </c>
      <c r="O110" s="7">
        <v>729226.18</v>
      </c>
      <c r="P110" s="3">
        <v>0</v>
      </c>
      <c r="Q110" s="3">
        <v>0</v>
      </c>
      <c r="R110" s="36">
        <v>0</v>
      </c>
      <c r="S110" s="7">
        <v>0</v>
      </c>
      <c r="T110" s="8">
        <v>0</v>
      </c>
      <c r="U110" s="7">
        <v>0</v>
      </c>
      <c r="V110" s="10">
        <v>729226.18</v>
      </c>
      <c r="W110" s="18">
        <v>729226.18</v>
      </c>
      <c r="X110" s="18">
        <f t="shared" si="21"/>
        <v>729226</v>
      </c>
      <c r="Y110" s="18" t="str">
        <f t="shared" si="22"/>
        <v>Bảy Trăm Hai Mươi Chín Ngàn Hai Trăm Hai Mươi Sáu Đồng./.</v>
      </c>
      <c r="Z110" s="114">
        <f t="shared" si="23"/>
        <v>1000000729226</v>
      </c>
      <c r="AA110" s="115">
        <f t="shared" si="39"/>
        <v>0</v>
      </c>
      <c r="AB110" s="115">
        <f t="shared" si="39"/>
        <v>0</v>
      </c>
      <c r="AC110" s="115">
        <f t="shared" si="38"/>
        <v>0</v>
      </c>
      <c r="AD110" s="115">
        <f t="shared" si="38"/>
        <v>0</v>
      </c>
      <c r="AE110" s="115">
        <f t="shared" si="38"/>
        <v>0</v>
      </c>
      <c r="AF110" s="115">
        <f t="shared" si="38"/>
        <v>0</v>
      </c>
      <c r="AG110" s="115">
        <f t="shared" si="38"/>
        <v>7</v>
      </c>
      <c r="AH110" s="115">
        <f t="shared" si="38"/>
        <v>2</v>
      </c>
      <c r="AI110" s="115">
        <f t="shared" si="38"/>
        <v>9</v>
      </c>
      <c r="AJ110" s="115">
        <f t="shared" si="38"/>
        <v>2</v>
      </c>
      <c r="AK110" s="115">
        <f t="shared" si="38"/>
        <v>2</v>
      </c>
      <c r="AL110" s="115">
        <f t="shared" si="38"/>
        <v>6</v>
      </c>
      <c r="AM110" s="116" t="str">
        <f t="shared" si="24"/>
        <v/>
      </c>
      <c r="AN110" s="116" t="str">
        <f t="shared" si="25"/>
        <v/>
      </c>
      <c r="AO110" s="116" t="str">
        <f t="shared" si="26"/>
        <v/>
      </c>
      <c r="AP110" s="116" t="str">
        <f t="shared" si="27"/>
        <v/>
      </c>
      <c r="AQ110" s="116" t="str">
        <f t="shared" si="28"/>
        <v/>
      </c>
      <c r="AR110" s="116" t="str">
        <f t="shared" si="29"/>
        <v/>
      </c>
      <c r="AS110" s="116" t="str">
        <f t="shared" si="30"/>
        <v>bảy trăm</v>
      </c>
      <c r="AT110" s="116" t="str">
        <f t="shared" si="31"/>
        <v>hai mươi</v>
      </c>
      <c r="AU110" s="116" t="str">
        <f t="shared" si="32"/>
        <v>chín ngàn</v>
      </c>
      <c r="AV110" s="116" t="str">
        <f t="shared" si="33"/>
        <v>hai trăm</v>
      </c>
      <c r="AW110" s="116" t="str">
        <f t="shared" si="34"/>
        <v>hai mươi</v>
      </c>
      <c r="AX110" s="116" t="str">
        <f t="shared" si="35"/>
        <v>sáu đồng./.</v>
      </c>
      <c r="AY110" s="4" t="str">
        <f t="shared" si="36"/>
        <v>bảy trăm hai mươi chín ngàn hai trăm hai mươi sáu đồng./.</v>
      </c>
    </row>
    <row r="111" spans="1:51" s="4" customFormat="1" ht="27" customHeight="1" outlineLevel="1">
      <c r="A111" s="5">
        <v>15</v>
      </c>
      <c r="B111" s="6" t="s">
        <v>35</v>
      </c>
      <c r="C111" s="62" t="s">
        <v>384</v>
      </c>
      <c r="D111" s="62" t="s">
        <v>410</v>
      </c>
      <c r="E111" s="62" t="s">
        <v>379</v>
      </c>
      <c r="F111" s="3">
        <v>30000000</v>
      </c>
      <c r="G111" s="3">
        <v>34186282.899999999</v>
      </c>
      <c r="H111" s="36">
        <v>1.1395427633333333</v>
      </c>
      <c r="I111" s="7">
        <v>31078439</v>
      </c>
      <c r="J111" s="61">
        <v>0</v>
      </c>
      <c r="K111" s="7">
        <v>30000000</v>
      </c>
      <c r="L111" s="3">
        <v>34186282.899999999</v>
      </c>
      <c r="M111" s="36">
        <v>1.1395427633333333</v>
      </c>
      <c r="N111" s="8">
        <v>0.02</v>
      </c>
      <c r="O111" s="7">
        <v>621568.78</v>
      </c>
      <c r="P111" s="3">
        <v>0</v>
      </c>
      <c r="Q111" s="3">
        <v>0</v>
      </c>
      <c r="R111" s="36">
        <v>0</v>
      </c>
      <c r="S111" s="7">
        <v>0</v>
      </c>
      <c r="T111" s="8">
        <v>0</v>
      </c>
      <c r="U111" s="7">
        <v>0</v>
      </c>
      <c r="V111" s="10">
        <v>621568.78</v>
      </c>
      <c r="W111" s="18">
        <v>621568.78</v>
      </c>
      <c r="X111" s="18">
        <f t="shared" si="21"/>
        <v>621569</v>
      </c>
      <c r="Y111" s="18" t="str">
        <f t="shared" si="22"/>
        <v>Sáu Trăm Hai Mươi Mốt Ngàn Năm Trăm Sáu Mươi Chín Đồng./.</v>
      </c>
      <c r="Z111" s="114">
        <f t="shared" si="23"/>
        <v>1000000621569</v>
      </c>
      <c r="AA111" s="115">
        <f t="shared" si="39"/>
        <v>0</v>
      </c>
      <c r="AB111" s="115">
        <f t="shared" si="39"/>
        <v>0</v>
      </c>
      <c r="AC111" s="115">
        <f t="shared" si="38"/>
        <v>0</v>
      </c>
      <c r="AD111" s="115">
        <f t="shared" si="38"/>
        <v>0</v>
      </c>
      <c r="AE111" s="115">
        <f t="shared" si="38"/>
        <v>0</v>
      </c>
      <c r="AF111" s="115">
        <f t="shared" si="38"/>
        <v>0</v>
      </c>
      <c r="AG111" s="115">
        <f t="shared" si="38"/>
        <v>6</v>
      </c>
      <c r="AH111" s="115">
        <f t="shared" si="38"/>
        <v>2</v>
      </c>
      <c r="AI111" s="115">
        <f t="shared" si="38"/>
        <v>1</v>
      </c>
      <c r="AJ111" s="115">
        <f t="shared" si="38"/>
        <v>5</v>
      </c>
      <c r="AK111" s="115">
        <f t="shared" si="38"/>
        <v>6</v>
      </c>
      <c r="AL111" s="115">
        <f t="shared" si="38"/>
        <v>9</v>
      </c>
      <c r="AM111" s="116" t="str">
        <f t="shared" si="24"/>
        <v/>
      </c>
      <c r="AN111" s="116" t="str">
        <f t="shared" si="25"/>
        <v/>
      </c>
      <c r="AO111" s="116" t="str">
        <f t="shared" si="26"/>
        <v/>
      </c>
      <c r="AP111" s="116" t="str">
        <f t="shared" si="27"/>
        <v/>
      </c>
      <c r="AQ111" s="116" t="str">
        <f t="shared" si="28"/>
        <v/>
      </c>
      <c r="AR111" s="116" t="str">
        <f t="shared" si="29"/>
        <v/>
      </c>
      <c r="AS111" s="116" t="str">
        <f t="shared" si="30"/>
        <v>sáu trăm</v>
      </c>
      <c r="AT111" s="116" t="str">
        <f t="shared" si="31"/>
        <v>hai mươi</v>
      </c>
      <c r="AU111" s="116" t="str">
        <f t="shared" si="32"/>
        <v>mốt ngàn</v>
      </c>
      <c r="AV111" s="116" t="str">
        <f t="shared" si="33"/>
        <v>năm trăm</v>
      </c>
      <c r="AW111" s="116" t="str">
        <f t="shared" si="34"/>
        <v>sáu mươi</v>
      </c>
      <c r="AX111" s="116" t="str">
        <f t="shared" si="35"/>
        <v>chín đồng./.</v>
      </c>
      <c r="AY111" s="4" t="str">
        <f t="shared" si="36"/>
        <v>sáu trăm hai mươi mốt ngàn năm trăm sáu mươi chín đồng./.</v>
      </c>
    </row>
    <row r="112" spans="1:51" s="4" customFormat="1" ht="27" customHeight="1" outlineLevel="1">
      <c r="A112" s="5">
        <v>16</v>
      </c>
      <c r="B112" s="6" t="s">
        <v>35</v>
      </c>
      <c r="C112" s="62" t="s">
        <v>478</v>
      </c>
      <c r="D112" s="62" t="s">
        <v>479</v>
      </c>
      <c r="E112" s="62" t="s">
        <v>379</v>
      </c>
      <c r="F112" s="3">
        <v>40000000</v>
      </c>
      <c r="G112" s="3">
        <v>90504277.599999994</v>
      </c>
      <c r="H112" s="36">
        <v>2.26260694</v>
      </c>
      <c r="I112" s="7">
        <v>82276616</v>
      </c>
      <c r="J112" s="61">
        <v>0</v>
      </c>
      <c r="K112" s="7">
        <v>40000000</v>
      </c>
      <c r="L112" s="3">
        <v>50273945.699999996</v>
      </c>
      <c r="M112" s="36">
        <v>1.2568486424999998</v>
      </c>
      <c r="N112" s="8">
        <v>0.02</v>
      </c>
      <c r="O112" s="7">
        <v>1645532.32</v>
      </c>
      <c r="P112" s="3">
        <v>0</v>
      </c>
      <c r="Q112" s="3">
        <v>0</v>
      </c>
      <c r="R112" s="36">
        <v>0</v>
      </c>
      <c r="S112" s="7">
        <v>0</v>
      </c>
      <c r="T112" s="8">
        <v>0</v>
      </c>
      <c r="U112" s="7">
        <v>0</v>
      </c>
      <c r="V112" s="10">
        <v>1645532.32</v>
      </c>
      <c r="W112" s="18">
        <v>1645532.32</v>
      </c>
      <c r="X112" s="18">
        <f t="shared" si="21"/>
        <v>1645532</v>
      </c>
      <c r="Y112" s="18" t="str">
        <f t="shared" si="22"/>
        <v>Một Triệu Sáu Trăm Bốn Mươi Lăm Ngàn Năm Trăm Ba Mươi Hai Đồng./.</v>
      </c>
      <c r="Z112" s="114">
        <f t="shared" si="23"/>
        <v>1000001645532</v>
      </c>
      <c r="AA112" s="115">
        <f t="shared" si="39"/>
        <v>0</v>
      </c>
      <c r="AB112" s="115">
        <f t="shared" si="39"/>
        <v>0</v>
      </c>
      <c r="AC112" s="115">
        <f t="shared" si="38"/>
        <v>0</v>
      </c>
      <c r="AD112" s="115">
        <f t="shared" si="38"/>
        <v>0</v>
      </c>
      <c r="AE112" s="115">
        <f t="shared" si="38"/>
        <v>0</v>
      </c>
      <c r="AF112" s="115">
        <f t="shared" si="38"/>
        <v>1</v>
      </c>
      <c r="AG112" s="115">
        <f t="shared" si="38"/>
        <v>6</v>
      </c>
      <c r="AH112" s="115">
        <f t="shared" si="38"/>
        <v>4</v>
      </c>
      <c r="AI112" s="115">
        <f t="shared" si="38"/>
        <v>5</v>
      </c>
      <c r="AJ112" s="115">
        <f t="shared" si="38"/>
        <v>5</v>
      </c>
      <c r="AK112" s="115">
        <f t="shared" si="38"/>
        <v>3</v>
      </c>
      <c r="AL112" s="115">
        <f t="shared" si="38"/>
        <v>2</v>
      </c>
      <c r="AM112" s="116" t="str">
        <f t="shared" si="24"/>
        <v/>
      </c>
      <c r="AN112" s="116" t="str">
        <f t="shared" si="25"/>
        <v/>
      </c>
      <c r="AO112" s="116" t="str">
        <f t="shared" si="26"/>
        <v/>
      </c>
      <c r="AP112" s="116" t="str">
        <f t="shared" si="27"/>
        <v/>
      </c>
      <c r="AQ112" s="116" t="str">
        <f t="shared" si="28"/>
        <v/>
      </c>
      <c r="AR112" s="116" t="str">
        <f t="shared" si="29"/>
        <v>một  triệu</v>
      </c>
      <c r="AS112" s="116" t="str">
        <f t="shared" si="30"/>
        <v>sáu trăm</v>
      </c>
      <c r="AT112" s="116" t="str">
        <f t="shared" si="31"/>
        <v>bốn mươi</v>
      </c>
      <c r="AU112" s="116" t="str">
        <f t="shared" si="32"/>
        <v>lăm ngàn</v>
      </c>
      <c r="AV112" s="116" t="str">
        <f t="shared" si="33"/>
        <v>năm trăm</v>
      </c>
      <c r="AW112" s="116" t="str">
        <f t="shared" si="34"/>
        <v>ba mươi</v>
      </c>
      <c r="AX112" s="116" t="str">
        <f t="shared" si="35"/>
        <v>hai đồng./.</v>
      </c>
      <c r="AY112" s="4" t="str">
        <f t="shared" si="36"/>
        <v>một triệu sáu trăm bốn mươi lăm ngàn năm trăm ba mươi hai đồng./.</v>
      </c>
    </row>
    <row r="113" spans="1:51" s="4" customFormat="1" ht="27" customHeight="1" outlineLevel="1">
      <c r="A113" s="5">
        <v>17</v>
      </c>
      <c r="B113" s="6" t="s">
        <v>35</v>
      </c>
      <c r="C113" s="62" t="s">
        <v>525</v>
      </c>
      <c r="D113" s="62" t="s">
        <v>552</v>
      </c>
      <c r="E113" s="62" t="s">
        <v>379</v>
      </c>
      <c r="F113" s="3">
        <v>40000000</v>
      </c>
      <c r="G113" s="3">
        <v>84203275.200000018</v>
      </c>
      <c r="H113" s="36">
        <v>2.1050818800000006</v>
      </c>
      <c r="I113" s="7">
        <v>76548432</v>
      </c>
      <c r="J113" s="61">
        <v>0</v>
      </c>
      <c r="K113" s="7">
        <v>40000000</v>
      </c>
      <c r="L113" s="3">
        <v>84203275.200000018</v>
      </c>
      <c r="M113" s="36">
        <v>2.1050818800000006</v>
      </c>
      <c r="N113" s="8">
        <v>0.02</v>
      </c>
      <c r="O113" s="7">
        <v>1530968.6400000001</v>
      </c>
      <c r="P113" s="3">
        <v>0</v>
      </c>
      <c r="Q113" s="3">
        <v>0</v>
      </c>
      <c r="R113" s="36">
        <v>0</v>
      </c>
      <c r="S113" s="7">
        <v>0</v>
      </c>
      <c r="T113" s="8">
        <v>0</v>
      </c>
      <c r="U113" s="7">
        <v>0</v>
      </c>
      <c r="V113" s="10">
        <v>1530968.6400000001</v>
      </c>
      <c r="W113" s="18">
        <v>1530968.6400000001</v>
      </c>
      <c r="X113" s="18">
        <f t="shared" si="21"/>
        <v>1530969</v>
      </c>
      <c r="Y113" s="18" t="str">
        <f t="shared" si="22"/>
        <v>Một Triệu Năm Trăm Ba Mươi Ngàn Chín Trăm Sáu Mươi Chín Đồng./.</v>
      </c>
      <c r="Z113" s="114">
        <f t="shared" si="23"/>
        <v>1000001530969</v>
      </c>
      <c r="AA113" s="115">
        <f t="shared" si="39"/>
        <v>0</v>
      </c>
      <c r="AB113" s="115">
        <f t="shared" si="39"/>
        <v>0</v>
      </c>
      <c r="AC113" s="115">
        <f t="shared" si="38"/>
        <v>0</v>
      </c>
      <c r="AD113" s="115">
        <f t="shared" si="38"/>
        <v>0</v>
      </c>
      <c r="AE113" s="115">
        <f t="shared" si="38"/>
        <v>0</v>
      </c>
      <c r="AF113" s="115">
        <f t="shared" si="38"/>
        <v>1</v>
      </c>
      <c r="AG113" s="115">
        <f t="shared" si="38"/>
        <v>5</v>
      </c>
      <c r="AH113" s="115">
        <f t="shared" si="38"/>
        <v>3</v>
      </c>
      <c r="AI113" s="115">
        <f t="shared" si="38"/>
        <v>0</v>
      </c>
      <c r="AJ113" s="115">
        <f t="shared" si="38"/>
        <v>9</v>
      </c>
      <c r="AK113" s="115">
        <f t="shared" si="38"/>
        <v>6</v>
      </c>
      <c r="AL113" s="115">
        <f t="shared" si="38"/>
        <v>9</v>
      </c>
      <c r="AM113" s="116" t="str">
        <f t="shared" si="24"/>
        <v/>
      </c>
      <c r="AN113" s="116" t="str">
        <f t="shared" si="25"/>
        <v/>
      </c>
      <c r="AO113" s="116" t="str">
        <f t="shared" si="26"/>
        <v/>
      </c>
      <c r="AP113" s="116" t="str">
        <f t="shared" si="27"/>
        <v/>
      </c>
      <c r="AQ113" s="116" t="str">
        <f t="shared" si="28"/>
        <v/>
      </c>
      <c r="AR113" s="116" t="str">
        <f t="shared" si="29"/>
        <v>một  triệu</v>
      </c>
      <c r="AS113" s="116" t="str">
        <f t="shared" si="30"/>
        <v>năm trăm</v>
      </c>
      <c r="AT113" s="116" t="str">
        <f t="shared" si="31"/>
        <v>ba mươi</v>
      </c>
      <c r="AU113" s="116" t="str">
        <f t="shared" si="32"/>
        <v xml:space="preserve"> ngàn</v>
      </c>
      <c r="AV113" s="116" t="str">
        <f t="shared" si="33"/>
        <v>chín trăm</v>
      </c>
      <c r="AW113" s="116" t="str">
        <f t="shared" si="34"/>
        <v>sáu mươi</v>
      </c>
      <c r="AX113" s="116" t="str">
        <f t="shared" si="35"/>
        <v>chín đồng./.</v>
      </c>
      <c r="AY113" s="4" t="str">
        <f t="shared" si="36"/>
        <v>một triệu năm trăm ba mươi ngàn chín trăm sáu mươi chín đồng./.</v>
      </c>
    </row>
    <row r="114" spans="1:51" s="4" customFormat="1" ht="27" customHeight="1" outlineLevel="1">
      <c r="A114" s="5">
        <v>18</v>
      </c>
      <c r="B114" s="6" t="s">
        <v>35</v>
      </c>
      <c r="C114" s="62" t="s">
        <v>565</v>
      </c>
      <c r="D114" s="62" t="s">
        <v>585</v>
      </c>
      <c r="E114" s="62" t="s">
        <v>379</v>
      </c>
      <c r="F114" s="3">
        <v>30000000</v>
      </c>
      <c r="G114" s="3">
        <v>40152128.5</v>
      </c>
      <c r="H114" s="36">
        <v>1.3384042833333334</v>
      </c>
      <c r="I114" s="7">
        <v>36501935</v>
      </c>
      <c r="J114" s="61">
        <v>0</v>
      </c>
      <c r="K114" s="7">
        <v>30000000</v>
      </c>
      <c r="L114" s="3">
        <v>0</v>
      </c>
      <c r="M114" s="36">
        <v>0</v>
      </c>
      <c r="N114" s="8">
        <v>0.02</v>
      </c>
      <c r="O114" s="7">
        <v>730038.70000000007</v>
      </c>
      <c r="P114" s="3">
        <v>0</v>
      </c>
      <c r="Q114" s="3">
        <v>0</v>
      </c>
      <c r="R114" s="36">
        <v>0</v>
      </c>
      <c r="S114" s="7">
        <v>0</v>
      </c>
      <c r="T114" s="8">
        <v>0</v>
      </c>
      <c r="U114" s="7">
        <v>0</v>
      </c>
      <c r="V114" s="10">
        <v>730038.70000000007</v>
      </c>
      <c r="W114" s="18">
        <v>730038.70000000007</v>
      </c>
      <c r="X114" s="18">
        <f t="shared" si="21"/>
        <v>730039</v>
      </c>
      <c r="Y114" s="18" t="str">
        <f t="shared" si="22"/>
        <v>Bảy Trăm Ba Mươi Ngàn Không Trăm Ba Mươi Chín Đồng./.</v>
      </c>
      <c r="Z114" s="114">
        <f t="shared" si="23"/>
        <v>1000000730039</v>
      </c>
      <c r="AA114" s="115">
        <f t="shared" si="39"/>
        <v>0</v>
      </c>
      <c r="AB114" s="115">
        <f t="shared" si="39"/>
        <v>0</v>
      </c>
      <c r="AC114" s="115">
        <f t="shared" si="38"/>
        <v>0</v>
      </c>
      <c r="AD114" s="115">
        <f t="shared" si="38"/>
        <v>0</v>
      </c>
      <c r="AE114" s="115">
        <f t="shared" si="38"/>
        <v>0</v>
      </c>
      <c r="AF114" s="115">
        <f t="shared" si="38"/>
        <v>0</v>
      </c>
      <c r="AG114" s="115">
        <f t="shared" si="38"/>
        <v>7</v>
      </c>
      <c r="AH114" s="115">
        <f t="shared" si="38"/>
        <v>3</v>
      </c>
      <c r="AI114" s="115">
        <f t="shared" si="38"/>
        <v>0</v>
      </c>
      <c r="AJ114" s="115">
        <f t="shared" si="38"/>
        <v>0</v>
      </c>
      <c r="AK114" s="115">
        <f t="shared" si="38"/>
        <v>3</v>
      </c>
      <c r="AL114" s="115">
        <f t="shared" si="38"/>
        <v>9</v>
      </c>
      <c r="AM114" s="116" t="str">
        <f t="shared" si="24"/>
        <v/>
      </c>
      <c r="AN114" s="116" t="str">
        <f t="shared" si="25"/>
        <v/>
      </c>
      <c r="AO114" s="116" t="str">
        <f t="shared" si="26"/>
        <v/>
      </c>
      <c r="AP114" s="116" t="str">
        <f t="shared" si="27"/>
        <v/>
      </c>
      <c r="AQ114" s="116" t="str">
        <f t="shared" si="28"/>
        <v/>
      </c>
      <c r="AR114" s="116" t="str">
        <f t="shared" si="29"/>
        <v/>
      </c>
      <c r="AS114" s="116" t="str">
        <f t="shared" si="30"/>
        <v>bảy trăm</v>
      </c>
      <c r="AT114" s="116" t="str">
        <f t="shared" si="31"/>
        <v>ba mươi</v>
      </c>
      <c r="AU114" s="116" t="str">
        <f t="shared" si="32"/>
        <v xml:space="preserve"> ngàn</v>
      </c>
      <c r="AV114" s="116" t="str">
        <f t="shared" si="33"/>
        <v>không trăm</v>
      </c>
      <c r="AW114" s="116" t="str">
        <f t="shared" si="34"/>
        <v>ba mươi</v>
      </c>
      <c r="AX114" s="116" t="str">
        <f t="shared" si="35"/>
        <v>chín đồng./.</v>
      </c>
      <c r="AY114" s="4" t="str">
        <f t="shared" si="36"/>
        <v>bảy trăm ba mươi ngàn không trăm ba mươi chín đồng./.</v>
      </c>
    </row>
    <row r="115" spans="1:51" s="4" customFormat="1" ht="27" customHeight="1" outlineLevel="1">
      <c r="A115" s="5">
        <v>19</v>
      </c>
      <c r="B115" s="6" t="s">
        <v>35</v>
      </c>
      <c r="C115" s="62" t="s">
        <v>673</v>
      </c>
      <c r="D115" s="62" t="s">
        <v>686</v>
      </c>
      <c r="E115" s="62" t="s">
        <v>379</v>
      </c>
      <c r="F115" s="3">
        <v>30000000</v>
      </c>
      <c r="G115" s="3">
        <v>85376342.700000003</v>
      </c>
      <c r="H115" s="36">
        <v>2.8458780900000002</v>
      </c>
      <c r="I115" s="7">
        <v>77614857</v>
      </c>
      <c r="J115" s="61">
        <v>0</v>
      </c>
      <c r="K115" s="7">
        <v>30000000</v>
      </c>
      <c r="L115" s="3">
        <v>50173399.099999994</v>
      </c>
      <c r="M115" s="36">
        <v>1.6724466366666664</v>
      </c>
      <c r="N115" s="8">
        <v>0.02</v>
      </c>
      <c r="O115" s="7">
        <v>1552297.1400000001</v>
      </c>
      <c r="P115" s="3">
        <v>0</v>
      </c>
      <c r="Q115" s="3">
        <v>0</v>
      </c>
      <c r="R115" s="36">
        <v>0</v>
      </c>
      <c r="S115" s="7">
        <v>0</v>
      </c>
      <c r="T115" s="8">
        <v>0</v>
      </c>
      <c r="U115" s="7">
        <v>0</v>
      </c>
      <c r="V115" s="10">
        <v>1552297.1400000001</v>
      </c>
      <c r="W115" s="18">
        <v>1552297.1400000001</v>
      </c>
      <c r="X115" s="18">
        <f t="shared" si="21"/>
        <v>1552297</v>
      </c>
      <c r="Y115" s="18" t="str">
        <f t="shared" si="22"/>
        <v>Một Triệu Năm Trăm Năm Mươi Hai Ngàn Hai Trăm Chín Mươi Bảy Đồng./.</v>
      </c>
      <c r="Z115" s="114">
        <f t="shared" si="23"/>
        <v>1000001552297</v>
      </c>
      <c r="AA115" s="115">
        <f t="shared" si="39"/>
        <v>0</v>
      </c>
      <c r="AB115" s="115">
        <f t="shared" si="39"/>
        <v>0</v>
      </c>
      <c r="AC115" s="115">
        <f t="shared" si="38"/>
        <v>0</v>
      </c>
      <c r="AD115" s="115">
        <f t="shared" si="38"/>
        <v>0</v>
      </c>
      <c r="AE115" s="115">
        <f t="shared" si="38"/>
        <v>0</v>
      </c>
      <c r="AF115" s="115">
        <f t="shared" si="38"/>
        <v>1</v>
      </c>
      <c r="AG115" s="115">
        <f t="shared" si="38"/>
        <v>5</v>
      </c>
      <c r="AH115" s="115">
        <f t="shared" si="38"/>
        <v>5</v>
      </c>
      <c r="AI115" s="115">
        <f t="shared" si="38"/>
        <v>2</v>
      </c>
      <c r="AJ115" s="115">
        <f t="shared" si="38"/>
        <v>2</v>
      </c>
      <c r="AK115" s="115">
        <f t="shared" si="38"/>
        <v>9</v>
      </c>
      <c r="AL115" s="115">
        <f t="shared" si="38"/>
        <v>7</v>
      </c>
      <c r="AM115" s="116" t="str">
        <f t="shared" si="24"/>
        <v/>
      </c>
      <c r="AN115" s="116" t="str">
        <f t="shared" si="25"/>
        <v/>
      </c>
      <c r="AO115" s="116" t="str">
        <f t="shared" si="26"/>
        <v/>
      </c>
      <c r="AP115" s="116" t="str">
        <f t="shared" si="27"/>
        <v/>
      </c>
      <c r="AQ115" s="116" t="str">
        <f t="shared" si="28"/>
        <v/>
      </c>
      <c r="AR115" s="116" t="str">
        <f t="shared" si="29"/>
        <v>một  triệu</v>
      </c>
      <c r="AS115" s="116" t="str">
        <f t="shared" si="30"/>
        <v>năm trăm</v>
      </c>
      <c r="AT115" s="116" t="str">
        <f t="shared" si="31"/>
        <v>năm mươi</v>
      </c>
      <c r="AU115" s="116" t="str">
        <f t="shared" si="32"/>
        <v>hai ngàn</v>
      </c>
      <c r="AV115" s="116" t="str">
        <f t="shared" si="33"/>
        <v>hai trăm</v>
      </c>
      <c r="AW115" s="116" t="str">
        <f t="shared" si="34"/>
        <v>chín mươi</v>
      </c>
      <c r="AX115" s="116" t="str">
        <f t="shared" si="35"/>
        <v>bảy đồng./.</v>
      </c>
      <c r="AY115" s="4" t="str">
        <f t="shared" si="36"/>
        <v>một triệu năm trăm năm mươi hai ngàn hai trăm chín mươi bảy đồng./.</v>
      </c>
    </row>
    <row r="116" spans="1:51" s="4" customFormat="1" ht="27" customHeight="1" outlineLevel="1">
      <c r="A116" s="5">
        <v>20</v>
      </c>
      <c r="B116" s="6" t="s">
        <v>35</v>
      </c>
      <c r="C116" s="62" t="s">
        <v>693</v>
      </c>
      <c r="D116" s="62" t="s">
        <v>702</v>
      </c>
      <c r="E116" s="62" t="s">
        <v>379</v>
      </c>
      <c r="F116" s="3">
        <v>30000000</v>
      </c>
      <c r="G116" s="3">
        <v>33180807</v>
      </c>
      <c r="H116" s="36">
        <v>1.1060269</v>
      </c>
      <c r="I116" s="7">
        <v>30164370</v>
      </c>
      <c r="J116" s="61">
        <v>0</v>
      </c>
      <c r="K116" s="7">
        <v>30000000</v>
      </c>
      <c r="L116" s="3">
        <v>33180807</v>
      </c>
      <c r="M116" s="36">
        <v>1.1060269</v>
      </c>
      <c r="N116" s="8">
        <v>0.02</v>
      </c>
      <c r="O116" s="7">
        <v>603287.4</v>
      </c>
      <c r="P116" s="3">
        <v>0</v>
      </c>
      <c r="Q116" s="3">
        <v>0</v>
      </c>
      <c r="R116" s="36">
        <v>0</v>
      </c>
      <c r="S116" s="7">
        <v>0</v>
      </c>
      <c r="T116" s="8">
        <v>0</v>
      </c>
      <c r="U116" s="7">
        <v>0</v>
      </c>
      <c r="V116" s="10">
        <v>603287.4</v>
      </c>
      <c r="W116" s="18">
        <v>603287.4</v>
      </c>
      <c r="X116" s="18">
        <f t="shared" si="21"/>
        <v>603287</v>
      </c>
      <c r="Y116" s="18" t="str">
        <f t="shared" si="22"/>
        <v>Sáu Trăm Linh Ba Ngàn Hai Trăm Tám Mươi Bảy Đồng./.</v>
      </c>
      <c r="Z116" s="114">
        <f t="shared" si="23"/>
        <v>1000000603287</v>
      </c>
      <c r="AA116" s="115">
        <f t="shared" si="39"/>
        <v>0</v>
      </c>
      <c r="AB116" s="115">
        <f t="shared" si="39"/>
        <v>0</v>
      </c>
      <c r="AC116" s="115">
        <f t="shared" si="38"/>
        <v>0</v>
      </c>
      <c r="AD116" s="115">
        <f t="shared" si="38"/>
        <v>0</v>
      </c>
      <c r="AE116" s="115">
        <f t="shared" si="38"/>
        <v>0</v>
      </c>
      <c r="AF116" s="115">
        <f t="shared" si="38"/>
        <v>0</v>
      </c>
      <c r="AG116" s="115">
        <f t="shared" si="38"/>
        <v>6</v>
      </c>
      <c r="AH116" s="115">
        <f t="shared" si="38"/>
        <v>0</v>
      </c>
      <c r="AI116" s="115">
        <f t="shared" si="38"/>
        <v>3</v>
      </c>
      <c r="AJ116" s="115">
        <f t="shared" si="38"/>
        <v>2</v>
      </c>
      <c r="AK116" s="115">
        <f t="shared" si="38"/>
        <v>8</v>
      </c>
      <c r="AL116" s="115">
        <f t="shared" si="38"/>
        <v>7</v>
      </c>
      <c r="AM116" s="116" t="str">
        <f t="shared" si="24"/>
        <v/>
      </c>
      <c r="AN116" s="116" t="str">
        <f t="shared" si="25"/>
        <v/>
      </c>
      <c r="AO116" s="116" t="str">
        <f t="shared" si="26"/>
        <v/>
      </c>
      <c r="AP116" s="116" t="str">
        <f t="shared" si="27"/>
        <v/>
      </c>
      <c r="AQ116" s="116" t="str">
        <f t="shared" si="28"/>
        <v/>
      </c>
      <c r="AR116" s="116" t="str">
        <f t="shared" si="29"/>
        <v/>
      </c>
      <c r="AS116" s="116" t="str">
        <f t="shared" si="30"/>
        <v>sáu trăm</v>
      </c>
      <c r="AT116" s="116" t="str">
        <f t="shared" si="31"/>
        <v>linh</v>
      </c>
      <c r="AU116" s="116" t="str">
        <f t="shared" si="32"/>
        <v>ba ngàn</v>
      </c>
      <c r="AV116" s="116" t="str">
        <f t="shared" si="33"/>
        <v>hai trăm</v>
      </c>
      <c r="AW116" s="116" t="str">
        <f t="shared" si="34"/>
        <v>tám mươi</v>
      </c>
      <c r="AX116" s="116" t="str">
        <f t="shared" si="35"/>
        <v>bảy đồng./.</v>
      </c>
      <c r="AY116" s="4" t="str">
        <f t="shared" si="36"/>
        <v>sáu trăm linh ba ngàn hai trăm tám mươi bảy đồng./.</v>
      </c>
    </row>
    <row r="117" spans="1:51" s="4" customFormat="1" ht="27" customHeight="1" outlineLevel="1">
      <c r="A117" s="11"/>
      <c r="B117" s="14" t="s">
        <v>28</v>
      </c>
      <c r="C117" s="14"/>
      <c r="D117" s="14"/>
      <c r="E117" s="14"/>
      <c r="F117" s="15">
        <v>5709992331.2023849</v>
      </c>
      <c r="G117" s="15">
        <v>5064855565.8000002</v>
      </c>
      <c r="H117" s="16">
        <v>0.88701617655823806</v>
      </c>
      <c r="I117" s="15">
        <v>4604414145</v>
      </c>
      <c r="J117" s="52"/>
      <c r="K117" s="15">
        <v>5709992331.2023849</v>
      </c>
      <c r="L117" s="15">
        <v>4042740534.9000001</v>
      </c>
      <c r="M117" s="16">
        <v>0.70801155245136693</v>
      </c>
      <c r="N117" s="15"/>
      <c r="O117" s="15">
        <v>78556247.920000017</v>
      </c>
      <c r="P117" s="15">
        <v>0</v>
      </c>
      <c r="Q117" s="15">
        <v>0</v>
      </c>
      <c r="R117" s="16">
        <v>0</v>
      </c>
      <c r="S117" s="15">
        <v>0</v>
      </c>
      <c r="T117" s="15"/>
      <c r="U117" s="15">
        <v>0</v>
      </c>
      <c r="V117" s="15">
        <v>78556247.920000017</v>
      </c>
      <c r="W117" s="15">
        <v>78556247.920000017</v>
      </c>
      <c r="X117" s="18">
        <f t="shared" si="21"/>
        <v>78556248</v>
      </c>
      <c r="Y117" s="18" t="str">
        <f t="shared" si="22"/>
        <v>Bảy Mươi Tám Triệu Năm Trăm Năm Mươi Sáu Ngàn Hai Trăm Bốn Mươi Tám Đồng./.</v>
      </c>
      <c r="Z117" s="114">
        <f t="shared" si="23"/>
        <v>1000078556248</v>
      </c>
      <c r="AA117" s="115">
        <f t="shared" si="39"/>
        <v>0</v>
      </c>
      <c r="AB117" s="115">
        <f t="shared" si="39"/>
        <v>0</v>
      </c>
      <c r="AC117" s="115">
        <f t="shared" si="38"/>
        <v>0</v>
      </c>
      <c r="AD117" s="115">
        <f t="shared" si="38"/>
        <v>0</v>
      </c>
      <c r="AE117" s="115">
        <f t="shared" ref="AC117:AL142" si="40">VALUE(MID($Z117,AE$1+1,1))</f>
        <v>7</v>
      </c>
      <c r="AF117" s="115">
        <f t="shared" si="40"/>
        <v>8</v>
      </c>
      <c r="AG117" s="115">
        <f t="shared" si="40"/>
        <v>5</v>
      </c>
      <c r="AH117" s="115">
        <f t="shared" si="40"/>
        <v>5</v>
      </c>
      <c r="AI117" s="115">
        <f t="shared" si="40"/>
        <v>6</v>
      </c>
      <c r="AJ117" s="115">
        <f t="shared" si="40"/>
        <v>2</v>
      </c>
      <c r="AK117" s="115">
        <f t="shared" si="40"/>
        <v>4</v>
      </c>
      <c r="AL117" s="115">
        <f t="shared" si="40"/>
        <v>8</v>
      </c>
      <c r="AM117" s="116" t="str">
        <f t="shared" si="24"/>
        <v/>
      </c>
      <c r="AN117" s="116" t="str">
        <f t="shared" si="25"/>
        <v/>
      </c>
      <c r="AO117" s="116" t="str">
        <f t="shared" si="26"/>
        <v/>
      </c>
      <c r="AP117" s="116" t="str">
        <f t="shared" si="27"/>
        <v/>
      </c>
      <c r="AQ117" s="116" t="str">
        <f t="shared" si="28"/>
        <v>bảy mươi</v>
      </c>
      <c r="AR117" s="116" t="str">
        <f t="shared" si="29"/>
        <v>tám  triệu</v>
      </c>
      <c r="AS117" s="116" t="str">
        <f t="shared" si="30"/>
        <v>năm trăm</v>
      </c>
      <c r="AT117" s="116" t="str">
        <f t="shared" si="31"/>
        <v>năm mươi</v>
      </c>
      <c r="AU117" s="116" t="str">
        <f t="shared" si="32"/>
        <v>sáu ngàn</v>
      </c>
      <c r="AV117" s="116" t="str">
        <f t="shared" si="33"/>
        <v>hai trăm</v>
      </c>
      <c r="AW117" s="116" t="str">
        <f t="shared" si="34"/>
        <v>bốn mươi</v>
      </c>
      <c r="AX117" s="116" t="str">
        <f t="shared" si="35"/>
        <v>tám đồng./.</v>
      </c>
      <c r="AY117" s="4" t="str">
        <f t="shared" si="36"/>
        <v>bảy mươi tám triệu năm trăm năm mươi sáu ngàn hai trăm bốn mươi tám đồng./.</v>
      </c>
    </row>
    <row r="118" spans="1:51" s="4" customFormat="1" ht="27" customHeight="1" outlineLevel="1">
      <c r="A118" s="5">
        <v>1</v>
      </c>
      <c r="B118" s="6" t="s">
        <v>37</v>
      </c>
      <c r="C118" s="6" t="s">
        <v>340</v>
      </c>
      <c r="D118" s="6" t="s">
        <v>341</v>
      </c>
      <c r="E118" s="6" t="s">
        <v>1</v>
      </c>
      <c r="F118" s="3">
        <v>850210139.50051653</v>
      </c>
      <c r="G118" s="3">
        <v>852587650.20000005</v>
      </c>
      <c r="H118" s="36">
        <v>1.0027963800818469</v>
      </c>
      <c r="I118" s="7">
        <v>775079681</v>
      </c>
      <c r="J118" s="61" t="s">
        <v>204</v>
      </c>
      <c r="K118" s="7">
        <v>850210139.50051653</v>
      </c>
      <c r="L118" s="3">
        <v>596566699.20000005</v>
      </c>
      <c r="M118" s="36">
        <v>0.70166970668036543</v>
      </c>
      <c r="N118" s="8">
        <v>0.02</v>
      </c>
      <c r="O118" s="7">
        <v>15501593.620000001</v>
      </c>
      <c r="P118" s="3">
        <v>0</v>
      </c>
      <c r="Q118" s="3">
        <v>0</v>
      </c>
      <c r="R118" s="36">
        <v>0</v>
      </c>
      <c r="S118" s="7">
        <v>0</v>
      </c>
      <c r="T118" s="8">
        <v>0</v>
      </c>
      <c r="U118" s="7">
        <v>0</v>
      </c>
      <c r="V118" s="10">
        <v>15501593.620000001</v>
      </c>
      <c r="W118" s="18">
        <v>15501593.620000001</v>
      </c>
      <c r="X118" s="18">
        <f t="shared" si="21"/>
        <v>15501594</v>
      </c>
      <c r="Y118" s="18" t="str">
        <f t="shared" si="22"/>
        <v>Mười Lăm Triệu Năm Trăm Linh Một Ngàn Năm Trăm Chín Mươi Bốn Đồng./.</v>
      </c>
      <c r="Z118" s="114">
        <f t="shared" si="23"/>
        <v>1000015501594</v>
      </c>
      <c r="AA118" s="115">
        <f t="shared" si="39"/>
        <v>0</v>
      </c>
      <c r="AB118" s="115">
        <f t="shared" si="39"/>
        <v>0</v>
      </c>
      <c r="AC118" s="115">
        <f t="shared" si="40"/>
        <v>0</v>
      </c>
      <c r="AD118" s="115">
        <f t="shared" si="40"/>
        <v>0</v>
      </c>
      <c r="AE118" s="115">
        <f t="shared" si="40"/>
        <v>1</v>
      </c>
      <c r="AF118" s="115">
        <f t="shared" si="40"/>
        <v>5</v>
      </c>
      <c r="AG118" s="115">
        <f t="shared" si="40"/>
        <v>5</v>
      </c>
      <c r="AH118" s="115">
        <f t="shared" si="40"/>
        <v>0</v>
      </c>
      <c r="AI118" s="115">
        <f t="shared" si="40"/>
        <v>1</v>
      </c>
      <c r="AJ118" s="115">
        <f t="shared" si="40"/>
        <v>5</v>
      </c>
      <c r="AK118" s="115">
        <f t="shared" si="40"/>
        <v>9</v>
      </c>
      <c r="AL118" s="115">
        <f t="shared" si="40"/>
        <v>4</v>
      </c>
      <c r="AM118" s="116" t="str">
        <f t="shared" si="24"/>
        <v/>
      </c>
      <c r="AN118" s="116" t="str">
        <f t="shared" si="25"/>
        <v/>
      </c>
      <c r="AO118" s="116" t="str">
        <f t="shared" si="26"/>
        <v/>
      </c>
      <c r="AP118" s="116" t="str">
        <f t="shared" si="27"/>
        <v/>
      </c>
      <c r="AQ118" s="116" t="str">
        <f t="shared" si="28"/>
        <v>mười</v>
      </c>
      <c r="AR118" s="116" t="str">
        <f t="shared" si="29"/>
        <v>lăm  triệu</v>
      </c>
      <c r="AS118" s="116" t="str">
        <f t="shared" si="30"/>
        <v>năm trăm</v>
      </c>
      <c r="AT118" s="116" t="str">
        <f t="shared" si="31"/>
        <v>linh</v>
      </c>
      <c r="AU118" s="116" t="str">
        <f t="shared" si="32"/>
        <v>một ngàn</v>
      </c>
      <c r="AV118" s="116" t="str">
        <f t="shared" si="33"/>
        <v>năm trăm</v>
      </c>
      <c r="AW118" s="116" t="str">
        <f t="shared" si="34"/>
        <v>chín mươi</v>
      </c>
      <c r="AX118" s="116" t="str">
        <f t="shared" si="35"/>
        <v>bốn đồng./.</v>
      </c>
      <c r="AY118" s="4" t="str">
        <f t="shared" si="36"/>
        <v>mười lăm triệu năm trăm linh một ngàn năm trăm chín mươi bốn đồng./.</v>
      </c>
    </row>
    <row r="119" spans="1:51" s="4" customFormat="1" ht="27" customHeight="1">
      <c r="A119" s="5">
        <v>2</v>
      </c>
      <c r="B119" s="6" t="s">
        <v>37</v>
      </c>
      <c r="C119" s="6" t="s">
        <v>265</v>
      </c>
      <c r="D119" s="6" t="s">
        <v>187</v>
      </c>
      <c r="E119" s="6" t="s">
        <v>1</v>
      </c>
      <c r="F119" s="3">
        <v>363310054.97048092</v>
      </c>
      <c r="G119" s="3">
        <v>363556881</v>
      </c>
      <c r="H119" s="36">
        <v>1.0006793812231241</v>
      </c>
      <c r="I119" s="7">
        <v>330506255</v>
      </c>
      <c r="J119" s="61" t="s">
        <v>204</v>
      </c>
      <c r="K119" s="7">
        <v>363310054.97048092</v>
      </c>
      <c r="L119" s="3">
        <v>336196911</v>
      </c>
      <c r="M119" s="36">
        <v>0.92537188663087266</v>
      </c>
      <c r="N119" s="8">
        <v>0.02</v>
      </c>
      <c r="O119" s="7">
        <v>6610125.1000000006</v>
      </c>
      <c r="P119" s="3">
        <v>0</v>
      </c>
      <c r="Q119" s="3">
        <v>0</v>
      </c>
      <c r="R119" s="36">
        <v>0</v>
      </c>
      <c r="S119" s="7">
        <v>0</v>
      </c>
      <c r="T119" s="8">
        <v>0</v>
      </c>
      <c r="U119" s="7">
        <v>0</v>
      </c>
      <c r="V119" s="10">
        <v>6610125.1000000006</v>
      </c>
      <c r="W119" s="18">
        <v>6610125.1000000006</v>
      </c>
      <c r="X119" s="18">
        <f t="shared" si="21"/>
        <v>6610125</v>
      </c>
      <c r="Y119" s="18" t="str">
        <f t="shared" si="22"/>
        <v>Sáu Triệu Sáu Trăm Mười Ngàn Một Trăm Hai Mươi Lăm Đồng./.</v>
      </c>
      <c r="Z119" s="114">
        <f t="shared" si="23"/>
        <v>1000006610125</v>
      </c>
      <c r="AA119" s="115">
        <f t="shared" si="39"/>
        <v>0</v>
      </c>
      <c r="AB119" s="115">
        <f t="shared" si="39"/>
        <v>0</v>
      </c>
      <c r="AC119" s="115">
        <f t="shared" si="40"/>
        <v>0</v>
      </c>
      <c r="AD119" s="115">
        <f t="shared" si="40"/>
        <v>0</v>
      </c>
      <c r="AE119" s="115">
        <f t="shared" si="40"/>
        <v>0</v>
      </c>
      <c r="AF119" s="115">
        <f t="shared" si="40"/>
        <v>6</v>
      </c>
      <c r="AG119" s="115">
        <f t="shared" si="40"/>
        <v>6</v>
      </c>
      <c r="AH119" s="115">
        <f t="shared" si="40"/>
        <v>1</v>
      </c>
      <c r="AI119" s="115">
        <f t="shared" si="40"/>
        <v>0</v>
      </c>
      <c r="AJ119" s="115">
        <f t="shared" si="40"/>
        <v>1</v>
      </c>
      <c r="AK119" s="115">
        <f t="shared" si="40"/>
        <v>2</v>
      </c>
      <c r="AL119" s="115">
        <f t="shared" si="40"/>
        <v>5</v>
      </c>
      <c r="AM119" s="116" t="str">
        <f t="shared" si="24"/>
        <v/>
      </c>
      <c r="AN119" s="116" t="str">
        <f t="shared" si="25"/>
        <v/>
      </c>
      <c r="AO119" s="116" t="str">
        <f t="shared" si="26"/>
        <v/>
      </c>
      <c r="AP119" s="116" t="str">
        <f t="shared" si="27"/>
        <v/>
      </c>
      <c r="AQ119" s="116" t="str">
        <f t="shared" si="28"/>
        <v/>
      </c>
      <c r="AR119" s="116" t="str">
        <f t="shared" si="29"/>
        <v>sáu  triệu</v>
      </c>
      <c r="AS119" s="116" t="str">
        <f t="shared" si="30"/>
        <v>sáu trăm</v>
      </c>
      <c r="AT119" s="116" t="str">
        <f t="shared" si="31"/>
        <v>mười</v>
      </c>
      <c r="AU119" s="116" t="str">
        <f t="shared" si="32"/>
        <v xml:space="preserve"> ngàn</v>
      </c>
      <c r="AV119" s="116" t="str">
        <f t="shared" si="33"/>
        <v>một trăm</v>
      </c>
      <c r="AW119" s="116" t="str">
        <f t="shared" si="34"/>
        <v>hai mươi</v>
      </c>
      <c r="AX119" s="116" t="str">
        <f t="shared" si="35"/>
        <v>lăm đồng./.</v>
      </c>
      <c r="AY119" s="4" t="str">
        <f t="shared" si="36"/>
        <v>sáu triệu sáu trăm mười ngàn một trăm hai mươi lăm đồng./.</v>
      </c>
    </row>
    <row r="120" spans="1:51" s="4" customFormat="1" ht="27" customHeight="1" outlineLevel="1">
      <c r="A120" s="5">
        <v>3</v>
      </c>
      <c r="B120" s="6" t="s">
        <v>37</v>
      </c>
      <c r="C120" s="6" t="s">
        <v>266</v>
      </c>
      <c r="D120" s="6" t="s">
        <v>132</v>
      </c>
      <c r="E120" s="6" t="s">
        <v>1</v>
      </c>
      <c r="F120" s="3">
        <v>809541410.20113206</v>
      </c>
      <c r="G120" s="3">
        <v>863195575</v>
      </c>
      <c r="H120" s="36">
        <v>1.0662772331628316</v>
      </c>
      <c r="I120" s="7">
        <v>784723250</v>
      </c>
      <c r="J120" s="61" t="s">
        <v>204</v>
      </c>
      <c r="K120" s="7">
        <v>809541410.20113206</v>
      </c>
      <c r="L120" s="3">
        <v>357150035</v>
      </c>
      <c r="M120" s="36">
        <v>0.44117574530407955</v>
      </c>
      <c r="N120" s="8">
        <v>0.02</v>
      </c>
      <c r="O120" s="7">
        <v>15694465</v>
      </c>
      <c r="P120" s="3">
        <v>0</v>
      </c>
      <c r="Q120" s="3">
        <v>0</v>
      </c>
      <c r="R120" s="36">
        <v>0</v>
      </c>
      <c r="S120" s="7">
        <v>0</v>
      </c>
      <c r="T120" s="8">
        <v>0</v>
      </c>
      <c r="U120" s="7">
        <v>0</v>
      </c>
      <c r="V120" s="10">
        <v>15694465</v>
      </c>
      <c r="W120" s="18">
        <v>15694465</v>
      </c>
      <c r="X120" s="18">
        <f t="shared" si="21"/>
        <v>15694465</v>
      </c>
      <c r="Y120" s="18" t="str">
        <f t="shared" si="22"/>
        <v>Mười Lăm Triệu Sáu Trăm Chín Mươi Bốn Ngàn Bốn Trăm Sáu Mươi Lăm Đồng./.</v>
      </c>
      <c r="Z120" s="114">
        <f t="shared" si="23"/>
        <v>1000015694465</v>
      </c>
      <c r="AA120" s="115">
        <f t="shared" si="39"/>
        <v>0</v>
      </c>
      <c r="AB120" s="115">
        <f t="shared" si="39"/>
        <v>0</v>
      </c>
      <c r="AC120" s="115">
        <f t="shared" si="40"/>
        <v>0</v>
      </c>
      <c r="AD120" s="115">
        <f t="shared" si="40"/>
        <v>0</v>
      </c>
      <c r="AE120" s="115">
        <f t="shared" si="40"/>
        <v>1</v>
      </c>
      <c r="AF120" s="115">
        <f t="shared" si="40"/>
        <v>5</v>
      </c>
      <c r="AG120" s="115">
        <f t="shared" si="40"/>
        <v>6</v>
      </c>
      <c r="AH120" s="115">
        <f t="shared" si="40"/>
        <v>9</v>
      </c>
      <c r="AI120" s="115">
        <f t="shared" si="40"/>
        <v>4</v>
      </c>
      <c r="AJ120" s="115">
        <f t="shared" si="40"/>
        <v>4</v>
      </c>
      <c r="AK120" s="115">
        <f t="shared" si="40"/>
        <v>6</v>
      </c>
      <c r="AL120" s="115">
        <f t="shared" si="40"/>
        <v>5</v>
      </c>
      <c r="AM120" s="116" t="str">
        <f t="shared" si="24"/>
        <v/>
      </c>
      <c r="AN120" s="116" t="str">
        <f t="shared" si="25"/>
        <v/>
      </c>
      <c r="AO120" s="116" t="str">
        <f t="shared" si="26"/>
        <v/>
      </c>
      <c r="AP120" s="116" t="str">
        <f t="shared" si="27"/>
        <v/>
      </c>
      <c r="AQ120" s="116" t="str">
        <f t="shared" si="28"/>
        <v>mười</v>
      </c>
      <c r="AR120" s="116" t="str">
        <f t="shared" si="29"/>
        <v>lăm  triệu</v>
      </c>
      <c r="AS120" s="116" t="str">
        <f t="shared" si="30"/>
        <v>sáu trăm</v>
      </c>
      <c r="AT120" s="116" t="str">
        <f t="shared" si="31"/>
        <v>chín mươi</v>
      </c>
      <c r="AU120" s="116" t="str">
        <f t="shared" si="32"/>
        <v>bốn ngàn</v>
      </c>
      <c r="AV120" s="116" t="str">
        <f t="shared" si="33"/>
        <v>bốn trăm</v>
      </c>
      <c r="AW120" s="116" t="str">
        <f t="shared" si="34"/>
        <v>sáu mươi</v>
      </c>
      <c r="AX120" s="116" t="str">
        <f t="shared" si="35"/>
        <v>lăm đồng./.</v>
      </c>
      <c r="AY120" s="4" t="str">
        <f t="shared" si="36"/>
        <v>mười lăm triệu sáu trăm chín mươi bốn ngàn bốn trăm sáu mươi lăm đồng./.</v>
      </c>
    </row>
    <row r="121" spans="1:51" s="4" customFormat="1" ht="27" customHeight="1" outlineLevel="1">
      <c r="A121" s="5">
        <v>4</v>
      </c>
      <c r="B121" s="6" t="s">
        <v>37</v>
      </c>
      <c r="C121" s="6" t="s">
        <v>501</v>
      </c>
      <c r="D121" s="6" t="s">
        <v>502</v>
      </c>
      <c r="E121" s="6" t="s">
        <v>1</v>
      </c>
      <c r="F121" s="3">
        <v>275359608.57937044</v>
      </c>
      <c r="G121" s="3">
        <v>280222524.80000001</v>
      </c>
      <c r="H121" s="36">
        <v>1.0176602379910338</v>
      </c>
      <c r="I121" s="7">
        <v>254747749</v>
      </c>
      <c r="J121" s="61" t="s">
        <v>204</v>
      </c>
      <c r="K121" s="7">
        <v>275359608.57937044</v>
      </c>
      <c r="L121" s="3">
        <v>275297729.80000001</v>
      </c>
      <c r="M121" s="36">
        <v>0.9997752801157378</v>
      </c>
      <c r="N121" s="8">
        <v>0.02</v>
      </c>
      <c r="O121" s="7">
        <v>5094954.9800000004</v>
      </c>
      <c r="P121" s="3">
        <v>0</v>
      </c>
      <c r="Q121" s="3">
        <v>0</v>
      </c>
      <c r="R121" s="36">
        <v>0</v>
      </c>
      <c r="S121" s="7">
        <v>0</v>
      </c>
      <c r="T121" s="8">
        <v>0</v>
      </c>
      <c r="U121" s="7">
        <v>0</v>
      </c>
      <c r="V121" s="10">
        <v>5094954.9800000004</v>
      </c>
      <c r="W121" s="18">
        <v>5094954.9800000004</v>
      </c>
      <c r="X121" s="18">
        <f t="shared" si="21"/>
        <v>5094955</v>
      </c>
      <c r="Y121" s="18" t="str">
        <f t="shared" si="22"/>
        <v>Năm Triệu Không Trăm Chín Mươi Bốn Ngàn Chín Trăm Năm Mươi Lăm Đồng./.</v>
      </c>
      <c r="Z121" s="114">
        <f t="shared" si="23"/>
        <v>1000005094955</v>
      </c>
      <c r="AA121" s="115">
        <f t="shared" si="39"/>
        <v>0</v>
      </c>
      <c r="AB121" s="115">
        <f t="shared" si="39"/>
        <v>0</v>
      </c>
      <c r="AC121" s="115">
        <f t="shared" si="40"/>
        <v>0</v>
      </c>
      <c r="AD121" s="115">
        <f t="shared" si="40"/>
        <v>0</v>
      </c>
      <c r="AE121" s="115">
        <f t="shared" si="40"/>
        <v>0</v>
      </c>
      <c r="AF121" s="115">
        <f t="shared" si="40"/>
        <v>5</v>
      </c>
      <c r="AG121" s="115">
        <f t="shared" si="40"/>
        <v>0</v>
      </c>
      <c r="AH121" s="115">
        <f t="shared" si="40"/>
        <v>9</v>
      </c>
      <c r="AI121" s="115">
        <f t="shared" si="40"/>
        <v>4</v>
      </c>
      <c r="AJ121" s="115">
        <f t="shared" si="40"/>
        <v>9</v>
      </c>
      <c r="AK121" s="115">
        <f t="shared" si="40"/>
        <v>5</v>
      </c>
      <c r="AL121" s="115">
        <f t="shared" si="40"/>
        <v>5</v>
      </c>
      <c r="AM121" s="116" t="str">
        <f t="shared" si="24"/>
        <v/>
      </c>
      <c r="AN121" s="116" t="str">
        <f t="shared" si="25"/>
        <v/>
      </c>
      <c r="AO121" s="116" t="str">
        <f t="shared" si="26"/>
        <v/>
      </c>
      <c r="AP121" s="116" t="str">
        <f t="shared" si="27"/>
        <v/>
      </c>
      <c r="AQ121" s="116" t="str">
        <f t="shared" si="28"/>
        <v/>
      </c>
      <c r="AR121" s="116" t="str">
        <f t="shared" si="29"/>
        <v>năm  triệu</v>
      </c>
      <c r="AS121" s="116" t="str">
        <f t="shared" si="30"/>
        <v>không trăm</v>
      </c>
      <c r="AT121" s="116" t="str">
        <f t="shared" si="31"/>
        <v>chín mươi</v>
      </c>
      <c r="AU121" s="116" t="str">
        <f t="shared" si="32"/>
        <v>bốn ngàn</v>
      </c>
      <c r="AV121" s="116" t="str">
        <f t="shared" si="33"/>
        <v>chín trăm</v>
      </c>
      <c r="AW121" s="116" t="str">
        <f t="shared" si="34"/>
        <v>năm mươi</v>
      </c>
      <c r="AX121" s="116" t="str">
        <f t="shared" si="35"/>
        <v>lăm đồng./.</v>
      </c>
      <c r="AY121" s="4" t="str">
        <f t="shared" si="36"/>
        <v>năm triệu không trăm chín mươi bốn ngàn chín trăm năm mươi lăm đồng./.</v>
      </c>
    </row>
    <row r="122" spans="1:51" s="4" customFormat="1" ht="27" customHeight="1" outlineLevel="1">
      <c r="A122" s="5">
        <v>5</v>
      </c>
      <c r="B122" s="6" t="s">
        <v>37</v>
      </c>
      <c r="C122" s="6" t="s">
        <v>342</v>
      </c>
      <c r="D122" s="6" t="s">
        <v>343</v>
      </c>
      <c r="E122" s="6" t="s">
        <v>1</v>
      </c>
      <c r="F122" s="3">
        <v>390804115.03430855</v>
      </c>
      <c r="G122" s="3">
        <v>397890805.39999998</v>
      </c>
      <c r="H122" s="36">
        <v>1.0181336124494731</v>
      </c>
      <c r="I122" s="7">
        <v>361718914</v>
      </c>
      <c r="J122" s="61" t="s">
        <v>204</v>
      </c>
      <c r="K122" s="7">
        <v>390804115.03430855</v>
      </c>
      <c r="L122" s="3">
        <v>266448923.40000001</v>
      </c>
      <c r="M122" s="36">
        <v>0.68179661664158409</v>
      </c>
      <c r="N122" s="8">
        <v>0.02</v>
      </c>
      <c r="O122" s="7">
        <v>7234378.2800000003</v>
      </c>
      <c r="P122" s="3">
        <v>0</v>
      </c>
      <c r="Q122" s="3">
        <v>0</v>
      </c>
      <c r="R122" s="36">
        <v>0</v>
      </c>
      <c r="S122" s="7">
        <v>0</v>
      </c>
      <c r="T122" s="8">
        <v>0</v>
      </c>
      <c r="U122" s="7">
        <v>0</v>
      </c>
      <c r="V122" s="10">
        <v>7234378.2800000003</v>
      </c>
      <c r="W122" s="18">
        <v>7234378.2800000003</v>
      </c>
      <c r="X122" s="18">
        <f t="shared" si="21"/>
        <v>7234378</v>
      </c>
      <c r="Y122" s="18" t="str">
        <f t="shared" si="22"/>
        <v>Bảy Triệu Hai Trăm Ba Mươi Bốn Ngàn Ba Trăm Bảy Mươi Tám Đồng./.</v>
      </c>
      <c r="Z122" s="114">
        <f t="shared" si="23"/>
        <v>1000007234378</v>
      </c>
      <c r="AA122" s="115">
        <f t="shared" si="39"/>
        <v>0</v>
      </c>
      <c r="AB122" s="115">
        <f t="shared" si="39"/>
        <v>0</v>
      </c>
      <c r="AC122" s="115">
        <f t="shared" si="40"/>
        <v>0</v>
      </c>
      <c r="AD122" s="115">
        <f t="shared" si="40"/>
        <v>0</v>
      </c>
      <c r="AE122" s="115">
        <f t="shared" si="40"/>
        <v>0</v>
      </c>
      <c r="AF122" s="115">
        <f t="shared" si="40"/>
        <v>7</v>
      </c>
      <c r="AG122" s="115">
        <f t="shared" si="40"/>
        <v>2</v>
      </c>
      <c r="AH122" s="115">
        <f t="shared" si="40"/>
        <v>3</v>
      </c>
      <c r="AI122" s="115">
        <f t="shared" si="40"/>
        <v>4</v>
      </c>
      <c r="AJ122" s="115">
        <f t="shared" si="40"/>
        <v>3</v>
      </c>
      <c r="AK122" s="115">
        <f t="shared" si="40"/>
        <v>7</v>
      </c>
      <c r="AL122" s="115">
        <f t="shared" si="40"/>
        <v>8</v>
      </c>
      <c r="AM122" s="116" t="str">
        <f t="shared" si="24"/>
        <v/>
      </c>
      <c r="AN122" s="116" t="str">
        <f t="shared" si="25"/>
        <v/>
      </c>
      <c r="AO122" s="116" t="str">
        <f t="shared" si="26"/>
        <v/>
      </c>
      <c r="AP122" s="116" t="str">
        <f t="shared" si="27"/>
        <v/>
      </c>
      <c r="AQ122" s="116" t="str">
        <f t="shared" si="28"/>
        <v/>
      </c>
      <c r="AR122" s="116" t="str">
        <f t="shared" si="29"/>
        <v>bảy  triệu</v>
      </c>
      <c r="AS122" s="116" t="str">
        <f t="shared" si="30"/>
        <v>hai trăm</v>
      </c>
      <c r="AT122" s="116" t="str">
        <f t="shared" si="31"/>
        <v>ba mươi</v>
      </c>
      <c r="AU122" s="116" t="str">
        <f t="shared" si="32"/>
        <v>bốn ngàn</v>
      </c>
      <c r="AV122" s="116" t="str">
        <f t="shared" si="33"/>
        <v>ba trăm</v>
      </c>
      <c r="AW122" s="116" t="str">
        <f t="shared" si="34"/>
        <v>bảy mươi</v>
      </c>
      <c r="AX122" s="116" t="str">
        <f t="shared" si="35"/>
        <v>tám đồng./.</v>
      </c>
      <c r="AY122" s="4" t="str">
        <f t="shared" si="36"/>
        <v>bảy triệu hai trăm ba mươi bốn ngàn ba trăm bảy mươi tám đồng./.</v>
      </c>
    </row>
    <row r="123" spans="1:51" s="4" customFormat="1" ht="27" customHeight="1" outlineLevel="1">
      <c r="A123" s="5">
        <v>6</v>
      </c>
      <c r="B123" s="6" t="s">
        <v>37</v>
      </c>
      <c r="C123" s="6" t="s">
        <v>259</v>
      </c>
      <c r="D123" s="6" t="s">
        <v>59</v>
      </c>
      <c r="E123" s="6" t="s">
        <v>1</v>
      </c>
      <c r="F123" s="3">
        <v>657165153.61194038</v>
      </c>
      <c r="G123" s="3">
        <v>686263216.5</v>
      </c>
      <c r="H123" s="36">
        <v>1.0442781585848391</v>
      </c>
      <c r="I123" s="7">
        <v>623875651</v>
      </c>
      <c r="J123" s="61">
        <v>0</v>
      </c>
      <c r="K123" s="7">
        <v>657165153.61194038</v>
      </c>
      <c r="L123" s="3">
        <v>686263216.5</v>
      </c>
      <c r="M123" s="36">
        <v>1.0442781585848391</v>
      </c>
      <c r="N123" s="8">
        <v>0.02</v>
      </c>
      <c r="O123" s="7">
        <v>12477513.02</v>
      </c>
      <c r="P123" s="3">
        <v>0</v>
      </c>
      <c r="Q123" s="3">
        <v>0</v>
      </c>
      <c r="R123" s="36">
        <v>0</v>
      </c>
      <c r="S123" s="7">
        <v>0</v>
      </c>
      <c r="T123" s="8">
        <v>0</v>
      </c>
      <c r="U123" s="7">
        <v>0</v>
      </c>
      <c r="V123" s="10">
        <v>12477513.02</v>
      </c>
      <c r="W123" s="18">
        <v>12477513.02</v>
      </c>
      <c r="X123" s="18">
        <f t="shared" si="21"/>
        <v>12477513</v>
      </c>
      <c r="Y123" s="18" t="str">
        <f t="shared" si="22"/>
        <v>Mười Hai Triệu Bốn Trăm Bảy Mươi Bảy Ngàn Năm Trăm Mười Ba Đồng./.</v>
      </c>
      <c r="Z123" s="114">
        <f t="shared" si="23"/>
        <v>1000012477513</v>
      </c>
      <c r="AA123" s="115">
        <f t="shared" si="39"/>
        <v>0</v>
      </c>
      <c r="AB123" s="115">
        <f t="shared" si="39"/>
        <v>0</v>
      </c>
      <c r="AC123" s="115">
        <f t="shared" si="40"/>
        <v>0</v>
      </c>
      <c r="AD123" s="115">
        <f t="shared" si="40"/>
        <v>0</v>
      </c>
      <c r="AE123" s="115">
        <f t="shared" si="40"/>
        <v>1</v>
      </c>
      <c r="AF123" s="115">
        <f t="shared" si="40"/>
        <v>2</v>
      </c>
      <c r="AG123" s="115">
        <f t="shared" si="40"/>
        <v>4</v>
      </c>
      <c r="AH123" s="115">
        <f t="shared" si="40"/>
        <v>7</v>
      </c>
      <c r="AI123" s="115">
        <f t="shared" si="40"/>
        <v>7</v>
      </c>
      <c r="AJ123" s="115">
        <f t="shared" si="40"/>
        <v>5</v>
      </c>
      <c r="AK123" s="115">
        <f t="shared" si="40"/>
        <v>1</v>
      </c>
      <c r="AL123" s="115">
        <f t="shared" si="40"/>
        <v>3</v>
      </c>
      <c r="AM123" s="116" t="str">
        <f t="shared" si="24"/>
        <v/>
      </c>
      <c r="AN123" s="116" t="str">
        <f t="shared" si="25"/>
        <v/>
      </c>
      <c r="AO123" s="116" t="str">
        <f t="shared" si="26"/>
        <v/>
      </c>
      <c r="AP123" s="116" t="str">
        <f t="shared" si="27"/>
        <v/>
      </c>
      <c r="AQ123" s="116" t="str">
        <f t="shared" si="28"/>
        <v>mười</v>
      </c>
      <c r="AR123" s="116" t="str">
        <f t="shared" si="29"/>
        <v>hai  triệu</v>
      </c>
      <c r="AS123" s="116" t="str">
        <f t="shared" si="30"/>
        <v>bốn trăm</v>
      </c>
      <c r="AT123" s="116" t="str">
        <f t="shared" si="31"/>
        <v>bảy mươi</v>
      </c>
      <c r="AU123" s="116" t="str">
        <f t="shared" si="32"/>
        <v>bảy ngàn</v>
      </c>
      <c r="AV123" s="116" t="str">
        <f t="shared" si="33"/>
        <v>năm trăm</v>
      </c>
      <c r="AW123" s="116" t="str">
        <f t="shared" si="34"/>
        <v>mười</v>
      </c>
      <c r="AX123" s="116" t="str">
        <f t="shared" si="35"/>
        <v>ba đồng./.</v>
      </c>
      <c r="AY123" s="4" t="str">
        <f t="shared" si="36"/>
        <v>mười hai triệu bốn trăm bảy mươi bảy ngàn năm trăm mười ba đồng./.</v>
      </c>
    </row>
    <row r="124" spans="1:51" s="4" customFormat="1" ht="27" customHeight="1" outlineLevel="1">
      <c r="A124" s="5">
        <v>7</v>
      </c>
      <c r="B124" s="6" t="s">
        <v>37</v>
      </c>
      <c r="C124" s="6" t="s">
        <v>260</v>
      </c>
      <c r="D124" s="6" t="s">
        <v>170</v>
      </c>
      <c r="E124" s="6" t="s">
        <v>1</v>
      </c>
      <c r="F124" s="3">
        <v>328990424.61323541</v>
      </c>
      <c r="G124" s="3">
        <v>135196900.59999999</v>
      </c>
      <c r="H124" s="36">
        <v>0.41094478892186265</v>
      </c>
      <c r="I124" s="7">
        <v>122906273</v>
      </c>
      <c r="J124" s="61">
        <v>0</v>
      </c>
      <c r="K124" s="7">
        <v>328990424.61323541</v>
      </c>
      <c r="L124" s="3">
        <v>30214405.600000001</v>
      </c>
      <c r="M124" s="36">
        <v>9.1839772040540002E-2</v>
      </c>
      <c r="N124" s="8">
        <v>0</v>
      </c>
      <c r="O124" s="7">
        <v>0</v>
      </c>
      <c r="P124" s="3">
        <v>0</v>
      </c>
      <c r="Q124" s="3">
        <v>0</v>
      </c>
      <c r="R124" s="36">
        <v>0</v>
      </c>
      <c r="S124" s="7">
        <v>0</v>
      </c>
      <c r="T124" s="8">
        <v>0</v>
      </c>
      <c r="U124" s="7">
        <v>0</v>
      </c>
      <c r="V124" s="10">
        <v>0</v>
      </c>
      <c r="W124" s="18">
        <v>0</v>
      </c>
      <c r="X124" s="18">
        <f t="shared" si="21"/>
        <v>0</v>
      </c>
      <c r="Y124" s="18" t="str">
        <f t="shared" si="22"/>
        <v>Không 5./.</v>
      </c>
      <c r="Z124" s="114">
        <f t="shared" si="23"/>
        <v>1000000000000</v>
      </c>
      <c r="AA124" s="115">
        <f t="shared" si="39"/>
        <v>0</v>
      </c>
      <c r="AB124" s="115">
        <f t="shared" si="39"/>
        <v>0</v>
      </c>
      <c r="AC124" s="115">
        <f t="shared" si="40"/>
        <v>0</v>
      </c>
      <c r="AD124" s="115">
        <f t="shared" si="40"/>
        <v>0</v>
      </c>
      <c r="AE124" s="115">
        <f t="shared" si="40"/>
        <v>0</v>
      </c>
      <c r="AF124" s="115">
        <f t="shared" si="40"/>
        <v>0</v>
      </c>
      <c r="AG124" s="115">
        <f t="shared" si="40"/>
        <v>0</v>
      </c>
      <c r="AH124" s="115">
        <f t="shared" si="40"/>
        <v>0</v>
      </c>
      <c r="AI124" s="115">
        <f t="shared" si="40"/>
        <v>0</v>
      </c>
      <c r="AJ124" s="115">
        <f t="shared" si="40"/>
        <v>0</v>
      </c>
      <c r="AK124" s="115">
        <f t="shared" si="40"/>
        <v>0</v>
      </c>
      <c r="AL124" s="115">
        <f t="shared" si="40"/>
        <v>0</v>
      </c>
      <c r="AM124" s="116" t="str">
        <f t="shared" si="24"/>
        <v/>
      </c>
      <c r="AN124" s="116" t="str">
        <f t="shared" si="25"/>
        <v/>
      </c>
      <c r="AO124" s="116" t="str">
        <f t="shared" si="26"/>
        <v/>
      </c>
      <c r="AP124" s="116" t="str">
        <f t="shared" si="27"/>
        <v/>
      </c>
      <c r="AQ124" s="116" t="str">
        <f t="shared" si="28"/>
        <v/>
      </c>
      <c r="AR124" s="116" t="str">
        <f t="shared" si="29"/>
        <v/>
      </c>
      <c r="AS124" s="116" t="str">
        <f t="shared" si="30"/>
        <v/>
      </c>
      <c r="AT124" s="116" t="str">
        <f t="shared" si="31"/>
        <v/>
      </c>
      <c r="AU124" s="116" t="str">
        <f t="shared" si="32"/>
        <v/>
      </c>
      <c r="AV124" s="116" t="str">
        <f t="shared" si="33"/>
        <v/>
      </c>
      <c r="AW124" s="116" t="str">
        <f t="shared" si="34"/>
        <v/>
      </c>
      <c r="AX124" s="116" t="str">
        <f t="shared" si="35"/>
        <v>Không 5./.</v>
      </c>
      <c r="AY124" s="4" t="str">
        <f t="shared" si="36"/>
        <v>Không 5./.</v>
      </c>
    </row>
    <row r="125" spans="1:51" s="4" customFormat="1" ht="27" customHeight="1" outlineLevel="1">
      <c r="A125" s="5">
        <v>8</v>
      </c>
      <c r="B125" s="6" t="s">
        <v>37</v>
      </c>
      <c r="C125" s="6" t="s">
        <v>262</v>
      </c>
      <c r="D125" s="6" t="s">
        <v>52</v>
      </c>
      <c r="E125" s="6" t="s">
        <v>1</v>
      </c>
      <c r="F125" s="3">
        <v>556501420.67722464</v>
      </c>
      <c r="G125" s="3">
        <v>561167238.29999995</v>
      </c>
      <c r="H125" s="36">
        <v>1.0083841971456198</v>
      </c>
      <c r="I125" s="7">
        <v>510152035</v>
      </c>
      <c r="J125" s="61" t="s">
        <v>204</v>
      </c>
      <c r="K125" s="7">
        <v>556501420.67722464</v>
      </c>
      <c r="L125" s="3">
        <v>366865865.30000001</v>
      </c>
      <c r="M125" s="36">
        <v>0.65923617023933023</v>
      </c>
      <c r="N125" s="8">
        <v>0.02</v>
      </c>
      <c r="O125" s="7">
        <v>10203040.700000001</v>
      </c>
      <c r="P125" s="3">
        <v>0</v>
      </c>
      <c r="Q125" s="3">
        <v>0</v>
      </c>
      <c r="R125" s="36">
        <v>0</v>
      </c>
      <c r="S125" s="7">
        <v>0</v>
      </c>
      <c r="T125" s="8">
        <v>0</v>
      </c>
      <c r="U125" s="7">
        <v>0</v>
      </c>
      <c r="V125" s="10">
        <v>10203040.700000001</v>
      </c>
      <c r="W125" s="18">
        <v>10203040.700000001</v>
      </c>
      <c r="X125" s="18">
        <f t="shared" si="21"/>
        <v>10203041</v>
      </c>
      <c r="Y125" s="18" t="str">
        <f t="shared" si="22"/>
        <v>Mười Triệu Hai Trăm Linh Ba Ngàn Không Trăm Bốn Mươi Mốt Đồng./.</v>
      </c>
      <c r="Z125" s="114">
        <f t="shared" si="23"/>
        <v>1000010203041</v>
      </c>
      <c r="AA125" s="115">
        <f t="shared" si="39"/>
        <v>0</v>
      </c>
      <c r="AB125" s="115">
        <f t="shared" si="39"/>
        <v>0</v>
      </c>
      <c r="AC125" s="115">
        <f t="shared" si="40"/>
        <v>0</v>
      </c>
      <c r="AD125" s="115">
        <f t="shared" si="40"/>
        <v>0</v>
      </c>
      <c r="AE125" s="115">
        <f t="shared" si="40"/>
        <v>1</v>
      </c>
      <c r="AF125" s="115">
        <f t="shared" si="40"/>
        <v>0</v>
      </c>
      <c r="AG125" s="115">
        <f t="shared" si="40"/>
        <v>2</v>
      </c>
      <c r="AH125" s="115">
        <f t="shared" si="40"/>
        <v>0</v>
      </c>
      <c r="AI125" s="115">
        <f t="shared" si="40"/>
        <v>3</v>
      </c>
      <c r="AJ125" s="115">
        <f t="shared" si="40"/>
        <v>0</v>
      </c>
      <c r="AK125" s="115">
        <f t="shared" si="40"/>
        <v>4</v>
      </c>
      <c r="AL125" s="115">
        <f t="shared" si="40"/>
        <v>1</v>
      </c>
      <c r="AM125" s="116" t="str">
        <f t="shared" si="24"/>
        <v/>
      </c>
      <c r="AN125" s="116" t="str">
        <f t="shared" si="25"/>
        <v/>
      </c>
      <c r="AO125" s="116" t="str">
        <f t="shared" si="26"/>
        <v/>
      </c>
      <c r="AP125" s="116" t="str">
        <f t="shared" si="27"/>
        <v/>
      </c>
      <c r="AQ125" s="116" t="str">
        <f t="shared" si="28"/>
        <v>mười</v>
      </c>
      <c r="AR125" s="116" t="str">
        <f t="shared" si="29"/>
        <v xml:space="preserve">  triệu</v>
      </c>
      <c r="AS125" s="116" t="str">
        <f t="shared" si="30"/>
        <v>hai trăm</v>
      </c>
      <c r="AT125" s="116" t="str">
        <f t="shared" si="31"/>
        <v>linh</v>
      </c>
      <c r="AU125" s="116" t="str">
        <f t="shared" si="32"/>
        <v>ba ngàn</v>
      </c>
      <c r="AV125" s="116" t="str">
        <f t="shared" si="33"/>
        <v>không trăm</v>
      </c>
      <c r="AW125" s="116" t="str">
        <f t="shared" si="34"/>
        <v>bốn mươi</v>
      </c>
      <c r="AX125" s="116" t="str">
        <f t="shared" si="35"/>
        <v>mốt đồng./.</v>
      </c>
      <c r="AY125" s="4" t="str">
        <f t="shared" si="36"/>
        <v>mười triệu hai trăm linh ba ngàn không trăm bốn mươi mốt đồng./.</v>
      </c>
    </row>
    <row r="126" spans="1:51" s="4" customFormat="1" ht="27" customHeight="1">
      <c r="A126" s="5">
        <v>9</v>
      </c>
      <c r="B126" s="6" t="s">
        <v>37</v>
      </c>
      <c r="C126" s="6" t="s">
        <v>263</v>
      </c>
      <c r="D126" s="6" t="s">
        <v>14</v>
      </c>
      <c r="E126" s="6" t="s">
        <v>1</v>
      </c>
      <c r="F126" s="3">
        <v>570595136.43543184</v>
      </c>
      <c r="G126" s="3">
        <v>584153877.60000002</v>
      </c>
      <c r="H126" s="36">
        <v>1.0237624548454287</v>
      </c>
      <c r="I126" s="7">
        <v>531048980</v>
      </c>
      <c r="J126" s="61" t="s">
        <v>204</v>
      </c>
      <c r="K126" s="7">
        <v>570595136.43543184</v>
      </c>
      <c r="L126" s="3">
        <v>426332466.60000002</v>
      </c>
      <c r="M126" s="36">
        <v>0.7471715746883929</v>
      </c>
      <c r="N126" s="8">
        <v>0.02</v>
      </c>
      <c r="O126" s="7">
        <v>10620979.6</v>
      </c>
      <c r="P126" s="3">
        <v>0</v>
      </c>
      <c r="Q126" s="3">
        <v>0</v>
      </c>
      <c r="R126" s="36">
        <v>0</v>
      </c>
      <c r="S126" s="7">
        <v>0</v>
      </c>
      <c r="T126" s="8">
        <v>0</v>
      </c>
      <c r="U126" s="7">
        <v>0</v>
      </c>
      <c r="V126" s="10">
        <v>10620979.6</v>
      </c>
      <c r="W126" s="18">
        <v>10620979.6</v>
      </c>
      <c r="X126" s="18">
        <f t="shared" si="21"/>
        <v>10620980</v>
      </c>
      <c r="Y126" s="18" t="str">
        <f t="shared" si="22"/>
        <v>Mười Triệu Sáu Trăm Hai Mươi Ngàn Chín Trăm Tám Mươi Đồng./.</v>
      </c>
      <c r="Z126" s="114">
        <f t="shared" si="23"/>
        <v>1000010620980</v>
      </c>
      <c r="AA126" s="115">
        <f t="shared" si="39"/>
        <v>0</v>
      </c>
      <c r="AB126" s="115">
        <f t="shared" si="39"/>
        <v>0</v>
      </c>
      <c r="AC126" s="115">
        <f t="shared" si="40"/>
        <v>0</v>
      </c>
      <c r="AD126" s="115">
        <f t="shared" si="40"/>
        <v>0</v>
      </c>
      <c r="AE126" s="115">
        <f t="shared" si="40"/>
        <v>1</v>
      </c>
      <c r="AF126" s="115">
        <f t="shared" si="40"/>
        <v>0</v>
      </c>
      <c r="AG126" s="115">
        <f t="shared" si="40"/>
        <v>6</v>
      </c>
      <c r="AH126" s="115">
        <f t="shared" si="40"/>
        <v>2</v>
      </c>
      <c r="AI126" s="115">
        <f t="shared" si="40"/>
        <v>0</v>
      </c>
      <c r="AJ126" s="115">
        <f t="shared" si="40"/>
        <v>9</v>
      </c>
      <c r="AK126" s="115">
        <f t="shared" si="40"/>
        <v>8</v>
      </c>
      <c r="AL126" s="115">
        <f t="shared" si="40"/>
        <v>0</v>
      </c>
      <c r="AM126" s="116" t="str">
        <f t="shared" si="24"/>
        <v/>
      </c>
      <c r="AN126" s="116" t="str">
        <f t="shared" si="25"/>
        <v/>
      </c>
      <c r="AO126" s="116" t="str">
        <f t="shared" si="26"/>
        <v/>
      </c>
      <c r="AP126" s="116" t="str">
        <f t="shared" si="27"/>
        <v/>
      </c>
      <c r="AQ126" s="116" t="str">
        <f t="shared" si="28"/>
        <v>mười</v>
      </c>
      <c r="AR126" s="116" t="str">
        <f t="shared" si="29"/>
        <v xml:space="preserve">  triệu</v>
      </c>
      <c r="AS126" s="116" t="str">
        <f t="shared" si="30"/>
        <v>sáu trăm</v>
      </c>
      <c r="AT126" s="116" t="str">
        <f t="shared" si="31"/>
        <v>hai mươi</v>
      </c>
      <c r="AU126" s="116" t="str">
        <f t="shared" si="32"/>
        <v xml:space="preserve"> ngàn</v>
      </c>
      <c r="AV126" s="116" t="str">
        <f t="shared" si="33"/>
        <v>chín trăm</v>
      </c>
      <c r="AW126" s="116" t="str">
        <f t="shared" si="34"/>
        <v>tám mươi</v>
      </c>
      <c r="AX126" s="116" t="str">
        <f t="shared" si="35"/>
        <v xml:space="preserve"> đồng./.</v>
      </c>
      <c r="AY126" s="4" t="str">
        <f t="shared" si="36"/>
        <v>mười triệu sáu trăm hai mươi ngàn chín trăm tám mươi đồng./.</v>
      </c>
    </row>
    <row r="127" spans="1:51" s="4" customFormat="1" ht="27" customHeight="1" outlineLevel="1">
      <c r="A127" s="5">
        <v>10</v>
      </c>
      <c r="B127" s="6" t="s">
        <v>37</v>
      </c>
      <c r="C127" s="6" t="s">
        <v>295</v>
      </c>
      <c r="D127" s="6" t="s">
        <v>296</v>
      </c>
      <c r="E127" s="6" t="s">
        <v>1</v>
      </c>
      <c r="F127" s="3">
        <v>667154420.27634418</v>
      </c>
      <c r="G127" s="3">
        <v>874958467.79999995</v>
      </c>
      <c r="H127" s="36">
        <v>1.3114781843723387</v>
      </c>
      <c r="I127" s="7">
        <v>795416789</v>
      </c>
      <c r="J127" s="61" t="s">
        <v>204</v>
      </c>
      <c r="K127" s="7">
        <v>667154420.27634418</v>
      </c>
      <c r="L127" s="3">
        <v>474818853.79999995</v>
      </c>
      <c r="M127" s="36">
        <v>0.71170757379277161</v>
      </c>
      <c r="N127" s="8">
        <v>0.02</v>
      </c>
      <c r="O127" s="7">
        <v>15908335.780000001</v>
      </c>
      <c r="P127" s="3">
        <v>0</v>
      </c>
      <c r="Q127" s="3">
        <v>0</v>
      </c>
      <c r="R127" s="36">
        <v>0</v>
      </c>
      <c r="S127" s="7">
        <v>0</v>
      </c>
      <c r="T127" s="8">
        <v>0</v>
      </c>
      <c r="U127" s="7">
        <v>0</v>
      </c>
      <c r="V127" s="10">
        <v>15908335.780000001</v>
      </c>
      <c r="W127" s="18">
        <v>15908335.780000001</v>
      </c>
      <c r="X127" s="18">
        <f t="shared" si="21"/>
        <v>15908336</v>
      </c>
      <c r="Y127" s="18" t="str">
        <f t="shared" si="22"/>
        <v>Mười Lăm Triệu Chín Trăm Linh Tám Ngàn Ba Trăm Ba Mươi Sáu Đồng./.</v>
      </c>
      <c r="Z127" s="114">
        <f t="shared" si="23"/>
        <v>1000015908336</v>
      </c>
      <c r="AA127" s="115">
        <f t="shared" si="39"/>
        <v>0</v>
      </c>
      <c r="AB127" s="115">
        <f t="shared" si="39"/>
        <v>0</v>
      </c>
      <c r="AC127" s="115">
        <f t="shared" si="40"/>
        <v>0</v>
      </c>
      <c r="AD127" s="115">
        <f t="shared" si="40"/>
        <v>0</v>
      </c>
      <c r="AE127" s="115">
        <f t="shared" si="40"/>
        <v>1</v>
      </c>
      <c r="AF127" s="115">
        <f t="shared" si="40"/>
        <v>5</v>
      </c>
      <c r="AG127" s="115">
        <f t="shared" si="40"/>
        <v>9</v>
      </c>
      <c r="AH127" s="115">
        <f t="shared" si="40"/>
        <v>0</v>
      </c>
      <c r="AI127" s="115">
        <f t="shared" si="40"/>
        <v>8</v>
      </c>
      <c r="AJ127" s="115">
        <f t="shared" si="40"/>
        <v>3</v>
      </c>
      <c r="AK127" s="115">
        <f t="shared" si="40"/>
        <v>3</v>
      </c>
      <c r="AL127" s="115">
        <f t="shared" si="40"/>
        <v>6</v>
      </c>
      <c r="AM127" s="116" t="str">
        <f t="shared" si="24"/>
        <v/>
      </c>
      <c r="AN127" s="116" t="str">
        <f t="shared" si="25"/>
        <v/>
      </c>
      <c r="AO127" s="116" t="str">
        <f t="shared" si="26"/>
        <v/>
      </c>
      <c r="AP127" s="116" t="str">
        <f t="shared" si="27"/>
        <v/>
      </c>
      <c r="AQ127" s="116" t="str">
        <f t="shared" si="28"/>
        <v>mười</v>
      </c>
      <c r="AR127" s="116" t="str">
        <f t="shared" si="29"/>
        <v>lăm  triệu</v>
      </c>
      <c r="AS127" s="116" t="str">
        <f t="shared" si="30"/>
        <v>chín trăm</v>
      </c>
      <c r="AT127" s="116" t="str">
        <f t="shared" si="31"/>
        <v>linh</v>
      </c>
      <c r="AU127" s="116" t="str">
        <f t="shared" si="32"/>
        <v>tám ngàn</v>
      </c>
      <c r="AV127" s="116" t="str">
        <f t="shared" si="33"/>
        <v>ba trăm</v>
      </c>
      <c r="AW127" s="116" t="str">
        <f t="shared" si="34"/>
        <v>ba mươi</v>
      </c>
      <c r="AX127" s="116" t="str">
        <f t="shared" si="35"/>
        <v>sáu đồng./.</v>
      </c>
      <c r="AY127" s="4" t="str">
        <f t="shared" si="36"/>
        <v>mười lăm triệu chín trăm linh tám ngàn ba trăm ba mươi sáu đồng./.</v>
      </c>
    </row>
    <row r="128" spans="1:51" s="4" customFormat="1" ht="27" customHeight="1" outlineLevel="1">
      <c r="A128" s="5">
        <v>11</v>
      </c>
      <c r="B128" s="6" t="s">
        <v>37</v>
      </c>
      <c r="C128" s="6" t="s">
        <v>385</v>
      </c>
      <c r="D128" s="6" t="s">
        <v>386</v>
      </c>
      <c r="E128" s="6" t="s">
        <v>1</v>
      </c>
      <c r="F128" s="3">
        <v>494552388.8223846</v>
      </c>
      <c r="G128" s="3">
        <v>500022415.39999998</v>
      </c>
      <c r="H128" s="36">
        <v>1.0110605604203844</v>
      </c>
      <c r="I128" s="7">
        <v>454565832</v>
      </c>
      <c r="J128" s="61" t="s">
        <v>204</v>
      </c>
      <c r="K128" s="7">
        <v>494552388.8223846</v>
      </c>
      <c r="L128" s="3">
        <v>481383407.39999998</v>
      </c>
      <c r="M128" s="36">
        <v>0.97337191828404213</v>
      </c>
      <c r="N128" s="8">
        <v>0.02</v>
      </c>
      <c r="O128" s="7">
        <v>9091316.6400000006</v>
      </c>
      <c r="P128" s="3">
        <v>0</v>
      </c>
      <c r="Q128" s="3">
        <v>0</v>
      </c>
      <c r="R128" s="36">
        <v>0</v>
      </c>
      <c r="S128" s="7">
        <v>0</v>
      </c>
      <c r="T128" s="8">
        <v>0</v>
      </c>
      <c r="U128" s="7">
        <v>0</v>
      </c>
      <c r="V128" s="10">
        <v>9091316.6400000006</v>
      </c>
      <c r="W128" s="18">
        <v>9091316.6400000006</v>
      </c>
      <c r="X128" s="18">
        <f t="shared" si="21"/>
        <v>9091317</v>
      </c>
      <c r="Y128" s="18" t="str">
        <f t="shared" si="22"/>
        <v>Chín Triệu Không Trăm Chín Mươi Mốt Ngàn Ba Trăm Mười Bảy Đồng./.</v>
      </c>
      <c r="Z128" s="114">
        <f t="shared" si="23"/>
        <v>1000009091317</v>
      </c>
      <c r="AA128" s="115">
        <f t="shared" si="39"/>
        <v>0</v>
      </c>
      <c r="AB128" s="115">
        <f t="shared" si="39"/>
        <v>0</v>
      </c>
      <c r="AC128" s="115">
        <f t="shared" si="40"/>
        <v>0</v>
      </c>
      <c r="AD128" s="115">
        <f t="shared" si="40"/>
        <v>0</v>
      </c>
      <c r="AE128" s="115">
        <f t="shared" si="40"/>
        <v>0</v>
      </c>
      <c r="AF128" s="115">
        <f t="shared" si="40"/>
        <v>9</v>
      </c>
      <c r="AG128" s="115">
        <f t="shared" si="40"/>
        <v>0</v>
      </c>
      <c r="AH128" s="115">
        <f t="shared" si="40"/>
        <v>9</v>
      </c>
      <c r="AI128" s="115">
        <f t="shared" si="40"/>
        <v>1</v>
      </c>
      <c r="AJ128" s="115">
        <f t="shared" si="40"/>
        <v>3</v>
      </c>
      <c r="AK128" s="115">
        <f t="shared" si="40"/>
        <v>1</v>
      </c>
      <c r="AL128" s="115">
        <f t="shared" si="40"/>
        <v>7</v>
      </c>
      <c r="AM128" s="116" t="str">
        <f t="shared" si="24"/>
        <v/>
      </c>
      <c r="AN128" s="116" t="str">
        <f t="shared" si="25"/>
        <v/>
      </c>
      <c r="AO128" s="116" t="str">
        <f t="shared" si="26"/>
        <v/>
      </c>
      <c r="AP128" s="116" t="str">
        <f t="shared" si="27"/>
        <v/>
      </c>
      <c r="AQ128" s="116" t="str">
        <f t="shared" si="28"/>
        <v/>
      </c>
      <c r="AR128" s="116" t="str">
        <f t="shared" si="29"/>
        <v>chín  triệu</v>
      </c>
      <c r="AS128" s="116" t="str">
        <f t="shared" si="30"/>
        <v>không trăm</v>
      </c>
      <c r="AT128" s="116" t="str">
        <f t="shared" si="31"/>
        <v>chín mươi</v>
      </c>
      <c r="AU128" s="116" t="str">
        <f t="shared" si="32"/>
        <v>mốt ngàn</v>
      </c>
      <c r="AV128" s="116" t="str">
        <f t="shared" si="33"/>
        <v>ba trăm</v>
      </c>
      <c r="AW128" s="116" t="str">
        <f t="shared" si="34"/>
        <v>mười</v>
      </c>
      <c r="AX128" s="116" t="str">
        <f t="shared" si="35"/>
        <v>bảy đồng./.</v>
      </c>
      <c r="AY128" s="4" t="str">
        <f t="shared" si="36"/>
        <v>chín triệu không trăm chín mươi mốt ngàn ba trăm mười bảy đồng./.</v>
      </c>
    </row>
    <row r="129" spans="1:51" s="4" customFormat="1" ht="27" customHeight="1" outlineLevel="1">
      <c r="A129" s="5">
        <v>12</v>
      </c>
      <c r="B129" s="6" t="s">
        <v>37</v>
      </c>
      <c r="C129" s="6" t="s">
        <v>264</v>
      </c>
      <c r="D129" s="6" t="s">
        <v>184</v>
      </c>
      <c r="E129" s="6" t="s">
        <v>1</v>
      </c>
      <c r="F129" s="3">
        <v>788217996.99790478</v>
      </c>
      <c r="G129" s="3">
        <v>788475725.60000002</v>
      </c>
      <c r="H129" s="36">
        <v>1.000326976297264</v>
      </c>
      <c r="I129" s="7">
        <v>716796114</v>
      </c>
      <c r="J129" s="61" t="s">
        <v>204</v>
      </c>
      <c r="K129" s="7">
        <v>788217996.99790478</v>
      </c>
      <c r="L129" s="3">
        <v>239987945.60000002</v>
      </c>
      <c r="M129" s="36">
        <v>0.30446900034513924</v>
      </c>
      <c r="N129" s="8">
        <v>0.02</v>
      </c>
      <c r="O129" s="7">
        <v>14335922.280000001</v>
      </c>
      <c r="P129" s="3">
        <v>0</v>
      </c>
      <c r="Q129" s="3">
        <v>0</v>
      </c>
      <c r="R129" s="36">
        <v>0</v>
      </c>
      <c r="S129" s="7">
        <v>0</v>
      </c>
      <c r="T129" s="8">
        <v>0</v>
      </c>
      <c r="U129" s="7">
        <v>0</v>
      </c>
      <c r="V129" s="10">
        <v>14335922.280000001</v>
      </c>
      <c r="W129" s="18">
        <v>14335922.280000001</v>
      </c>
      <c r="X129" s="18">
        <f t="shared" si="21"/>
        <v>14335922</v>
      </c>
      <c r="Y129" s="18" t="str">
        <f t="shared" si="22"/>
        <v>Mười Bốn Triệu Ba Trăm Ba Mươi Lăm Ngàn Chín Trăm Hai Mươi Hai Đồng./.</v>
      </c>
      <c r="Z129" s="114">
        <f t="shared" si="23"/>
        <v>1000014335922</v>
      </c>
      <c r="AA129" s="115">
        <f t="shared" si="39"/>
        <v>0</v>
      </c>
      <c r="AB129" s="115">
        <f t="shared" si="39"/>
        <v>0</v>
      </c>
      <c r="AC129" s="115">
        <f t="shared" si="40"/>
        <v>0</v>
      </c>
      <c r="AD129" s="115">
        <f t="shared" si="40"/>
        <v>0</v>
      </c>
      <c r="AE129" s="115">
        <f t="shared" si="40"/>
        <v>1</v>
      </c>
      <c r="AF129" s="115">
        <f t="shared" si="40"/>
        <v>4</v>
      </c>
      <c r="AG129" s="115">
        <f t="shared" si="40"/>
        <v>3</v>
      </c>
      <c r="AH129" s="115">
        <f t="shared" si="40"/>
        <v>3</v>
      </c>
      <c r="AI129" s="115">
        <f t="shared" si="40"/>
        <v>5</v>
      </c>
      <c r="AJ129" s="115">
        <f t="shared" si="40"/>
        <v>9</v>
      </c>
      <c r="AK129" s="115">
        <f t="shared" si="40"/>
        <v>2</v>
      </c>
      <c r="AL129" s="115">
        <f t="shared" si="40"/>
        <v>2</v>
      </c>
      <c r="AM129" s="116" t="str">
        <f t="shared" si="24"/>
        <v/>
      </c>
      <c r="AN129" s="116" t="str">
        <f t="shared" si="25"/>
        <v/>
      </c>
      <c r="AO129" s="116" t="str">
        <f t="shared" si="26"/>
        <v/>
      </c>
      <c r="AP129" s="116" t="str">
        <f t="shared" si="27"/>
        <v/>
      </c>
      <c r="AQ129" s="116" t="str">
        <f t="shared" si="28"/>
        <v>mười</v>
      </c>
      <c r="AR129" s="116" t="str">
        <f t="shared" si="29"/>
        <v>bốn  triệu</v>
      </c>
      <c r="AS129" s="116" t="str">
        <f t="shared" si="30"/>
        <v>ba trăm</v>
      </c>
      <c r="AT129" s="116" t="str">
        <f t="shared" si="31"/>
        <v>ba mươi</v>
      </c>
      <c r="AU129" s="116" t="str">
        <f t="shared" si="32"/>
        <v>lăm ngàn</v>
      </c>
      <c r="AV129" s="116" t="str">
        <f t="shared" si="33"/>
        <v>chín trăm</v>
      </c>
      <c r="AW129" s="116" t="str">
        <f t="shared" si="34"/>
        <v>hai mươi</v>
      </c>
      <c r="AX129" s="116" t="str">
        <f t="shared" si="35"/>
        <v>hai đồng./.</v>
      </c>
      <c r="AY129" s="4" t="str">
        <f t="shared" si="36"/>
        <v>mười bốn triệu ba trăm ba mươi lăm ngàn chín trăm hai mươi hai đồng./.</v>
      </c>
    </row>
    <row r="130" spans="1:51" s="4" customFormat="1" ht="27" customHeight="1" outlineLevel="1">
      <c r="A130" s="5">
        <v>13</v>
      </c>
      <c r="B130" s="6" t="s">
        <v>37</v>
      </c>
      <c r="C130" s="62" t="s">
        <v>354</v>
      </c>
      <c r="D130" s="62" t="s">
        <v>411</v>
      </c>
      <c r="E130" s="62" t="s">
        <v>379</v>
      </c>
      <c r="F130" s="3">
        <v>60000000</v>
      </c>
      <c r="G130" s="3">
        <v>61315603.800000004</v>
      </c>
      <c r="H130" s="36">
        <v>1.0219267300000001</v>
      </c>
      <c r="I130" s="7">
        <v>55741458</v>
      </c>
      <c r="J130" s="61">
        <v>0</v>
      </c>
      <c r="K130" s="7">
        <v>60000000</v>
      </c>
      <c r="L130" s="3">
        <v>0</v>
      </c>
      <c r="M130" s="36">
        <v>0</v>
      </c>
      <c r="N130" s="8">
        <v>0.02</v>
      </c>
      <c r="O130" s="7">
        <v>1114829.1599999999</v>
      </c>
      <c r="P130" s="3">
        <v>0</v>
      </c>
      <c r="Q130" s="3">
        <v>0</v>
      </c>
      <c r="R130" s="36">
        <v>0</v>
      </c>
      <c r="S130" s="7">
        <v>0</v>
      </c>
      <c r="T130" s="8">
        <v>0</v>
      </c>
      <c r="U130" s="7">
        <v>0</v>
      </c>
      <c r="V130" s="10">
        <v>1114829.1599999999</v>
      </c>
      <c r="W130" s="18">
        <v>1114829.1599999999</v>
      </c>
      <c r="X130" s="18">
        <f t="shared" si="21"/>
        <v>1114829</v>
      </c>
      <c r="Y130" s="18" t="str">
        <f t="shared" si="22"/>
        <v>Một Triệu Một Trăm Mười Bốn Ngàn Tám Trăm Hai Mươi Chín Đồng./.</v>
      </c>
      <c r="Z130" s="114">
        <f t="shared" si="23"/>
        <v>1000001114829</v>
      </c>
      <c r="AA130" s="115">
        <f t="shared" si="39"/>
        <v>0</v>
      </c>
      <c r="AB130" s="115">
        <f t="shared" si="39"/>
        <v>0</v>
      </c>
      <c r="AC130" s="115">
        <f t="shared" si="40"/>
        <v>0</v>
      </c>
      <c r="AD130" s="115">
        <f t="shared" si="40"/>
        <v>0</v>
      </c>
      <c r="AE130" s="115">
        <f t="shared" si="40"/>
        <v>0</v>
      </c>
      <c r="AF130" s="115">
        <f t="shared" si="40"/>
        <v>1</v>
      </c>
      <c r="AG130" s="115">
        <f t="shared" si="40"/>
        <v>1</v>
      </c>
      <c r="AH130" s="115">
        <f t="shared" si="40"/>
        <v>1</v>
      </c>
      <c r="AI130" s="115">
        <f t="shared" si="40"/>
        <v>4</v>
      </c>
      <c r="AJ130" s="115">
        <f t="shared" si="40"/>
        <v>8</v>
      </c>
      <c r="AK130" s="115">
        <f t="shared" si="40"/>
        <v>2</v>
      </c>
      <c r="AL130" s="115">
        <f t="shared" si="40"/>
        <v>9</v>
      </c>
      <c r="AM130" s="116" t="str">
        <f t="shared" si="24"/>
        <v/>
      </c>
      <c r="AN130" s="116" t="str">
        <f t="shared" si="25"/>
        <v/>
      </c>
      <c r="AO130" s="116" t="str">
        <f t="shared" si="26"/>
        <v/>
      </c>
      <c r="AP130" s="116" t="str">
        <f t="shared" si="27"/>
        <v/>
      </c>
      <c r="AQ130" s="116" t="str">
        <f t="shared" si="28"/>
        <v/>
      </c>
      <c r="AR130" s="116" t="str">
        <f t="shared" si="29"/>
        <v>một  triệu</v>
      </c>
      <c r="AS130" s="116" t="str">
        <f t="shared" si="30"/>
        <v>một trăm</v>
      </c>
      <c r="AT130" s="116" t="str">
        <f t="shared" si="31"/>
        <v>mười</v>
      </c>
      <c r="AU130" s="116" t="str">
        <f t="shared" si="32"/>
        <v>bốn ngàn</v>
      </c>
      <c r="AV130" s="116" t="str">
        <f t="shared" si="33"/>
        <v>tám trăm</v>
      </c>
      <c r="AW130" s="116" t="str">
        <f t="shared" si="34"/>
        <v>hai mươi</v>
      </c>
      <c r="AX130" s="116" t="str">
        <f t="shared" si="35"/>
        <v>chín đồng./.</v>
      </c>
      <c r="AY130" s="4" t="str">
        <f t="shared" si="36"/>
        <v>một triệu một trăm mười bốn ngàn tám trăm hai mươi chín đồng./.</v>
      </c>
    </row>
    <row r="131" spans="1:51" s="4" customFormat="1" ht="27" customHeight="1" outlineLevel="1">
      <c r="A131" s="5">
        <v>14</v>
      </c>
      <c r="B131" s="6" t="s">
        <v>37</v>
      </c>
      <c r="C131" s="62" t="s">
        <v>355</v>
      </c>
      <c r="D131" s="62" t="s">
        <v>412</v>
      </c>
      <c r="E131" s="62" t="s">
        <v>379</v>
      </c>
      <c r="F131" s="3">
        <v>25000000</v>
      </c>
      <c r="G131" s="3">
        <v>25326902.699999996</v>
      </c>
      <c r="H131" s="36">
        <v>1.0130761079999999</v>
      </c>
      <c r="I131" s="7">
        <v>23024457</v>
      </c>
      <c r="J131" s="61">
        <v>0</v>
      </c>
      <c r="K131" s="7">
        <v>25000000</v>
      </c>
      <c r="L131" s="3">
        <v>0</v>
      </c>
      <c r="M131" s="36">
        <v>0</v>
      </c>
      <c r="N131" s="8">
        <v>0.02</v>
      </c>
      <c r="O131" s="7">
        <v>460489.14</v>
      </c>
      <c r="P131" s="3">
        <v>0</v>
      </c>
      <c r="Q131" s="3">
        <v>0</v>
      </c>
      <c r="R131" s="36">
        <v>0</v>
      </c>
      <c r="S131" s="7">
        <v>0</v>
      </c>
      <c r="T131" s="8">
        <v>0</v>
      </c>
      <c r="U131" s="7">
        <v>0</v>
      </c>
      <c r="V131" s="10">
        <v>460489.14</v>
      </c>
      <c r="W131" s="18">
        <v>460489.14</v>
      </c>
      <c r="X131" s="18">
        <f t="shared" si="21"/>
        <v>460489</v>
      </c>
      <c r="Y131" s="18" t="str">
        <f t="shared" si="22"/>
        <v>Bốn Trăm Sáu Mươi Ngàn Bốn Trăm Tám Mươi Chín Đồng./.</v>
      </c>
      <c r="Z131" s="114">
        <f t="shared" si="23"/>
        <v>1000000460489</v>
      </c>
      <c r="AA131" s="115">
        <f t="shared" si="39"/>
        <v>0</v>
      </c>
      <c r="AB131" s="115">
        <f t="shared" si="39"/>
        <v>0</v>
      </c>
      <c r="AC131" s="115">
        <f t="shared" si="40"/>
        <v>0</v>
      </c>
      <c r="AD131" s="115">
        <f t="shared" si="40"/>
        <v>0</v>
      </c>
      <c r="AE131" s="115">
        <f t="shared" si="40"/>
        <v>0</v>
      </c>
      <c r="AF131" s="115">
        <f t="shared" si="40"/>
        <v>0</v>
      </c>
      <c r="AG131" s="115">
        <f t="shared" si="40"/>
        <v>4</v>
      </c>
      <c r="AH131" s="115">
        <f t="shared" si="40"/>
        <v>6</v>
      </c>
      <c r="AI131" s="115">
        <f t="shared" si="40"/>
        <v>0</v>
      </c>
      <c r="AJ131" s="115">
        <f t="shared" si="40"/>
        <v>4</v>
      </c>
      <c r="AK131" s="115">
        <f t="shared" si="40"/>
        <v>8</v>
      </c>
      <c r="AL131" s="115">
        <f t="shared" si="40"/>
        <v>9</v>
      </c>
      <c r="AM131" s="116" t="str">
        <f t="shared" si="24"/>
        <v/>
      </c>
      <c r="AN131" s="116" t="str">
        <f t="shared" si="25"/>
        <v/>
      </c>
      <c r="AO131" s="116" t="str">
        <f t="shared" si="26"/>
        <v/>
      </c>
      <c r="AP131" s="116" t="str">
        <f t="shared" si="27"/>
        <v/>
      </c>
      <c r="AQ131" s="116" t="str">
        <f t="shared" si="28"/>
        <v/>
      </c>
      <c r="AR131" s="116" t="str">
        <f t="shared" si="29"/>
        <v/>
      </c>
      <c r="AS131" s="116" t="str">
        <f t="shared" si="30"/>
        <v>bốn trăm</v>
      </c>
      <c r="AT131" s="116" t="str">
        <f t="shared" si="31"/>
        <v>sáu mươi</v>
      </c>
      <c r="AU131" s="116" t="str">
        <f t="shared" si="32"/>
        <v xml:space="preserve"> ngàn</v>
      </c>
      <c r="AV131" s="116" t="str">
        <f t="shared" si="33"/>
        <v>bốn trăm</v>
      </c>
      <c r="AW131" s="116" t="str">
        <f t="shared" si="34"/>
        <v>tám mươi</v>
      </c>
      <c r="AX131" s="116" t="str">
        <f t="shared" si="35"/>
        <v>chín đồng./.</v>
      </c>
      <c r="AY131" s="4" t="str">
        <f t="shared" si="36"/>
        <v>bốn trăm sáu mươi ngàn bốn trăm tám mươi chín đồng./.</v>
      </c>
    </row>
    <row r="132" spans="1:51" s="4" customFormat="1" ht="27" customHeight="1" outlineLevel="1">
      <c r="A132" s="5">
        <v>15</v>
      </c>
      <c r="B132" s="6" t="s">
        <v>37</v>
      </c>
      <c r="C132" s="62" t="s">
        <v>360</v>
      </c>
      <c r="D132" s="62" t="s">
        <v>361</v>
      </c>
      <c r="E132" s="62" t="s">
        <v>379</v>
      </c>
      <c r="F132" s="3">
        <v>25000000</v>
      </c>
      <c r="G132" s="3">
        <v>25159316.600000005</v>
      </c>
      <c r="H132" s="36">
        <v>1.0063726640000001</v>
      </c>
      <c r="I132" s="7">
        <v>22872106</v>
      </c>
      <c r="J132" s="61">
        <v>0</v>
      </c>
      <c r="K132" s="7">
        <v>25000000</v>
      </c>
      <c r="L132" s="3">
        <v>25159316.600000005</v>
      </c>
      <c r="M132" s="36">
        <v>1.0063726640000001</v>
      </c>
      <c r="N132" s="8">
        <v>0.02</v>
      </c>
      <c r="O132" s="7">
        <v>457442.12</v>
      </c>
      <c r="P132" s="3">
        <v>0</v>
      </c>
      <c r="Q132" s="3">
        <v>0</v>
      </c>
      <c r="R132" s="36">
        <v>0</v>
      </c>
      <c r="S132" s="7">
        <v>0</v>
      </c>
      <c r="T132" s="8">
        <v>0</v>
      </c>
      <c r="U132" s="7">
        <v>0</v>
      </c>
      <c r="V132" s="10">
        <v>457442.12</v>
      </c>
      <c r="W132" s="18">
        <v>457442.12</v>
      </c>
      <c r="X132" s="18">
        <f t="shared" si="21"/>
        <v>457442</v>
      </c>
      <c r="Y132" s="18" t="str">
        <f t="shared" si="22"/>
        <v>Bốn Trăm Năm Mươi Bảy Ngàn Bốn Trăm Bốn Mươi Hai Đồng./.</v>
      </c>
      <c r="Z132" s="114">
        <f t="shared" si="23"/>
        <v>1000000457442</v>
      </c>
      <c r="AA132" s="115">
        <f t="shared" si="39"/>
        <v>0</v>
      </c>
      <c r="AB132" s="115">
        <f t="shared" si="39"/>
        <v>0</v>
      </c>
      <c r="AC132" s="115">
        <f t="shared" si="40"/>
        <v>0</v>
      </c>
      <c r="AD132" s="115">
        <f t="shared" si="40"/>
        <v>0</v>
      </c>
      <c r="AE132" s="115">
        <f t="shared" si="40"/>
        <v>0</v>
      </c>
      <c r="AF132" s="115">
        <f t="shared" si="40"/>
        <v>0</v>
      </c>
      <c r="AG132" s="115">
        <f t="shared" si="40"/>
        <v>4</v>
      </c>
      <c r="AH132" s="115">
        <f t="shared" si="40"/>
        <v>5</v>
      </c>
      <c r="AI132" s="115">
        <f t="shared" si="40"/>
        <v>7</v>
      </c>
      <c r="AJ132" s="115">
        <f t="shared" si="40"/>
        <v>4</v>
      </c>
      <c r="AK132" s="115">
        <f t="shared" si="40"/>
        <v>4</v>
      </c>
      <c r="AL132" s="115">
        <f t="shared" si="40"/>
        <v>2</v>
      </c>
      <c r="AM132" s="116" t="str">
        <f t="shared" si="24"/>
        <v/>
      </c>
      <c r="AN132" s="116" t="str">
        <f t="shared" si="25"/>
        <v/>
      </c>
      <c r="AO132" s="116" t="str">
        <f t="shared" si="26"/>
        <v/>
      </c>
      <c r="AP132" s="116" t="str">
        <f t="shared" si="27"/>
        <v/>
      </c>
      <c r="AQ132" s="116" t="str">
        <f t="shared" si="28"/>
        <v/>
      </c>
      <c r="AR132" s="116" t="str">
        <f t="shared" si="29"/>
        <v/>
      </c>
      <c r="AS132" s="116" t="str">
        <f t="shared" si="30"/>
        <v>bốn trăm</v>
      </c>
      <c r="AT132" s="116" t="str">
        <f t="shared" si="31"/>
        <v>năm mươi</v>
      </c>
      <c r="AU132" s="116" t="str">
        <f t="shared" si="32"/>
        <v>bảy ngàn</v>
      </c>
      <c r="AV132" s="116" t="str">
        <f t="shared" si="33"/>
        <v>bốn trăm</v>
      </c>
      <c r="AW132" s="116" t="str">
        <f t="shared" si="34"/>
        <v>bốn mươi</v>
      </c>
      <c r="AX132" s="116" t="str">
        <f t="shared" si="35"/>
        <v>hai đồng./.</v>
      </c>
      <c r="AY132" s="4" t="str">
        <f t="shared" si="36"/>
        <v>bốn trăm năm mươi bảy ngàn bốn trăm bốn mươi hai đồng./.</v>
      </c>
    </row>
    <row r="133" spans="1:51" s="4" customFormat="1" ht="27" customHeight="1" outlineLevel="1">
      <c r="A133" s="5">
        <v>16</v>
      </c>
      <c r="B133" s="6" t="s">
        <v>37</v>
      </c>
      <c r="C133" s="62" t="s">
        <v>356</v>
      </c>
      <c r="D133" s="62" t="s">
        <v>357</v>
      </c>
      <c r="E133" s="62" t="s">
        <v>379</v>
      </c>
      <c r="F133" s="3">
        <v>40000000</v>
      </c>
      <c r="G133" s="3">
        <v>40453767.200000003</v>
      </c>
      <c r="H133" s="36">
        <v>1.01134418</v>
      </c>
      <c r="I133" s="7">
        <v>36776152</v>
      </c>
      <c r="J133" s="61">
        <v>0</v>
      </c>
      <c r="K133" s="7">
        <v>40000000</v>
      </c>
      <c r="L133" s="3">
        <v>40453767.200000003</v>
      </c>
      <c r="M133" s="36">
        <v>1.01134418</v>
      </c>
      <c r="N133" s="8">
        <v>0.02</v>
      </c>
      <c r="O133" s="7">
        <v>735523.04</v>
      </c>
      <c r="P133" s="3">
        <v>0</v>
      </c>
      <c r="Q133" s="3">
        <v>0</v>
      </c>
      <c r="R133" s="36">
        <v>0</v>
      </c>
      <c r="S133" s="7">
        <v>0</v>
      </c>
      <c r="T133" s="8">
        <v>0</v>
      </c>
      <c r="U133" s="7">
        <v>0</v>
      </c>
      <c r="V133" s="10">
        <v>735523.04</v>
      </c>
      <c r="W133" s="18">
        <v>735523.04</v>
      </c>
      <c r="X133" s="18">
        <f t="shared" si="21"/>
        <v>735523</v>
      </c>
      <c r="Y133" s="18" t="str">
        <f t="shared" si="22"/>
        <v>Bảy Trăm Ba Mươi Lăm Ngàn Năm Trăm Hai Mươi Ba Đồng./.</v>
      </c>
      <c r="Z133" s="114">
        <f t="shared" si="23"/>
        <v>1000000735523</v>
      </c>
      <c r="AA133" s="115">
        <f t="shared" si="39"/>
        <v>0</v>
      </c>
      <c r="AB133" s="115">
        <f t="shared" si="39"/>
        <v>0</v>
      </c>
      <c r="AC133" s="115">
        <f t="shared" si="40"/>
        <v>0</v>
      </c>
      <c r="AD133" s="115">
        <f t="shared" si="40"/>
        <v>0</v>
      </c>
      <c r="AE133" s="115">
        <f t="shared" si="40"/>
        <v>0</v>
      </c>
      <c r="AF133" s="115">
        <f t="shared" si="40"/>
        <v>0</v>
      </c>
      <c r="AG133" s="115">
        <f t="shared" si="40"/>
        <v>7</v>
      </c>
      <c r="AH133" s="115">
        <f t="shared" si="40"/>
        <v>3</v>
      </c>
      <c r="AI133" s="115">
        <f t="shared" si="40"/>
        <v>5</v>
      </c>
      <c r="AJ133" s="115">
        <f t="shared" si="40"/>
        <v>5</v>
      </c>
      <c r="AK133" s="115">
        <f t="shared" si="40"/>
        <v>2</v>
      </c>
      <c r="AL133" s="115">
        <f t="shared" si="40"/>
        <v>3</v>
      </c>
      <c r="AM133" s="116" t="str">
        <f t="shared" si="24"/>
        <v/>
      </c>
      <c r="AN133" s="116" t="str">
        <f t="shared" si="25"/>
        <v/>
      </c>
      <c r="AO133" s="116" t="str">
        <f t="shared" si="26"/>
        <v/>
      </c>
      <c r="AP133" s="116" t="str">
        <f t="shared" si="27"/>
        <v/>
      </c>
      <c r="AQ133" s="116" t="str">
        <f t="shared" si="28"/>
        <v/>
      </c>
      <c r="AR133" s="116" t="str">
        <f t="shared" si="29"/>
        <v/>
      </c>
      <c r="AS133" s="116" t="str">
        <f t="shared" si="30"/>
        <v>bảy trăm</v>
      </c>
      <c r="AT133" s="116" t="str">
        <f t="shared" si="31"/>
        <v>ba mươi</v>
      </c>
      <c r="AU133" s="116" t="str">
        <f t="shared" si="32"/>
        <v>lăm ngàn</v>
      </c>
      <c r="AV133" s="116" t="str">
        <f t="shared" si="33"/>
        <v>năm trăm</v>
      </c>
      <c r="AW133" s="116" t="str">
        <f t="shared" si="34"/>
        <v>hai mươi</v>
      </c>
      <c r="AX133" s="116" t="str">
        <f t="shared" si="35"/>
        <v>ba đồng./.</v>
      </c>
      <c r="AY133" s="4" t="str">
        <f t="shared" si="36"/>
        <v>bảy trăm ba mươi lăm ngàn năm trăm hai mươi ba đồng./.</v>
      </c>
    </row>
    <row r="134" spans="1:51" s="4" customFormat="1" ht="27" customHeight="1" outlineLevel="1">
      <c r="A134" s="5">
        <v>17</v>
      </c>
      <c r="B134" s="6" t="s">
        <v>37</v>
      </c>
      <c r="C134" s="62" t="s">
        <v>358</v>
      </c>
      <c r="D134" s="62" t="s">
        <v>359</v>
      </c>
      <c r="E134" s="62" t="s">
        <v>379</v>
      </c>
      <c r="F134" s="3">
        <v>25000000</v>
      </c>
      <c r="G134" s="3">
        <v>25204006.299999997</v>
      </c>
      <c r="H134" s="36">
        <v>1.0081602519999999</v>
      </c>
      <c r="I134" s="7">
        <v>22912733</v>
      </c>
      <c r="J134" s="61">
        <v>0</v>
      </c>
      <c r="K134" s="7">
        <v>25000000</v>
      </c>
      <c r="L134" s="3">
        <v>25204006.299999997</v>
      </c>
      <c r="M134" s="36">
        <v>1.0081602519999999</v>
      </c>
      <c r="N134" s="8">
        <v>0.02</v>
      </c>
      <c r="O134" s="7">
        <v>458254.66000000003</v>
      </c>
      <c r="P134" s="3">
        <v>0</v>
      </c>
      <c r="Q134" s="3">
        <v>0</v>
      </c>
      <c r="R134" s="36">
        <v>0</v>
      </c>
      <c r="S134" s="7">
        <v>0</v>
      </c>
      <c r="T134" s="8">
        <v>0</v>
      </c>
      <c r="U134" s="7">
        <v>0</v>
      </c>
      <c r="V134" s="10">
        <v>458254.66000000003</v>
      </c>
      <c r="W134" s="18">
        <v>458254.66000000003</v>
      </c>
      <c r="X134" s="18">
        <f t="shared" si="21"/>
        <v>458255</v>
      </c>
      <c r="Y134" s="18" t="str">
        <f t="shared" si="22"/>
        <v>Bốn Trăm Năm Mươi Tám Ngàn Hai Trăm Năm Mươi Lăm Đồng./.</v>
      </c>
      <c r="Z134" s="114">
        <f t="shared" si="23"/>
        <v>1000000458255</v>
      </c>
      <c r="AA134" s="115">
        <f t="shared" si="39"/>
        <v>0</v>
      </c>
      <c r="AB134" s="115">
        <f t="shared" si="39"/>
        <v>0</v>
      </c>
      <c r="AC134" s="115">
        <f t="shared" si="40"/>
        <v>0</v>
      </c>
      <c r="AD134" s="115">
        <f t="shared" si="40"/>
        <v>0</v>
      </c>
      <c r="AE134" s="115">
        <f t="shared" si="40"/>
        <v>0</v>
      </c>
      <c r="AF134" s="115">
        <f t="shared" si="40"/>
        <v>0</v>
      </c>
      <c r="AG134" s="115">
        <f t="shared" si="40"/>
        <v>4</v>
      </c>
      <c r="AH134" s="115">
        <f t="shared" si="40"/>
        <v>5</v>
      </c>
      <c r="AI134" s="115">
        <f t="shared" si="40"/>
        <v>8</v>
      </c>
      <c r="AJ134" s="115">
        <f t="shared" si="40"/>
        <v>2</v>
      </c>
      <c r="AK134" s="115">
        <f t="shared" si="40"/>
        <v>5</v>
      </c>
      <c r="AL134" s="115">
        <f t="shared" si="40"/>
        <v>5</v>
      </c>
      <c r="AM134" s="116" t="str">
        <f t="shared" si="24"/>
        <v/>
      </c>
      <c r="AN134" s="116" t="str">
        <f t="shared" si="25"/>
        <v/>
      </c>
      <c r="AO134" s="116" t="str">
        <f t="shared" si="26"/>
        <v/>
      </c>
      <c r="AP134" s="116" t="str">
        <f t="shared" si="27"/>
        <v/>
      </c>
      <c r="AQ134" s="116" t="str">
        <f t="shared" si="28"/>
        <v/>
      </c>
      <c r="AR134" s="116" t="str">
        <f t="shared" si="29"/>
        <v/>
      </c>
      <c r="AS134" s="116" t="str">
        <f t="shared" si="30"/>
        <v>bốn trăm</v>
      </c>
      <c r="AT134" s="116" t="str">
        <f t="shared" si="31"/>
        <v>năm mươi</v>
      </c>
      <c r="AU134" s="116" t="str">
        <f t="shared" si="32"/>
        <v>tám ngàn</v>
      </c>
      <c r="AV134" s="116" t="str">
        <f t="shared" si="33"/>
        <v>hai trăm</v>
      </c>
      <c r="AW134" s="116" t="str">
        <f t="shared" si="34"/>
        <v>năm mươi</v>
      </c>
      <c r="AX134" s="116" t="str">
        <f t="shared" si="35"/>
        <v>lăm đồng./.</v>
      </c>
      <c r="AY134" s="4" t="str">
        <f t="shared" si="36"/>
        <v>bốn trăm năm mươi tám ngàn hai trăm năm mươi lăm đồng./.</v>
      </c>
    </row>
    <row r="135" spans="1:51" s="4" customFormat="1" ht="27" customHeight="1" outlineLevel="1">
      <c r="A135" s="5">
        <v>18</v>
      </c>
      <c r="B135" s="6" t="s">
        <v>37</v>
      </c>
      <c r="C135" s="62" t="s">
        <v>364</v>
      </c>
      <c r="D135" s="62" t="s">
        <v>365</v>
      </c>
      <c r="E135" s="62" t="s">
        <v>379</v>
      </c>
      <c r="F135" s="3">
        <v>25000000</v>
      </c>
      <c r="G135" s="3">
        <v>25159316.600000005</v>
      </c>
      <c r="H135" s="36">
        <v>1.0063726640000001</v>
      </c>
      <c r="I135" s="7">
        <v>22872106</v>
      </c>
      <c r="J135" s="61">
        <v>0</v>
      </c>
      <c r="K135" s="7">
        <v>25000000</v>
      </c>
      <c r="L135" s="3">
        <v>25159316.600000005</v>
      </c>
      <c r="M135" s="36">
        <v>1.0063726640000001</v>
      </c>
      <c r="N135" s="8">
        <v>0.02</v>
      </c>
      <c r="O135" s="7">
        <v>457442.12</v>
      </c>
      <c r="P135" s="3">
        <v>0</v>
      </c>
      <c r="Q135" s="3">
        <v>0</v>
      </c>
      <c r="R135" s="36">
        <v>0</v>
      </c>
      <c r="S135" s="7">
        <v>0</v>
      </c>
      <c r="T135" s="8">
        <v>0</v>
      </c>
      <c r="U135" s="7">
        <v>0</v>
      </c>
      <c r="V135" s="10">
        <v>457442.12</v>
      </c>
      <c r="W135" s="18">
        <v>457442.12</v>
      </c>
      <c r="X135" s="18">
        <f t="shared" ref="X135:X198" si="41">ROUND(W135,0)</f>
        <v>457442</v>
      </c>
      <c r="Y135" s="18" t="str">
        <f t="shared" ref="Y135:Y198" si="42">PROPER(AY135)</f>
        <v>Bốn Trăm Năm Mươi Bảy Ngàn Bốn Trăm Bốn Mươi Hai Đồng./.</v>
      </c>
      <c r="Z135" s="114">
        <f t="shared" ref="Z135:Z198" si="43">$X135+10^12</f>
        <v>1000000457442</v>
      </c>
      <c r="AA135" s="115">
        <f t="shared" si="39"/>
        <v>0</v>
      </c>
      <c r="AB135" s="115">
        <f t="shared" si="39"/>
        <v>0</v>
      </c>
      <c r="AC135" s="115">
        <f t="shared" si="40"/>
        <v>0</v>
      </c>
      <c r="AD135" s="115">
        <f t="shared" si="40"/>
        <v>0</v>
      </c>
      <c r="AE135" s="115">
        <f t="shared" si="40"/>
        <v>0</v>
      </c>
      <c r="AF135" s="115">
        <f t="shared" si="40"/>
        <v>0</v>
      </c>
      <c r="AG135" s="115">
        <f t="shared" si="40"/>
        <v>4</v>
      </c>
      <c r="AH135" s="115">
        <f t="shared" si="40"/>
        <v>5</v>
      </c>
      <c r="AI135" s="115">
        <f t="shared" si="40"/>
        <v>7</v>
      </c>
      <c r="AJ135" s="115">
        <f t="shared" si="40"/>
        <v>4</v>
      </c>
      <c r="AK135" s="115">
        <f t="shared" si="40"/>
        <v>4</v>
      </c>
      <c r="AL135" s="115">
        <f t="shared" si="40"/>
        <v>2</v>
      </c>
      <c r="AM135" s="116" t="str">
        <f t="shared" ref="AM135:AM198" si="44">IF($AA135=0,"",CHOOSE($AA135,"một","hai","ba","bốn","năm","sáu","bảy","tám","chín")&amp;" trăm")</f>
        <v/>
      </c>
      <c r="AN135" s="116" t="str">
        <f t="shared" ref="AN135:AN198" si="45">IF(SUM(AA135:AB135)=0,"",IF(AND(AB135=0,AC135=0),"",IF(AND(AB135=0,AC135&lt;&gt;0),AB$2,CHOOSE(AB135,"mười","hai mươi","ba mươi","bốn mươi","năm mươi","sáu mươi","bảy mươi","tám mươi","chín mươi"))))</f>
        <v/>
      </c>
      <c r="AO135" s="116" t="str">
        <f t="shared" ref="AO135:AO198" si="46">IF(SUM(AA135:AC135)=0,"",IF(AND(SUM(AA135:AB135)&gt;0,AC135=0)," "&amp;AC$2,CHOOSE(AC135,IF(AB135&gt;0,"mốt","một"),"hai","ba","bốn",IF(AB135&gt;0,"lăm","năm"),"sáu","bảy","tám","chín")&amp;" "&amp;AC$2))</f>
        <v/>
      </c>
      <c r="AP135" s="116" t="str">
        <f t="shared" ref="AP135:AP198" si="47">IF(SUM(AA135:AD135)=0,"",IF(SUM(AD135:AF135)=0,"",IF(AD135=0,"không trăm",CHOOSE(AD135,"một","hai","ba","bốn","năm","sáu","bảy","tám","chín")&amp;" trăm")))</f>
        <v/>
      </c>
      <c r="AQ135" s="116" t="str">
        <f t="shared" ref="AQ135:AQ198" si="48">IF(SUM(AA135:AE135)=0,"",IF(AND(AE135=0,AF135=0),"",IF(AND(AE135=0,AF135&lt;&gt;0),AE$2,CHOOSE(AE135,"mười","hai mươi","ba mươi","bốn mươi","năm mươi","sáu mươi","bảy mươi","tám mươi","chín mươi"))))</f>
        <v/>
      </c>
      <c r="AR135" s="116" t="str">
        <f t="shared" ref="AR135:AR198" si="49">IF(SUM(AD135:AF135)=0,"",IF(AND(SUM(AA135:AE135)&gt;0,AF135=0)," "&amp;AF$2,CHOOSE(AF135,IF(AE135&gt;0,"mốt","một"),"hai","ba","bốn",IF(AE135&gt;0,"lăm","năm"),"sáu","bảy","tám","chín")&amp;" "&amp;AF$2))</f>
        <v/>
      </c>
      <c r="AS135" s="116" t="str">
        <f t="shared" ref="AS135:AS198" si="50">IF(SUM(AA135:AG135)=0,"",IF(SUM(AG135:AI135)=0,"",IF(AG135=0,"không trăm",CHOOSE(AG135,"một","hai","ba","bốn","năm","sáu","bảy","tám","chín")&amp;" trăm")))</f>
        <v>bốn trăm</v>
      </c>
      <c r="AT135" s="116" t="str">
        <f t="shared" ref="AT135:AT198" si="51">IF(SUM(AA135:AH135)=0,"",IF(AND(AH135=0,AI135=0),"",IF(AND(AH135=0,AI135&lt;&gt;0),AH$2,CHOOSE(AH135,"mười","hai mươi","ba mươi","bốn mươi","năm mươi","sáu mươi","bảy mươi","tám mươi","chín mươi"))))</f>
        <v>năm mươi</v>
      </c>
      <c r="AU135" s="116" t="str">
        <f t="shared" ref="AU135:AU198" si="52">IF(SUM(AG135:AI135)=0,"",IF(AND(SUM(AA135:AH135)&gt;0,AI135=0)," "&amp;AI$2,CHOOSE(AI135,IF(AH135&gt;0,"mốt","một"),"hai","ba","bốn",IF(AH135&gt;0,"lăm","năm"),"sáu","bảy","tám","chín")&amp;" "&amp;AI$2))</f>
        <v>bảy ngàn</v>
      </c>
      <c r="AV135" s="116" t="str">
        <f t="shared" ref="AV135:AV198" si="53">IF(SUM(AA135:AJ135)=0,"",IF(SUM(AJ135:AL135)=0,"",IF(AJ135=0,"không trăm",CHOOSE(AJ135,"một","hai","ba","bốn","năm","sáu","bảy","tám","chín")&amp;" trăm")))</f>
        <v>bốn trăm</v>
      </c>
      <c r="AW135" s="116" t="str">
        <f t="shared" ref="AW135:AW198" si="54">IF(SUM(AA135:AK135)=0,"",IF(AND(AK135=0,AL135=0),"",IF(AND(AK135=0,AL135&lt;&gt;0),AK$2,CHOOSE(AK135,"mười","hai mươi","ba mươi","bốn mươi","năm mươi","sáu mươi","bảy mươi","tám mươi","chín mươi"))))</f>
        <v>bốn mươi</v>
      </c>
      <c r="AX135" s="116" t="str">
        <f t="shared" ref="AX135:AX198" si="55">IF(SUM(AA135:AL135)=0,"Không "&amp;AL131,IF(AND(SUM(AA135:AI135)&gt;0,SUM(AJ135:AL135)=0)," "&amp;AL$2&amp;" chẵn",IF(AL135=0," "&amp;AL$2,CHOOSE(AL135,IF(AK135&gt;0,"mốt","một"),"hai","ba","bốn",IF(AK135&gt;0,"lăm","năm"),"sáu","bảy","tám","chín")&amp;" "&amp;AL$2)))&amp;"./."</f>
        <v>hai đồng./.</v>
      </c>
      <c r="AY135" s="4" t="str">
        <f t="shared" ref="AY135:AY198" si="56">TRIM(AM135&amp;" "&amp;AN135&amp;" "&amp;AO135&amp;" "&amp;AP135&amp;" "&amp;AQ135&amp;" "&amp;AR135&amp;" "&amp;AS135&amp;" "&amp;AT135&amp;" "&amp;AU135&amp;" "&amp;AV135&amp;" "&amp;AW135&amp;" "&amp;AX135)</f>
        <v>bốn trăm năm mươi bảy ngàn bốn trăm bốn mươi hai đồng./.</v>
      </c>
    </row>
    <row r="136" spans="1:51" s="4" customFormat="1" ht="27" customHeight="1" outlineLevel="1">
      <c r="A136" s="5">
        <v>19</v>
      </c>
      <c r="B136" s="6" t="s">
        <v>37</v>
      </c>
      <c r="C136" s="62" t="s">
        <v>362</v>
      </c>
      <c r="D136" s="62" t="s">
        <v>363</v>
      </c>
      <c r="E136" s="62" t="s">
        <v>379</v>
      </c>
      <c r="F136" s="3">
        <v>20000000</v>
      </c>
      <c r="G136" s="3">
        <v>20131922.800000001</v>
      </c>
      <c r="H136" s="36">
        <v>1.0065961400000001</v>
      </c>
      <c r="I136" s="7">
        <v>18301748</v>
      </c>
      <c r="J136" s="61">
        <v>0</v>
      </c>
      <c r="K136" s="7">
        <v>20000000</v>
      </c>
      <c r="L136" s="3">
        <v>20131922.800000001</v>
      </c>
      <c r="M136" s="36">
        <v>1.0065961400000001</v>
      </c>
      <c r="N136" s="8">
        <v>0.02</v>
      </c>
      <c r="O136" s="7">
        <v>366034.96</v>
      </c>
      <c r="P136" s="3">
        <v>0</v>
      </c>
      <c r="Q136" s="3">
        <v>0</v>
      </c>
      <c r="R136" s="36">
        <v>0</v>
      </c>
      <c r="S136" s="7">
        <v>0</v>
      </c>
      <c r="T136" s="8">
        <v>0</v>
      </c>
      <c r="U136" s="7">
        <v>0</v>
      </c>
      <c r="V136" s="10">
        <v>366034.96</v>
      </c>
      <c r="W136" s="18">
        <v>366034.96</v>
      </c>
      <c r="X136" s="18">
        <f t="shared" si="41"/>
        <v>366035</v>
      </c>
      <c r="Y136" s="18" t="str">
        <f t="shared" si="42"/>
        <v>Ba Trăm Sáu Mươi Sáu Ngàn Không Trăm Ba Mươi Lăm Đồng./.</v>
      </c>
      <c r="Z136" s="114">
        <f t="shared" si="43"/>
        <v>1000000366035</v>
      </c>
      <c r="AA136" s="115">
        <f t="shared" si="39"/>
        <v>0</v>
      </c>
      <c r="AB136" s="115">
        <f t="shared" si="39"/>
        <v>0</v>
      </c>
      <c r="AC136" s="115">
        <f t="shared" si="40"/>
        <v>0</v>
      </c>
      <c r="AD136" s="115">
        <f t="shared" si="40"/>
        <v>0</v>
      </c>
      <c r="AE136" s="115">
        <f t="shared" si="40"/>
        <v>0</v>
      </c>
      <c r="AF136" s="115">
        <f t="shared" si="40"/>
        <v>0</v>
      </c>
      <c r="AG136" s="115">
        <f t="shared" si="40"/>
        <v>3</v>
      </c>
      <c r="AH136" s="115">
        <f t="shared" si="40"/>
        <v>6</v>
      </c>
      <c r="AI136" s="115">
        <f t="shared" si="40"/>
        <v>6</v>
      </c>
      <c r="AJ136" s="115">
        <f t="shared" si="40"/>
        <v>0</v>
      </c>
      <c r="AK136" s="115">
        <f t="shared" si="40"/>
        <v>3</v>
      </c>
      <c r="AL136" s="115">
        <f t="shared" si="40"/>
        <v>5</v>
      </c>
      <c r="AM136" s="116" t="str">
        <f t="shared" si="44"/>
        <v/>
      </c>
      <c r="AN136" s="116" t="str">
        <f t="shared" si="45"/>
        <v/>
      </c>
      <c r="AO136" s="116" t="str">
        <f t="shared" si="46"/>
        <v/>
      </c>
      <c r="AP136" s="116" t="str">
        <f t="shared" si="47"/>
        <v/>
      </c>
      <c r="AQ136" s="116" t="str">
        <f t="shared" si="48"/>
        <v/>
      </c>
      <c r="AR136" s="116" t="str">
        <f t="shared" si="49"/>
        <v/>
      </c>
      <c r="AS136" s="116" t="str">
        <f t="shared" si="50"/>
        <v>ba trăm</v>
      </c>
      <c r="AT136" s="116" t="str">
        <f t="shared" si="51"/>
        <v>sáu mươi</v>
      </c>
      <c r="AU136" s="116" t="str">
        <f t="shared" si="52"/>
        <v>sáu ngàn</v>
      </c>
      <c r="AV136" s="116" t="str">
        <f t="shared" si="53"/>
        <v>không trăm</v>
      </c>
      <c r="AW136" s="116" t="str">
        <f t="shared" si="54"/>
        <v>ba mươi</v>
      </c>
      <c r="AX136" s="116" t="str">
        <f t="shared" si="55"/>
        <v>lăm đồng./.</v>
      </c>
      <c r="AY136" s="4" t="str">
        <f t="shared" si="56"/>
        <v>ba trăm sáu mươi sáu ngàn không trăm ba mươi lăm đồng./.</v>
      </c>
    </row>
    <row r="137" spans="1:51" s="4" customFormat="1" ht="27" customHeight="1" outlineLevel="1">
      <c r="A137" s="5">
        <v>20</v>
      </c>
      <c r="B137" s="6" t="s">
        <v>37</v>
      </c>
      <c r="C137" s="62" t="s">
        <v>366</v>
      </c>
      <c r="D137" s="62" t="s">
        <v>519</v>
      </c>
      <c r="E137" s="62" t="s">
        <v>379</v>
      </c>
      <c r="F137" s="3">
        <v>30000000</v>
      </c>
      <c r="G137" s="3">
        <v>30463508.800000001</v>
      </c>
      <c r="H137" s="36">
        <v>1.0154502933333334</v>
      </c>
      <c r="I137" s="7">
        <v>27694099</v>
      </c>
      <c r="J137" s="61">
        <v>0</v>
      </c>
      <c r="K137" s="7">
        <v>30000000</v>
      </c>
      <c r="L137" s="3">
        <v>28354510.800000001</v>
      </c>
      <c r="M137" s="36">
        <v>0.94515036000000008</v>
      </c>
      <c r="N137" s="8">
        <v>0.02</v>
      </c>
      <c r="O137" s="7">
        <v>553881.98</v>
      </c>
      <c r="P137" s="3">
        <v>0</v>
      </c>
      <c r="Q137" s="3">
        <v>0</v>
      </c>
      <c r="R137" s="36">
        <v>0</v>
      </c>
      <c r="S137" s="7">
        <v>0</v>
      </c>
      <c r="T137" s="8">
        <v>0</v>
      </c>
      <c r="U137" s="7">
        <v>0</v>
      </c>
      <c r="V137" s="10">
        <v>553881.98</v>
      </c>
      <c r="W137" s="18">
        <v>553881.98</v>
      </c>
      <c r="X137" s="18">
        <f t="shared" si="41"/>
        <v>553882</v>
      </c>
      <c r="Y137" s="18" t="str">
        <f t="shared" si="42"/>
        <v>Năm Trăm Năm Mươi Ba Ngàn Tám Trăm Tám Mươi Hai Đồng./.</v>
      </c>
      <c r="Z137" s="114">
        <f t="shared" si="43"/>
        <v>1000000553882</v>
      </c>
      <c r="AA137" s="115">
        <f t="shared" ref="AA137:AB168" si="57">VALUE(MID($Z137,AA$1+1,1))</f>
        <v>0</v>
      </c>
      <c r="AB137" s="115">
        <f t="shared" si="57"/>
        <v>0</v>
      </c>
      <c r="AC137" s="115">
        <f t="shared" si="40"/>
        <v>0</v>
      </c>
      <c r="AD137" s="115">
        <f t="shared" si="40"/>
        <v>0</v>
      </c>
      <c r="AE137" s="115">
        <f t="shared" si="40"/>
        <v>0</v>
      </c>
      <c r="AF137" s="115">
        <f t="shared" si="40"/>
        <v>0</v>
      </c>
      <c r="AG137" s="115">
        <f t="shared" si="40"/>
        <v>5</v>
      </c>
      <c r="AH137" s="115">
        <f t="shared" si="40"/>
        <v>5</v>
      </c>
      <c r="AI137" s="115">
        <f t="shared" si="40"/>
        <v>3</v>
      </c>
      <c r="AJ137" s="115">
        <f t="shared" si="40"/>
        <v>8</v>
      </c>
      <c r="AK137" s="115">
        <f t="shared" si="40"/>
        <v>8</v>
      </c>
      <c r="AL137" s="115">
        <f t="shared" si="40"/>
        <v>2</v>
      </c>
      <c r="AM137" s="116" t="str">
        <f t="shared" si="44"/>
        <v/>
      </c>
      <c r="AN137" s="116" t="str">
        <f t="shared" si="45"/>
        <v/>
      </c>
      <c r="AO137" s="116" t="str">
        <f t="shared" si="46"/>
        <v/>
      </c>
      <c r="AP137" s="116" t="str">
        <f t="shared" si="47"/>
        <v/>
      </c>
      <c r="AQ137" s="116" t="str">
        <f t="shared" si="48"/>
        <v/>
      </c>
      <c r="AR137" s="116" t="str">
        <f t="shared" si="49"/>
        <v/>
      </c>
      <c r="AS137" s="116" t="str">
        <f t="shared" si="50"/>
        <v>năm trăm</v>
      </c>
      <c r="AT137" s="116" t="str">
        <f t="shared" si="51"/>
        <v>năm mươi</v>
      </c>
      <c r="AU137" s="116" t="str">
        <f t="shared" si="52"/>
        <v>ba ngàn</v>
      </c>
      <c r="AV137" s="116" t="str">
        <f t="shared" si="53"/>
        <v>tám trăm</v>
      </c>
      <c r="AW137" s="116" t="str">
        <f t="shared" si="54"/>
        <v>tám mươi</v>
      </c>
      <c r="AX137" s="116" t="str">
        <f t="shared" si="55"/>
        <v>hai đồng./.</v>
      </c>
      <c r="AY137" s="4" t="str">
        <f t="shared" si="56"/>
        <v>năm trăm năm mươi ba ngàn tám trăm tám mươi hai đồng./.</v>
      </c>
    </row>
    <row r="138" spans="1:51" s="4" customFormat="1" ht="27" customHeight="1" outlineLevel="1">
      <c r="A138" s="5">
        <v>21</v>
      </c>
      <c r="B138" s="6" t="s">
        <v>37</v>
      </c>
      <c r="C138" s="62" t="s">
        <v>404</v>
      </c>
      <c r="D138" s="62" t="s">
        <v>406</v>
      </c>
      <c r="E138" s="62" t="s">
        <v>379</v>
      </c>
      <c r="F138" s="3">
        <v>35000000</v>
      </c>
      <c r="G138" s="3">
        <v>35080043.899999999</v>
      </c>
      <c r="H138" s="36">
        <v>1.0022869685714286</v>
      </c>
      <c r="I138" s="7">
        <v>31890949</v>
      </c>
      <c r="J138" s="61">
        <v>0</v>
      </c>
      <c r="K138" s="7">
        <v>35000000</v>
      </c>
      <c r="L138" s="3">
        <v>0</v>
      </c>
      <c r="M138" s="36">
        <v>0</v>
      </c>
      <c r="N138" s="8">
        <v>0.02</v>
      </c>
      <c r="O138" s="7">
        <v>637818.98</v>
      </c>
      <c r="P138" s="3">
        <v>0</v>
      </c>
      <c r="Q138" s="3">
        <v>0</v>
      </c>
      <c r="R138" s="36">
        <v>0</v>
      </c>
      <c r="S138" s="7">
        <v>0</v>
      </c>
      <c r="T138" s="8">
        <v>0</v>
      </c>
      <c r="U138" s="7">
        <v>0</v>
      </c>
      <c r="V138" s="10">
        <v>637818.98</v>
      </c>
      <c r="W138" s="18">
        <v>637818.98</v>
      </c>
      <c r="X138" s="18">
        <f t="shared" si="41"/>
        <v>637819</v>
      </c>
      <c r="Y138" s="18" t="str">
        <f t="shared" si="42"/>
        <v>Sáu Trăm Ba Mươi Bảy Ngàn Tám Trăm Mười Chín Đồng./.</v>
      </c>
      <c r="Z138" s="114">
        <f t="shared" si="43"/>
        <v>1000000637819</v>
      </c>
      <c r="AA138" s="115">
        <f t="shared" si="57"/>
        <v>0</v>
      </c>
      <c r="AB138" s="115">
        <f t="shared" si="57"/>
        <v>0</v>
      </c>
      <c r="AC138" s="115">
        <f t="shared" si="40"/>
        <v>0</v>
      </c>
      <c r="AD138" s="115">
        <f t="shared" si="40"/>
        <v>0</v>
      </c>
      <c r="AE138" s="115">
        <f t="shared" si="40"/>
        <v>0</v>
      </c>
      <c r="AF138" s="115">
        <f t="shared" si="40"/>
        <v>0</v>
      </c>
      <c r="AG138" s="115">
        <f t="shared" si="40"/>
        <v>6</v>
      </c>
      <c r="AH138" s="115">
        <f t="shared" si="40"/>
        <v>3</v>
      </c>
      <c r="AI138" s="115">
        <f t="shared" si="40"/>
        <v>7</v>
      </c>
      <c r="AJ138" s="115">
        <f t="shared" si="40"/>
        <v>8</v>
      </c>
      <c r="AK138" s="115">
        <f t="shared" si="40"/>
        <v>1</v>
      </c>
      <c r="AL138" s="115">
        <f t="shared" si="40"/>
        <v>9</v>
      </c>
      <c r="AM138" s="116" t="str">
        <f t="shared" si="44"/>
        <v/>
      </c>
      <c r="AN138" s="116" t="str">
        <f t="shared" si="45"/>
        <v/>
      </c>
      <c r="AO138" s="116" t="str">
        <f t="shared" si="46"/>
        <v/>
      </c>
      <c r="AP138" s="116" t="str">
        <f t="shared" si="47"/>
        <v/>
      </c>
      <c r="AQ138" s="116" t="str">
        <f t="shared" si="48"/>
        <v/>
      </c>
      <c r="AR138" s="116" t="str">
        <f t="shared" si="49"/>
        <v/>
      </c>
      <c r="AS138" s="116" t="str">
        <f t="shared" si="50"/>
        <v>sáu trăm</v>
      </c>
      <c r="AT138" s="116" t="str">
        <f t="shared" si="51"/>
        <v>ba mươi</v>
      </c>
      <c r="AU138" s="116" t="str">
        <f t="shared" si="52"/>
        <v>bảy ngàn</v>
      </c>
      <c r="AV138" s="116" t="str">
        <f t="shared" si="53"/>
        <v>tám trăm</v>
      </c>
      <c r="AW138" s="116" t="str">
        <f t="shared" si="54"/>
        <v>mười</v>
      </c>
      <c r="AX138" s="116" t="str">
        <f t="shared" si="55"/>
        <v>chín đồng./.</v>
      </c>
      <c r="AY138" s="4" t="str">
        <f t="shared" si="56"/>
        <v>sáu trăm ba mươi bảy ngàn tám trăm mười chín đồng./.</v>
      </c>
    </row>
    <row r="139" spans="1:51" s="4" customFormat="1" ht="27" customHeight="1" outlineLevel="1">
      <c r="A139" s="5">
        <v>22</v>
      </c>
      <c r="B139" s="6" t="s">
        <v>37</v>
      </c>
      <c r="C139" s="62" t="s">
        <v>403</v>
      </c>
      <c r="D139" s="62" t="s">
        <v>413</v>
      </c>
      <c r="E139" s="62" t="s">
        <v>379</v>
      </c>
      <c r="F139" s="3">
        <v>25000000</v>
      </c>
      <c r="G139" s="3">
        <v>40085094.499999993</v>
      </c>
      <c r="H139" s="36">
        <v>1.6034037799999996</v>
      </c>
      <c r="I139" s="7">
        <v>36440995</v>
      </c>
      <c r="J139" s="61">
        <v>0</v>
      </c>
      <c r="K139" s="7">
        <v>25000000</v>
      </c>
      <c r="L139" s="3">
        <v>40085094.499999993</v>
      </c>
      <c r="M139" s="36">
        <v>1.6034037799999996</v>
      </c>
      <c r="N139" s="8">
        <v>0.02</v>
      </c>
      <c r="O139" s="7">
        <v>728819.9</v>
      </c>
      <c r="P139" s="3">
        <v>0</v>
      </c>
      <c r="Q139" s="3">
        <v>0</v>
      </c>
      <c r="R139" s="36">
        <v>0</v>
      </c>
      <c r="S139" s="7">
        <v>0</v>
      </c>
      <c r="T139" s="8">
        <v>0</v>
      </c>
      <c r="U139" s="7">
        <v>0</v>
      </c>
      <c r="V139" s="10">
        <v>728819.9</v>
      </c>
      <c r="W139" s="18">
        <v>728819.9</v>
      </c>
      <c r="X139" s="18">
        <f t="shared" si="41"/>
        <v>728820</v>
      </c>
      <c r="Y139" s="18" t="str">
        <f t="shared" si="42"/>
        <v>Bảy Trăm Hai Mươi Tám Ngàn Tám Trăm Hai Mươi Đồng./.</v>
      </c>
      <c r="Z139" s="114">
        <f t="shared" si="43"/>
        <v>1000000728820</v>
      </c>
      <c r="AA139" s="115">
        <f t="shared" si="57"/>
        <v>0</v>
      </c>
      <c r="AB139" s="115">
        <f t="shared" si="57"/>
        <v>0</v>
      </c>
      <c r="AC139" s="115">
        <f t="shared" si="40"/>
        <v>0</v>
      </c>
      <c r="AD139" s="115">
        <f t="shared" si="40"/>
        <v>0</v>
      </c>
      <c r="AE139" s="115">
        <f t="shared" si="40"/>
        <v>0</v>
      </c>
      <c r="AF139" s="115">
        <f t="shared" si="40"/>
        <v>0</v>
      </c>
      <c r="AG139" s="115">
        <f t="shared" si="40"/>
        <v>7</v>
      </c>
      <c r="AH139" s="115">
        <f t="shared" si="40"/>
        <v>2</v>
      </c>
      <c r="AI139" s="115">
        <f t="shared" si="40"/>
        <v>8</v>
      </c>
      <c r="AJ139" s="115">
        <f t="shared" si="40"/>
        <v>8</v>
      </c>
      <c r="AK139" s="115">
        <f t="shared" si="40"/>
        <v>2</v>
      </c>
      <c r="AL139" s="115">
        <f t="shared" si="40"/>
        <v>0</v>
      </c>
      <c r="AM139" s="116" t="str">
        <f t="shared" si="44"/>
        <v/>
      </c>
      <c r="AN139" s="116" t="str">
        <f t="shared" si="45"/>
        <v/>
      </c>
      <c r="AO139" s="116" t="str">
        <f t="shared" si="46"/>
        <v/>
      </c>
      <c r="AP139" s="116" t="str">
        <f t="shared" si="47"/>
        <v/>
      </c>
      <c r="AQ139" s="116" t="str">
        <f t="shared" si="48"/>
        <v/>
      </c>
      <c r="AR139" s="116" t="str">
        <f t="shared" si="49"/>
        <v/>
      </c>
      <c r="AS139" s="116" t="str">
        <f t="shared" si="50"/>
        <v>bảy trăm</v>
      </c>
      <c r="AT139" s="116" t="str">
        <f t="shared" si="51"/>
        <v>hai mươi</v>
      </c>
      <c r="AU139" s="116" t="str">
        <f t="shared" si="52"/>
        <v>tám ngàn</v>
      </c>
      <c r="AV139" s="116" t="str">
        <f t="shared" si="53"/>
        <v>tám trăm</v>
      </c>
      <c r="AW139" s="116" t="str">
        <f t="shared" si="54"/>
        <v>hai mươi</v>
      </c>
      <c r="AX139" s="116" t="str">
        <f t="shared" si="55"/>
        <v xml:space="preserve"> đồng./.</v>
      </c>
      <c r="AY139" s="4" t="str">
        <f t="shared" si="56"/>
        <v>bảy trăm hai mươi tám ngàn tám trăm hai mươi đồng./.</v>
      </c>
    </row>
    <row r="140" spans="1:51" s="4" customFormat="1" ht="27" customHeight="1" outlineLevel="1">
      <c r="A140" s="5">
        <v>23</v>
      </c>
      <c r="B140" s="6" t="s">
        <v>37</v>
      </c>
      <c r="C140" s="62" t="s">
        <v>504</v>
      </c>
      <c r="D140" s="62" t="s">
        <v>505</v>
      </c>
      <c r="E140" s="62" t="s">
        <v>379</v>
      </c>
      <c r="F140" s="3">
        <v>25000000</v>
      </c>
      <c r="G140" s="3">
        <v>25058772.199999999</v>
      </c>
      <c r="H140" s="36">
        <v>1.0023508880000001</v>
      </c>
      <c r="I140" s="7">
        <v>22780702</v>
      </c>
      <c r="J140" s="61">
        <v>0</v>
      </c>
      <c r="K140" s="7">
        <v>25000000</v>
      </c>
      <c r="L140" s="3">
        <v>25058772.199999999</v>
      </c>
      <c r="M140" s="36">
        <v>1.0023508880000001</v>
      </c>
      <c r="N140" s="8">
        <v>0.02</v>
      </c>
      <c r="O140" s="7">
        <v>455614.04000000004</v>
      </c>
      <c r="P140" s="3">
        <v>0</v>
      </c>
      <c r="Q140" s="3">
        <v>0</v>
      </c>
      <c r="R140" s="36">
        <v>0</v>
      </c>
      <c r="S140" s="7">
        <v>0</v>
      </c>
      <c r="T140" s="8">
        <v>0</v>
      </c>
      <c r="U140" s="7">
        <v>0</v>
      </c>
      <c r="V140" s="10">
        <v>455614.04000000004</v>
      </c>
      <c r="W140" s="18">
        <v>455614.04000000004</v>
      </c>
      <c r="X140" s="18">
        <f t="shared" si="41"/>
        <v>455614</v>
      </c>
      <c r="Y140" s="18" t="str">
        <f t="shared" si="42"/>
        <v>Bốn Trăm Năm Mươi Lăm Ngàn Sáu Trăm Mười Bốn Đồng./.</v>
      </c>
      <c r="Z140" s="114">
        <f t="shared" si="43"/>
        <v>1000000455614</v>
      </c>
      <c r="AA140" s="115">
        <f t="shared" si="57"/>
        <v>0</v>
      </c>
      <c r="AB140" s="115">
        <f t="shared" si="57"/>
        <v>0</v>
      </c>
      <c r="AC140" s="115">
        <f t="shared" si="40"/>
        <v>0</v>
      </c>
      <c r="AD140" s="115">
        <f t="shared" si="40"/>
        <v>0</v>
      </c>
      <c r="AE140" s="115">
        <f t="shared" si="40"/>
        <v>0</v>
      </c>
      <c r="AF140" s="115">
        <f t="shared" si="40"/>
        <v>0</v>
      </c>
      <c r="AG140" s="115">
        <f t="shared" si="40"/>
        <v>4</v>
      </c>
      <c r="AH140" s="115">
        <f t="shared" si="40"/>
        <v>5</v>
      </c>
      <c r="AI140" s="115">
        <f t="shared" si="40"/>
        <v>5</v>
      </c>
      <c r="AJ140" s="115">
        <f t="shared" si="40"/>
        <v>6</v>
      </c>
      <c r="AK140" s="115">
        <f t="shared" si="40"/>
        <v>1</v>
      </c>
      <c r="AL140" s="115">
        <f t="shared" si="40"/>
        <v>4</v>
      </c>
      <c r="AM140" s="116" t="str">
        <f t="shared" si="44"/>
        <v/>
      </c>
      <c r="AN140" s="116" t="str">
        <f t="shared" si="45"/>
        <v/>
      </c>
      <c r="AO140" s="116" t="str">
        <f t="shared" si="46"/>
        <v/>
      </c>
      <c r="AP140" s="116" t="str">
        <f t="shared" si="47"/>
        <v/>
      </c>
      <c r="AQ140" s="116" t="str">
        <f t="shared" si="48"/>
        <v/>
      </c>
      <c r="AR140" s="116" t="str">
        <f t="shared" si="49"/>
        <v/>
      </c>
      <c r="AS140" s="116" t="str">
        <f t="shared" si="50"/>
        <v>bốn trăm</v>
      </c>
      <c r="AT140" s="116" t="str">
        <f t="shared" si="51"/>
        <v>năm mươi</v>
      </c>
      <c r="AU140" s="116" t="str">
        <f t="shared" si="52"/>
        <v>lăm ngàn</v>
      </c>
      <c r="AV140" s="116" t="str">
        <f t="shared" si="53"/>
        <v>sáu trăm</v>
      </c>
      <c r="AW140" s="116" t="str">
        <f t="shared" si="54"/>
        <v>mười</v>
      </c>
      <c r="AX140" s="116" t="str">
        <f t="shared" si="55"/>
        <v>bốn đồng./.</v>
      </c>
      <c r="AY140" s="4" t="str">
        <f t="shared" si="56"/>
        <v>bốn trăm năm mươi lăm ngàn sáu trăm mười bốn đồng./.</v>
      </c>
    </row>
    <row r="141" spans="1:51" s="4" customFormat="1" ht="27" customHeight="1">
      <c r="A141" s="5">
        <v>24</v>
      </c>
      <c r="B141" s="6" t="s">
        <v>37</v>
      </c>
      <c r="C141" s="62" t="s">
        <v>528</v>
      </c>
      <c r="D141" s="62" t="s">
        <v>529</v>
      </c>
      <c r="E141" s="62" t="s">
        <v>379</v>
      </c>
      <c r="F141" s="3">
        <v>30000000</v>
      </c>
      <c r="G141" s="3">
        <v>30074996.599999994</v>
      </c>
      <c r="H141" s="36">
        <v>1.0024998866666666</v>
      </c>
      <c r="I141" s="7">
        <v>27340906</v>
      </c>
      <c r="J141" s="61">
        <v>0</v>
      </c>
      <c r="K141" s="7">
        <v>30000000</v>
      </c>
      <c r="L141" s="3">
        <v>0</v>
      </c>
      <c r="M141" s="36">
        <v>0</v>
      </c>
      <c r="N141" s="8">
        <v>0.02</v>
      </c>
      <c r="O141" s="7">
        <v>546818.12</v>
      </c>
      <c r="P141" s="3">
        <v>0</v>
      </c>
      <c r="Q141" s="3">
        <v>0</v>
      </c>
      <c r="R141" s="36">
        <v>0</v>
      </c>
      <c r="S141" s="7">
        <v>0</v>
      </c>
      <c r="T141" s="8">
        <v>0</v>
      </c>
      <c r="U141" s="7">
        <v>0</v>
      </c>
      <c r="V141" s="10">
        <v>546818.12</v>
      </c>
      <c r="W141" s="18">
        <v>546818.12</v>
      </c>
      <c r="X141" s="18">
        <f t="shared" si="41"/>
        <v>546818</v>
      </c>
      <c r="Y141" s="18" t="str">
        <f t="shared" si="42"/>
        <v>Năm Trăm Bốn Mươi Sáu Ngàn Tám Trăm Mười Tám Đồng./.</v>
      </c>
      <c r="Z141" s="114">
        <f t="shared" si="43"/>
        <v>1000000546818</v>
      </c>
      <c r="AA141" s="115">
        <f t="shared" si="57"/>
        <v>0</v>
      </c>
      <c r="AB141" s="115">
        <f t="shared" si="57"/>
        <v>0</v>
      </c>
      <c r="AC141" s="115">
        <f t="shared" si="40"/>
        <v>0</v>
      </c>
      <c r="AD141" s="115">
        <f t="shared" si="40"/>
        <v>0</v>
      </c>
      <c r="AE141" s="115">
        <f t="shared" si="40"/>
        <v>0</v>
      </c>
      <c r="AF141" s="115">
        <f t="shared" si="40"/>
        <v>0</v>
      </c>
      <c r="AG141" s="115">
        <f t="shared" si="40"/>
        <v>5</v>
      </c>
      <c r="AH141" s="115">
        <f t="shared" si="40"/>
        <v>4</v>
      </c>
      <c r="AI141" s="115">
        <f t="shared" si="40"/>
        <v>6</v>
      </c>
      <c r="AJ141" s="115">
        <f t="shared" si="40"/>
        <v>8</v>
      </c>
      <c r="AK141" s="115">
        <f t="shared" si="40"/>
        <v>1</v>
      </c>
      <c r="AL141" s="115">
        <f t="shared" si="40"/>
        <v>8</v>
      </c>
      <c r="AM141" s="116" t="str">
        <f t="shared" si="44"/>
        <v/>
      </c>
      <c r="AN141" s="116" t="str">
        <f t="shared" si="45"/>
        <v/>
      </c>
      <c r="AO141" s="116" t="str">
        <f t="shared" si="46"/>
        <v/>
      </c>
      <c r="AP141" s="116" t="str">
        <f t="shared" si="47"/>
        <v/>
      </c>
      <c r="AQ141" s="116" t="str">
        <f t="shared" si="48"/>
        <v/>
      </c>
      <c r="AR141" s="116" t="str">
        <f t="shared" si="49"/>
        <v/>
      </c>
      <c r="AS141" s="116" t="str">
        <f t="shared" si="50"/>
        <v>năm trăm</v>
      </c>
      <c r="AT141" s="116" t="str">
        <f t="shared" si="51"/>
        <v>bốn mươi</v>
      </c>
      <c r="AU141" s="116" t="str">
        <f t="shared" si="52"/>
        <v>sáu ngàn</v>
      </c>
      <c r="AV141" s="116" t="str">
        <f t="shared" si="53"/>
        <v>tám trăm</v>
      </c>
      <c r="AW141" s="116" t="str">
        <f t="shared" si="54"/>
        <v>mười</v>
      </c>
      <c r="AX141" s="116" t="str">
        <f t="shared" si="55"/>
        <v>tám đồng./.</v>
      </c>
      <c r="AY141" s="4" t="str">
        <f t="shared" si="56"/>
        <v>năm trăm bốn mươi sáu ngàn tám trăm mười tám đồng./.</v>
      </c>
    </row>
    <row r="142" spans="1:51" s="4" customFormat="1" ht="27" customHeight="1" outlineLevel="1">
      <c r="A142" s="5">
        <v>25</v>
      </c>
      <c r="B142" s="6" t="s">
        <v>37</v>
      </c>
      <c r="C142" s="62" t="s">
        <v>541</v>
      </c>
      <c r="D142" s="62" t="s">
        <v>553</v>
      </c>
      <c r="E142" s="62" t="s">
        <v>379</v>
      </c>
      <c r="F142" s="3">
        <v>25000000</v>
      </c>
      <c r="G142" s="3">
        <v>38386957.399999991</v>
      </c>
      <c r="H142" s="36">
        <v>1.5354782959999997</v>
      </c>
      <c r="I142" s="7">
        <v>34897234</v>
      </c>
      <c r="J142" s="61">
        <v>0</v>
      </c>
      <c r="K142" s="7">
        <v>25000000</v>
      </c>
      <c r="L142" s="3">
        <v>0</v>
      </c>
      <c r="M142" s="36">
        <v>0</v>
      </c>
      <c r="N142" s="8">
        <v>0.02</v>
      </c>
      <c r="O142" s="7">
        <v>697944.68</v>
      </c>
      <c r="P142" s="3">
        <v>0</v>
      </c>
      <c r="Q142" s="3">
        <v>0</v>
      </c>
      <c r="R142" s="36">
        <v>0</v>
      </c>
      <c r="S142" s="7">
        <v>0</v>
      </c>
      <c r="T142" s="8">
        <v>0</v>
      </c>
      <c r="U142" s="7">
        <v>0</v>
      </c>
      <c r="V142" s="10">
        <v>697944.68</v>
      </c>
      <c r="W142" s="18">
        <v>697944.68</v>
      </c>
      <c r="X142" s="18">
        <f t="shared" si="41"/>
        <v>697945</v>
      </c>
      <c r="Y142" s="18" t="str">
        <f t="shared" si="42"/>
        <v>Sáu Trăm Chín Mươi Bảy Ngàn Chín Trăm Bốn Mươi Lăm Đồng./.</v>
      </c>
      <c r="Z142" s="114">
        <f t="shared" si="43"/>
        <v>1000000697945</v>
      </c>
      <c r="AA142" s="115">
        <f t="shared" si="57"/>
        <v>0</v>
      </c>
      <c r="AB142" s="115">
        <f t="shared" si="57"/>
        <v>0</v>
      </c>
      <c r="AC142" s="115">
        <f t="shared" si="40"/>
        <v>0</v>
      </c>
      <c r="AD142" s="115">
        <f t="shared" si="40"/>
        <v>0</v>
      </c>
      <c r="AE142" s="115">
        <f t="shared" si="40"/>
        <v>0</v>
      </c>
      <c r="AF142" s="115">
        <f t="shared" si="40"/>
        <v>0</v>
      </c>
      <c r="AG142" s="115">
        <f t="shared" si="40"/>
        <v>6</v>
      </c>
      <c r="AH142" s="115">
        <f t="shared" si="40"/>
        <v>9</v>
      </c>
      <c r="AI142" s="115">
        <f t="shared" si="40"/>
        <v>7</v>
      </c>
      <c r="AJ142" s="115">
        <f t="shared" ref="AC142:AL168" si="58">VALUE(MID($Z142,AJ$1+1,1))</f>
        <v>9</v>
      </c>
      <c r="AK142" s="115">
        <f t="shared" si="58"/>
        <v>4</v>
      </c>
      <c r="AL142" s="115">
        <f t="shared" si="58"/>
        <v>5</v>
      </c>
      <c r="AM142" s="116" t="str">
        <f t="shared" si="44"/>
        <v/>
      </c>
      <c r="AN142" s="116" t="str">
        <f t="shared" si="45"/>
        <v/>
      </c>
      <c r="AO142" s="116" t="str">
        <f t="shared" si="46"/>
        <v/>
      </c>
      <c r="AP142" s="116" t="str">
        <f t="shared" si="47"/>
        <v/>
      </c>
      <c r="AQ142" s="116" t="str">
        <f t="shared" si="48"/>
        <v/>
      </c>
      <c r="AR142" s="116" t="str">
        <f t="shared" si="49"/>
        <v/>
      </c>
      <c r="AS142" s="116" t="str">
        <f t="shared" si="50"/>
        <v>sáu trăm</v>
      </c>
      <c r="AT142" s="116" t="str">
        <f t="shared" si="51"/>
        <v>chín mươi</v>
      </c>
      <c r="AU142" s="116" t="str">
        <f t="shared" si="52"/>
        <v>bảy ngàn</v>
      </c>
      <c r="AV142" s="116" t="str">
        <f t="shared" si="53"/>
        <v>chín trăm</v>
      </c>
      <c r="AW142" s="116" t="str">
        <f t="shared" si="54"/>
        <v>bốn mươi</v>
      </c>
      <c r="AX142" s="116" t="str">
        <f t="shared" si="55"/>
        <v>lăm đồng./.</v>
      </c>
      <c r="AY142" s="4" t="str">
        <f t="shared" si="56"/>
        <v>sáu trăm chín mươi bảy ngàn chín trăm bốn mươi lăm đồng./.</v>
      </c>
    </row>
    <row r="143" spans="1:51" s="4" customFormat="1" ht="27" customHeight="1" outlineLevel="1">
      <c r="A143" s="5">
        <v>26</v>
      </c>
      <c r="B143" s="6" t="s">
        <v>37</v>
      </c>
      <c r="C143" s="62" t="s">
        <v>566</v>
      </c>
      <c r="D143" s="62" t="s">
        <v>586</v>
      </c>
      <c r="E143" s="62" t="s">
        <v>379</v>
      </c>
      <c r="F143" s="3">
        <v>25000000</v>
      </c>
      <c r="G143" s="3">
        <v>25069943.800000001</v>
      </c>
      <c r="H143" s="36">
        <v>1.002797752</v>
      </c>
      <c r="I143" s="7">
        <v>22790858</v>
      </c>
      <c r="J143" s="61">
        <v>0</v>
      </c>
      <c r="K143" s="7">
        <v>25000000</v>
      </c>
      <c r="L143" s="3">
        <v>25069943.800000001</v>
      </c>
      <c r="M143" s="36">
        <v>1.002797752</v>
      </c>
      <c r="N143" s="8">
        <v>0.02</v>
      </c>
      <c r="O143" s="7">
        <v>455817.16000000003</v>
      </c>
      <c r="P143" s="3">
        <v>0</v>
      </c>
      <c r="Q143" s="3">
        <v>0</v>
      </c>
      <c r="R143" s="36">
        <v>0</v>
      </c>
      <c r="S143" s="7">
        <v>0</v>
      </c>
      <c r="T143" s="8">
        <v>0</v>
      </c>
      <c r="U143" s="7">
        <v>0</v>
      </c>
      <c r="V143" s="10">
        <v>455817.16000000003</v>
      </c>
      <c r="W143" s="18">
        <v>455817.16000000003</v>
      </c>
      <c r="X143" s="18">
        <f t="shared" si="41"/>
        <v>455817</v>
      </c>
      <c r="Y143" s="18" t="str">
        <f t="shared" si="42"/>
        <v>Bốn Trăm Năm Mươi Lăm Ngàn Tám Trăm Mười Bảy Đồng./.</v>
      </c>
      <c r="Z143" s="114">
        <f t="shared" si="43"/>
        <v>1000000455817</v>
      </c>
      <c r="AA143" s="115">
        <f t="shared" si="57"/>
        <v>0</v>
      </c>
      <c r="AB143" s="115">
        <f t="shared" si="57"/>
        <v>0</v>
      </c>
      <c r="AC143" s="115">
        <f t="shared" si="58"/>
        <v>0</v>
      </c>
      <c r="AD143" s="115">
        <f t="shared" si="58"/>
        <v>0</v>
      </c>
      <c r="AE143" s="115">
        <f t="shared" si="58"/>
        <v>0</v>
      </c>
      <c r="AF143" s="115">
        <f t="shared" si="58"/>
        <v>0</v>
      </c>
      <c r="AG143" s="115">
        <f t="shared" si="58"/>
        <v>4</v>
      </c>
      <c r="AH143" s="115">
        <f t="shared" si="58"/>
        <v>5</v>
      </c>
      <c r="AI143" s="115">
        <f t="shared" si="58"/>
        <v>5</v>
      </c>
      <c r="AJ143" s="115">
        <f t="shared" si="58"/>
        <v>8</v>
      </c>
      <c r="AK143" s="115">
        <f t="shared" si="58"/>
        <v>1</v>
      </c>
      <c r="AL143" s="115">
        <f t="shared" si="58"/>
        <v>7</v>
      </c>
      <c r="AM143" s="116" t="str">
        <f t="shared" si="44"/>
        <v/>
      </c>
      <c r="AN143" s="116" t="str">
        <f t="shared" si="45"/>
        <v/>
      </c>
      <c r="AO143" s="116" t="str">
        <f t="shared" si="46"/>
        <v/>
      </c>
      <c r="AP143" s="116" t="str">
        <f t="shared" si="47"/>
        <v/>
      </c>
      <c r="AQ143" s="116" t="str">
        <f t="shared" si="48"/>
        <v/>
      </c>
      <c r="AR143" s="116" t="str">
        <f t="shared" si="49"/>
        <v/>
      </c>
      <c r="AS143" s="116" t="str">
        <f t="shared" si="50"/>
        <v>bốn trăm</v>
      </c>
      <c r="AT143" s="116" t="str">
        <f t="shared" si="51"/>
        <v>năm mươi</v>
      </c>
      <c r="AU143" s="116" t="str">
        <f t="shared" si="52"/>
        <v>lăm ngàn</v>
      </c>
      <c r="AV143" s="116" t="str">
        <f t="shared" si="53"/>
        <v>tám trăm</v>
      </c>
      <c r="AW143" s="116" t="str">
        <f t="shared" si="54"/>
        <v>mười</v>
      </c>
      <c r="AX143" s="116" t="str">
        <f t="shared" si="55"/>
        <v>bảy đồng./.</v>
      </c>
      <c r="AY143" s="4" t="str">
        <f t="shared" si="56"/>
        <v>bốn trăm năm mươi lăm ngàn tám trăm mười bảy đồng./.</v>
      </c>
    </row>
    <row r="144" spans="1:51" s="4" customFormat="1" ht="27" customHeight="1" outlineLevel="1">
      <c r="A144" s="5">
        <v>27</v>
      </c>
      <c r="B144" s="6" t="s">
        <v>37</v>
      </c>
      <c r="C144" s="62" t="s">
        <v>567</v>
      </c>
      <c r="D144" s="62" t="s">
        <v>587</v>
      </c>
      <c r="E144" s="62" t="s">
        <v>379</v>
      </c>
      <c r="F144" s="3">
        <v>25000000</v>
      </c>
      <c r="G144" s="3">
        <v>25159316.600000005</v>
      </c>
      <c r="H144" s="36">
        <v>1.0063726640000001</v>
      </c>
      <c r="I144" s="7">
        <v>22872106</v>
      </c>
      <c r="J144" s="61">
        <v>0</v>
      </c>
      <c r="K144" s="7">
        <v>25000000</v>
      </c>
      <c r="L144" s="3">
        <v>25159316.600000005</v>
      </c>
      <c r="M144" s="36">
        <v>1.0063726640000001</v>
      </c>
      <c r="N144" s="8">
        <v>0.02</v>
      </c>
      <c r="O144" s="7">
        <v>457442.12</v>
      </c>
      <c r="P144" s="3">
        <v>0</v>
      </c>
      <c r="Q144" s="3">
        <v>0</v>
      </c>
      <c r="R144" s="36">
        <v>0</v>
      </c>
      <c r="S144" s="7">
        <v>0</v>
      </c>
      <c r="T144" s="8">
        <v>0</v>
      </c>
      <c r="U144" s="7">
        <v>0</v>
      </c>
      <c r="V144" s="10">
        <v>457442.12</v>
      </c>
      <c r="W144" s="18">
        <v>457442.12</v>
      </c>
      <c r="X144" s="18">
        <f t="shared" si="41"/>
        <v>457442</v>
      </c>
      <c r="Y144" s="18" t="str">
        <f t="shared" si="42"/>
        <v>Bốn Trăm Năm Mươi Bảy Ngàn Bốn Trăm Bốn Mươi Hai Đồng./.</v>
      </c>
      <c r="Z144" s="114">
        <f t="shared" si="43"/>
        <v>1000000457442</v>
      </c>
      <c r="AA144" s="115">
        <f t="shared" si="57"/>
        <v>0</v>
      </c>
      <c r="AB144" s="115">
        <f t="shared" si="57"/>
        <v>0</v>
      </c>
      <c r="AC144" s="115">
        <f t="shared" si="58"/>
        <v>0</v>
      </c>
      <c r="AD144" s="115">
        <f t="shared" si="58"/>
        <v>0</v>
      </c>
      <c r="AE144" s="115">
        <f t="shared" si="58"/>
        <v>0</v>
      </c>
      <c r="AF144" s="115">
        <f t="shared" si="58"/>
        <v>0</v>
      </c>
      <c r="AG144" s="115">
        <f t="shared" si="58"/>
        <v>4</v>
      </c>
      <c r="AH144" s="115">
        <f t="shared" si="58"/>
        <v>5</v>
      </c>
      <c r="AI144" s="115">
        <f t="shared" si="58"/>
        <v>7</v>
      </c>
      <c r="AJ144" s="115">
        <f t="shared" si="58"/>
        <v>4</v>
      </c>
      <c r="AK144" s="115">
        <f t="shared" si="58"/>
        <v>4</v>
      </c>
      <c r="AL144" s="115">
        <f t="shared" si="58"/>
        <v>2</v>
      </c>
      <c r="AM144" s="116" t="str">
        <f t="shared" si="44"/>
        <v/>
      </c>
      <c r="AN144" s="116" t="str">
        <f t="shared" si="45"/>
        <v/>
      </c>
      <c r="AO144" s="116" t="str">
        <f t="shared" si="46"/>
        <v/>
      </c>
      <c r="AP144" s="116" t="str">
        <f t="shared" si="47"/>
        <v/>
      </c>
      <c r="AQ144" s="116" t="str">
        <f t="shared" si="48"/>
        <v/>
      </c>
      <c r="AR144" s="116" t="str">
        <f t="shared" si="49"/>
        <v/>
      </c>
      <c r="AS144" s="116" t="str">
        <f t="shared" si="50"/>
        <v>bốn trăm</v>
      </c>
      <c r="AT144" s="116" t="str">
        <f t="shared" si="51"/>
        <v>năm mươi</v>
      </c>
      <c r="AU144" s="116" t="str">
        <f t="shared" si="52"/>
        <v>bảy ngàn</v>
      </c>
      <c r="AV144" s="116" t="str">
        <f t="shared" si="53"/>
        <v>bốn trăm</v>
      </c>
      <c r="AW144" s="116" t="str">
        <f t="shared" si="54"/>
        <v>bốn mươi</v>
      </c>
      <c r="AX144" s="116" t="str">
        <f t="shared" si="55"/>
        <v>hai đồng./.</v>
      </c>
      <c r="AY144" s="4" t="str">
        <f t="shared" si="56"/>
        <v>bốn trăm năm mươi bảy ngàn bốn trăm bốn mươi hai đồng./.</v>
      </c>
    </row>
    <row r="145" spans="1:51" s="4" customFormat="1" ht="27" customHeight="1" outlineLevel="1">
      <c r="A145" s="5">
        <v>28</v>
      </c>
      <c r="B145" s="6" t="s">
        <v>37</v>
      </c>
      <c r="C145" s="62" t="s">
        <v>568</v>
      </c>
      <c r="D145" s="62" t="s">
        <v>588</v>
      </c>
      <c r="E145" s="62" t="s">
        <v>379</v>
      </c>
      <c r="F145" s="3">
        <v>30000000</v>
      </c>
      <c r="G145" s="3">
        <v>42799897.799999997</v>
      </c>
      <c r="H145" s="36">
        <v>1.42666326</v>
      </c>
      <c r="I145" s="7">
        <v>38908998</v>
      </c>
      <c r="J145" s="61">
        <v>0</v>
      </c>
      <c r="K145" s="7">
        <v>30000000</v>
      </c>
      <c r="L145" s="3">
        <v>42799897.799999997</v>
      </c>
      <c r="M145" s="36">
        <v>1.42666326</v>
      </c>
      <c r="N145" s="8">
        <v>0.02</v>
      </c>
      <c r="O145" s="7">
        <v>778179.96</v>
      </c>
      <c r="P145" s="3">
        <v>0</v>
      </c>
      <c r="Q145" s="3">
        <v>0</v>
      </c>
      <c r="R145" s="36">
        <v>0</v>
      </c>
      <c r="S145" s="7">
        <v>0</v>
      </c>
      <c r="T145" s="8">
        <v>0</v>
      </c>
      <c r="U145" s="7">
        <v>0</v>
      </c>
      <c r="V145" s="10">
        <v>778179.96</v>
      </c>
      <c r="W145" s="18">
        <v>778179.96</v>
      </c>
      <c r="X145" s="18">
        <f t="shared" si="41"/>
        <v>778180</v>
      </c>
      <c r="Y145" s="18" t="str">
        <f t="shared" si="42"/>
        <v>Bảy Trăm Bảy Mươi Tám Ngàn Một Trăm Tám Mươi Đồng./.</v>
      </c>
      <c r="Z145" s="114">
        <f t="shared" si="43"/>
        <v>1000000778180</v>
      </c>
      <c r="AA145" s="115">
        <f t="shared" si="57"/>
        <v>0</v>
      </c>
      <c r="AB145" s="115">
        <f t="shared" si="57"/>
        <v>0</v>
      </c>
      <c r="AC145" s="115">
        <f t="shared" si="58"/>
        <v>0</v>
      </c>
      <c r="AD145" s="115">
        <f t="shared" si="58"/>
        <v>0</v>
      </c>
      <c r="AE145" s="115">
        <f t="shared" si="58"/>
        <v>0</v>
      </c>
      <c r="AF145" s="115">
        <f t="shared" si="58"/>
        <v>0</v>
      </c>
      <c r="AG145" s="115">
        <f t="shared" si="58"/>
        <v>7</v>
      </c>
      <c r="AH145" s="115">
        <f t="shared" si="58"/>
        <v>7</v>
      </c>
      <c r="AI145" s="115">
        <f t="shared" si="58"/>
        <v>8</v>
      </c>
      <c r="AJ145" s="115">
        <f t="shared" si="58"/>
        <v>1</v>
      </c>
      <c r="AK145" s="115">
        <f t="shared" si="58"/>
        <v>8</v>
      </c>
      <c r="AL145" s="115">
        <f t="shared" si="58"/>
        <v>0</v>
      </c>
      <c r="AM145" s="116" t="str">
        <f t="shared" si="44"/>
        <v/>
      </c>
      <c r="AN145" s="116" t="str">
        <f t="shared" si="45"/>
        <v/>
      </c>
      <c r="AO145" s="116" t="str">
        <f t="shared" si="46"/>
        <v/>
      </c>
      <c r="AP145" s="116" t="str">
        <f t="shared" si="47"/>
        <v/>
      </c>
      <c r="AQ145" s="116" t="str">
        <f t="shared" si="48"/>
        <v/>
      </c>
      <c r="AR145" s="116" t="str">
        <f t="shared" si="49"/>
        <v/>
      </c>
      <c r="AS145" s="116" t="str">
        <f t="shared" si="50"/>
        <v>bảy trăm</v>
      </c>
      <c r="AT145" s="116" t="str">
        <f t="shared" si="51"/>
        <v>bảy mươi</v>
      </c>
      <c r="AU145" s="116" t="str">
        <f t="shared" si="52"/>
        <v>tám ngàn</v>
      </c>
      <c r="AV145" s="116" t="str">
        <f t="shared" si="53"/>
        <v>một trăm</v>
      </c>
      <c r="AW145" s="116" t="str">
        <f t="shared" si="54"/>
        <v>tám mươi</v>
      </c>
      <c r="AX145" s="116" t="str">
        <f t="shared" si="55"/>
        <v xml:space="preserve"> đồng./.</v>
      </c>
      <c r="AY145" s="4" t="str">
        <f t="shared" si="56"/>
        <v>bảy trăm bảy mươi tám ngàn một trăm tám mươi đồng./.</v>
      </c>
    </row>
    <row r="146" spans="1:51" s="4" customFormat="1" ht="27" customHeight="1" outlineLevel="1">
      <c r="A146" s="5">
        <v>29</v>
      </c>
      <c r="B146" s="6" t="s">
        <v>37</v>
      </c>
      <c r="C146" s="62" t="s">
        <v>569</v>
      </c>
      <c r="D146" s="62" t="s">
        <v>589</v>
      </c>
      <c r="E146" s="62" t="s">
        <v>379</v>
      </c>
      <c r="F146" s="3">
        <v>25000000</v>
      </c>
      <c r="G146" s="3">
        <v>25092288.099999998</v>
      </c>
      <c r="H146" s="36">
        <v>1.0036915239999999</v>
      </c>
      <c r="I146" s="7">
        <v>22811171</v>
      </c>
      <c r="J146" s="61">
        <v>0</v>
      </c>
      <c r="K146" s="7">
        <v>25000000</v>
      </c>
      <c r="L146" s="3">
        <v>25092288.099999998</v>
      </c>
      <c r="M146" s="36">
        <v>1.0036915239999999</v>
      </c>
      <c r="N146" s="8">
        <v>0.02</v>
      </c>
      <c r="O146" s="7">
        <v>456223.42</v>
      </c>
      <c r="P146" s="3">
        <v>0</v>
      </c>
      <c r="Q146" s="3">
        <v>0</v>
      </c>
      <c r="R146" s="36">
        <v>0</v>
      </c>
      <c r="S146" s="7">
        <v>0</v>
      </c>
      <c r="T146" s="8">
        <v>0</v>
      </c>
      <c r="U146" s="7">
        <v>0</v>
      </c>
      <c r="V146" s="10">
        <v>456223.42</v>
      </c>
      <c r="W146" s="18">
        <v>456223.42</v>
      </c>
      <c r="X146" s="18">
        <f t="shared" si="41"/>
        <v>456223</v>
      </c>
      <c r="Y146" s="18" t="str">
        <f t="shared" si="42"/>
        <v>Bốn Trăm Năm Mươi Sáu Ngàn Hai Trăm Hai Mươi Ba Đồng./.</v>
      </c>
      <c r="Z146" s="114">
        <f t="shared" si="43"/>
        <v>1000000456223</v>
      </c>
      <c r="AA146" s="115">
        <f t="shared" si="57"/>
        <v>0</v>
      </c>
      <c r="AB146" s="115">
        <f t="shared" si="57"/>
        <v>0</v>
      </c>
      <c r="AC146" s="115">
        <f t="shared" si="58"/>
        <v>0</v>
      </c>
      <c r="AD146" s="115">
        <f t="shared" si="58"/>
        <v>0</v>
      </c>
      <c r="AE146" s="115">
        <f t="shared" si="58"/>
        <v>0</v>
      </c>
      <c r="AF146" s="115">
        <f t="shared" si="58"/>
        <v>0</v>
      </c>
      <c r="AG146" s="115">
        <f t="shared" si="58"/>
        <v>4</v>
      </c>
      <c r="AH146" s="115">
        <f t="shared" si="58"/>
        <v>5</v>
      </c>
      <c r="AI146" s="115">
        <f t="shared" si="58"/>
        <v>6</v>
      </c>
      <c r="AJ146" s="115">
        <f t="shared" si="58"/>
        <v>2</v>
      </c>
      <c r="AK146" s="115">
        <f t="shared" si="58"/>
        <v>2</v>
      </c>
      <c r="AL146" s="115">
        <f t="shared" si="58"/>
        <v>3</v>
      </c>
      <c r="AM146" s="116" t="str">
        <f t="shared" si="44"/>
        <v/>
      </c>
      <c r="AN146" s="116" t="str">
        <f t="shared" si="45"/>
        <v/>
      </c>
      <c r="AO146" s="116" t="str">
        <f t="shared" si="46"/>
        <v/>
      </c>
      <c r="AP146" s="116" t="str">
        <f t="shared" si="47"/>
        <v/>
      </c>
      <c r="AQ146" s="116" t="str">
        <f t="shared" si="48"/>
        <v/>
      </c>
      <c r="AR146" s="116" t="str">
        <f t="shared" si="49"/>
        <v/>
      </c>
      <c r="AS146" s="116" t="str">
        <f t="shared" si="50"/>
        <v>bốn trăm</v>
      </c>
      <c r="AT146" s="116" t="str">
        <f t="shared" si="51"/>
        <v>năm mươi</v>
      </c>
      <c r="AU146" s="116" t="str">
        <f t="shared" si="52"/>
        <v>sáu ngàn</v>
      </c>
      <c r="AV146" s="116" t="str">
        <f t="shared" si="53"/>
        <v>hai trăm</v>
      </c>
      <c r="AW146" s="116" t="str">
        <f t="shared" si="54"/>
        <v>hai mươi</v>
      </c>
      <c r="AX146" s="116" t="str">
        <f t="shared" si="55"/>
        <v>ba đồng./.</v>
      </c>
      <c r="AY146" s="4" t="str">
        <f t="shared" si="56"/>
        <v>bốn trăm năm mươi sáu ngàn hai trăm hai mươi ba đồng./.</v>
      </c>
    </row>
    <row r="147" spans="1:51" s="4" customFormat="1" ht="27" customHeight="1" outlineLevel="1">
      <c r="A147" s="5">
        <v>30</v>
      </c>
      <c r="B147" s="6" t="s">
        <v>37</v>
      </c>
      <c r="C147" s="62" t="s">
        <v>698</v>
      </c>
      <c r="D147" s="62" t="s">
        <v>703</v>
      </c>
      <c r="E147" s="62" t="s">
        <v>379</v>
      </c>
      <c r="F147" s="3">
        <v>20000000</v>
      </c>
      <c r="G147" s="3">
        <v>25338076.5</v>
      </c>
      <c r="H147" s="36">
        <v>1.266903825</v>
      </c>
      <c r="I147" s="7">
        <v>23034615</v>
      </c>
      <c r="J147" s="61">
        <v>0</v>
      </c>
      <c r="K147" s="7">
        <v>20000000</v>
      </c>
      <c r="L147" s="3">
        <v>25338076.5</v>
      </c>
      <c r="M147" s="36">
        <v>1.266903825</v>
      </c>
      <c r="N147" s="8">
        <v>0.02</v>
      </c>
      <c r="O147" s="7">
        <v>460692.3</v>
      </c>
      <c r="P147" s="3">
        <v>0</v>
      </c>
      <c r="Q147" s="3">
        <v>0</v>
      </c>
      <c r="R147" s="36">
        <v>0</v>
      </c>
      <c r="S147" s="7">
        <v>0</v>
      </c>
      <c r="T147" s="8">
        <v>0</v>
      </c>
      <c r="U147" s="7">
        <v>0</v>
      </c>
      <c r="V147" s="10">
        <v>460692.3</v>
      </c>
      <c r="W147" s="18">
        <v>460692.3</v>
      </c>
      <c r="X147" s="18">
        <f t="shared" si="41"/>
        <v>460692</v>
      </c>
      <c r="Y147" s="18" t="str">
        <f t="shared" si="42"/>
        <v>Bốn Trăm Sáu Mươi Ngàn Sáu Trăm Chín Mươi Hai Đồng./.</v>
      </c>
      <c r="Z147" s="114">
        <f t="shared" si="43"/>
        <v>1000000460692</v>
      </c>
      <c r="AA147" s="115">
        <f t="shared" si="57"/>
        <v>0</v>
      </c>
      <c r="AB147" s="115">
        <f t="shared" si="57"/>
        <v>0</v>
      </c>
      <c r="AC147" s="115">
        <f t="shared" si="58"/>
        <v>0</v>
      </c>
      <c r="AD147" s="115">
        <f t="shared" si="58"/>
        <v>0</v>
      </c>
      <c r="AE147" s="115">
        <f t="shared" si="58"/>
        <v>0</v>
      </c>
      <c r="AF147" s="115">
        <f t="shared" si="58"/>
        <v>0</v>
      </c>
      <c r="AG147" s="115">
        <f t="shared" si="58"/>
        <v>4</v>
      </c>
      <c r="AH147" s="115">
        <f t="shared" si="58"/>
        <v>6</v>
      </c>
      <c r="AI147" s="115">
        <f t="shared" si="58"/>
        <v>0</v>
      </c>
      <c r="AJ147" s="115">
        <f t="shared" si="58"/>
        <v>6</v>
      </c>
      <c r="AK147" s="115">
        <f t="shared" si="58"/>
        <v>9</v>
      </c>
      <c r="AL147" s="115">
        <f t="shared" si="58"/>
        <v>2</v>
      </c>
      <c r="AM147" s="116" t="str">
        <f t="shared" si="44"/>
        <v/>
      </c>
      <c r="AN147" s="116" t="str">
        <f t="shared" si="45"/>
        <v/>
      </c>
      <c r="AO147" s="116" t="str">
        <f t="shared" si="46"/>
        <v/>
      </c>
      <c r="AP147" s="116" t="str">
        <f t="shared" si="47"/>
        <v/>
      </c>
      <c r="AQ147" s="116" t="str">
        <f t="shared" si="48"/>
        <v/>
      </c>
      <c r="AR147" s="116" t="str">
        <f t="shared" si="49"/>
        <v/>
      </c>
      <c r="AS147" s="116" t="str">
        <f t="shared" si="50"/>
        <v>bốn trăm</v>
      </c>
      <c r="AT147" s="116" t="str">
        <f t="shared" si="51"/>
        <v>sáu mươi</v>
      </c>
      <c r="AU147" s="116" t="str">
        <f t="shared" si="52"/>
        <v xml:space="preserve"> ngàn</v>
      </c>
      <c r="AV147" s="116" t="str">
        <f t="shared" si="53"/>
        <v>sáu trăm</v>
      </c>
      <c r="AW147" s="116" t="str">
        <f t="shared" si="54"/>
        <v>chín mươi</v>
      </c>
      <c r="AX147" s="116" t="str">
        <f t="shared" si="55"/>
        <v>hai đồng./.</v>
      </c>
      <c r="AY147" s="4" t="str">
        <f t="shared" si="56"/>
        <v>bốn trăm sáu mươi ngàn sáu trăm chín mươi hai đồng./.</v>
      </c>
    </row>
    <row r="148" spans="1:51" s="4" customFormat="1" ht="27" customHeight="1" outlineLevel="1">
      <c r="A148" s="5">
        <v>31</v>
      </c>
      <c r="B148" s="6" t="s">
        <v>37</v>
      </c>
      <c r="C148" s="62" t="s">
        <v>675</v>
      </c>
      <c r="D148" s="62" t="s">
        <v>688</v>
      </c>
      <c r="E148" s="62" t="s">
        <v>379</v>
      </c>
      <c r="F148" s="3">
        <v>15000000</v>
      </c>
      <c r="G148" s="3">
        <v>37969868.200000003</v>
      </c>
      <c r="H148" s="36">
        <v>2.5313245466666667</v>
      </c>
      <c r="I148" s="7">
        <v>34518062</v>
      </c>
      <c r="J148" s="61">
        <v>0</v>
      </c>
      <c r="K148" s="7">
        <v>15000000</v>
      </c>
      <c r="L148" s="3">
        <v>37969868.200000003</v>
      </c>
      <c r="M148" s="36">
        <v>2.5313245466666667</v>
      </c>
      <c r="N148" s="8">
        <v>0.02</v>
      </c>
      <c r="O148" s="7">
        <v>690361.24</v>
      </c>
      <c r="P148" s="3">
        <v>0</v>
      </c>
      <c r="Q148" s="3">
        <v>0</v>
      </c>
      <c r="R148" s="36">
        <v>0</v>
      </c>
      <c r="S148" s="7">
        <v>0</v>
      </c>
      <c r="T148" s="8">
        <v>0</v>
      </c>
      <c r="U148" s="7">
        <v>0</v>
      </c>
      <c r="V148" s="10">
        <v>690361.24</v>
      </c>
      <c r="W148" s="18">
        <v>690361.24</v>
      </c>
      <c r="X148" s="18">
        <f t="shared" si="41"/>
        <v>690361</v>
      </c>
      <c r="Y148" s="18" t="str">
        <f t="shared" si="42"/>
        <v>Sáu Trăm Chín Mươi Ngàn Ba Trăm Sáu Mươi Mốt Đồng./.</v>
      </c>
      <c r="Z148" s="114">
        <f t="shared" si="43"/>
        <v>1000000690361</v>
      </c>
      <c r="AA148" s="115">
        <f t="shared" si="57"/>
        <v>0</v>
      </c>
      <c r="AB148" s="115">
        <f t="shared" si="57"/>
        <v>0</v>
      </c>
      <c r="AC148" s="115">
        <f t="shared" si="58"/>
        <v>0</v>
      </c>
      <c r="AD148" s="115">
        <f t="shared" si="58"/>
        <v>0</v>
      </c>
      <c r="AE148" s="115">
        <f t="shared" si="58"/>
        <v>0</v>
      </c>
      <c r="AF148" s="115">
        <f t="shared" si="58"/>
        <v>0</v>
      </c>
      <c r="AG148" s="115">
        <f t="shared" si="58"/>
        <v>6</v>
      </c>
      <c r="AH148" s="115">
        <f t="shared" si="58"/>
        <v>9</v>
      </c>
      <c r="AI148" s="115">
        <f t="shared" si="58"/>
        <v>0</v>
      </c>
      <c r="AJ148" s="115">
        <f t="shared" si="58"/>
        <v>3</v>
      </c>
      <c r="AK148" s="115">
        <f t="shared" si="58"/>
        <v>6</v>
      </c>
      <c r="AL148" s="115">
        <f t="shared" si="58"/>
        <v>1</v>
      </c>
      <c r="AM148" s="116" t="str">
        <f t="shared" si="44"/>
        <v/>
      </c>
      <c r="AN148" s="116" t="str">
        <f t="shared" si="45"/>
        <v/>
      </c>
      <c r="AO148" s="116" t="str">
        <f t="shared" si="46"/>
        <v/>
      </c>
      <c r="AP148" s="116" t="str">
        <f t="shared" si="47"/>
        <v/>
      </c>
      <c r="AQ148" s="116" t="str">
        <f t="shared" si="48"/>
        <v/>
      </c>
      <c r="AR148" s="116" t="str">
        <f t="shared" si="49"/>
        <v/>
      </c>
      <c r="AS148" s="116" t="str">
        <f t="shared" si="50"/>
        <v>sáu trăm</v>
      </c>
      <c r="AT148" s="116" t="str">
        <f t="shared" si="51"/>
        <v>chín mươi</v>
      </c>
      <c r="AU148" s="116" t="str">
        <f t="shared" si="52"/>
        <v xml:space="preserve"> ngàn</v>
      </c>
      <c r="AV148" s="116" t="str">
        <f t="shared" si="53"/>
        <v>ba trăm</v>
      </c>
      <c r="AW148" s="116" t="str">
        <f t="shared" si="54"/>
        <v>sáu mươi</v>
      </c>
      <c r="AX148" s="116" t="str">
        <f t="shared" si="55"/>
        <v>mốt đồng./.</v>
      </c>
      <c r="AY148" s="4" t="str">
        <f t="shared" si="56"/>
        <v>sáu trăm chín mươi ngàn ba trăm sáu mươi mốt đồng./.</v>
      </c>
    </row>
    <row r="149" spans="1:51" s="4" customFormat="1" ht="27" customHeight="1" outlineLevel="1">
      <c r="A149" s="5">
        <v>32</v>
      </c>
      <c r="B149" s="6" t="s">
        <v>37</v>
      </c>
      <c r="C149" s="62" t="s">
        <v>388</v>
      </c>
      <c r="D149" s="62" t="s">
        <v>467</v>
      </c>
      <c r="E149" s="62" t="s">
        <v>379</v>
      </c>
      <c r="F149" s="3">
        <v>25000000</v>
      </c>
      <c r="G149" s="3">
        <v>20031378.399999999</v>
      </c>
      <c r="H149" s="36">
        <v>0.80125513599999998</v>
      </c>
      <c r="I149" s="7">
        <v>18210344</v>
      </c>
      <c r="J149" s="61">
        <v>0</v>
      </c>
      <c r="K149" s="7">
        <v>25000000</v>
      </c>
      <c r="L149" s="3">
        <v>0</v>
      </c>
      <c r="M149" s="36">
        <v>0</v>
      </c>
      <c r="N149" s="8">
        <v>0</v>
      </c>
      <c r="O149" s="7">
        <v>0</v>
      </c>
      <c r="P149" s="3">
        <v>0</v>
      </c>
      <c r="Q149" s="3">
        <v>0</v>
      </c>
      <c r="R149" s="36">
        <v>0</v>
      </c>
      <c r="S149" s="7">
        <v>0</v>
      </c>
      <c r="T149" s="8">
        <v>0</v>
      </c>
      <c r="U149" s="7">
        <v>0</v>
      </c>
      <c r="V149" s="10">
        <v>0</v>
      </c>
      <c r="W149" s="18">
        <v>0</v>
      </c>
      <c r="X149" s="18">
        <f t="shared" si="41"/>
        <v>0</v>
      </c>
      <c r="Y149" s="18" t="str">
        <f t="shared" si="42"/>
        <v>Không 0./.</v>
      </c>
      <c r="Z149" s="114">
        <f t="shared" si="43"/>
        <v>1000000000000</v>
      </c>
      <c r="AA149" s="115">
        <f t="shared" si="57"/>
        <v>0</v>
      </c>
      <c r="AB149" s="115">
        <f t="shared" si="57"/>
        <v>0</v>
      </c>
      <c r="AC149" s="115">
        <f t="shared" si="58"/>
        <v>0</v>
      </c>
      <c r="AD149" s="115">
        <f t="shared" si="58"/>
        <v>0</v>
      </c>
      <c r="AE149" s="115">
        <f t="shared" si="58"/>
        <v>0</v>
      </c>
      <c r="AF149" s="115">
        <f t="shared" si="58"/>
        <v>0</v>
      </c>
      <c r="AG149" s="115">
        <f t="shared" si="58"/>
        <v>0</v>
      </c>
      <c r="AH149" s="115">
        <f t="shared" si="58"/>
        <v>0</v>
      </c>
      <c r="AI149" s="115">
        <f t="shared" si="58"/>
        <v>0</v>
      </c>
      <c r="AJ149" s="115">
        <f t="shared" si="58"/>
        <v>0</v>
      </c>
      <c r="AK149" s="115">
        <f t="shared" si="58"/>
        <v>0</v>
      </c>
      <c r="AL149" s="115">
        <f t="shared" si="58"/>
        <v>0</v>
      </c>
      <c r="AM149" s="116" t="str">
        <f t="shared" si="44"/>
        <v/>
      </c>
      <c r="AN149" s="116" t="str">
        <f t="shared" si="45"/>
        <v/>
      </c>
      <c r="AO149" s="116" t="str">
        <f t="shared" si="46"/>
        <v/>
      </c>
      <c r="AP149" s="116" t="str">
        <f t="shared" si="47"/>
        <v/>
      </c>
      <c r="AQ149" s="116" t="str">
        <f t="shared" si="48"/>
        <v/>
      </c>
      <c r="AR149" s="116" t="str">
        <f t="shared" si="49"/>
        <v/>
      </c>
      <c r="AS149" s="116" t="str">
        <f t="shared" si="50"/>
        <v/>
      </c>
      <c r="AT149" s="116" t="str">
        <f t="shared" si="51"/>
        <v/>
      </c>
      <c r="AU149" s="116" t="str">
        <f t="shared" si="52"/>
        <v/>
      </c>
      <c r="AV149" s="116" t="str">
        <f t="shared" si="53"/>
        <v/>
      </c>
      <c r="AW149" s="116" t="str">
        <f t="shared" si="54"/>
        <v/>
      </c>
      <c r="AX149" s="116" t="str">
        <f t="shared" si="55"/>
        <v>Không 0./.</v>
      </c>
      <c r="AY149" s="4" t="str">
        <f t="shared" si="56"/>
        <v>Không 0./.</v>
      </c>
    </row>
    <row r="150" spans="1:51" s="4" customFormat="1" ht="27" customHeight="1" outlineLevel="1">
      <c r="A150" s="5">
        <v>33</v>
      </c>
      <c r="B150" s="6" t="s">
        <v>37</v>
      </c>
      <c r="C150" s="62" t="s">
        <v>676</v>
      </c>
      <c r="D150" s="62" t="s">
        <v>689</v>
      </c>
      <c r="E150" s="62" t="s">
        <v>379</v>
      </c>
      <c r="F150" s="3">
        <v>15000000</v>
      </c>
      <c r="G150" s="3">
        <v>30343141.399999999</v>
      </c>
      <c r="H150" s="36">
        <v>2.0228760933333332</v>
      </c>
      <c r="I150" s="7">
        <v>27584674</v>
      </c>
      <c r="J150" s="61">
        <v>0</v>
      </c>
      <c r="K150" s="7">
        <v>15000000</v>
      </c>
      <c r="L150" s="3">
        <v>30343141.399999999</v>
      </c>
      <c r="M150" s="36">
        <v>2.0228760933333332</v>
      </c>
      <c r="N150" s="8">
        <v>0.02</v>
      </c>
      <c r="O150" s="7">
        <v>551693.48</v>
      </c>
      <c r="P150" s="3">
        <v>0</v>
      </c>
      <c r="Q150" s="3">
        <v>0</v>
      </c>
      <c r="R150" s="36">
        <v>0</v>
      </c>
      <c r="S150" s="7">
        <v>0</v>
      </c>
      <c r="T150" s="8">
        <v>0</v>
      </c>
      <c r="U150" s="7">
        <v>0</v>
      </c>
      <c r="V150" s="10">
        <v>551693.48</v>
      </c>
      <c r="W150" s="18">
        <v>551693.48</v>
      </c>
      <c r="X150" s="18">
        <f t="shared" si="41"/>
        <v>551693</v>
      </c>
      <c r="Y150" s="18" t="str">
        <f t="shared" si="42"/>
        <v>Năm Trăm Năm Mươi Mốt Ngàn Sáu Trăm Chín Mươi Ba Đồng./.</v>
      </c>
      <c r="Z150" s="114">
        <f t="shared" si="43"/>
        <v>1000000551693</v>
      </c>
      <c r="AA150" s="115">
        <f t="shared" si="57"/>
        <v>0</v>
      </c>
      <c r="AB150" s="115">
        <f t="shared" si="57"/>
        <v>0</v>
      </c>
      <c r="AC150" s="115">
        <f t="shared" si="58"/>
        <v>0</v>
      </c>
      <c r="AD150" s="115">
        <f t="shared" si="58"/>
        <v>0</v>
      </c>
      <c r="AE150" s="115">
        <f t="shared" si="58"/>
        <v>0</v>
      </c>
      <c r="AF150" s="115">
        <f t="shared" si="58"/>
        <v>0</v>
      </c>
      <c r="AG150" s="115">
        <f t="shared" si="58"/>
        <v>5</v>
      </c>
      <c r="AH150" s="115">
        <f t="shared" si="58"/>
        <v>5</v>
      </c>
      <c r="AI150" s="115">
        <f t="shared" si="58"/>
        <v>1</v>
      </c>
      <c r="AJ150" s="115">
        <f t="shared" si="58"/>
        <v>6</v>
      </c>
      <c r="AK150" s="115">
        <f t="shared" si="58"/>
        <v>9</v>
      </c>
      <c r="AL150" s="115">
        <f t="shared" si="58"/>
        <v>3</v>
      </c>
      <c r="AM150" s="116" t="str">
        <f t="shared" si="44"/>
        <v/>
      </c>
      <c r="AN150" s="116" t="str">
        <f t="shared" si="45"/>
        <v/>
      </c>
      <c r="AO150" s="116" t="str">
        <f t="shared" si="46"/>
        <v/>
      </c>
      <c r="AP150" s="116" t="str">
        <f t="shared" si="47"/>
        <v/>
      </c>
      <c r="AQ150" s="116" t="str">
        <f t="shared" si="48"/>
        <v/>
      </c>
      <c r="AR150" s="116" t="str">
        <f t="shared" si="49"/>
        <v/>
      </c>
      <c r="AS150" s="116" t="str">
        <f t="shared" si="50"/>
        <v>năm trăm</v>
      </c>
      <c r="AT150" s="116" t="str">
        <f t="shared" si="51"/>
        <v>năm mươi</v>
      </c>
      <c r="AU150" s="116" t="str">
        <f t="shared" si="52"/>
        <v>mốt ngàn</v>
      </c>
      <c r="AV150" s="116" t="str">
        <f t="shared" si="53"/>
        <v>sáu trăm</v>
      </c>
      <c r="AW150" s="116" t="str">
        <f t="shared" si="54"/>
        <v>chín mươi</v>
      </c>
      <c r="AX150" s="116" t="str">
        <f t="shared" si="55"/>
        <v>ba đồng./.</v>
      </c>
      <c r="AY150" s="4" t="str">
        <f t="shared" si="56"/>
        <v>năm trăm năm mươi mốt ngàn sáu trăm chín mươi ba đồng./.</v>
      </c>
    </row>
    <row r="151" spans="1:51" s="4" customFormat="1" ht="27" customHeight="1" outlineLevel="1">
      <c r="A151" s="5">
        <v>34</v>
      </c>
      <c r="B151" s="6" t="s">
        <v>37</v>
      </c>
      <c r="C151" s="62" t="s">
        <v>503</v>
      </c>
      <c r="D151" s="62" t="s">
        <v>521</v>
      </c>
      <c r="E151" s="62" t="s">
        <v>379</v>
      </c>
      <c r="F151" s="3">
        <v>40000000</v>
      </c>
      <c r="G151" s="3">
        <v>42822235.499999993</v>
      </c>
      <c r="H151" s="36">
        <v>1.0705558874999999</v>
      </c>
      <c r="I151" s="7">
        <v>38929305</v>
      </c>
      <c r="J151" s="61">
        <v>0</v>
      </c>
      <c r="K151" s="7">
        <v>40000000</v>
      </c>
      <c r="L151" s="3">
        <v>42822235.499999993</v>
      </c>
      <c r="M151" s="36">
        <v>1.0705558874999999</v>
      </c>
      <c r="N151" s="8">
        <v>0.02</v>
      </c>
      <c r="O151" s="7">
        <v>778586.1</v>
      </c>
      <c r="P151" s="3">
        <v>0</v>
      </c>
      <c r="Q151" s="3">
        <v>0</v>
      </c>
      <c r="R151" s="36">
        <v>0</v>
      </c>
      <c r="S151" s="7">
        <v>0</v>
      </c>
      <c r="T151" s="8">
        <v>0</v>
      </c>
      <c r="U151" s="7">
        <v>0</v>
      </c>
      <c r="V151" s="10">
        <v>778586.1</v>
      </c>
      <c r="W151" s="18">
        <v>778586.1</v>
      </c>
      <c r="X151" s="18">
        <f t="shared" si="41"/>
        <v>778586</v>
      </c>
      <c r="Y151" s="18" t="str">
        <f t="shared" si="42"/>
        <v>Bảy Trăm Bảy Mươi Tám Ngàn Năm Trăm Tám Mươi Sáu Đồng./.</v>
      </c>
      <c r="Z151" s="114">
        <f t="shared" si="43"/>
        <v>1000000778586</v>
      </c>
      <c r="AA151" s="115">
        <f t="shared" si="57"/>
        <v>0</v>
      </c>
      <c r="AB151" s="115">
        <f t="shared" si="57"/>
        <v>0</v>
      </c>
      <c r="AC151" s="115">
        <f t="shared" si="58"/>
        <v>0</v>
      </c>
      <c r="AD151" s="115">
        <f t="shared" si="58"/>
        <v>0</v>
      </c>
      <c r="AE151" s="115">
        <f t="shared" si="58"/>
        <v>0</v>
      </c>
      <c r="AF151" s="115">
        <f t="shared" si="58"/>
        <v>0</v>
      </c>
      <c r="AG151" s="115">
        <f t="shared" si="58"/>
        <v>7</v>
      </c>
      <c r="AH151" s="115">
        <f t="shared" si="58"/>
        <v>7</v>
      </c>
      <c r="AI151" s="115">
        <f t="shared" si="58"/>
        <v>8</v>
      </c>
      <c r="AJ151" s="115">
        <f t="shared" si="58"/>
        <v>5</v>
      </c>
      <c r="AK151" s="115">
        <f t="shared" si="58"/>
        <v>8</v>
      </c>
      <c r="AL151" s="115">
        <f t="shared" si="58"/>
        <v>6</v>
      </c>
      <c r="AM151" s="116" t="str">
        <f t="shared" si="44"/>
        <v/>
      </c>
      <c r="AN151" s="116" t="str">
        <f t="shared" si="45"/>
        <v/>
      </c>
      <c r="AO151" s="116" t="str">
        <f t="shared" si="46"/>
        <v/>
      </c>
      <c r="AP151" s="116" t="str">
        <f t="shared" si="47"/>
        <v/>
      </c>
      <c r="AQ151" s="116" t="str">
        <f t="shared" si="48"/>
        <v/>
      </c>
      <c r="AR151" s="116" t="str">
        <f t="shared" si="49"/>
        <v/>
      </c>
      <c r="AS151" s="116" t="str">
        <f t="shared" si="50"/>
        <v>bảy trăm</v>
      </c>
      <c r="AT151" s="116" t="str">
        <f t="shared" si="51"/>
        <v>bảy mươi</v>
      </c>
      <c r="AU151" s="116" t="str">
        <f t="shared" si="52"/>
        <v>tám ngàn</v>
      </c>
      <c r="AV151" s="116" t="str">
        <f t="shared" si="53"/>
        <v>năm trăm</v>
      </c>
      <c r="AW151" s="116" t="str">
        <f t="shared" si="54"/>
        <v>tám mươi</v>
      </c>
      <c r="AX151" s="116" t="str">
        <f t="shared" si="55"/>
        <v>sáu đồng./.</v>
      </c>
      <c r="AY151" s="4" t="str">
        <f t="shared" si="56"/>
        <v>bảy trăm bảy mươi tám ngàn năm trăm tám mươi sáu đồng./.</v>
      </c>
    </row>
    <row r="152" spans="1:51" s="4" customFormat="1" ht="27" customHeight="1" outlineLevel="1">
      <c r="A152" s="5">
        <v>35</v>
      </c>
      <c r="B152" s="6" t="s">
        <v>37</v>
      </c>
      <c r="C152" s="62" t="s">
        <v>571</v>
      </c>
      <c r="D152" s="62" t="s">
        <v>590</v>
      </c>
      <c r="E152" s="62" t="s">
        <v>379</v>
      </c>
      <c r="F152" s="3">
        <v>25000000</v>
      </c>
      <c r="G152" s="3">
        <v>20031378.399999999</v>
      </c>
      <c r="H152" s="36">
        <v>0.80125513599999998</v>
      </c>
      <c r="I152" s="7">
        <v>18210344</v>
      </c>
      <c r="J152" s="61">
        <v>0</v>
      </c>
      <c r="K152" s="7">
        <v>25000000</v>
      </c>
      <c r="L152" s="3">
        <v>0</v>
      </c>
      <c r="M152" s="36">
        <v>0</v>
      </c>
      <c r="N152" s="8">
        <v>0</v>
      </c>
      <c r="O152" s="7">
        <v>0</v>
      </c>
      <c r="P152" s="3">
        <v>0</v>
      </c>
      <c r="Q152" s="3">
        <v>0</v>
      </c>
      <c r="R152" s="36">
        <v>0</v>
      </c>
      <c r="S152" s="7">
        <v>0</v>
      </c>
      <c r="T152" s="8">
        <v>0</v>
      </c>
      <c r="U152" s="7">
        <v>0</v>
      </c>
      <c r="V152" s="10">
        <v>0</v>
      </c>
      <c r="W152" s="18">
        <v>0</v>
      </c>
      <c r="X152" s="18">
        <f t="shared" si="41"/>
        <v>0</v>
      </c>
      <c r="Y152" s="18" t="str">
        <f t="shared" si="42"/>
        <v>Không 1./.</v>
      </c>
      <c r="Z152" s="114">
        <f t="shared" si="43"/>
        <v>1000000000000</v>
      </c>
      <c r="AA152" s="115">
        <f t="shared" si="57"/>
        <v>0</v>
      </c>
      <c r="AB152" s="115">
        <f t="shared" si="57"/>
        <v>0</v>
      </c>
      <c r="AC152" s="115">
        <f t="shared" si="58"/>
        <v>0</v>
      </c>
      <c r="AD152" s="115">
        <f t="shared" si="58"/>
        <v>0</v>
      </c>
      <c r="AE152" s="115">
        <f t="shared" si="58"/>
        <v>0</v>
      </c>
      <c r="AF152" s="115">
        <f t="shared" si="58"/>
        <v>0</v>
      </c>
      <c r="AG152" s="115">
        <f t="shared" si="58"/>
        <v>0</v>
      </c>
      <c r="AH152" s="115">
        <f t="shared" si="58"/>
        <v>0</v>
      </c>
      <c r="AI152" s="115">
        <f t="shared" si="58"/>
        <v>0</v>
      </c>
      <c r="AJ152" s="115">
        <f t="shared" si="58"/>
        <v>0</v>
      </c>
      <c r="AK152" s="115">
        <f t="shared" si="58"/>
        <v>0</v>
      </c>
      <c r="AL152" s="115">
        <f t="shared" si="58"/>
        <v>0</v>
      </c>
      <c r="AM152" s="116" t="str">
        <f t="shared" si="44"/>
        <v/>
      </c>
      <c r="AN152" s="116" t="str">
        <f t="shared" si="45"/>
        <v/>
      </c>
      <c r="AO152" s="116" t="str">
        <f t="shared" si="46"/>
        <v/>
      </c>
      <c r="AP152" s="116" t="str">
        <f t="shared" si="47"/>
        <v/>
      </c>
      <c r="AQ152" s="116" t="str">
        <f t="shared" si="48"/>
        <v/>
      </c>
      <c r="AR152" s="116" t="str">
        <f t="shared" si="49"/>
        <v/>
      </c>
      <c r="AS152" s="116" t="str">
        <f t="shared" si="50"/>
        <v/>
      </c>
      <c r="AT152" s="116" t="str">
        <f t="shared" si="51"/>
        <v/>
      </c>
      <c r="AU152" s="116" t="str">
        <f t="shared" si="52"/>
        <v/>
      </c>
      <c r="AV152" s="116" t="str">
        <f t="shared" si="53"/>
        <v/>
      </c>
      <c r="AW152" s="116" t="str">
        <f t="shared" si="54"/>
        <v/>
      </c>
      <c r="AX152" s="116" t="str">
        <f t="shared" si="55"/>
        <v>Không 1./.</v>
      </c>
      <c r="AY152" s="4" t="str">
        <f t="shared" si="56"/>
        <v>Không 1./.</v>
      </c>
    </row>
    <row r="153" spans="1:51" s="4" customFormat="1" ht="27" customHeight="1" outlineLevel="1">
      <c r="A153" s="5">
        <v>36</v>
      </c>
      <c r="B153" s="6" t="s">
        <v>37</v>
      </c>
      <c r="C153" s="62" t="s">
        <v>677</v>
      </c>
      <c r="D153" s="62" t="s">
        <v>687</v>
      </c>
      <c r="E153" s="62" t="s">
        <v>379</v>
      </c>
      <c r="F153" s="3">
        <v>15000000</v>
      </c>
      <c r="G153" s="3">
        <v>193807977</v>
      </c>
      <c r="H153" s="36">
        <v>12.920531799999999</v>
      </c>
      <c r="I153" s="7">
        <v>176189070</v>
      </c>
      <c r="J153" s="61">
        <v>0</v>
      </c>
      <c r="K153" s="7">
        <v>15000000</v>
      </c>
      <c r="L153" s="3">
        <v>117883125.8</v>
      </c>
      <c r="M153" s="36">
        <v>7.8588750533333327</v>
      </c>
      <c r="N153" s="8">
        <v>0.02</v>
      </c>
      <c r="O153" s="7">
        <v>3523781.4</v>
      </c>
      <c r="P153" s="3">
        <v>0</v>
      </c>
      <c r="Q153" s="3">
        <v>0</v>
      </c>
      <c r="R153" s="36">
        <v>0</v>
      </c>
      <c r="S153" s="7">
        <v>0</v>
      </c>
      <c r="T153" s="8">
        <v>0</v>
      </c>
      <c r="U153" s="7">
        <v>0</v>
      </c>
      <c r="V153" s="10">
        <v>3523781.4</v>
      </c>
      <c r="W153" s="18">
        <v>3523781.4</v>
      </c>
      <c r="X153" s="18">
        <f t="shared" si="41"/>
        <v>3523781</v>
      </c>
      <c r="Y153" s="18" t="str">
        <f t="shared" si="42"/>
        <v>Ba Triệu Năm Trăm Hai Mươi Ba Ngàn Bảy Trăm Tám Mươi Mốt Đồng./.</v>
      </c>
      <c r="Z153" s="114">
        <f t="shared" si="43"/>
        <v>1000003523781</v>
      </c>
      <c r="AA153" s="115">
        <f t="shared" si="57"/>
        <v>0</v>
      </c>
      <c r="AB153" s="115">
        <f t="shared" si="57"/>
        <v>0</v>
      </c>
      <c r="AC153" s="115">
        <f t="shared" si="58"/>
        <v>0</v>
      </c>
      <c r="AD153" s="115">
        <f t="shared" si="58"/>
        <v>0</v>
      </c>
      <c r="AE153" s="115">
        <f t="shared" si="58"/>
        <v>0</v>
      </c>
      <c r="AF153" s="115">
        <f t="shared" si="58"/>
        <v>3</v>
      </c>
      <c r="AG153" s="115">
        <f t="shared" si="58"/>
        <v>5</v>
      </c>
      <c r="AH153" s="115">
        <f t="shared" si="58"/>
        <v>2</v>
      </c>
      <c r="AI153" s="115">
        <f t="shared" si="58"/>
        <v>3</v>
      </c>
      <c r="AJ153" s="115">
        <f t="shared" si="58"/>
        <v>7</v>
      </c>
      <c r="AK153" s="115">
        <f t="shared" si="58"/>
        <v>8</v>
      </c>
      <c r="AL153" s="115">
        <f t="shared" si="58"/>
        <v>1</v>
      </c>
      <c r="AM153" s="116" t="str">
        <f t="shared" si="44"/>
        <v/>
      </c>
      <c r="AN153" s="116" t="str">
        <f t="shared" si="45"/>
        <v/>
      </c>
      <c r="AO153" s="116" t="str">
        <f t="shared" si="46"/>
        <v/>
      </c>
      <c r="AP153" s="116" t="str">
        <f t="shared" si="47"/>
        <v/>
      </c>
      <c r="AQ153" s="116" t="str">
        <f t="shared" si="48"/>
        <v/>
      </c>
      <c r="AR153" s="116" t="str">
        <f t="shared" si="49"/>
        <v>ba  triệu</v>
      </c>
      <c r="AS153" s="116" t="str">
        <f t="shared" si="50"/>
        <v>năm trăm</v>
      </c>
      <c r="AT153" s="116" t="str">
        <f t="shared" si="51"/>
        <v>hai mươi</v>
      </c>
      <c r="AU153" s="116" t="str">
        <f t="shared" si="52"/>
        <v>ba ngàn</v>
      </c>
      <c r="AV153" s="116" t="str">
        <f t="shared" si="53"/>
        <v>bảy trăm</v>
      </c>
      <c r="AW153" s="116" t="str">
        <f t="shared" si="54"/>
        <v>tám mươi</v>
      </c>
      <c r="AX153" s="116" t="str">
        <f t="shared" si="55"/>
        <v>mốt đồng./.</v>
      </c>
      <c r="AY153" s="4" t="str">
        <f t="shared" si="56"/>
        <v>ba triệu năm trăm hai mươi ba ngàn bảy trăm tám mươi mốt đồng./.</v>
      </c>
    </row>
    <row r="154" spans="1:51" s="4" customFormat="1" ht="27" customHeight="1" outlineLevel="1">
      <c r="A154" s="11"/>
      <c r="B154" s="14" t="s">
        <v>41</v>
      </c>
      <c r="C154" s="14"/>
      <c r="D154" s="14"/>
      <c r="E154" s="14"/>
      <c r="F154" s="15">
        <v>7402402269.720274</v>
      </c>
      <c r="G154" s="15">
        <v>7798056989.3000011</v>
      </c>
      <c r="H154" s="16">
        <v>1.053449502629459</v>
      </c>
      <c r="I154" s="15">
        <v>7089142715</v>
      </c>
      <c r="J154" s="51"/>
      <c r="K154" s="15">
        <v>7402402269.720274</v>
      </c>
      <c r="L154" s="15">
        <v>5139611059.9000015</v>
      </c>
      <c r="M154" s="16">
        <v>0.69431663838693547</v>
      </c>
      <c r="N154" s="17"/>
      <c r="O154" s="15">
        <v>138596315.08000001</v>
      </c>
      <c r="P154" s="15">
        <v>0</v>
      </c>
      <c r="Q154" s="15">
        <v>0</v>
      </c>
      <c r="R154" s="16">
        <v>0</v>
      </c>
      <c r="S154" s="15">
        <v>0</v>
      </c>
      <c r="T154" s="15"/>
      <c r="U154" s="15">
        <v>0</v>
      </c>
      <c r="V154" s="15">
        <v>138596315.08000001</v>
      </c>
      <c r="W154" s="15">
        <v>138596315.08000001</v>
      </c>
      <c r="X154" s="18">
        <f t="shared" si="41"/>
        <v>138596315</v>
      </c>
      <c r="Y154" s="18" t="str">
        <f t="shared" si="42"/>
        <v>Một Trăm Ba Mươi Tám Triệu Năm Trăm Chín Mươi Sáu Ngàn Ba Trăm Mười Lăm Đồng./.</v>
      </c>
      <c r="Z154" s="114">
        <f t="shared" si="43"/>
        <v>1000138596315</v>
      </c>
      <c r="AA154" s="115">
        <f t="shared" si="57"/>
        <v>0</v>
      </c>
      <c r="AB154" s="115">
        <f t="shared" si="57"/>
        <v>0</v>
      </c>
      <c r="AC154" s="115">
        <f t="shared" si="58"/>
        <v>0</v>
      </c>
      <c r="AD154" s="115">
        <f t="shared" si="58"/>
        <v>1</v>
      </c>
      <c r="AE154" s="115">
        <f t="shared" si="58"/>
        <v>3</v>
      </c>
      <c r="AF154" s="115">
        <f t="shared" si="58"/>
        <v>8</v>
      </c>
      <c r="AG154" s="115">
        <f t="shared" si="58"/>
        <v>5</v>
      </c>
      <c r="AH154" s="115">
        <f t="shared" si="58"/>
        <v>9</v>
      </c>
      <c r="AI154" s="115">
        <f t="shared" si="58"/>
        <v>6</v>
      </c>
      <c r="AJ154" s="115">
        <f t="shared" si="58"/>
        <v>3</v>
      </c>
      <c r="AK154" s="115">
        <f t="shared" si="58"/>
        <v>1</v>
      </c>
      <c r="AL154" s="115">
        <f t="shared" si="58"/>
        <v>5</v>
      </c>
      <c r="AM154" s="116" t="str">
        <f t="shared" si="44"/>
        <v/>
      </c>
      <c r="AN154" s="116" t="str">
        <f t="shared" si="45"/>
        <v/>
      </c>
      <c r="AO154" s="116" t="str">
        <f t="shared" si="46"/>
        <v/>
      </c>
      <c r="AP154" s="116" t="str">
        <f t="shared" si="47"/>
        <v>một trăm</v>
      </c>
      <c r="AQ154" s="116" t="str">
        <f t="shared" si="48"/>
        <v>ba mươi</v>
      </c>
      <c r="AR154" s="116" t="str">
        <f t="shared" si="49"/>
        <v>tám  triệu</v>
      </c>
      <c r="AS154" s="116" t="str">
        <f t="shared" si="50"/>
        <v>năm trăm</v>
      </c>
      <c r="AT154" s="116" t="str">
        <f t="shared" si="51"/>
        <v>chín mươi</v>
      </c>
      <c r="AU154" s="116" t="str">
        <f t="shared" si="52"/>
        <v>sáu ngàn</v>
      </c>
      <c r="AV154" s="116" t="str">
        <f t="shared" si="53"/>
        <v>ba trăm</v>
      </c>
      <c r="AW154" s="116" t="str">
        <f t="shared" si="54"/>
        <v>mười</v>
      </c>
      <c r="AX154" s="116" t="str">
        <f t="shared" si="55"/>
        <v>lăm đồng./.</v>
      </c>
      <c r="AY154" s="4" t="str">
        <f t="shared" si="56"/>
        <v>một trăm ba mươi tám triệu năm trăm chín mươi sáu ngàn ba trăm mười lăm đồng./.</v>
      </c>
    </row>
    <row r="155" spans="1:51" s="4" customFormat="1" ht="27" customHeight="1" outlineLevel="1">
      <c r="A155" s="5">
        <v>1</v>
      </c>
      <c r="B155" s="6" t="s">
        <v>84</v>
      </c>
      <c r="C155" s="6" t="s">
        <v>268</v>
      </c>
      <c r="D155" s="6" t="s">
        <v>27</v>
      </c>
      <c r="E155" s="6" t="s">
        <v>1</v>
      </c>
      <c r="F155" s="3">
        <v>832979858.60812986</v>
      </c>
      <c r="G155" s="3">
        <v>921023947.20000017</v>
      </c>
      <c r="H155" s="36">
        <v>1.1056977400858021</v>
      </c>
      <c r="I155" s="7">
        <v>837294496</v>
      </c>
      <c r="J155" s="61" t="s">
        <v>204</v>
      </c>
      <c r="K155" s="7">
        <v>832979858.60812986</v>
      </c>
      <c r="L155" s="3">
        <v>680278992.20000017</v>
      </c>
      <c r="M155" s="36">
        <v>0.81668120203616246</v>
      </c>
      <c r="N155" s="8">
        <v>0.02</v>
      </c>
      <c r="O155" s="7">
        <v>16745889.92</v>
      </c>
      <c r="P155" s="3">
        <v>0</v>
      </c>
      <c r="Q155" s="3">
        <v>0</v>
      </c>
      <c r="R155" s="36">
        <v>0</v>
      </c>
      <c r="S155" s="7">
        <v>0</v>
      </c>
      <c r="T155" s="8">
        <v>0</v>
      </c>
      <c r="U155" s="7">
        <v>0</v>
      </c>
      <c r="V155" s="10">
        <v>16745889.92</v>
      </c>
      <c r="W155" s="18">
        <v>16745889.92</v>
      </c>
      <c r="X155" s="18">
        <f t="shared" si="41"/>
        <v>16745890</v>
      </c>
      <c r="Y155" s="18" t="str">
        <f t="shared" si="42"/>
        <v>Mười Sáu Triệu Bảy Trăm Bốn Mươi Lăm Ngàn Tám Trăm Chín Mươi Đồng./.</v>
      </c>
      <c r="Z155" s="114">
        <f t="shared" si="43"/>
        <v>1000016745890</v>
      </c>
      <c r="AA155" s="115">
        <f t="shared" si="57"/>
        <v>0</v>
      </c>
      <c r="AB155" s="115">
        <f t="shared" si="57"/>
        <v>0</v>
      </c>
      <c r="AC155" s="115">
        <f t="shared" si="58"/>
        <v>0</v>
      </c>
      <c r="AD155" s="115">
        <f t="shared" si="58"/>
        <v>0</v>
      </c>
      <c r="AE155" s="115">
        <f t="shared" si="58"/>
        <v>1</v>
      </c>
      <c r="AF155" s="115">
        <f t="shared" si="58"/>
        <v>6</v>
      </c>
      <c r="AG155" s="115">
        <f t="shared" si="58"/>
        <v>7</v>
      </c>
      <c r="AH155" s="115">
        <f t="shared" si="58"/>
        <v>4</v>
      </c>
      <c r="AI155" s="115">
        <f t="shared" si="58"/>
        <v>5</v>
      </c>
      <c r="AJ155" s="115">
        <f t="shared" si="58"/>
        <v>8</v>
      </c>
      <c r="AK155" s="115">
        <f t="shared" si="58"/>
        <v>9</v>
      </c>
      <c r="AL155" s="115">
        <f t="shared" si="58"/>
        <v>0</v>
      </c>
      <c r="AM155" s="116" t="str">
        <f t="shared" si="44"/>
        <v/>
      </c>
      <c r="AN155" s="116" t="str">
        <f t="shared" si="45"/>
        <v/>
      </c>
      <c r="AO155" s="116" t="str">
        <f t="shared" si="46"/>
        <v/>
      </c>
      <c r="AP155" s="116" t="str">
        <f t="shared" si="47"/>
        <v/>
      </c>
      <c r="AQ155" s="116" t="str">
        <f t="shared" si="48"/>
        <v>mười</v>
      </c>
      <c r="AR155" s="116" t="str">
        <f t="shared" si="49"/>
        <v>sáu  triệu</v>
      </c>
      <c r="AS155" s="116" t="str">
        <f t="shared" si="50"/>
        <v>bảy trăm</v>
      </c>
      <c r="AT155" s="116" t="str">
        <f t="shared" si="51"/>
        <v>bốn mươi</v>
      </c>
      <c r="AU155" s="116" t="str">
        <f t="shared" si="52"/>
        <v>lăm ngàn</v>
      </c>
      <c r="AV155" s="116" t="str">
        <f t="shared" si="53"/>
        <v>tám trăm</v>
      </c>
      <c r="AW155" s="116" t="str">
        <f t="shared" si="54"/>
        <v>chín mươi</v>
      </c>
      <c r="AX155" s="116" t="str">
        <f t="shared" si="55"/>
        <v xml:space="preserve"> đồng./.</v>
      </c>
      <c r="AY155" s="4" t="str">
        <f t="shared" si="56"/>
        <v>mười sáu triệu bảy trăm bốn mươi lăm ngàn tám trăm chín mươi đồng./.</v>
      </c>
    </row>
    <row r="156" spans="1:51" s="4" customFormat="1" ht="27" customHeight="1" outlineLevel="1">
      <c r="A156" s="5">
        <v>2</v>
      </c>
      <c r="B156" s="6" t="s">
        <v>84</v>
      </c>
      <c r="C156" s="6" t="s">
        <v>267</v>
      </c>
      <c r="D156" s="6" t="s">
        <v>16</v>
      </c>
      <c r="E156" s="6" t="s">
        <v>1</v>
      </c>
      <c r="F156" s="3">
        <v>2170482645.7297144</v>
      </c>
      <c r="G156" s="3">
        <v>2397744402.5</v>
      </c>
      <c r="H156" s="36">
        <v>1.1047056318176092</v>
      </c>
      <c r="I156" s="7">
        <v>2179767638</v>
      </c>
      <c r="J156" s="61" t="s">
        <v>204</v>
      </c>
      <c r="K156" s="7">
        <v>2170482645.7297144</v>
      </c>
      <c r="L156" s="3">
        <v>2024679459.5000002</v>
      </c>
      <c r="M156" s="36">
        <v>0.93282453259113929</v>
      </c>
      <c r="N156" s="8">
        <v>0.02</v>
      </c>
      <c r="O156" s="7">
        <v>43595352.759999998</v>
      </c>
      <c r="P156" s="3">
        <v>0</v>
      </c>
      <c r="Q156" s="3">
        <v>0</v>
      </c>
      <c r="R156" s="36">
        <v>0</v>
      </c>
      <c r="S156" s="7">
        <v>0</v>
      </c>
      <c r="T156" s="8">
        <v>0</v>
      </c>
      <c r="U156" s="7">
        <v>0</v>
      </c>
      <c r="V156" s="10">
        <v>43595352.759999998</v>
      </c>
      <c r="W156" s="18">
        <v>43595352.759999998</v>
      </c>
      <c r="X156" s="18">
        <f t="shared" si="41"/>
        <v>43595353</v>
      </c>
      <c r="Y156" s="18" t="str">
        <f t="shared" si="42"/>
        <v>Bốn Mươi Ba Triệu Năm Trăm Chín Mươi Lăm Ngàn Ba Trăm Năm Mươi Ba Đồng./.</v>
      </c>
      <c r="Z156" s="114">
        <f t="shared" si="43"/>
        <v>1000043595353</v>
      </c>
      <c r="AA156" s="115">
        <f t="shared" si="57"/>
        <v>0</v>
      </c>
      <c r="AB156" s="115">
        <f t="shared" si="57"/>
        <v>0</v>
      </c>
      <c r="AC156" s="115">
        <f t="shared" si="58"/>
        <v>0</v>
      </c>
      <c r="AD156" s="115">
        <f t="shared" si="58"/>
        <v>0</v>
      </c>
      <c r="AE156" s="115">
        <f t="shared" si="58"/>
        <v>4</v>
      </c>
      <c r="AF156" s="115">
        <f t="shared" si="58"/>
        <v>3</v>
      </c>
      <c r="AG156" s="115">
        <f t="shared" si="58"/>
        <v>5</v>
      </c>
      <c r="AH156" s="115">
        <f t="shared" si="58"/>
        <v>9</v>
      </c>
      <c r="AI156" s="115">
        <f t="shared" si="58"/>
        <v>5</v>
      </c>
      <c r="AJ156" s="115">
        <f t="shared" si="58"/>
        <v>3</v>
      </c>
      <c r="AK156" s="115">
        <f t="shared" si="58"/>
        <v>5</v>
      </c>
      <c r="AL156" s="115">
        <f t="shared" si="58"/>
        <v>3</v>
      </c>
      <c r="AM156" s="116" t="str">
        <f t="shared" si="44"/>
        <v/>
      </c>
      <c r="AN156" s="116" t="str">
        <f t="shared" si="45"/>
        <v/>
      </c>
      <c r="AO156" s="116" t="str">
        <f t="shared" si="46"/>
        <v/>
      </c>
      <c r="AP156" s="116" t="str">
        <f t="shared" si="47"/>
        <v/>
      </c>
      <c r="AQ156" s="116" t="str">
        <f t="shared" si="48"/>
        <v>bốn mươi</v>
      </c>
      <c r="AR156" s="116" t="str">
        <f t="shared" si="49"/>
        <v>ba  triệu</v>
      </c>
      <c r="AS156" s="116" t="str">
        <f t="shared" si="50"/>
        <v>năm trăm</v>
      </c>
      <c r="AT156" s="116" t="str">
        <f t="shared" si="51"/>
        <v>chín mươi</v>
      </c>
      <c r="AU156" s="116" t="str">
        <f t="shared" si="52"/>
        <v>lăm ngàn</v>
      </c>
      <c r="AV156" s="116" t="str">
        <f t="shared" si="53"/>
        <v>ba trăm</v>
      </c>
      <c r="AW156" s="116" t="str">
        <f t="shared" si="54"/>
        <v>năm mươi</v>
      </c>
      <c r="AX156" s="116" t="str">
        <f t="shared" si="55"/>
        <v>ba đồng./.</v>
      </c>
      <c r="AY156" s="4" t="str">
        <f t="shared" si="56"/>
        <v>bốn mươi ba triệu năm trăm chín mươi lăm ngàn ba trăm năm mươi ba đồng./.</v>
      </c>
    </row>
    <row r="157" spans="1:51" s="4" customFormat="1" ht="27" customHeight="1" outlineLevel="1">
      <c r="A157" s="5">
        <v>3</v>
      </c>
      <c r="B157" s="6" t="s">
        <v>84</v>
      </c>
      <c r="C157" s="6" t="s">
        <v>270</v>
      </c>
      <c r="D157" s="6" t="s">
        <v>97</v>
      </c>
      <c r="E157" s="6" t="s">
        <v>1</v>
      </c>
      <c r="F157" s="3">
        <v>1490094850.3360429</v>
      </c>
      <c r="G157" s="3">
        <v>1645619369.1000001</v>
      </c>
      <c r="H157" s="36">
        <v>1.1043722275322834</v>
      </c>
      <c r="I157" s="7">
        <v>1496017605</v>
      </c>
      <c r="J157" s="61" t="s">
        <v>204</v>
      </c>
      <c r="K157" s="7">
        <v>1490094850.3360429</v>
      </c>
      <c r="L157" s="3">
        <v>1418717802.1000001</v>
      </c>
      <c r="M157" s="36">
        <v>0.95209899006097098</v>
      </c>
      <c r="N157" s="8">
        <v>0.02</v>
      </c>
      <c r="O157" s="7">
        <v>29920352.100000001</v>
      </c>
      <c r="P157" s="3">
        <v>0</v>
      </c>
      <c r="Q157" s="3">
        <v>0</v>
      </c>
      <c r="R157" s="36">
        <v>0</v>
      </c>
      <c r="S157" s="7">
        <v>0</v>
      </c>
      <c r="T157" s="8">
        <v>0</v>
      </c>
      <c r="U157" s="7">
        <v>0</v>
      </c>
      <c r="V157" s="10">
        <v>29920352.100000001</v>
      </c>
      <c r="W157" s="18">
        <v>29920352.100000001</v>
      </c>
      <c r="X157" s="18">
        <f t="shared" si="41"/>
        <v>29920352</v>
      </c>
      <c r="Y157" s="18" t="str">
        <f t="shared" si="42"/>
        <v>Hai Mươi Chín Triệu Chín Trăm Hai Mươi Ngàn Ba Trăm Năm Mươi Hai Đồng./.</v>
      </c>
      <c r="Z157" s="114">
        <f t="shared" si="43"/>
        <v>1000029920352</v>
      </c>
      <c r="AA157" s="115">
        <f t="shared" si="57"/>
        <v>0</v>
      </c>
      <c r="AB157" s="115">
        <f t="shared" si="57"/>
        <v>0</v>
      </c>
      <c r="AC157" s="115">
        <f t="shared" si="58"/>
        <v>0</v>
      </c>
      <c r="AD157" s="115">
        <f t="shared" si="58"/>
        <v>0</v>
      </c>
      <c r="AE157" s="115">
        <f t="shared" si="58"/>
        <v>2</v>
      </c>
      <c r="AF157" s="115">
        <f t="shared" si="58"/>
        <v>9</v>
      </c>
      <c r="AG157" s="115">
        <f t="shared" si="58"/>
        <v>9</v>
      </c>
      <c r="AH157" s="115">
        <f t="shared" si="58"/>
        <v>2</v>
      </c>
      <c r="AI157" s="115">
        <f t="shared" si="58"/>
        <v>0</v>
      </c>
      <c r="AJ157" s="115">
        <f t="shared" si="58"/>
        <v>3</v>
      </c>
      <c r="AK157" s="115">
        <f t="shared" si="58"/>
        <v>5</v>
      </c>
      <c r="AL157" s="115">
        <f t="shared" si="58"/>
        <v>2</v>
      </c>
      <c r="AM157" s="116" t="str">
        <f t="shared" si="44"/>
        <v/>
      </c>
      <c r="AN157" s="116" t="str">
        <f t="shared" si="45"/>
        <v/>
      </c>
      <c r="AO157" s="116" t="str">
        <f t="shared" si="46"/>
        <v/>
      </c>
      <c r="AP157" s="116" t="str">
        <f t="shared" si="47"/>
        <v/>
      </c>
      <c r="AQ157" s="116" t="str">
        <f t="shared" si="48"/>
        <v>hai mươi</v>
      </c>
      <c r="AR157" s="116" t="str">
        <f t="shared" si="49"/>
        <v>chín  triệu</v>
      </c>
      <c r="AS157" s="116" t="str">
        <f t="shared" si="50"/>
        <v>chín trăm</v>
      </c>
      <c r="AT157" s="116" t="str">
        <f t="shared" si="51"/>
        <v>hai mươi</v>
      </c>
      <c r="AU157" s="116" t="str">
        <f t="shared" si="52"/>
        <v xml:space="preserve"> ngàn</v>
      </c>
      <c r="AV157" s="116" t="str">
        <f t="shared" si="53"/>
        <v>ba trăm</v>
      </c>
      <c r="AW157" s="116" t="str">
        <f t="shared" si="54"/>
        <v>năm mươi</v>
      </c>
      <c r="AX157" s="116" t="str">
        <f t="shared" si="55"/>
        <v>hai đồng./.</v>
      </c>
      <c r="AY157" s="4" t="str">
        <f t="shared" si="56"/>
        <v>hai mươi chín triệu chín trăm hai mươi ngàn ba trăm năm mươi hai đồng./.</v>
      </c>
    </row>
    <row r="158" spans="1:51" s="4" customFormat="1" ht="27" customHeight="1" outlineLevel="1">
      <c r="A158" s="5">
        <v>4</v>
      </c>
      <c r="B158" s="6" t="s">
        <v>84</v>
      </c>
      <c r="C158" s="6" t="s">
        <v>271</v>
      </c>
      <c r="D158" s="6" t="s">
        <v>36</v>
      </c>
      <c r="E158" s="6" t="s">
        <v>1</v>
      </c>
      <c r="F158" s="3">
        <v>285825752.74762529</v>
      </c>
      <c r="G158" s="3">
        <v>316048074.89999998</v>
      </c>
      <c r="H158" s="36">
        <v>1.1057368759177555</v>
      </c>
      <c r="I158" s="7">
        <v>287316431</v>
      </c>
      <c r="J158" s="61" t="s">
        <v>204</v>
      </c>
      <c r="K158" s="7">
        <v>285825752.74762529</v>
      </c>
      <c r="L158" s="3">
        <v>146792347.90000001</v>
      </c>
      <c r="M158" s="36">
        <v>0.51357285510103357</v>
      </c>
      <c r="N158" s="8">
        <v>0.02</v>
      </c>
      <c r="O158" s="7">
        <v>5746328.6200000001</v>
      </c>
      <c r="P158" s="3">
        <v>0</v>
      </c>
      <c r="Q158" s="3">
        <v>0</v>
      </c>
      <c r="R158" s="36">
        <v>0</v>
      </c>
      <c r="S158" s="7">
        <v>0</v>
      </c>
      <c r="T158" s="8">
        <v>0</v>
      </c>
      <c r="U158" s="7">
        <v>0</v>
      </c>
      <c r="V158" s="10">
        <v>5746328.6200000001</v>
      </c>
      <c r="W158" s="18">
        <v>5746328.6200000001</v>
      </c>
      <c r="X158" s="18">
        <f t="shared" si="41"/>
        <v>5746329</v>
      </c>
      <c r="Y158" s="18" t="str">
        <f t="shared" si="42"/>
        <v>Năm Triệu Bảy Trăm Bốn Mươi Sáu Ngàn Ba Trăm Hai Mươi Chín Đồng./.</v>
      </c>
      <c r="Z158" s="114">
        <f t="shared" si="43"/>
        <v>1000005746329</v>
      </c>
      <c r="AA158" s="115">
        <f t="shared" si="57"/>
        <v>0</v>
      </c>
      <c r="AB158" s="115">
        <f t="shared" si="57"/>
        <v>0</v>
      </c>
      <c r="AC158" s="115">
        <f t="shared" si="58"/>
        <v>0</v>
      </c>
      <c r="AD158" s="115">
        <f t="shared" si="58"/>
        <v>0</v>
      </c>
      <c r="AE158" s="115">
        <f t="shared" si="58"/>
        <v>0</v>
      </c>
      <c r="AF158" s="115">
        <f t="shared" si="58"/>
        <v>5</v>
      </c>
      <c r="AG158" s="115">
        <f t="shared" si="58"/>
        <v>7</v>
      </c>
      <c r="AH158" s="115">
        <f t="shared" si="58"/>
        <v>4</v>
      </c>
      <c r="AI158" s="115">
        <f t="shared" si="58"/>
        <v>6</v>
      </c>
      <c r="AJ158" s="115">
        <f t="shared" si="58"/>
        <v>3</v>
      </c>
      <c r="AK158" s="115">
        <f t="shared" si="58"/>
        <v>2</v>
      </c>
      <c r="AL158" s="115">
        <f t="shared" si="58"/>
        <v>9</v>
      </c>
      <c r="AM158" s="116" t="str">
        <f t="shared" si="44"/>
        <v/>
      </c>
      <c r="AN158" s="116" t="str">
        <f t="shared" si="45"/>
        <v/>
      </c>
      <c r="AO158" s="116" t="str">
        <f t="shared" si="46"/>
        <v/>
      </c>
      <c r="AP158" s="116" t="str">
        <f t="shared" si="47"/>
        <v/>
      </c>
      <c r="AQ158" s="116" t="str">
        <f t="shared" si="48"/>
        <v/>
      </c>
      <c r="AR158" s="116" t="str">
        <f t="shared" si="49"/>
        <v>năm  triệu</v>
      </c>
      <c r="AS158" s="116" t="str">
        <f t="shared" si="50"/>
        <v>bảy trăm</v>
      </c>
      <c r="AT158" s="116" t="str">
        <f t="shared" si="51"/>
        <v>bốn mươi</v>
      </c>
      <c r="AU158" s="116" t="str">
        <f t="shared" si="52"/>
        <v>sáu ngàn</v>
      </c>
      <c r="AV158" s="116" t="str">
        <f t="shared" si="53"/>
        <v>ba trăm</v>
      </c>
      <c r="AW158" s="116" t="str">
        <f t="shared" si="54"/>
        <v>hai mươi</v>
      </c>
      <c r="AX158" s="116" t="str">
        <f t="shared" si="55"/>
        <v>chín đồng./.</v>
      </c>
      <c r="AY158" s="4" t="str">
        <f t="shared" si="56"/>
        <v>năm triệu bảy trăm bốn mươi sáu ngàn ba trăm hai mươi chín đồng./.</v>
      </c>
    </row>
    <row r="159" spans="1:51" s="4" customFormat="1" ht="27" customHeight="1" outlineLevel="1">
      <c r="A159" s="5">
        <v>5</v>
      </c>
      <c r="B159" s="6" t="s">
        <v>84</v>
      </c>
      <c r="C159" s="6" t="s">
        <v>272</v>
      </c>
      <c r="D159" s="6" t="s">
        <v>196</v>
      </c>
      <c r="E159" s="6" t="s">
        <v>1</v>
      </c>
      <c r="F159" s="3">
        <v>284346495.13518178</v>
      </c>
      <c r="G159" s="3">
        <v>310634916.79999995</v>
      </c>
      <c r="H159" s="36">
        <v>1.0924520685662762</v>
      </c>
      <c r="I159" s="7">
        <v>282395379</v>
      </c>
      <c r="J159" s="61" t="s">
        <v>204</v>
      </c>
      <c r="K159" s="7">
        <v>284346495.13518178</v>
      </c>
      <c r="L159" s="3">
        <v>129808258.79999998</v>
      </c>
      <c r="M159" s="36">
        <v>0.45651436195226375</v>
      </c>
      <c r="N159" s="8">
        <v>0.02</v>
      </c>
      <c r="O159" s="7">
        <v>5647907.5800000001</v>
      </c>
      <c r="P159" s="3">
        <v>0</v>
      </c>
      <c r="Q159" s="3">
        <v>0</v>
      </c>
      <c r="R159" s="36">
        <v>0</v>
      </c>
      <c r="S159" s="7">
        <v>0</v>
      </c>
      <c r="T159" s="8">
        <v>0</v>
      </c>
      <c r="U159" s="7">
        <v>0</v>
      </c>
      <c r="V159" s="10">
        <v>5647907.5800000001</v>
      </c>
      <c r="W159" s="18">
        <v>5647907.5800000001</v>
      </c>
      <c r="X159" s="18">
        <f t="shared" si="41"/>
        <v>5647908</v>
      </c>
      <c r="Y159" s="18" t="str">
        <f t="shared" si="42"/>
        <v>Năm Triệu Sáu Trăm Bốn Mươi Bảy Ngàn Chín Trăm Lẻ Tám Đồng./.</v>
      </c>
      <c r="Z159" s="114">
        <f t="shared" si="43"/>
        <v>1000005647908</v>
      </c>
      <c r="AA159" s="115">
        <f t="shared" si="57"/>
        <v>0</v>
      </c>
      <c r="AB159" s="115">
        <f t="shared" si="57"/>
        <v>0</v>
      </c>
      <c r="AC159" s="115">
        <f t="shared" si="58"/>
        <v>0</v>
      </c>
      <c r="AD159" s="115">
        <f t="shared" si="58"/>
        <v>0</v>
      </c>
      <c r="AE159" s="115">
        <f t="shared" si="58"/>
        <v>0</v>
      </c>
      <c r="AF159" s="115">
        <f t="shared" si="58"/>
        <v>5</v>
      </c>
      <c r="AG159" s="115">
        <f t="shared" si="58"/>
        <v>6</v>
      </c>
      <c r="AH159" s="115">
        <f t="shared" si="58"/>
        <v>4</v>
      </c>
      <c r="AI159" s="115">
        <f t="shared" si="58"/>
        <v>7</v>
      </c>
      <c r="AJ159" s="115">
        <f t="shared" si="58"/>
        <v>9</v>
      </c>
      <c r="AK159" s="115">
        <f t="shared" si="58"/>
        <v>0</v>
      </c>
      <c r="AL159" s="115">
        <f t="shared" si="58"/>
        <v>8</v>
      </c>
      <c r="AM159" s="116" t="str">
        <f t="shared" si="44"/>
        <v/>
      </c>
      <c r="AN159" s="116" t="str">
        <f t="shared" si="45"/>
        <v/>
      </c>
      <c r="AO159" s="116" t="str">
        <f t="shared" si="46"/>
        <v/>
      </c>
      <c r="AP159" s="116" t="str">
        <f t="shared" si="47"/>
        <v/>
      </c>
      <c r="AQ159" s="116" t="str">
        <f t="shared" si="48"/>
        <v/>
      </c>
      <c r="AR159" s="116" t="str">
        <f t="shared" si="49"/>
        <v>năm  triệu</v>
      </c>
      <c r="AS159" s="116" t="str">
        <f t="shared" si="50"/>
        <v>sáu trăm</v>
      </c>
      <c r="AT159" s="116" t="str">
        <f t="shared" si="51"/>
        <v>bốn mươi</v>
      </c>
      <c r="AU159" s="116" t="str">
        <f t="shared" si="52"/>
        <v>bảy ngàn</v>
      </c>
      <c r="AV159" s="116" t="str">
        <f t="shared" si="53"/>
        <v>chín trăm</v>
      </c>
      <c r="AW159" s="116" t="str">
        <f t="shared" si="54"/>
        <v>lẻ</v>
      </c>
      <c r="AX159" s="116" t="str">
        <f t="shared" si="55"/>
        <v>tám đồng./.</v>
      </c>
      <c r="AY159" s="4" t="str">
        <f t="shared" si="56"/>
        <v>năm triệu sáu trăm bốn mươi bảy ngàn chín trăm lẻ tám đồng./.</v>
      </c>
    </row>
    <row r="160" spans="1:51" s="4" customFormat="1" ht="27" customHeight="1" outlineLevel="1">
      <c r="A160" s="5">
        <v>6</v>
      </c>
      <c r="B160" s="6" t="s">
        <v>84</v>
      </c>
      <c r="C160" s="6" t="s">
        <v>269</v>
      </c>
      <c r="D160" s="6" t="s">
        <v>211</v>
      </c>
      <c r="E160" s="6" t="s">
        <v>1</v>
      </c>
      <c r="F160" s="3">
        <v>751056038.51907825</v>
      </c>
      <c r="G160" s="3">
        <v>842833373.70000005</v>
      </c>
      <c r="H160" s="36">
        <v>1.1221977195761412</v>
      </c>
      <c r="I160" s="7">
        <v>765458439</v>
      </c>
      <c r="J160" s="61">
        <v>0</v>
      </c>
      <c r="K160" s="7">
        <v>751056038.51907825</v>
      </c>
      <c r="L160" s="3">
        <v>842833373.70000005</v>
      </c>
      <c r="M160" s="36">
        <v>1.1221977195761412</v>
      </c>
      <c r="N160" s="8">
        <v>0.02</v>
      </c>
      <c r="O160" s="7">
        <v>15309168.780000001</v>
      </c>
      <c r="P160" s="3">
        <v>0</v>
      </c>
      <c r="Q160" s="3">
        <v>0</v>
      </c>
      <c r="R160" s="36">
        <v>0</v>
      </c>
      <c r="S160" s="7">
        <v>0</v>
      </c>
      <c r="T160" s="8">
        <v>0</v>
      </c>
      <c r="U160" s="7">
        <v>0</v>
      </c>
      <c r="V160" s="10">
        <v>15309168.780000001</v>
      </c>
      <c r="W160" s="18">
        <v>15309168.780000001</v>
      </c>
      <c r="X160" s="18">
        <f t="shared" si="41"/>
        <v>15309169</v>
      </c>
      <c r="Y160" s="18" t="str">
        <f t="shared" si="42"/>
        <v>Mười Lăm Triệu Ba Trăm Linh Chín Ngàn Một Trăm Sáu Mươi Chín Đồng./.</v>
      </c>
      <c r="Z160" s="114">
        <f t="shared" si="43"/>
        <v>1000015309169</v>
      </c>
      <c r="AA160" s="115">
        <f t="shared" si="57"/>
        <v>0</v>
      </c>
      <c r="AB160" s="115">
        <f t="shared" si="57"/>
        <v>0</v>
      </c>
      <c r="AC160" s="115">
        <f t="shared" si="58"/>
        <v>0</v>
      </c>
      <c r="AD160" s="115">
        <f t="shared" si="58"/>
        <v>0</v>
      </c>
      <c r="AE160" s="115">
        <f t="shared" si="58"/>
        <v>1</v>
      </c>
      <c r="AF160" s="115">
        <f t="shared" si="58"/>
        <v>5</v>
      </c>
      <c r="AG160" s="115">
        <f t="shared" si="58"/>
        <v>3</v>
      </c>
      <c r="AH160" s="115">
        <f t="shared" si="58"/>
        <v>0</v>
      </c>
      <c r="AI160" s="115">
        <f t="shared" si="58"/>
        <v>9</v>
      </c>
      <c r="AJ160" s="115">
        <f t="shared" si="58"/>
        <v>1</v>
      </c>
      <c r="AK160" s="115">
        <f t="shared" si="58"/>
        <v>6</v>
      </c>
      <c r="AL160" s="115">
        <f t="shared" si="58"/>
        <v>9</v>
      </c>
      <c r="AM160" s="116" t="str">
        <f t="shared" si="44"/>
        <v/>
      </c>
      <c r="AN160" s="116" t="str">
        <f t="shared" si="45"/>
        <v/>
      </c>
      <c r="AO160" s="116" t="str">
        <f t="shared" si="46"/>
        <v/>
      </c>
      <c r="AP160" s="116" t="str">
        <f t="shared" si="47"/>
        <v/>
      </c>
      <c r="AQ160" s="116" t="str">
        <f t="shared" si="48"/>
        <v>mười</v>
      </c>
      <c r="AR160" s="116" t="str">
        <f t="shared" si="49"/>
        <v>lăm  triệu</v>
      </c>
      <c r="AS160" s="116" t="str">
        <f t="shared" si="50"/>
        <v>ba trăm</v>
      </c>
      <c r="AT160" s="116" t="str">
        <f t="shared" si="51"/>
        <v>linh</v>
      </c>
      <c r="AU160" s="116" t="str">
        <f t="shared" si="52"/>
        <v>chín ngàn</v>
      </c>
      <c r="AV160" s="116" t="str">
        <f t="shared" si="53"/>
        <v>một trăm</v>
      </c>
      <c r="AW160" s="116" t="str">
        <f t="shared" si="54"/>
        <v>sáu mươi</v>
      </c>
      <c r="AX160" s="116" t="str">
        <f t="shared" si="55"/>
        <v>chín đồng./.</v>
      </c>
      <c r="AY160" s="4" t="str">
        <f t="shared" si="56"/>
        <v>mười lăm triệu ba trăm linh chín ngàn một trăm sáu mươi chín đồng./.</v>
      </c>
    </row>
    <row r="161" spans="1:51" s="4" customFormat="1" ht="27" customHeight="1">
      <c r="A161" s="5">
        <v>7</v>
      </c>
      <c r="B161" s="6" t="s">
        <v>84</v>
      </c>
      <c r="C161" s="62" t="s">
        <v>531</v>
      </c>
      <c r="D161" s="62" t="s">
        <v>545</v>
      </c>
      <c r="E161" s="62" t="s">
        <v>379</v>
      </c>
      <c r="F161" s="3">
        <v>25000000</v>
      </c>
      <c r="G161" s="3">
        <v>25204004.099999998</v>
      </c>
      <c r="H161" s="36">
        <v>1.008160164</v>
      </c>
      <c r="I161" s="7">
        <v>22912731</v>
      </c>
      <c r="J161" s="61">
        <v>0</v>
      </c>
      <c r="K161" s="7">
        <v>25000000</v>
      </c>
      <c r="L161" s="3">
        <v>25204004.099999998</v>
      </c>
      <c r="M161" s="36">
        <v>1.008160164</v>
      </c>
      <c r="N161" s="8">
        <v>0.02</v>
      </c>
      <c r="O161" s="7">
        <v>458254.62</v>
      </c>
      <c r="P161" s="3">
        <v>0</v>
      </c>
      <c r="Q161" s="3">
        <v>0</v>
      </c>
      <c r="R161" s="36">
        <v>0</v>
      </c>
      <c r="S161" s="7">
        <v>0</v>
      </c>
      <c r="T161" s="8">
        <v>0</v>
      </c>
      <c r="U161" s="7">
        <v>0</v>
      </c>
      <c r="V161" s="10">
        <v>458254.62</v>
      </c>
      <c r="W161" s="18">
        <v>458254.62</v>
      </c>
      <c r="X161" s="18">
        <f t="shared" si="41"/>
        <v>458255</v>
      </c>
      <c r="Y161" s="18" t="str">
        <f t="shared" si="42"/>
        <v>Bốn Trăm Năm Mươi Tám Ngàn Hai Trăm Năm Mươi Lăm Đồng./.</v>
      </c>
      <c r="Z161" s="114">
        <f t="shared" si="43"/>
        <v>1000000458255</v>
      </c>
      <c r="AA161" s="115">
        <f t="shared" si="57"/>
        <v>0</v>
      </c>
      <c r="AB161" s="115">
        <f t="shared" si="57"/>
        <v>0</v>
      </c>
      <c r="AC161" s="115">
        <f t="shared" si="58"/>
        <v>0</v>
      </c>
      <c r="AD161" s="115">
        <f t="shared" si="58"/>
        <v>0</v>
      </c>
      <c r="AE161" s="115">
        <f t="shared" si="58"/>
        <v>0</v>
      </c>
      <c r="AF161" s="115">
        <f t="shared" si="58"/>
        <v>0</v>
      </c>
      <c r="AG161" s="115">
        <f t="shared" si="58"/>
        <v>4</v>
      </c>
      <c r="AH161" s="115">
        <f t="shared" si="58"/>
        <v>5</v>
      </c>
      <c r="AI161" s="115">
        <f t="shared" si="58"/>
        <v>8</v>
      </c>
      <c r="AJ161" s="115">
        <f t="shared" si="58"/>
        <v>2</v>
      </c>
      <c r="AK161" s="115">
        <f t="shared" si="58"/>
        <v>5</v>
      </c>
      <c r="AL161" s="115">
        <f t="shared" si="58"/>
        <v>5</v>
      </c>
      <c r="AM161" s="116" t="str">
        <f t="shared" si="44"/>
        <v/>
      </c>
      <c r="AN161" s="116" t="str">
        <f t="shared" si="45"/>
        <v/>
      </c>
      <c r="AO161" s="116" t="str">
        <f t="shared" si="46"/>
        <v/>
      </c>
      <c r="AP161" s="116" t="str">
        <f t="shared" si="47"/>
        <v/>
      </c>
      <c r="AQ161" s="116" t="str">
        <f t="shared" si="48"/>
        <v/>
      </c>
      <c r="AR161" s="116" t="str">
        <f t="shared" si="49"/>
        <v/>
      </c>
      <c r="AS161" s="116" t="str">
        <f t="shared" si="50"/>
        <v>bốn trăm</v>
      </c>
      <c r="AT161" s="116" t="str">
        <f t="shared" si="51"/>
        <v>năm mươi</v>
      </c>
      <c r="AU161" s="116" t="str">
        <f t="shared" si="52"/>
        <v>tám ngàn</v>
      </c>
      <c r="AV161" s="116" t="str">
        <f t="shared" si="53"/>
        <v>hai trăm</v>
      </c>
      <c r="AW161" s="116" t="str">
        <f t="shared" si="54"/>
        <v>năm mươi</v>
      </c>
      <c r="AX161" s="116" t="str">
        <f t="shared" si="55"/>
        <v>lăm đồng./.</v>
      </c>
      <c r="AY161" s="4" t="str">
        <f t="shared" si="56"/>
        <v>bốn trăm năm mươi tám ngàn hai trăm năm mươi lăm đồng./.</v>
      </c>
    </row>
    <row r="162" spans="1:51" s="4" customFormat="1" ht="27" customHeight="1" outlineLevel="1">
      <c r="A162" s="5">
        <v>8</v>
      </c>
      <c r="B162" s="6" t="s">
        <v>84</v>
      </c>
      <c r="C162" s="62" t="s">
        <v>530</v>
      </c>
      <c r="D162" s="62" t="s">
        <v>546</v>
      </c>
      <c r="E162" s="62" t="s">
        <v>379</v>
      </c>
      <c r="F162" s="3">
        <v>25000000</v>
      </c>
      <c r="G162" s="3">
        <v>25092288.099999998</v>
      </c>
      <c r="H162" s="36">
        <v>1.0036915239999999</v>
      </c>
      <c r="I162" s="7">
        <v>22811171</v>
      </c>
      <c r="J162" s="61">
        <v>0</v>
      </c>
      <c r="K162" s="7">
        <v>25000000</v>
      </c>
      <c r="L162" s="3">
        <v>0</v>
      </c>
      <c r="M162" s="36">
        <v>0</v>
      </c>
      <c r="N162" s="8">
        <v>0.02</v>
      </c>
      <c r="O162" s="7">
        <v>456223.42</v>
      </c>
      <c r="P162" s="3">
        <v>0</v>
      </c>
      <c r="Q162" s="3">
        <v>0</v>
      </c>
      <c r="R162" s="36">
        <v>0</v>
      </c>
      <c r="S162" s="7">
        <v>0</v>
      </c>
      <c r="T162" s="8">
        <v>0</v>
      </c>
      <c r="U162" s="7">
        <v>0</v>
      </c>
      <c r="V162" s="10">
        <v>456223.42</v>
      </c>
      <c r="W162" s="18">
        <v>456223.42</v>
      </c>
      <c r="X162" s="18">
        <f t="shared" si="41"/>
        <v>456223</v>
      </c>
      <c r="Y162" s="18" t="str">
        <f t="shared" si="42"/>
        <v>Bốn Trăm Năm Mươi Sáu Ngàn Hai Trăm Hai Mươi Ba Đồng./.</v>
      </c>
      <c r="Z162" s="114">
        <f t="shared" si="43"/>
        <v>1000000456223</v>
      </c>
      <c r="AA162" s="115">
        <f t="shared" si="57"/>
        <v>0</v>
      </c>
      <c r="AB162" s="115">
        <f t="shared" si="57"/>
        <v>0</v>
      </c>
      <c r="AC162" s="115">
        <f t="shared" si="58"/>
        <v>0</v>
      </c>
      <c r="AD162" s="115">
        <f t="shared" si="58"/>
        <v>0</v>
      </c>
      <c r="AE162" s="115">
        <f t="shared" si="58"/>
        <v>0</v>
      </c>
      <c r="AF162" s="115">
        <f t="shared" si="58"/>
        <v>0</v>
      </c>
      <c r="AG162" s="115">
        <f t="shared" si="58"/>
        <v>4</v>
      </c>
      <c r="AH162" s="115">
        <f t="shared" si="58"/>
        <v>5</v>
      </c>
      <c r="AI162" s="115">
        <f t="shared" si="58"/>
        <v>6</v>
      </c>
      <c r="AJ162" s="115">
        <f t="shared" si="58"/>
        <v>2</v>
      </c>
      <c r="AK162" s="115">
        <f t="shared" si="58"/>
        <v>2</v>
      </c>
      <c r="AL162" s="115">
        <f t="shared" si="58"/>
        <v>3</v>
      </c>
      <c r="AM162" s="116" t="str">
        <f t="shared" si="44"/>
        <v/>
      </c>
      <c r="AN162" s="116" t="str">
        <f t="shared" si="45"/>
        <v/>
      </c>
      <c r="AO162" s="116" t="str">
        <f t="shared" si="46"/>
        <v/>
      </c>
      <c r="AP162" s="116" t="str">
        <f t="shared" si="47"/>
        <v/>
      </c>
      <c r="AQ162" s="116" t="str">
        <f t="shared" si="48"/>
        <v/>
      </c>
      <c r="AR162" s="116" t="str">
        <f t="shared" si="49"/>
        <v/>
      </c>
      <c r="AS162" s="116" t="str">
        <f t="shared" si="50"/>
        <v>bốn trăm</v>
      </c>
      <c r="AT162" s="116" t="str">
        <f t="shared" si="51"/>
        <v>năm mươi</v>
      </c>
      <c r="AU162" s="116" t="str">
        <f t="shared" si="52"/>
        <v>sáu ngàn</v>
      </c>
      <c r="AV162" s="116" t="str">
        <f t="shared" si="53"/>
        <v>hai trăm</v>
      </c>
      <c r="AW162" s="116" t="str">
        <f t="shared" si="54"/>
        <v>hai mươi</v>
      </c>
      <c r="AX162" s="116" t="str">
        <f t="shared" si="55"/>
        <v>ba đồng./.</v>
      </c>
      <c r="AY162" s="4" t="str">
        <f t="shared" si="56"/>
        <v>bốn trăm năm mươi sáu ngàn hai trăm hai mươi ba đồng./.</v>
      </c>
    </row>
    <row r="163" spans="1:51" s="4" customFormat="1" ht="27" customHeight="1" outlineLevel="1">
      <c r="A163" s="5">
        <v>9</v>
      </c>
      <c r="B163" s="6" t="s">
        <v>84</v>
      </c>
      <c r="C163" s="62" t="s">
        <v>574</v>
      </c>
      <c r="D163" s="62" t="s">
        <v>581</v>
      </c>
      <c r="E163" s="62" t="s">
        <v>379</v>
      </c>
      <c r="F163" s="3">
        <v>20000000</v>
      </c>
      <c r="G163" s="3">
        <v>20143095.499999996</v>
      </c>
      <c r="H163" s="36">
        <v>1.0071547749999998</v>
      </c>
      <c r="I163" s="7">
        <v>18311905</v>
      </c>
      <c r="J163" s="61">
        <v>0</v>
      </c>
      <c r="K163" s="7">
        <v>20000000</v>
      </c>
      <c r="L163" s="3">
        <v>0</v>
      </c>
      <c r="M163" s="36">
        <v>0</v>
      </c>
      <c r="N163" s="8">
        <v>0.02</v>
      </c>
      <c r="O163" s="7">
        <v>366238.10000000003</v>
      </c>
      <c r="P163" s="3">
        <v>0</v>
      </c>
      <c r="Q163" s="3">
        <v>0</v>
      </c>
      <c r="R163" s="36">
        <v>0</v>
      </c>
      <c r="S163" s="7">
        <v>0</v>
      </c>
      <c r="T163" s="8">
        <v>0</v>
      </c>
      <c r="U163" s="7">
        <v>0</v>
      </c>
      <c r="V163" s="10">
        <v>366238.10000000003</v>
      </c>
      <c r="W163" s="18">
        <v>366238.10000000003</v>
      </c>
      <c r="X163" s="18">
        <f t="shared" si="41"/>
        <v>366238</v>
      </c>
      <c r="Y163" s="18" t="str">
        <f t="shared" si="42"/>
        <v>Ba Trăm Sáu Mươi Sáu Ngàn Hai Trăm Ba Mươi Tám Đồng./.</v>
      </c>
      <c r="Z163" s="114">
        <f t="shared" si="43"/>
        <v>1000000366238</v>
      </c>
      <c r="AA163" s="115">
        <f t="shared" si="57"/>
        <v>0</v>
      </c>
      <c r="AB163" s="115">
        <f t="shared" si="57"/>
        <v>0</v>
      </c>
      <c r="AC163" s="115">
        <f t="shared" si="58"/>
        <v>0</v>
      </c>
      <c r="AD163" s="115">
        <f t="shared" si="58"/>
        <v>0</v>
      </c>
      <c r="AE163" s="115">
        <f t="shared" si="58"/>
        <v>0</v>
      </c>
      <c r="AF163" s="115">
        <f t="shared" si="58"/>
        <v>0</v>
      </c>
      <c r="AG163" s="115">
        <f t="shared" si="58"/>
        <v>3</v>
      </c>
      <c r="AH163" s="115">
        <f t="shared" si="58"/>
        <v>6</v>
      </c>
      <c r="AI163" s="115">
        <f t="shared" si="58"/>
        <v>6</v>
      </c>
      <c r="AJ163" s="115">
        <f t="shared" si="58"/>
        <v>2</v>
      </c>
      <c r="AK163" s="115">
        <f t="shared" si="58"/>
        <v>3</v>
      </c>
      <c r="AL163" s="115">
        <f t="shared" si="58"/>
        <v>8</v>
      </c>
      <c r="AM163" s="116" t="str">
        <f t="shared" si="44"/>
        <v/>
      </c>
      <c r="AN163" s="116" t="str">
        <f t="shared" si="45"/>
        <v/>
      </c>
      <c r="AO163" s="116" t="str">
        <f t="shared" si="46"/>
        <v/>
      </c>
      <c r="AP163" s="116" t="str">
        <f t="shared" si="47"/>
        <v/>
      </c>
      <c r="AQ163" s="116" t="str">
        <f t="shared" si="48"/>
        <v/>
      </c>
      <c r="AR163" s="116" t="str">
        <f t="shared" si="49"/>
        <v/>
      </c>
      <c r="AS163" s="116" t="str">
        <f t="shared" si="50"/>
        <v>ba trăm</v>
      </c>
      <c r="AT163" s="116" t="str">
        <f t="shared" si="51"/>
        <v>sáu mươi</v>
      </c>
      <c r="AU163" s="116" t="str">
        <f t="shared" si="52"/>
        <v>sáu ngàn</v>
      </c>
      <c r="AV163" s="116" t="str">
        <f t="shared" si="53"/>
        <v>hai trăm</v>
      </c>
      <c r="AW163" s="116" t="str">
        <f t="shared" si="54"/>
        <v>ba mươi</v>
      </c>
      <c r="AX163" s="116" t="str">
        <f t="shared" si="55"/>
        <v>tám đồng./.</v>
      </c>
      <c r="AY163" s="4" t="str">
        <f t="shared" si="56"/>
        <v>ba trăm sáu mươi sáu ngàn hai trăm ba mươi tám đồng./.</v>
      </c>
    </row>
    <row r="164" spans="1:51" s="4" customFormat="1" ht="27" customHeight="1">
      <c r="A164" s="5">
        <v>10</v>
      </c>
      <c r="B164" s="6" t="s">
        <v>84</v>
      </c>
      <c r="C164" s="62" t="s">
        <v>629</v>
      </c>
      <c r="D164" s="62" t="s">
        <v>654</v>
      </c>
      <c r="E164" s="62" t="s">
        <v>379</v>
      </c>
      <c r="F164" s="3">
        <v>20000000</v>
      </c>
      <c r="G164" s="3">
        <v>20087237.499999996</v>
      </c>
      <c r="H164" s="36">
        <v>1.0043618749999998</v>
      </c>
      <c r="I164" s="7">
        <v>18261125</v>
      </c>
      <c r="J164" s="61">
        <v>0</v>
      </c>
      <c r="K164" s="7">
        <v>20000000</v>
      </c>
      <c r="L164" s="3">
        <v>0</v>
      </c>
      <c r="M164" s="36">
        <v>0</v>
      </c>
      <c r="N164" s="8">
        <v>0.02</v>
      </c>
      <c r="O164" s="7">
        <v>365222.5</v>
      </c>
      <c r="P164" s="3">
        <v>0</v>
      </c>
      <c r="Q164" s="3">
        <v>0</v>
      </c>
      <c r="R164" s="36">
        <v>0</v>
      </c>
      <c r="S164" s="7">
        <v>0</v>
      </c>
      <c r="T164" s="8">
        <v>0</v>
      </c>
      <c r="U164" s="7">
        <v>0</v>
      </c>
      <c r="V164" s="10">
        <v>365222.5</v>
      </c>
      <c r="W164" s="18">
        <v>365222.5</v>
      </c>
      <c r="X164" s="18">
        <f t="shared" si="41"/>
        <v>365223</v>
      </c>
      <c r="Y164" s="18" t="str">
        <f t="shared" si="42"/>
        <v>Ba Trăm Sáu Mươi Lăm Ngàn Hai Trăm Hai Mươi Ba Đồng./.</v>
      </c>
      <c r="Z164" s="114">
        <f t="shared" si="43"/>
        <v>1000000365223</v>
      </c>
      <c r="AA164" s="115">
        <f t="shared" si="57"/>
        <v>0</v>
      </c>
      <c r="AB164" s="115">
        <f t="shared" si="57"/>
        <v>0</v>
      </c>
      <c r="AC164" s="115">
        <f t="shared" si="58"/>
        <v>0</v>
      </c>
      <c r="AD164" s="115">
        <f t="shared" si="58"/>
        <v>0</v>
      </c>
      <c r="AE164" s="115">
        <f t="shared" si="58"/>
        <v>0</v>
      </c>
      <c r="AF164" s="115">
        <f t="shared" si="58"/>
        <v>0</v>
      </c>
      <c r="AG164" s="115">
        <f t="shared" si="58"/>
        <v>3</v>
      </c>
      <c r="AH164" s="115">
        <f t="shared" si="58"/>
        <v>6</v>
      </c>
      <c r="AI164" s="115">
        <f t="shared" si="58"/>
        <v>5</v>
      </c>
      <c r="AJ164" s="115">
        <f t="shared" si="58"/>
        <v>2</v>
      </c>
      <c r="AK164" s="115">
        <f t="shared" si="58"/>
        <v>2</v>
      </c>
      <c r="AL164" s="115">
        <f t="shared" si="58"/>
        <v>3</v>
      </c>
      <c r="AM164" s="116" t="str">
        <f t="shared" si="44"/>
        <v/>
      </c>
      <c r="AN164" s="116" t="str">
        <f t="shared" si="45"/>
        <v/>
      </c>
      <c r="AO164" s="116" t="str">
        <f t="shared" si="46"/>
        <v/>
      </c>
      <c r="AP164" s="116" t="str">
        <f t="shared" si="47"/>
        <v/>
      </c>
      <c r="AQ164" s="116" t="str">
        <f t="shared" si="48"/>
        <v/>
      </c>
      <c r="AR164" s="116" t="str">
        <f t="shared" si="49"/>
        <v/>
      </c>
      <c r="AS164" s="116" t="str">
        <f t="shared" si="50"/>
        <v>ba trăm</v>
      </c>
      <c r="AT164" s="116" t="str">
        <f t="shared" si="51"/>
        <v>sáu mươi</v>
      </c>
      <c r="AU164" s="116" t="str">
        <f t="shared" si="52"/>
        <v>lăm ngàn</v>
      </c>
      <c r="AV164" s="116" t="str">
        <f t="shared" si="53"/>
        <v>hai trăm</v>
      </c>
      <c r="AW164" s="116" t="str">
        <f t="shared" si="54"/>
        <v>hai mươi</v>
      </c>
      <c r="AX164" s="116" t="str">
        <f t="shared" si="55"/>
        <v>ba đồng./.</v>
      </c>
      <c r="AY164" s="4" t="str">
        <f t="shared" si="56"/>
        <v>ba trăm sáu mươi lăm ngàn hai trăm hai mươi ba đồng./.</v>
      </c>
    </row>
    <row r="165" spans="1:51" s="4" customFormat="1" ht="27" customHeight="1">
      <c r="A165" s="11"/>
      <c r="B165" s="14" t="s">
        <v>50</v>
      </c>
      <c r="C165" s="14"/>
      <c r="D165" s="14"/>
      <c r="E165" s="14"/>
      <c r="F165" s="15">
        <v>5904785641.0757723</v>
      </c>
      <c r="G165" s="15">
        <v>6524430709.4000006</v>
      </c>
      <c r="H165" s="16">
        <v>1.1049394687613652</v>
      </c>
      <c r="I165" s="15">
        <v>5930546920</v>
      </c>
      <c r="J165" s="51"/>
      <c r="K165" s="15">
        <v>5904785641.0757723</v>
      </c>
      <c r="L165" s="15">
        <v>5268314238.3000002</v>
      </c>
      <c r="M165" s="16">
        <v>0.89221092153654957</v>
      </c>
      <c r="N165" s="17"/>
      <c r="O165" s="15">
        <v>118610938.40000001</v>
      </c>
      <c r="P165" s="15">
        <v>0</v>
      </c>
      <c r="Q165" s="15">
        <v>0</v>
      </c>
      <c r="R165" s="16">
        <v>0</v>
      </c>
      <c r="S165" s="15">
        <v>0</v>
      </c>
      <c r="T165" s="15"/>
      <c r="U165" s="15">
        <v>0</v>
      </c>
      <c r="V165" s="15">
        <v>118610938.40000001</v>
      </c>
      <c r="W165" s="15">
        <v>118610938.40000001</v>
      </c>
      <c r="X165" s="18">
        <f t="shared" si="41"/>
        <v>118610938</v>
      </c>
      <c r="Y165" s="18" t="str">
        <f t="shared" si="42"/>
        <v>Một Trăm Mười Tám Triệu Sáu Trăm Mười Ngàn Chín Trăm Ba Mươi Tám Đồng./.</v>
      </c>
      <c r="Z165" s="114">
        <f t="shared" si="43"/>
        <v>1000118610938</v>
      </c>
      <c r="AA165" s="115">
        <f t="shared" si="57"/>
        <v>0</v>
      </c>
      <c r="AB165" s="115">
        <f t="shared" si="57"/>
        <v>0</v>
      </c>
      <c r="AC165" s="115">
        <f t="shared" si="58"/>
        <v>0</v>
      </c>
      <c r="AD165" s="115">
        <f t="shared" si="58"/>
        <v>1</v>
      </c>
      <c r="AE165" s="115">
        <f t="shared" si="58"/>
        <v>1</v>
      </c>
      <c r="AF165" s="115">
        <f t="shared" si="58"/>
        <v>8</v>
      </c>
      <c r="AG165" s="115">
        <f t="shared" si="58"/>
        <v>6</v>
      </c>
      <c r="AH165" s="115">
        <f t="shared" si="58"/>
        <v>1</v>
      </c>
      <c r="AI165" s="115">
        <f t="shared" si="58"/>
        <v>0</v>
      </c>
      <c r="AJ165" s="115">
        <f t="shared" si="58"/>
        <v>9</v>
      </c>
      <c r="AK165" s="115">
        <f t="shared" si="58"/>
        <v>3</v>
      </c>
      <c r="AL165" s="115">
        <f t="shared" si="58"/>
        <v>8</v>
      </c>
      <c r="AM165" s="116" t="str">
        <f t="shared" si="44"/>
        <v/>
      </c>
      <c r="AN165" s="116" t="str">
        <f t="shared" si="45"/>
        <v/>
      </c>
      <c r="AO165" s="116" t="str">
        <f t="shared" si="46"/>
        <v/>
      </c>
      <c r="AP165" s="116" t="str">
        <f t="shared" si="47"/>
        <v>một trăm</v>
      </c>
      <c r="AQ165" s="116" t="str">
        <f t="shared" si="48"/>
        <v>mười</v>
      </c>
      <c r="AR165" s="116" t="str">
        <f t="shared" si="49"/>
        <v>tám  triệu</v>
      </c>
      <c r="AS165" s="116" t="str">
        <f t="shared" si="50"/>
        <v>sáu trăm</v>
      </c>
      <c r="AT165" s="116" t="str">
        <f t="shared" si="51"/>
        <v>mười</v>
      </c>
      <c r="AU165" s="116" t="str">
        <f t="shared" si="52"/>
        <v xml:space="preserve"> ngàn</v>
      </c>
      <c r="AV165" s="116" t="str">
        <f t="shared" si="53"/>
        <v>chín trăm</v>
      </c>
      <c r="AW165" s="116" t="str">
        <f t="shared" si="54"/>
        <v>ba mươi</v>
      </c>
      <c r="AX165" s="116" t="str">
        <f t="shared" si="55"/>
        <v>tám đồng./.</v>
      </c>
      <c r="AY165" s="4" t="str">
        <f t="shared" si="56"/>
        <v>một trăm mười tám triệu sáu trăm mười ngàn chín trăm ba mươi tám đồng./.</v>
      </c>
    </row>
    <row r="166" spans="1:51" ht="15.75">
      <c r="A166" s="5">
        <v>1</v>
      </c>
      <c r="B166" s="6" t="s">
        <v>85</v>
      </c>
      <c r="C166" s="6" t="s">
        <v>278</v>
      </c>
      <c r="D166" s="6" t="s">
        <v>66</v>
      </c>
      <c r="E166" s="6" t="s">
        <v>1</v>
      </c>
      <c r="F166" s="3">
        <v>1020914406.2263138</v>
      </c>
      <c r="G166" s="3">
        <v>1205524014.1000001</v>
      </c>
      <c r="H166" s="36">
        <v>1.1808277038190433</v>
      </c>
      <c r="I166" s="7">
        <v>1095930922</v>
      </c>
      <c r="J166" s="61">
        <v>0</v>
      </c>
      <c r="K166" s="7">
        <v>1020914406.2263138</v>
      </c>
      <c r="L166" s="3">
        <v>1100837903.1000001</v>
      </c>
      <c r="M166" s="36">
        <v>1.0782861877413541</v>
      </c>
      <c r="N166" s="8">
        <v>0.02</v>
      </c>
      <c r="O166" s="7">
        <v>21918618.440000001</v>
      </c>
      <c r="P166" s="3">
        <v>0</v>
      </c>
      <c r="Q166" s="3">
        <v>0</v>
      </c>
      <c r="R166" s="36">
        <v>0</v>
      </c>
      <c r="S166" s="7">
        <v>0</v>
      </c>
      <c r="T166" s="8">
        <v>0</v>
      </c>
      <c r="U166" s="7">
        <v>0</v>
      </c>
      <c r="V166" s="10">
        <v>21918618.440000001</v>
      </c>
      <c r="W166" s="18">
        <v>21918618.440000001</v>
      </c>
      <c r="X166" s="18">
        <f t="shared" si="41"/>
        <v>21918618</v>
      </c>
      <c r="Y166" s="18" t="str">
        <f t="shared" si="42"/>
        <v>Hai Mươi Mốt Triệu Chín Trăm Mười Tám Ngàn Sáu Trăm Mười Tám Đồng./.</v>
      </c>
      <c r="Z166" s="114">
        <f t="shared" si="43"/>
        <v>1000021918618</v>
      </c>
      <c r="AA166" s="115">
        <f t="shared" si="57"/>
        <v>0</v>
      </c>
      <c r="AB166" s="115">
        <f t="shared" si="57"/>
        <v>0</v>
      </c>
      <c r="AC166" s="115">
        <f t="shared" si="58"/>
        <v>0</v>
      </c>
      <c r="AD166" s="115">
        <f t="shared" si="58"/>
        <v>0</v>
      </c>
      <c r="AE166" s="115">
        <f t="shared" si="58"/>
        <v>2</v>
      </c>
      <c r="AF166" s="115">
        <f t="shared" si="58"/>
        <v>1</v>
      </c>
      <c r="AG166" s="115">
        <f t="shared" si="58"/>
        <v>9</v>
      </c>
      <c r="AH166" s="115">
        <f t="shared" si="58"/>
        <v>1</v>
      </c>
      <c r="AI166" s="115">
        <f t="shared" si="58"/>
        <v>8</v>
      </c>
      <c r="AJ166" s="115">
        <f t="shared" si="58"/>
        <v>6</v>
      </c>
      <c r="AK166" s="115">
        <f t="shared" si="58"/>
        <v>1</v>
      </c>
      <c r="AL166" s="115">
        <f t="shared" si="58"/>
        <v>8</v>
      </c>
      <c r="AM166" s="116" t="str">
        <f t="shared" si="44"/>
        <v/>
      </c>
      <c r="AN166" s="116" t="str">
        <f t="shared" si="45"/>
        <v/>
      </c>
      <c r="AO166" s="116" t="str">
        <f t="shared" si="46"/>
        <v/>
      </c>
      <c r="AP166" s="116" t="str">
        <f t="shared" si="47"/>
        <v/>
      </c>
      <c r="AQ166" s="116" t="str">
        <f t="shared" si="48"/>
        <v>hai mươi</v>
      </c>
      <c r="AR166" s="116" t="str">
        <f t="shared" si="49"/>
        <v>mốt  triệu</v>
      </c>
      <c r="AS166" s="116" t="str">
        <f t="shared" si="50"/>
        <v>chín trăm</v>
      </c>
      <c r="AT166" s="116" t="str">
        <f t="shared" si="51"/>
        <v>mười</v>
      </c>
      <c r="AU166" s="116" t="str">
        <f t="shared" si="52"/>
        <v>tám ngàn</v>
      </c>
      <c r="AV166" s="116" t="str">
        <f t="shared" si="53"/>
        <v>sáu trăm</v>
      </c>
      <c r="AW166" s="116" t="str">
        <f t="shared" si="54"/>
        <v>mười</v>
      </c>
      <c r="AX166" s="116" t="str">
        <f t="shared" si="55"/>
        <v>tám đồng./.</v>
      </c>
      <c r="AY166" s="4" t="str">
        <f t="shared" si="56"/>
        <v>hai mươi mốt triệu chín trăm mười tám ngàn sáu trăm mười tám đồng./.</v>
      </c>
    </row>
    <row r="167" spans="1:51" ht="19.5" customHeight="1">
      <c r="A167" s="5">
        <v>2</v>
      </c>
      <c r="B167" s="6" t="s">
        <v>85</v>
      </c>
      <c r="C167" s="6" t="s">
        <v>344</v>
      </c>
      <c r="D167" s="6" t="s">
        <v>17</v>
      </c>
      <c r="E167" s="6" t="s">
        <v>1</v>
      </c>
      <c r="F167" s="3">
        <v>1319790797.6143069</v>
      </c>
      <c r="G167" s="3">
        <v>1567356687.2000003</v>
      </c>
      <c r="H167" s="36">
        <v>1.1875796452234708</v>
      </c>
      <c r="I167" s="7">
        <v>1424869716</v>
      </c>
      <c r="J167" s="61" t="s">
        <v>204</v>
      </c>
      <c r="K167" s="7">
        <v>1319790797.6143069</v>
      </c>
      <c r="L167" s="3">
        <v>1092642179.2000003</v>
      </c>
      <c r="M167" s="36">
        <v>0.82789043625330072</v>
      </c>
      <c r="N167" s="8">
        <v>0.02</v>
      </c>
      <c r="O167" s="7">
        <v>28497394.32</v>
      </c>
      <c r="P167" s="3">
        <v>0</v>
      </c>
      <c r="Q167" s="3">
        <v>0</v>
      </c>
      <c r="R167" s="36">
        <v>0</v>
      </c>
      <c r="S167" s="7">
        <v>0</v>
      </c>
      <c r="T167" s="8">
        <v>0</v>
      </c>
      <c r="U167" s="7">
        <v>0</v>
      </c>
      <c r="V167" s="10">
        <v>28497394.32</v>
      </c>
      <c r="W167" s="18">
        <v>28497394.32</v>
      </c>
      <c r="X167" s="18">
        <f t="shared" si="41"/>
        <v>28497394</v>
      </c>
      <c r="Y167" s="18" t="str">
        <f t="shared" si="42"/>
        <v>Hai Mươi Tám Triệu Bốn Trăm Chín Mươi Bảy Ngàn Ba Trăm Chín Mươi Bốn Đồng./.</v>
      </c>
      <c r="Z167" s="114">
        <f t="shared" si="43"/>
        <v>1000028497394</v>
      </c>
      <c r="AA167" s="115">
        <f t="shared" si="57"/>
        <v>0</v>
      </c>
      <c r="AB167" s="115">
        <f t="shared" si="57"/>
        <v>0</v>
      </c>
      <c r="AC167" s="115">
        <f t="shared" si="58"/>
        <v>0</v>
      </c>
      <c r="AD167" s="115">
        <f t="shared" si="58"/>
        <v>0</v>
      </c>
      <c r="AE167" s="115">
        <f t="shared" si="58"/>
        <v>2</v>
      </c>
      <c r="AF167" s="115">
        <f t="shared" si="58"/>
        <v>8</v>
      </c>
      <c r="AG167" s="115">
        <f t="shared" si="58"/>
        <v>4</v>
      </c>
      <c r="AH167" s="115">
        <f t="shared" si="58"/>
        <v>9</v>
      </c>
      <c r="AI167" s="115">
        <f t="shared" si="58"/>
        <v>7</v>
      </c>
      <c r="AJ167" s="115">
        <f t="shared" si="58"/>
        <v>3</v>
      </c>
      <c r="AK167" s="115">
        <f t="shared" si="58"/>
        <v>9</v>
      </c>
      <c r="AL167" s="115">
        <f t="shared" si="58"/>
        <v>4</v>
      </c>
      <c r="AM167" s="116" t="str">
        <f t="shared" si="44"/>
        <v/>
      </c>
      <c r="AN167" s="116" t="str">
        <f t="shared" si="45"/>
        <v/>
      </c>
      <c r="AO167" s="116" t="str">
        <f t="shared" si="46"/>
        <v/>
      </c>
      <c r="AP167" s="116" t="str">
        <f t="shared" si="47"/>
        <v/>
      </c>
      <c r="AQ167" s="116" t="str">
        <f t="shared" si="48"/>
        <v>hai mươi</v>
      </c>
      <c r="AR167" s="116" t="str">
        <f t="shared" si="49"/>
        <v>tám  triệu</v>
      </c>
      <c r="AS167" s="116" t="str">
        <f t="shared" si="50"/>
        <v>bốn trăm</v>
      </c>
      <c r="AT167" s="116" t="str">
        <f t="shared" si="51"/>
        <v>chín mươi</v>
      </c>
      <c r="AU167" s="116" t="str">
        <f t="shared" si="52"/>
        <v>bảy ngàn</v>
      </c>
      <c r="AV167" s="116" t="str">
        <f t="shared" si="53"/>
        <v>ba trăm</v>
      </c>
      <c r="AW167" s="116" t="str">
        <f t="shared" si="54"/>
        <v>chín mươi</v>
      </c>
      <c r="AX167" s="116" t="str">
        <f t="shared" si="55"/>
        <v>bốn đồng./.</v>
      </c>
      <c r="AY167" s="4" t="str">
        <f t="shared" si="56"/>
        <v>hai mươi tám triệu bốn trăm chín mươi bảy ngàn ba trăm chín mươi bốn đồng./.</v>
      </c>
    </row>
    <row r="168" spans="1:51" ht="15.75">
      <c r="A168" s="5">
        <v>3</v>
      </c>
      <c r="B168" s="6" t="s">
        <v>85</v>
      </c>
      <c r="C168" s="6" t="s">
        <v>275</v>
      </c>
      <c r="D168" s="6" t="s">
        <v>19</v>
      </c>
      <c r="E168" s="6" t="s">
        <v>1</v>
      </c>
      <c r="F168" s="3">
        <v>1398208860.7012556</v>
      </c>
      <c r="G168" s="3">
        <v>1625560320.5999999</v>
      </c>
      <c r="H168" s="36">
        <v>1.1626019304331392</v>
      </c>
      <c r="I168" s="7">
        <v>1477537150</v>
      </c>
      <c r="J168" s="61">
        <v>0</v>
      </c>
      <c r="K168" s="7">
        <v>1398208860.7012556</v>
      </c>
      <c r="L168" s="3">
        <v>1482186446.5999999</v>
      </c>
      <c r="M168" s="36">
        <v>1.0600608308665891</v>
      </c>
      <c r="N168" s="8">
        <v>0.02</v>
      </c>
      <c r="O168" s="7">
        <v>29550743</v>
      </c>
      <c r="P168" s="3">
        <v>0</v>
      </c>
      <c r="Q168" s="3">
        <v>0</v>
      </c>
      <c r="R168" s="36">
        <v>0</v>
      </c>
      <c r="S168" s="7">
        <v>0</v>
      </c>
      <c r="T168" s="8">
        <v>0</v>
      </c>
      <c r="U168" s="7">
        <v>0</v>
      </c>
      <c r="V168" s="10">
        <v>29550743</v>
      </c>
      <c r="W168" s="18">
        <v>29550743</v>
      </c>
      <c r="X168" s="18">
        <f t="shared" si="41"/>
        <v>29550743</v>
      </c>
      <c r="Y168" s="18" t="str">
        <f t="shared" si="42"/>
        <v>Hai Mươi Chín Triệu Năm Trăm Năm Mươi Ngàn Bảy Trăm Bốn Mươi Ba Đồng./.</v>
      </c>
      <c r="Z168" s="114">
        <f t="shared" si="43"/>
        <v>1000029550743</v>
      </c>
      <c r="AA168" s="115">
        <f t="shared" si="57"/>
        <v>0</v>
      </c>
      <c r="AB168" s="115">
        <f t="shared" si="57"/>
        <v>0</v>
      </c>
      <c r="AC168" s="115">
        <f t="shared" si="58"/>
        <v>0</v>
      </c>
      <c r="AD168" s="115">
        <f t="shared" si="58"/>
        <v>0</v>
      </c>
      <c r="AE168" s="115">
        <f t="shared" ref="AC168:AL193" si="59">VALUE(MID($Z168,AE$1+1,1))</f>
        <v>2</v>
      </c>
      <c r="AF168" s="115">
        <f t="shared" si="59"/>
        <v>9</v>
      </c>
      <c r="AG168" s="115">
        <f t="shared" si="59"/>
        <v>5</v>
      </c>
      <c r="AH168" s="115">
        <f t="shared" si="59"/>
        <v>5</v>
      </c>
      <c r="AI168" s="115">
        <f t="shared" si="59"/>
        <v>0</v>
      </c>
      <c r="AJ168" s="115">
        <f t="shared" si="59"/>
        <v>7</v>
      </c>
      <c r="AK168" s="115">
        <f t="shared" si="59"/>
        <v>4</v>
      </c>
      <c r="AL168" s="115">
        <f t="shared" si="59"/>
        <v>3</v>
      </c>
      <c r="AM168" s="116" t="str">
        <f t="shared" si="44"/>
        <v/>
      </c>
      <c r="AN168" s="116" t="str">
        <f t="shared" si="45"/>
        <v/>
      </c>
      <c r="AO168" s="116" t="str">
        <f t="shared" si="46"/>
        <v/>
      </c>
      <c r="AP168" s="116" t="str">
        <f t="shared" si="47"/>
        <v/>
      </c>
      <c r="AQ168" s="116" t="str">
        <f t="shared" si="48"/>
        <v>hai mươi</v>
      </c>
      <c r="AR168" s="116" t="str">
        <f t="shared" si="49"/>
        <v>chín  triệu</v>
      </c>
      <c r="AS168" s="116" t="str">
        <f t="shared" si="50"/>
        <v>năm trăm</v>
      </c>
      <c r="AT168" s="116" t="str">
        <f t="shared" si="51"/>
        <v>năm mươi</v>
      </c>
      <c r="AU168" s="116" t="str">
        <f t="shared" si="52"/>
        <v xml:space="preserve"> ngàn</v>
      </c>
      <c r="AV168" s="116" t="str">
        <f t="shared" si="53"/>
        <v>bảy trăm</v>
      </c>
      <c r="AW168" s="116" t="str">
        <f t="shared" si="54"/>
        <v>bốn mươi</v>
      </c>
      <c r="AX168" s="116" t="str">
        <f t="shared" si="55"/>
        <v>ba đồng./.</v>
      </c>
      <c r="AY168" s="4" t="str">
        <f t="shared" si="56"/>
        <v>hai mươi chín triệu năm trăm năm mươi ngàn bảy trăm bốn mươi ba đồng./.</v>
      </c>
    </row>
    <row r="169" spans="1:51" ht="15.75">
      <c r="A169" s="5">
        <v>4</v>
      </c>
      <c r="B169" s="6" t="s">
        <v>85</v>
      </c>
      <c r="C169" s="6" t="s">
        <v>297</v>
      </c>
      <c r="D169" s="6" t="s">
        <v>298</v>
      </c>
      <c r="E169" s="6" t="s">
        <v>1</v>
      </c>
      <c r="F169" s="3">
        <v>506758237.8732065</v>
      </c>
      <c r="G169" s="3">
        <v>635051535.80000007</v>
      </c>
      <c r="H169" s="36">
        <v>1.2531647013085028</v>
      </c>
      <c r="I169" s="7">
        <v>577319578</v>
      </c>
      <c r="J169" s="61">
        <v>0</v>
      </c>
      <c r="K169" s="7">
        <v>506758237.8732065</v>
      </c>
      <c r="L169" s="3">
        <v>557786215.80000007</v>
      </c>
      <c r="M169" s="36">
        <v>1.1006949154708385</v>
      </c>
      <c r="N169" s="8">
        <v>0.02</v>
      </c>
      <c r="O169" s="7">
        <v>11546391.560000001</v>
      </c>
      <c r="P169" s="3">
        <v>0</v>
      </c>
      <c r="Q169" s="3">
        <v>0</v>
      </c>
      <c r="R169" s="36">
        <v>0</v>
      </c>
      <c r="S169" s="7">
        <v>0</v>
      </c>
      <c r="T169" s="8">
        <v>0</v>
      </c>
      <c r="U169" s="7">
        <v>0</v>
      </c>
      <c r="V169" s="10">
        <v>11546391.560000001</v>
      </c>
      <c r="W169" s="18">
        <v>11546391.560000001</v>
      </c>
      <c r="X169" s="18">
        <f t="shared" si="41"/>
        <v>11546392</v>
      </c>
      <c r="Y169" s="18" t="str">
        <f t="shared" si="42"/>
        <v>Mười Mốt Triệu Năm Trăm Bốn Mươi Sáu Ngàn Ba Trăm Chín Mươi Hai Đồng./.</v>
      </c>
      <c r="Z169" s="114">
        <f t="shared" si="43"/>
        <v>1000011546392</v>
      </c>
      <c r="AA169" s="115">
        <f t="shared" ref="AA169:AB200" si="60">VALUE(MID($Z169,AA$1+1,1))</f>
        <v>0</v>
      </c>
      <c r="AB169" s="115">
        <f t="shared" si="60"/>
        <v>0</v>
      </c>
      <c r="AC169" s="115">
        <f t="shared" si="59"/>
        <v>0</v>
      </c>
      <c r="AD169" s="115">
        <f t="shared" si="59"/>
        <v>0</v>
      </c>
      <c r="AE169" s="115">
        <f t="shared" si="59"/>
        <v>1</v>
      </c>
      <c r="AF169" s="115">
        <f t="shared" si="59"/>
        <v>1</v>
      </c>
      <c r="AG169" s="115">
        <f t="shared" si="59"/>
        <v>5</v>
      </c>
      <c r="AH169" s="115">
        <f t="shared" si="59"/>
        <v>4</v>
      </c>
      <c r="AI169" s="115">
        <f t="shared" si="59"/>
        <v>6</v>
      </c>
      <c r="AJ169" s="115">
        <f t="shared" si="59"/>
        <v>3</v>
      </c>
      <c r="AK169" s="115">
        <f t="shared" si="59"/>
        <v>9</v>
      </c>
      <c r="AL169" s="115">
        <f t="shared" si="59"/>
        <v>2</v>
      </c>
      <c r="AM169" s="116" t="str">
        <f t="shared" si="44"/>
        <v/>
      </c>
      <c r="AN169" s="116" t="str">
        <f t="shared" si="45"/>
        <v/>
      </c>
      <c r="AO169" s="116" t="str">
        <f t="shared" si="46"/>
        <v/>
      </c>
      <c r="AP169" s="116" t="str">
        <f t="shared" si="47"/>
        <v/>
      </c>
      <c r="AQ169" s="116" t="str">
        <f t="shared" si="48"/>
        <v>mười</v>
      </c>
      <c r="AR169" s="116" t="str">
        <f t="shared" si="49"/>
        <v>mốt  triệu</v>
      </c>
      <c r="AS169" s="116" t="str">
        <f t="shared" si="50"/>
        <v>năm trăm</v>
      </c>
      <c r="AT169" s="116" t="str">
        <f t="shared" si="51"/>
        <v>bốn mươi</v>
      </c>
      <c r="AU169" s="116" t="str">
        <f t="shared" si="52"/>
        <v>sáu ngàn</v>
      </c>
      <c r="AV169" s="116" t="str">
        <f t="shared" si="53"/>
        <v>ba trăm</v>
      </c>
      <c r="AW169" s="116" t="str">
        <f t="shared" si="54"/>
        <v>chín mươi</v>
      </c>
      <c r="AX169" s="116" t="str">
        <f t="shared" si="55"/>
        <v>hai đồng./.</v>
      </c>
      <c r="AY169" s="4" t="str">
        <f t="shared" si="56"/>
        <v>mười mốt triệu năm trăm bốn mươi sáu ngàn ba trăm chín mươi hai đồng./.</v>
      </c>
    </row>
    <row r="170" spans="1:51" s="27" customFormat="1" ht="15.75">
      <c r="A170" s="5">
        <v>5</v>
      </c>
      <c r="B170" s="6" t="s">
        <v>85</v>
      </c>
      <c r="C170" s="6" t="s">
        <v>276</v>
      </c>
      <c r="D170" s="6" t="s">
        <v>33</v>
      </c>
      <c r="E170" s="6" t="s">
        <v>1</v>
      </c>
      <c r="F170" s="3">
        <v>1117087502.4650245</v>
      </c>
      <c r="G170" s="3">
        <v>1305088298.1999998</v>
      </c>
      <c r="H170" s="36">
        <v>1.1682954963869194</v>
      </c>
      <c r="I170" s="7">
        <v>1186443908</v>
      </c>
      <c r="J170" s="61" t="s">
        <v>204</v>
      </c>
      <c r="K170" s="7">
        <v>1117087502.4650245</v>
      </c>
      <c r="L170" s="3">
        <v>955849652.19999981</v>
      </c>
      <c r="M170" s="36">
        <v>0.85566229153112117</v>
      </c>
      <c r="N170" s="8">
        <v>0.02</v>
      </c>
      <c r="O170" s="7">
        <v>23728878.16</v>
      </c>
      <c r="P170" s="3">
        <v>0</v>
      </c>
      <c r="Q170" s="3">
        <v>0</v>
      </c>
      <c r="R170" s="36">
        <v>0</v>
      </c>
      <c r="S170" s="7">
        <v>0</v>
      </c>
      <c r="T170" s="8">
        <v>0</v>
      </c>
      <c r="U170" s="7">
        <v>0</v>
      </c>
      <c r="V170" s="10">
        <v>23728878.16</v>
      </c>
      <c r="W170" s="18">
        <v>23728878.16</v>
      </c>
      <c r="X170" s="18">
        <f t="shared" si="41"/>
        <v>23728878</v>
      </c>
      <c r="Y170" s="18" t="str">
        <f t="shared" si="42"/>
        <v>Hai Mươi Ba Triệu Bảy Trăm Hai Mươi Tám Ngàn Tám Trăm Bảy Mươi Tám Đồng./.</v>
      </c>
      <c r="Z170" s="114">
        <f t="shared" si="43"/>
        <v>1000023728878</v>
      </c>
      <c r="AA170" s="115">
        <f t="shared" si="60"/>
        <v>0</v>
      </c>
      <c r="AB170" s="115">
        <f t="shared" si="60"/>
        <v>0</v>
      </c>
      <c r="AC170" s="115">
        <f t="shared" si="59"/>
        <v>0</v>
      </c>
      <c r="AD170" s="115">
        <f t="shared" si="59"/>
        <v>0</v>
      </c>
      <c r="AE170" s="115">
        <f t="shared" si="59"/>
        <v>2</v>
      </c>
      <c r="AF170" s="115">
        <f t="shared" si="59"/>
        <v>3</v>
      </c>
      <c r="AG170" s="115">
        <f t="shared" si="59"/>
        <v>7</v>
      </c>
      <c r="AH170" s="115">
        <f t="shared" si="59"/>
        <v>2</v>
      </c>
      <c r="AI170" s="115">
        <f t="shared" si="59"/>
        <v>8</v>
      </c>
      <c r="AJ170" s="115">
        <f t="shared" si="59"/>
        <v>8</v>
      </c>
      <c r="AK170" s="115">
        <f t="shared" si="59"/>
        <v>7</v>
      </c>
      <c r="AL170" s="115">
        <f t="shared" si="59"/>
        <v>8</v>
      </c>
      <c r="AM170" s="116" t="str">
        <f t="shared" si="44"/>
        <v/>
      </c>
      <c r="AN170" s="116" t="str">
        <f t="shared" si="45"/>
        <v/>
      </c>
      <c r="AO170" s="116" t="str">
        <f t="shared" si="46"/>
        <v/>
      </c>
      <c r="AP170" s="116" t="str">
        <f t="shared" si="47"/>
        <v/>
      </c>
      <c r="AQ170" s="116" t="str">
        <f t="shared" si="48"/>
        <v>hai mươi</v>
      </c>
      <c r="AR170" s="116" t="str">
        <f t="shared" si="49"/>
        <v>ba  triệu</v>
      </c>
      <c r="AS170" s="116" t="str">
        <f t="shared" si="50"/>
        <v>bảy trăm</v>
      </c>
      <c r="AT170" s="116" t="str">
        <f t="shared" si="51"/>
        <v>hai mươi</v>
      </c>
      <c r="AU170" s="116" t="str">
        <f t="shared" si="52"/>
        <v>tám ngàn</v>
      </c>
      <c r="AV170" s="116" t="str">
        <f t="shared" si="53"/>
        <v>tám trăm</v>
      </c>
      <c r="AW170" s="116" t="str">
        <f t="shared" si="54"/>
        <v>bảy mươi</v>
      </c>
      <c r="AX170" s="116" t="str">
        <f t="shared" si="55"/>
        <v>tám đồng./.</v>
      </c>
      <c r="AY170" s="4" t="str">
        <f t="shared" si="56"/>
        <v>hai mươi ba triệu bảy trăm hai mươi tám ngàn tám trăm bảy mươi tám đồng./.</v>
      </c>
    </row>
    <row r="171" spans="1:51" ht="15.75">
      <c r="A171" s="5">
        <v>6</v>
      </c>
      <c r="B171" s="6" t="s">
        <v>85</v>
      </c>
      <c r="C171" s="6" t="s">
        <v>279</v>
      </c>
      <c r="D171" s="6" t="s">
        <v>18</v>
      </c>
      <c r="E171" s="6" t="s">
        <v>1</v>
      </c>
      <c r="F171" s="3">
        <v>442396242.69806933</v>
      </c>
      <c r="G171" s="3">
        <v>506699456.10000008</v>
      </c>
      <c r="H171" s="36">
        <v>1.1453520785116997</v>
      </c>
      <c r="I171" s="7">
        <v>460635869</v>
      </c>
      <c r="J171" s="61">
        <v>0</v>
      </c>
      <c r="K171" s="7">
        <v>442396242.69806933</v>
      </c>
      <c r="L171" s="3">
        <v>506699456.10000008</v>
      </c>
      <c r="M171" s="36">
        <v>1.1453520785116997</v>
      </c>
      <c r="N171" s="8">
        <v>0.02</v>
      </c>
      <c r="O171" s="7">
        <v>9212717.3800000008</v>
      </c>
      <c r="P171" s="3">
        <v>0</v>
      </c>
      <c r="Q171" s="3">
        <v>0</v>
      </c>
      <c r="R171" s="36">
        <v>0</v>
      </c>
      <c r="S171" s="7">
        <v>0</v>
      </c>
      <c r="T171" s="8">
        <v>0</v>
      </c>
      <c r="U171" s="7">
        <v>0</v>
      </c>
      <c r="V171" s="10">
        <v>9212717.3800000008</v>
      </c>
      <c r="W171" s="18">
        <v>9212717.3800000008</v>
      </c>
      <c r="X171" s="18">
        <f t="shared" si="41"/>
        <v>9212717</v>
      </c>
      <c r="Y171" s="18" t="str">
        <f t="shared" si="42"/>
        <v>Chín Triệu Hai Trăm Mười Hai Ngàn Bảy Trăm Mười Bảy Đồng./.</v>
      </c>
      <c r="Z171" s="114">
        <f t="shared" si="43"/>
        <v>1000009212717</v>
      </c>
      <c r="AA171" s="115">
        <f t="shared" si="60"/>
        <v>0</v>
      </c>
      <c r="AB171" s="115">
        <f t="shared" si="60"/>
        <v>0</v>
      </c>
      <c r="AC171" s="115">
        <f t="shared" si="59"/>
        <v>0</v>
      </c>
      <c r="AD171" s="115">
        <f t="shared" si="59"/>
        <v>0</v>
      </c>
      <c r="AE171" s="115">
        <f t="shared" si="59"/>
        <v>0</v>
      </c>
      <c r="AF171" s="115">
        <f t="shared" si="59"/>
        <v>9</v>
      </c>
      <c r="AG171" s="115">
        <f t="shared" si="59"/>
        <v>2</v>
      </c>
      <c r="AH171" s="115">
        <f t="shared" si="59"/>
        <v>1</v>
      </c>
      <c r="AI171" s="115">
        <f t="shared" si="59"/>
        <v>2</v>
      </c>
      <c r="AJ171" s="115">
        <f t="shared" si="59"/>
        <v>7</v>
      </c>
      <c r="AK171" s="115">
        <f t="shared" si="59"/>
        <v>1</v>
      </c>
      <c r="AL171" s="115">
        <f t="shared" si="59"/>
        <v>7</v>
      </c>
      <c r="AM171" s="116" t="str">
        <f t="shared" si="44"/>
        <v/>
      </c>
      <c r="AN171" s="116" t="str">
        <f t="shared" si="45"/>
        <v/>
      </c>
      <c r="AO171" s="116" t="str">
        <f t="shared" si="46"/>
        <v/>
      </c>
      <c r="AP171" s="116" t="str">
        <f t="shared" si="47"/>
        <v/>
      </c>
      <c r="AQ171" s="116" t="str">
        <f t="shared" si="48"/>
        <v/>
      </c>
      <c r="AR171" s="116" t="str">
        <f t="shared" si="49"/>
        <v>chín  triệu</v>
      </c>
      <c r="AS171" s="116" t="str">
        <f t="shared" si="50"/>
        <v>hai trăm</v>
      </c>
      <c r="AT171" s="116" t="str">
        <f t="shared" si="51"/>
        <v>mười</v>
      </c>
      <c r="AU171" s="116" t="str">
        <f t="shared" si="52"/>
        <v>hai ngàn</v>
      </c>
      <c r="AV171" s="116" t="str">
        <f t="shared" si="53"/>
        <v>bảy trăm</v>
      </c>
      <c r="AW171" s="116" t="str">
        <f t="shared" si="54"/>
        <v>mười</v>
      </c>
      <c r="AX171" s="116" t="str">
        <f t="shared" si="55"/>
        <v>bảy đồng./.</v>
      </c>
      <c r="AY171" s="4" t="str">
        <f t="shared" si="56"/>
        <v>chín triệu hai trăm mười hai ngàn bảy trăm mười bảy đồng./.</v>
      </c>
    </row>
    <row r="172" spans="1:51" ht="15.75">
      <c r="A172" s="5">
        <v>7</v>
      </c>
      <c r="B172" s="6" t="s">
        <v>85</v>
      </c>
      <c r="C172" s="6" t="s">
        <v>273</v>
      </c>
      <c r="D172" s="6" t="s">
        <v>20</v>
      </c>
      <c r="E172" s="6" t="s">
        <v>1</v>
      </c>
      <c r="F172" s="3">
        <v>599232368.87196684</v>
      </c>
      <c r="G172" s="3">
        <v>770473914.79999995</v>
      </c>
      <c r="H172" s="36">
        <v>1.2857681841359623</v>
      </c>
      <c r="I172" s="7">
        <v>699465129</v>
      </c>
      <c r="J172" s="61">
        <v>0</v>
      </c>
      <c r="K172" s="7">
        <v>599232368.87196684</v>
      </c>
      <c r="L172" s="3">
        <v>637641255.79999995</v>
      </c>
      <c r="M172" s="36">
        <v>1.0640968160654212</v>
      </c>
      <c r="N172" s="8">
        <v>0.02</v>
      </c>
      <c r="O172" s="7">
        <v>13989302.58</v>
      </c>
      <c r="P172" s="3">
        <v>0</v>
      </c>
      <c r="Q172" s="3">
        <v>0</v>
      </c>
      <c r="R172" s="36">
        <v>0</v>
      </c>
      <c r="S172" s="7">
        <v>0</v>
      </c>
      <c r="T172" s="8">
        <v>0</v>
      </c>
      <c r="U172" s="7">
        <v>0</v>
      </c>
      <c r="V172" s="10">
        <v>13989302.58</v>
      </c>
      <c r="W172" s="18">
        <v>13989302.58</v>
      </c>
      <c r="X172" s="18">
        <f t="shared" si="41"/>
        <v>13989303</v>
      </c>
      <c r="Y172" s="18" t="str">
        <f t="shared" si="42"/>
        <v>Mười Ba Triệu Chín Trăm Tám Mươi Chín Ngàn Ba Trăm Lẻ Ba Đồng./.</v>
      </c>
      <c r="Z172" s="114">
        <f t="shared" si="43"/>
        <v>1000013989303</v>
      </c>
      <c r="AA172" s="115">
        <f t="shared" si="60"/>
        <v>0</v>
      </c>
      <c r="AB172" s="115">
        <f t="shared" si="60"/>
        <v>0</v>
      </c>
      <c r="AC172" s="115">
        <f t="shared" si="59"/>
        <v>0</v>
      </c>
      <c r="AD172" s="115">
        <f t="shared" si="59"/>
        <v>0</v>
      </c>
      <c r="AE172" s="115">
        <f t="shared" si="59"/>
        <v>1</v>
      </c>
      <c r="AF172" s="115">
        <f t="shared" si="59"/>
        <v>3</v>
      </c>
      <c r="AG172" s="115">
        <f t="shared" si="59"/>
        <v>9</v>
      </c>
      <c r="AH172" s="115">
        <f t="shared" si="59"/>
        <v>8</v>
      </c>
      <c r="AI172" s="115">
        <f t="shared" si="59"/>
        <v>9</v>
      </c>
      <c r="AJ172" s="115">
        <f t="shared" si="59"/>
        <v>3</v>
      </c>
      <c r="AK172" s="115">
        <f t="shared" si="59"/>
        <v>0</v>
      </c>
      <c r="AL172" s="115">
        <f t="shared" si="59"/>
        <v>3</v>
      </c>
      <c r="AM172" s="116" t="str">
        <f t="shared" si="44"/>
        <v/>
      </c>
      <c r="AN172" s="116" t="str">
        <f t="shared" si="45"/>
        <v/>
      </c>
      <c r="AO172" s="116" t="str">
        <f t="shared" si="46"/>
        <v/>
      </c>
      <c r="AP172" s="116" t="str">
        <f t="shared" si="47"/>
        <v/>
      </c>
      <c r="AQ172" s="116" t="str">
        <f t="shared" si="48"/>
        <v>mười</v>
      </c>
      <c r="AR172" s="116" t="str">
        <f t="shared" si="49"/>
        <v>ba  triệu</v>
      </c>
      <c r="AS172" s="116" t="str">
        <f t="shared" si="50"/>
        <v>chín trăm</v>
      </c>
      <c r="AT172" s="116" t="str">
        <f t="shared" si="51"/>
        <v>tám mươi</v>
      </c>
      <c r="AU172" s="116" t="str">
        <f t="shared" si="52"/>
        <v>chín ngàn</v>
      </c>
      <c r="AV172" s="116" t="str">
        <f t="shared" si="53"/>
        <v>ba trăm</v>
      </c>
      <c r="AW172" s="116" t="str">
        <f t="shared" si="54"/>
        <v>lẻ</v>
      </c>
      <c r="AX172" s="116" t="str">
        <f t="shared" si="55"/>
        <v>ba đồng./.</v>
      </c>
      <c r="AY172" s="4" t="str">
        <f t="shared" si="56"/>
        <v>mười ba triệu chín trăm tám mươi chín ngàn ba trăm lẻ ba đồng./.</v>
      </c>
    </row>
    <row r="173" spans="1:51" ht="15.75">
      <c r="A173" s="5">
        <v>8</v>
      </c>
      <c r="B173" s="6" t="s">
        <v>85</v>
      </c>
      <c r="C173" s="6" t="s">
        <v>274</v>
      </c>
      <c r="D173" s="6" t="s">
        <v>208</v>
      </c>
      <c r="E173" s="6" t="s">
        <v>1</v>
      </c>
      <c r="F173" s="3">
        <v>312192666.25181478</v>
      </c>
      <c r="G173" s="3">
        <v>362794811.30000007</v>
      </c>
      <c r="H173" s="36">
        <v>1.1620862708138364</v>
      </c>
      <c r="I173" s="7">
        <v>328871315</v>
      </c>
      <c r="J173" s="61">
        <v>0</v>
      </c>
      <c r="K173" s="7">
        <v>312192666.25181478</v>
      </c>
      <c r="L173" s="3">
        <v>341932828.30000007</v>
      </c>
      <c r="M173" s="36">
        <v>1.0952622058847368</v>
      </c>
      <c r="N173" s="8">
        <v>0.02</v>
      </c>
      <c r="O173" s="7">
        <v>6577426.2999999998</v>
      </c>
      <c r="P173" s="3">
        <v>0</v>
      </c>
      <c r="Q173" s="3">
        <v>0</v>
      </c>
      <c r="R173" s="36">
        <v>0</v>
      </c>
      <c r="S173" s="7">
        <v>0</v>
      </c>
      <c r="T173" s="8">
        <v>0</v>
      </c>
      <c r="U173" s="7">
        <v>0</v>
      </c>
      <c r="V173" s="10">
        <v>6577426.2999999998</v>
      </c>
      <c r="W173" s="18">
        <v>6577426.2999999998</v>
      </c>
      <c r="X173" s="18">
        <f t="shared" si="41"/>
        <v>6577426</v>
      </c>
      <c r="Y173" s="18" t="str">
        <f t="shared" si="42"/>
        <v>Sáu Triệu Năm Trăm Bảy Mươi Bảy Ngàn Bốn Trăm Hai Mươi Sáu Đồng./.</v>
      </c>
      <c r="Z173" s="114">
        <f t="shared" si="43"/>
        <v>1000006577426</v>
      </c>
      <c r="AA173" s="115">
        <f t="shared" si="60"/>
        <v>0</v>
      </c>
      <c r="AB173" s="115">
        <f t="shared" si="60"/>
        <v>0</v>
      </c>
      <c r="AC173" s="115">
        <f t="shared" si="59"/>
        <v>0</v>
      </c>
      <c r="AD173" s="115">
        <f t="shared" si="59"/>
        <v>0</v>
      </c>
      <c r="AE173" s="115">
        <f t="shared" si="59"/>
        <v>0</v>
      </c>
      <c r="AF173" s="115">
        <f t="shared" si="59"/>
        <v>6</v>
      </c>
      <c r="AG173" s="115">
        <f t="shared" si="59"/>
        <v>5</v>
      </c>
      <c r="AH173" s="115">
        <f t="shared" si="59"/>
        <v>7</v>
      </c>
      <c r="AI173" s="115">
        <f t="shared" si="59"/>
        <v>7</v>
      </c>
      <c r="AJ173" s="115">
        <f t="shared" si="59"/>
        <v>4</v>
      </c>
      <c r="AK173" s="115">
        <f t="shared" si="59"/>
        <v>2</v>
      </c>
      <c r="AL173" s="115">
        <f t="shared" si="59"/>
        <v>6</v>
      </c>
      <c r="AM173" s="116" t="str">
        <f t="shared" si="44"/>
        <v/>
      </c>
      <c r="AN173" s="116" t="str">
        <f t="shared" si="45"/>
        <v/>
      </c>
      <c r="AO173" s="116" t="str">
        <f t="shared" si="46"/>
        <v/>
      </c>
      <c r="AP173" s="116" t="str">
        <f t="shared" si="47"/>
        <v/>
      </c>
      <c r="AQ173" s="116" t="str">
        <f t="shared" si="48"/>
        <v/>
      </c>
      <c r="AR173" s="116" t="str">
        <f t="shared" si="49"/>
        <v>sáu  triệu</v>
      </c>
      <c r="AS173" s="116" t="str">
        <f t="shared" si="50"/>
        <v>năm trăm</v>
      </c>
      <c r="AT173" s="116" t="str">
        <f t="shared" si="51"/>
        <v>bảy mươi</v>
      </c>
      <c r="AU173" s="116" t="str">
        <f t="shared" si="52"/>
        <v>bảy ngàn</v>
      </c>
      <c r="AV173" s="116" t="str">
        <f t="shared" si="53"/>
        <v>bốn trăm</v>
      </c>
      <c r="AW173" s="116" t="str">
        <f t="shared" si="54"/>
        <v>hai mươi</v>
      </c>
      <c r="AX173" s="116" t="str">
        <f t="shared" si="55"/>
        <v>sáu đồng./.</v>
      </c>
      <c r="AY173" s="4" t="str">
        <f t="shared" si="56"/>
        <v>sáu triệu năm trăm bảy mươi bảy ngàn bốn trăm hai mươi sáu đồng./.</v>
      </c>
    </row>
    <row r="174" spans="1:51" ht="15.75">
      <c r="A174" s="5">
        <v>9</v>
      </c>
      <c r="B174" s="6" t="s">
        <v>85</v>
      </c>
      <c r="C174" s="6" t="s">
        <v>277</v>
      </c>
      <c r="D174" s="6" t="s">
        <v>197</v>
      </c>
      <c r="E174" s="6" t="s">
        <v>1</v>
      </c>
      <c r="F174" s="3">
        <v>281335286.1419732</v>
      </c>
      <c r="G174" s="3">
        <v>330020036.59999996</v>
      </c>
      <c r="H174" s="36">
        <v>1.1730488596921271</v>
      </c>
      <c r="I174" s="7">
        <v>300018214</v>
      </c>
      <c r="J174" s="61">
        <v>0</v>
      </c>
      <c r="K174" s="7">
        <v>281335286.1419732</v>
      </c>
      <c r="L174" s="3">
        <v>322097038.59999996</v>
      </c>
      <c r="M174" s="36">
        <v>1.144886740006928</v>
      </c>
      <c r="N174" s="8">
        <v>0.02</v>
      </c>
      <c r="O174" s="7">
        <v>6000364.2800000003</v>
      </c>
      <c r="P174" s="3">
        <v>0</v>
      </c>
      <c r="Q174" s="3">
        <v>0</v>
      </c>
      <c r="R174" s="36">
        <v>0</v>
      </c>
      <c r="S174" s="7">
        <v>0</v>
      </c>
      <c r="T174" s="8">
        <v>0</v>
      </c>
      <c r="U174" s="7">
        <v>0</v>
      </c>
      <c r="V174" s="10">
        <v>6000364.2800000003</v>
      </c>
      <c r="W174" s="18">
        <v>6000364.2800000003</v>
      </c>
      <c r="X174" s="18">
        <f t="shared" si="41"/>
        <v>6000364</v>
      </c>
      <c r="Y174" s="18" t="str">
        <f t="shared" si="42"/>
        <v>Sáu Triệu Ba Trăm Sáu Mươi Bốn Đồng./.</v>
      </c>
      <c r="Z174" s="114">
        <f t="shared" si="43"/>
        <v>1000006000364</v>
      </c>
      <c r="AA174" s="115">
        <f t="shared" si="60"/>
        <v>0</v>
      </c>
      <c r="AB174" s="115">
        <f t="shared" si="60"/>
        <v>0</v>
      </c>
      <c r="AC174" s="115">
        <f t="shared" si="59"/>
        <v>0</v>
      </c>
      <c r="AD174" s="115">
        <f t="shared" si="59"/>
        <v>0</v>
      </c>
      <c r="AE174" s="115">
        <f t="shared" si="59"/>
        <v>0</v>
      </c>
      <c r="AF174" s="115">
        <f t="shared" si="59"/>
        <v>6</v>
      </c>
      <c r="AG174" s="115">
        <f t="shared" si="59"/>
        <v>0</v>
      </c>
      <c r="AH174" s="115">
        <f t="shared" si="59"/>
        <v>0</v>
      </c>
      <c r="AI174" s="115">
        <f t="shared" si="59"/>
        <v>0</v>
      </c>
      <c r="AJ174" s="115">
        <f t="shared" si="59"/>
        <v>3</v>
      </c>
      <c r="AK174" s="115">
        <f t="shared" si="59"/>
        <v>6</v>
      </c>
      <c r="AL174" s="115">
        <f t="shared" si="59"/>
        <v>4</v>
      </c>
      <c r="AM174" s="116" t="str">
        <f t="shared" si="44"/>
        <v/>
      </c>
      <c r="AN174" s="116" t="str">
        <f t="shared" si="45"/>
        <v/>
      </c>
      <c r="AO174" s="116" t="str">
        <f t="shared" si="46"/>
        <v/>
      </c>
      <c r="AP174" s="116" t="str">
        <f t="shared" si="47"/>
        <v/>
      </c>
      <c r="AQ174" s="116" t="str">
        <f t="shared" si="48"/>
        <v/>
      </c>
      <c r="AR174" s="116" t="str">
        <f t="shared" si="49"/>
        <v>sáu  triệu</v>
      </c>
      <c r="AS174" s="116" t="str">
        <f t="shared" si="50"/>
        <v/>
      </c>
      <c r="AT174" s="116" t="str">
        <f t="shared" si="51"/>
        <v/>
      </c>
      <c r="AU174" s="116" t="str">
        <f t="shared" si="52"/>
        <v/>
      </c>
      <c r="AV174" s="116" t="str">
        <f t="shared" si="53"/>
        <v>ba trăm</v>
      </c>
      <c r="AW174" s="116" t="str">
        <f t="shared" si="54"/>
        <v>sáu mươi</v>
      </c>
      <c r="AX174" s="116" t="str">
        <f t="shared" si="55"/>
        <v>bốn đồng./.</v>
      </c>
      <c r="AY174" s="4" t="str">
        <f t="shared" si="56"/>
        <v>sáu triệu ba trăm sáu mươi bốn đồng./.</v>
      </c>
    </row>
    <row r="175" spans="1:51" ht="15.75">
      <c r="A175" s="5">
        <v>10</v>
      </c>
      <c r="B175" s="6" t="s">
        <v>85</v>
      </c>
      <c r="C175" s="62" t="s">
        <v>390</v>
      </c>
      <c r="D175" s="62" t="s">
        <v>395</v>
      </c>
      <c r="E175" s="62" t="s">
        <v>379</v>
      </c>
      <c r="F175" s="3">
        <v>35000000</v>
      </c>
      <c r="G175" s="3">
        <v>35124725.900000006</v>
      </c>
      <c r="H175" s="36">
        <v>1.0035635971428574</v>
      </c>
      <c r="I175" s="7">
        <v>31931569</v>
      </c>
      <c r="J175" s="61">
        <v>0</v>
      </c>
      <c r="K175" s="7">
        <v>35000000</v>
      </c>
      <c r="L175" s="3">
        <v>35124725.900000006</v>
      </c>
      <c r="M175" s="36">
        <v>1.0035635971428574</v>
      </c>
      <c r="N175" s="8">
        <v>0.02</v>
      </c>
      <c r="O175" s="7">
        <v>638631.38</v>
      </c>
      <c r="P175" s="3">
        <v>0</v>
      </c>
      <c r="Q175" s="3">
        <v>0</v>
      </c>
      <c r="R175" s="36">
        <v>0</v>
      </c>
      <c r="S175" s="7">
        <v>0</v>
      </c>
      <c r="T175" s="8">
        <v>0</v>
      </c>
      <c r="U175" s="7">
        <v>0</v>
      </c>
      <c r="V175" s="10">
        <v>638631.38</v>
      </c>
      <c r="W175" s="18">
        <v>638631.38</v>
      </c>
      <c r="X175" s="18">
        <f t="shared" si="41"/>
        <v>638631</v>
      </c>
      <c r="Y175" s="18" t="str">
        <f t="shared" si="42"/>
        <v>Sáu Trăm Ba Mươi Tám Ngàn Sáu Trăm Ba Mươi Mốt Đồng./.</v>
      </c>
      <c r="Z175" s="114">
        <f t="shared" si="43"/>
        <v>1000000638631</v>
      </c>
      <c r="AA175" s="115">
        <f t="shared" si="60"/>
        <v>0</v>
      </c>
      <c r="AB175" s="115">
        <f t="shared" si="60"/>
        <v>0</v>
      </c>
      <c r="AC175" s="115">
        <f t="shared" si="59"/>
        <v>0</v>
      </c>
      <c r="AD175" s="115">
        <f t="shared" si="59"/>
        <v>0</v>
      </c>
      <c r="AE175" s="115">
        <f t="shared" si="59"/>
        <v>0</v>
      </c>
      <c r="AF175" s="115">
        <f t="shared" si="59"/>
        <v>0</v>
      </c>
      <c r="AG175" s="115">
        <f t="shared" si="59"/>
        <v>6</v>
      </c>
      <c r="AH175" s="115">
        <f t="shared" si="59"/>
        <v>3</v>
      </c>
      <c r="AI175" s="115">
        <f t="shared" si="59"/>
        <v>8</v>
      </c>
      <c r="AJ175" s="115">
        <f t="shared" si="59"/>
        <v>6</v>
      </c>
      <c r="AK175" s="115">
        <f t="shared" si="59"/>
        <v>3</v>
      </c>
      <c r="AL175" s="115">
        <f t="shared" si="59"/>
        <v>1</v>
      </c>
      <c r="AM175" s="116" t="str">
        <f t="shared" si="44"/>
        <v/>
      </c>
      <c r="AN175" s="116" t="str">
        <f t="shared" si="45"/>
        <v/>
      </c>
      <c r="AO175" s="116" t="str">
        <f t="shared" si="46"/>
        <v/>
      </c>
      <c r="AP175" s="116" t="str">
        <f t="shared" si="47"/>
        <v/>
      </c>
      <c r="AQ175" s="116" t="str">
        <f t="shared" si="48"/>
        <v/>
      </c>
      <c r="AR175" s="116" t="str">
        <f t="shared" si="49"/>
        <v/>
      </c>
      <c r="AS175" s="116" t="str">
        <f t="shared" si="50"/>
        <v>sáu trăm</v>
      </c>
      <c r="AT175" s="116" t="str">
        <f t="shared" si="51"/>
        <v>ba mươi</v>
      </c>
      <c r="AU175" s="116" t="str">
        <f t="shared" si="52"/>
        <v>tám ngàn</v>
      </c>
      <c r="AV175" s="116" t="str">
        <f t="shared" si="53"/>
        <v>sáu trăm</v>
      </c>
      <c r="AW175" s="116" t="str">
        <f t="shared" si="54"/>
        <v>ba mươi</v>
      </c>
      <c r="AX175" s="116" t="str">
        <f t="shared" si="55"/>
        <v>mốt đồng./.</v>
      </c>
      <c r="AY175" s="4" t="str">
        <f t="shared" si="56"/>
        <v>sáu trăm ba mươi tám ngàn sáu trăm ba mươi mốt đồng./.</v>
      </c>
    </row>
    <row r="176" spans="1:51" ht="15.75">
      <c r="A176" s="5">
        <v>11</v>
      </c>
      <c r="B176" s="6" t="s">
        <v>85</v>
      </c>
      <c r="C176" s="62" t="s">
        <v>533</v>
      </c>
      <c r="D176" s="62" t="s">
        <v>547</v>
      </c>
      <c r="E176" s="62" t="s">
        <v>379</v>
      </c>
      <c r="F176" s="3">
        <v>45000000</v>
      </c>
      <c r="G176" s="3">
        <v>78985954.299999997</v>
      </c>
      <c r="H176" s="36">
        <v>1.7552434288888887</v>
      </c>
      <c r="I176" s="7">
        <v>71805413</v>
      </c>
      <c r="J176" s="61">
        <v>0</v>
      </c>
      <c r="K176" s="7">
        <v>45000000</v>
      </c>
      <c r="L176" s="3">
        <v>78985954.299999997</v>
      </c>
      <c r="M176" s="36">
        <v>1.7552434288888887</v>
      </c>
      <c r="N176" s="8">
        <v>0.02</v>
      </c>
      <c r="O176" s="7">
        <v>1436108.26</v>
      </c>
      <c r="P176" s="3">
        <v>0</v>
      </c>
      <c r="Q176" s="3">
        <v>0</v>
      </c>
      <c r="R176" s="36">
        <v>0</v>
      </c>
      <c r="S176" s="7">
        <v>0</v>
      </c>
      <c r="T176" s="8">
        <v>0</v>
      </c>
      <c r="U176" s="7">
        <v>0</v>
      </c>
      <c r="V176" s="10">
        <v>1436108.26</v>
      </c>
      <c r="W176" s="18">
        <v>1436108.26</v>
      </c>
      <c r="X176" s="18">
        <f t="shared" si="41"/>
        <v>1436108</v>
      </c>
      <c r="Y176" s="18" t="str">
        <f t="shared" si="42"/>
        <v>Một Triệu Bốn Trăm Ba Mươi Sáu Ngàn Một Trăm Lẻ Tám Đồng./.</v>
      </c>
      <c r="Z176" s="114">
        <f t="shared" si="43"/>
        <v>1000001436108</v>
      </c>
      <c r="AA176" s="115">
        <f t="shared" si="60"/>
        <v>0</v>
      </c>
      <c r="AB176" s="115">
        <f t="shared" si="60"/>
        <v>0</v>
      </c>
      <c r="AC176" s="115">
        <f t="shared" si="59"/>
        <v>0</v>
      </c>
      <c r="AD176" s="115">
        <f t="shared" si="59"/>
        <v>0</v>
      </c>
      <c r="AE176" s="115">
        <f t="shared" si="59"/>
        <v>0</v>
      </c>
      <c r="AF176" s="115">
        <f t="shared" si="59"/>
        <v>1</v>
      </c>
      <c r="AG176" s="115">
        <f t="shared" si="59"/>
        <v>4</v>
      </c>
      <c r="AH176" s="115">
        <f t="shared" si="59"/>
        <v>3</v>
      </c>
      <c r="AI176" s="115">
        <f t="shared" si="59"/>
        <v>6</v>
      </c>
      <c r="AJ176" s="115">
        <f t="shared" si="59"/>
        <v>1</v>
      </c>
      <c r="AK176" s="115">
        <f t="shared" si="59"/>
        <v>0</v>
      </c>
      <c r="AL176" s="115">
        <f t="shared" si="59"/>
        <v>8</v>
      </c>
      <c r="AM176" s="116" t="str">
        <f t="shared" si="44"/>
        <v/>
      </c>
      <c r="AN176" s="116" t="str">
        <f t="shared" si="45"/>
        <v/>
      </c>
      <c r="AO176" s="116" t="str">
        <f t="shared" si="46"/>
        <v/>
      </c>
      <c r="AP176" s="116" t="str">
        <f t="shared" si="47"/>
        <v/>
      </c>
      <c r="AQ176" s="116" t="str">
        <f t="shared" si="48"/>
        <v/>
      </c>
      <c r="AR176" s="116" t="str">
        <f t="shared" si="49"/>
        <v>một  triệu</v>
      </c>
      <c r="AS176" s="116" t="str">
        <f t="shared" si="50"/>
        <v>bốn trăm</v>
      </c>
      <c r="AT176" s="116" t="str">
        <f t="shared" si="51"/>
        <v>ba mươi</v>
      </c>
      <c r="AU176" s="116" t="str">
        <f t="shared" si="52"/>
        <v>sáu ngàn</v>
      </c>
      <c r="AV176" s="116" t="str">
        <f t="shared" si="53"/>
        <v>một trăm</v>
      </c>
      <c r="AW176" s="116" t="str">
        <f t="shared" si="54"/>
        <v>lẻ</v>
      </c>
      <c r="AX176" s="116" t="str">
        <f t="shared" si="55"/>
        <v>tám đồng./.</v>
      </c>
      <c r="AY176" s="4" t="str">
        <f t="shared" si="56"/>
        <v>một triệu bốn trăm ba mươi sáu ngàn một trăm lẻ tám đồng./.</v>
      </c>
    </row>
    <row r="177" spans="1:52" ht="15.75">
      <c r="A177" s="5">
        <v>12</v>
      </c>
      <c r="B177" s="6" t="s">
        <v>85</v>
      </c>
      <c r="C177" s="62" t="s">
        <v>534</v>
      </c>
      <c r="D177" s="62" t="s">
        <v>548</v>
      </c>
      <c r="E177" s="62" t="s">
        <v>379</v>
      </c>
      <c r="F177" s="3">
        <v>45000000</v>
      </c>
      <c r="G177" s="3">
        <v>68260874</v>
      </c>
      <c r="H177" s="36">
        <v>1.516908311111111</v>
      </c>
      <c r="I177" s="7">
        <v>62055340</v>
      </c>
      <c r="J177" s="61">
        <v>0</v>
      </c>
      <c r="K177" s="7">
        <v>45000000</v>
      </c>
      <c r="L177" s="3">
        <v>68260874</v>
      </c>
      <c r="M177" s="36">
        <v>1.516908311111111</v>
      </c>
      <c r="N177" s="8">
        <v>0.02</v>
      </c>
      <c r="O177" s="7">
        <v>1241106.8</v>
      </c>
      <c r="P177" s="3">
        <v>0</v>
      </c>
      <c r="Q177" s="3">
        <v>0</v>
      </c>
      <c r="R177" s="36">
        <v>0</v>
      </c>
      <c r="S177" s="7">
        <v>0</v>
      </c>
      <c r="T177" s="8">
        <v>0</v>
      </c>
      <c r="U177" s="7">
        <v>0</v>
      </c>
      <c r="V177" s="10">
        <v>1241106.8</v>
      </c>
      <c r="W177" s="18">
        <v>1241106.8</v>
      </c>
      <c r="X177" s="18">
        <f t="shared" si="41"/>
        <v>1241107</v>
      </c>
      <c r="Y177" s="18" t="str">
        <f t="shared" si="42"/>
        <v>Một Triệu Hai Trăm Bốn Mươi Mốt Ngàn Một Trăm Lẻ Bảy Đồng./.</v>
      </c>
      <c r="Z177" s="114">
        <f t="shared" si="43"/>
        <v>1000001241107</v>
      </c>
      <c r="AA177" s="115">
        <f t="shared" si="60"/>
        <v>0</v>
      </c>
      <c r="AB177" s="115">
        <f t="shared" si="60"/>
        <v>0</v>
      </c>
      <c r="AC177" s="115">
        <f t="shared" si="59"/>
        <v>0</v>
      </c>
      <c r="AD177" s="115">
        <f t="shared" si="59"/>
        <v>0</v>
      </c>
      <c r="AE177" s="115">
        <f t="shared" si="59"/>
        <v>0</v>
      </c>
      <c r="AF177" s="115">
        <f t="shared" si="59"/>
        <v>1</v>
      </c>
      <c r="AG177" s="115">
        <f t="shared" si="59"/>
        <v>2</v>
      </c>
      <c r="AH177" s="115">
        <f t="shared" si="59"/>
        <v>4</v>
      </c>
      <c r="AI177" s="115">
        <f t="shared" si="59"/>
        <v>1</v>
      </c>
      <c r="AJ177" s="115">
        <f t="shared" si="59"/>
        <v>1</v>
      </c>
      <c r="AK177" s="115">
        <f t="shared" si="59"/>
        <v>0</v>
      </c>
      <c r="AL177" s="115">
        <f t="shared" si="59"/>
        <v>7</v>
      </c>
      <c r="AM177" s="116" t="str">
        <f t="shared" si="44"/>
        <v/>
      </c>
      <c r="AN177" s="116" t="str">
        <f t="shared" si="45"/>
        <v/>
      </c>
      <c r="AO177" s="116" t="str">
        <f t="shared" si="46"/>
        <v/>
      </c>
      <c r="AP177" s="116" t="str">
        <f t="shared" si="47"/>
        <v/>
      </c>
      <c r="AQ177" s="116" t="str">
        <f t="shared" si="48"/>
        <v/>
      </c>
      <c r="AR177" s="116" t="str">
        <f t="shared" si="49"/>
        <v>một  triệu</v>
      </c>
      <c r="AS177" s="116" t="str">
        <f t="shared" si="50"/>
        <v>hai trăm</v>
      </c>
      <c r="AT177" s="116" t="str">
        <f t="shared" si="51"/>
        <v>bốn mươi</v>
      </c>
      <c r="AU177" s="116" t="str">
        <f t="shared" si="52"/>
        <v>mốt ngàn</v>
      </c>
      <c r="AV177" s="116" t="str">
        <f t="shared" si="53"/>
        <v>một trăm</v>
      </c>
      <c r="AW177" s="116" t="str">
        <f t="shared" si="54"/>
        <v>lẻ</v>
      </c>
      <c r="AX177" s="116" t="str">
        <f t="shared" si="55"/>
        <v>bảy đồng./.</v>
      </c>
      <c r="AY177" s="4" t="str">
        <f t="shared" si="56"/>
        <v>một triệu hai trăm bốn mươi mốt ngàn một trăm lẻ bảy đồng./.</v>
      </c>
    </row>
    <row r="178" spans="1:52" ht="15.75">
      <c r="A178" s="5">
        <v>13</v>
      </c>
      <c r="B178" s="6" t="s">
        <v>85</v>
      </c>
      <c r="C178" s="62" t="s">
        <v>405</v>
      </c>
      <c r="D178" s="62" t="s">
        <v>409</v>
      </c>
      <c r="E178" s="62" t="s">
        <v>379</v>
      </c>
      <c r="F178" s="3">
        <v>45000000</v>
      </c>
      <c r="G178" s="3">
        <v>45767926.600000001</v>
      </c>
      <c r="H178" s="36">
        <v>1.0170650355555555</v>
      </c>
      <c r="I178" s="7">
        <v>41607206</v>
      </c>
      <c r="J178" s="61">
        <v>0</v>
      </c>
      <c r="K178" s="7">
        <v>45000000</v>
      </c>
      <c r="L178" s="3">
        <v>45767926.600000001</v>
      </c>
      <c r="M178" s="36">
        <v>1.0170650355555555</v>
      </c>
      <c r="N178" s="8">
        <v>0.02</v>
      </c>
      <c r="O178" s="7">
        <v>832144.12</v>
      </c>
      <c r="P178" s="3">
        <v>0</v>
      </c>
      <c r="Q178" s="3">
        <v>0</v>
      </c>
      <c r="R178" s="36">
        <v>0</v>
      </c>
      <c r="S178" s="7">
        <v>0</v>
      </c>
      <c r="T178" s="8">
        <v>0</v>
      </c>
      <c r="U178" s="7">
        <v>0</v>
      </c>
      <c r="V178" s="10">
        <v>832144.12</v>
      </c>
      <c r="W178" s="18">
        <v>832144.12</v>
      </c>
      <c r="X178" s="18">
        <f t="shared" si="41"/>
        <v>832144</v>
      </c>
      <c r="Y178" s="18" t="str">
        <f t="shared" si="42"/>
        <v>Tám Trăm Ba Mươi Hai Ngàn Một Trăm Bốn Mươi Bốn Đồng./.</v>
      </c>
      <c r="Z178" s="114">
        <f t="shared" si="43"/>
        <v>1000000832144</v>
      </c>
      <c r="AA178" s="115">
        <f t="shared" si="60"/>
        <v>0</v>
      </c>
      <c r="AB178" s="115">
        <f t="shared" si="60"/>
        <v>0</v>
      </c>
      <c r="AC178" s="115">
        <f t="shared" si="59"/>
        <v>0</v>
      </c>
      <c r="AD178" s="115">
        <f t="shared" si="59"/>
        <v>0</v>
      </c>
      <c r="AE178" s="115">
        <f t="shared" si="59"/>
        <v>0</v>
      </c>
      <c r="AF178" s="115">
        <f t="shared" si="59"/>
        <v>0</v>
      </c>
      <c r="AG178" s="115">
        <f t="shared" si="59"/>
        <v>8</v>
      </c>
      <c r="AH178" s="115">
        <f t="shared" si="59"/>
        <v>3</v>
      </c>
      <c r="AI178" s="115">
        <f t="shared" si="59"/>
        <v>2</v>
      </c>
      <c r="AJ178" s="115">
        <f t="shared" si="59"/>
        <v>1</v>
      </c>
      <c r="AK178" s="115">
        <f t="shared" si="59"/>
        <v>4</v>
      </c>
      <c r="AL178" s="115">
        <f t="shared" si="59"/>
        <v>4</v>
      </c>
      <c r="AM178" s="116" t="str">
        <f t="shared" si="44"/>
        <v/>
      </c>
      <c r="AN178" s="116" t="str">
        <f t="shared" si="45"/>
        <v/>
      </c>
      <c r="AO178" s="116" t="str">
        <f t="shared" si="46"/>
        <v/>
      </c>
      <c r="AP178" s="116" t="str">
        <f t="shared" si="47"/>
        <v/>
      </c>
      <c r="AQ178" s="116" t="str">
        <f t="shared" si="48"/>
        <v/>
      </c>
      <c r="AR178" s="116" t="str">
        <f t="shared" si="49"/>
        <v/>
      </c>
      <c r="AS178" s="116" t="str">
        <f t="shared" si="50"/>
        <v>tám trăm</v>
      </c>
      <c r="AT178" s="116" t="str">
        <f t="shared" si="51"/>
        <v>ba mươi</v>
      </c>
      <c r="AU178" s="116" t="str">
        <f t="shared" si="52"/>
        <v>hai ngàn</v>
      </c>
      <c r="AV178" s="116" t="str">
        <f t="shared" si="53"/>
        <v>một trăm</v>
      </c>
      <c r="AW178" s="116" t="str">
        <f t="shared" si="54"/>
        <v>bốn mươi</v>
      </c>
      <c r="AX178" s="116" t="str">
        <f t="shared" si="55"/>
        <v>bốn đồng./.</v>
      </c>
      <c r="AY178" s="4" t="str">
        <f t="shared" si="56"/>
        <v>tám trăm ba mươi hai ngàn một trăm bốn mươi bốn đồng./.</v>
      </c>
    </row>
    <row r="179" spans="1:52" ht="15.75">
      <c r="A179" s="5">
        <v>14</v>
      </c>
      <c r="B179" s="6" t="s">
        <v>85</v>
      </c>
      <c r="C179" s="62" t="s">
        <v>425</v>
      </c>
      <c r="D179" s="62" t="s">
        <v>514</v>
      </c>
      <c r="E179" s="62" t="s">
        <v>379</v>
      </c>
      <c r="F179" s="3">
        <v>30000000</v>
      </c>
      <c r="G179" s="3">
        <v>30056372.500000004</v>
      </c>
      <c r="H179" s="36">
        <v>1.0018790833333335</v>
      </c>
      <c r="I179" s="7">
        <v>27323975</v>
      </c>
      <c r="J179" s="61">
        <v>0</v>
      </c>
      <c r="K179" s="7">
        <v>30000000</v>
      </c>
      <c r="L179" s="3">
        <v>30056372.500000004</v>
      </c>
      <c r="M179" s="36">
        <v>1.0018790833333335</v>
      </c>
      <c r="N179" s="8">
        <v>0.02</v>
      </c>
      <c r="O179" s="7">
        <v>546479.5</v>
      </c>
      <c r="P179" s="3">
        <v>0</v>
      </c>
      <c r="Q179" s="3">
        <v>0</v>
      </c>
      <c r="R179" s="36">
        <v>0</v>
      </c>
      <c r="S179" s="7">
        <v>0</v>
      </c>
      <c r="T179" s="8">
        <v>0</v>
      </c>
      <c r="U179" s="7">
        <v>0</v>
      </c>
      <c r="V179" s="10">
        <v>546479.5</v>
      </c>
      <c r="W179" s="18">
        <v>546479.5</v>
      </c>
      <c r="X179" s="18">
        <f t="shared" si="41"/>
        <v>546480</v>
      </c>
      <c r="Y179" s="18" t="str">
        <f t="shared" si="42"/>
        <v>Năm Trăm Bốn Mươi Sáu Ngàn Bốn Trăm Tám Mươi Đồng./.</v>
      </c>
      <c r="Z179" s="114">
        <f t="shared" si="43"/>
        <v>1000000546480</v>
      </c>
      <c r="AA179" s="115">
        <f t="shared" si="60"/>
        <v>0</v>
      </c>
      <c r="AB179" s="115">
        <f t="shared" si="60"/>
        <v>0</v>
      </c>
      <c r="AC179" s="115">
        <f t="shared" si="59"/>
        <v>0</v>
      </c>
      <c r="AD179" s="115">
        <f t="shared" si="59"/>
        <v>0</v>
      </c>
      <c r="AE179" s="115">
        <f t="shared" si="59"/>
        <v>0</v>
      </c>
      <c r="AF179" s="115">
        <f t="shared" si="59"/>
        <v>0</v>
      </c>
      <c r="AG179" s="115">
        <f t="shared" si="59"/>
        <v>5</v>
      </c>
      <c r="AH179" s="115">
        <f t="shared" si="59"/>
        <v>4</v>
      </c>
      <c r="AI179" s="115">
        <f t="shared" si="59"/>
        <v>6</v>
      </c>
      <c r="AJ179" s="115">
        <f t="shared" si="59"/>
        <v>4</v>
      </c>
      <c r="AK179" s="115">
        <f t="shared" si="59"/>
        <v>8</v>
      </c>
      <c r="AL179" s="115">
        <f t="shared" si="59"/>
        <v>0</v>
      </c>
      <c r="AM179" s="116" t="str">
        <f t="shared" si="44"/>
        <v/>
      </c>
      <c r="AN179" s="116" t="str">
        <f t="shared" si="45"/>
        <v/>
      </c>
      <c r="AO179" s="116" t="str">
        <f t="shared" si="46"/>
        <v/>
      </c>
      <c r="AP179" s="116" t="str">
        <f t="shared" si="47"/>
        <v/>
      </c>
      <c r="AQ179" s="116" t="str">
        <f t="shared" si="48"/>
        <v/>
      </c>
      <c r="AR179" s="116" t="str">
        <f t="shared" si="49"/>
        <v/>
      </c>
      <c r="AS179" s="116" t="str">
        <f t="shared" si="50"/>
        <v>năm trăm</v>
      </c>
      <c r="AT179" s="116" t="str">
        <f t="shared" si="51"/>
        <v>bốn mươi</v>
      </c>
      <c r="AU179" s="116" t="str">
        <f t="shared" si="52"/>
        <v>sáu ngàn</v>
      </c>
      <c r="AV179" s="116" t="str">
        <f t="shared" si="53"/>
        <v>bốn trăm</v>
      </c>
      <c r="AW179" s="116" t="str">
        <f t="shared" si="54"/>
        <v>tám mươi</v>
      </c>
      <c r="AX179" s="116" t="str">
        <f t="shared" si="55"/>
        <v xml:space="preserve"> đồng./.</v>
      </c>
      <c r="AY179" s="4" t="str">
        <f t="shared" si="56"/>
        <v>năm trăm bốn mươi sáu ngàn bốn trăm tám mươi đồng./.</v>
      </c>
    </row>
    <row r="180" spans="1:52" ht="15.75">
      <c r="A180" s="5">
        <v>15</v>
      </c>
      <c r="B180" s="6" t="s">
        <v>85</v>
      </c>
      <c r="C180" s="62" t="s">
        <v>426</v>
      </c>
      <c r="D180" s="62" t="s">
        <v>462</v>
      </c>
      <c r="E180" s="62" t="s">
        <v>379</v>
      </c>
      <c r="F180" s="3">
        <v>45000000</v>
      </c>
      <c r="G180" s="3">
        <v>45767933.200000003</v>
      </c>
      <c r="H180" s="36">
        <v>1.0170651822222223</v>
      </c>
      <c r="I180" s="7">
        <v>41607212</v>
      </c>
      <c r="J180" s="61">
        <v>0</v>
      </c>
      <c r="K180" s="7">
        <v>45000000</v>
      </c>
      <c r="L180" s="3">
        <v>45767933.200000003</v>
      </c>
      <c r="M180" s="36">
        <v>1.0170651822222223</v>
      </c>
      <c r="N180" s="8">
        <v>0.02</v>
      </c>
      <c r="O180" s="7">
        <v>832144.24</v>
      </c>
      <c r="P180" s="3">
        <v>0</v>
      </c>
      <c r="Q180" s="3">
        <v>0</v>
      </c>
      <c r="R180" s="36">
        <v>0</v>
      </c>
      <c r="S180" s="7">
        <v>0</v>
      </c>
      <c r="T180" s="8">
        <v>0</v>
      </c>
      <c r="U180" s="7">
        <v>0</v>
      </c>
      <c r="V180" s="10">
        <v>832144.24</v>
      </c>
      <c r="W180" s="18">
        <v>832144.24</v>
      </c>
      <c r="X180" s="18">
        <f t="shared" si="41"/>
        <v>832144</v>
      </c>
      <c r="Y180" s="18" t="str">
        <f t="shared" si="42"/>
        <v>Tám Trăm Ba Mươi Hai Ngàn Một Trăm Bốn Mươi Bốn Đồng./.</v>
      </c>
      <c r="Z180" s="114">
        <f t="shared" si="43"/>
        <v>1000000832144</v>
      </c>
      <c r="AA180" s="115">
        <f t="shared" si="60"/>
        <v>0</v>
      </c>
      <c r="AB180" s="115">
        <f t="shared" si="60"/>
        <v>0</v>
      </c>
      <c r="AC180" s="115">
        <f t="shared" si="59"/>
        <v>0</v>
      </c>
      <c r="AD180" s="115">
        <f t="shared" si="59"/>
        <v>0</v>
      </c>
      <c r="AE180" s="115">
        <f t="shared" si="59"/>
        <v>0</v>
      </c>
      <c r="AF180" s="115">
        <f t="shared" si="59"/>
        <v>0</v>
      </c>
      <c r="AG180" s="115">
        <f t="shared" si="59"/>
        <v>8</v>
      </c>
      <c r="AH180" s="115">
        <f t="shared" si="59"/>
        <v>3</v>
      </c>
      <c r="AI180" s="115">
        <f t="shared" si="59"/>
        <v>2</v>
      </c>
      <c r="AJ180" s="115">
        <f t="shared" si="59"/>
        <v>1</v>
      </c>
      <c r="AK180" s="115">
        <f t="shared" si="59"/>
        <v>4</v>
      </c>
      <c r="AL180" s="115">
        <f t="shared" si="59"/>
        <v>4</v>
      </c>
      <c r="AM180" s="116" t="str">
        <f t="shared" si="44"/>
        <v/>
      </c>
      <c r="AN180" s="116" t="str">
        <f t="shared" si="45"/>
        <v/>
      </c>
      <c r="AO180" s="116" t="str">
        <f t="shared" si="46"/>
        <v/>
      </c>
      <c r="AP180" s="116" t="str">
        <f t="shared" si="47"/>
        <v/>
      </c>
      <c r="AQ180" s="116" t="str">
        <f t="shared" si="48"/>
        <v/>
      </c>
      <c r="AR180" s="116" t="str">
        <f t="shared" si="49"/>
        <v/>
      </c>
      <c r="AS180" s="116" t="str">
        <f t="shared" si="50"/>
        <v>tám trăm</v>
      </c>
      <c r="AT180" s="116" t="str">
        <f t="shared" si="51"/>
        <v>ba mươi</v>
      </c>
      <c r="AU180" s="116" t="str">
        <f t="shared" si="52"/>
        <v>hai ngàn</v>
      </c>
      <c r="AV180" s="116" t="str">
        <f t="shared" si="53"/>
        <v>một trăm</v>
      </c>
      <c r="AW180" s="116" t="str">
        <f t="shared" si="54"/>
        <v>bốn mươi</v>
      </c>
      <c r="AX180" s="116" t="str">
        <f t="shared" si="55"/>
        <v>bốn đồng./.</v>
      </c>
      <c r="AY180" s="4" t="str">
        <f t="shared" si="56"/>
        <v>tám trăm ba mươi hai ngàn một trăm bốn mươi bốn đồng./.</v>
      </c>
    </row>
    <row r="181" spans="1:52" ht="15.75">
      <c r="A181" s="5">
        <v>16</v>
      </c>
      <c r="B181" s="6" t="s">
        <v>85</v>
      </c>
      <c r="C181" s="62" t="s">
        <v>481</v>
      </c>
      <c r="D181" s="62" t="s">
        <v>482</v>
      </c>
      <c r="E181" s="62" t="s">
        <v>379</v>
      </c>
      <c r="F181" s="3">
        <v>45000000</v>
      </c>
      <c r="G181" s="3">
        <v>45227932.20000001</v>
      </c>
      <c r="H181" s="36">
        <v>1.0050651600000002</v>
      </c>
      <c r="I181" s="7">
        <v>41116302</v>
      </c>
      <c r="J181" s="61">
        <v>0</v>
      </c>
      <c r="K181" s="7">
        <v>45000000</v>
      </c>
      <c r="L181" s="3">
        <v>45227932.20000001</v>
      </c>
      <c r="M181" s="36">
        <v>1.0050651600000002</v>
      </c>
      <c r="N181" s="8">
        <v>0.02</v>
      </c>
      <c r="O181" s="7">
        <v>822326.04</v>
      </c>
      <c r="P181" s="3">
        <v>0</v>
      </c>
      <c r="Q181" s="3">
        <v>0</v>
      </c>
      <c r="R181" s="36">
        <v>0</v>
      </c>
      <c r="S181" s="7">
        <v>0</v>
      </c>
      <c r="T181" s="8">
        <v>0</v>
      </c>
      <c r="U181" s="7">
        <v>0</v>
      </c>
      <c r="V181" s="10">
        <v>822326.04</v>
      </c>
      <c r="W181" s="18">
        <v>822326.04</v>
      </c>
      <c r="X181" s="18">
        <f t="shared" si="41"/>
        <v>822326</v>
      </c>
      <c r="Y181" s="18" t="str">
        <f t="shared" si="42"/>
        <v>Tám Trăm Hai Mươi Hai Ngàn Ba Trăm Hai Mươi Sáu Đồng./.</v>
      </c>
      <c r="Z181" s="114">
        <f t="shared" si="43"/>
        <v>1000000822326</v>
      </c>
      <c r="AA181" s="115">
        <f t="shared" si="60"/>
        <v>0</v>
      </c>
      <c r="AB181" s="115">
        <f t="shared" si="60"/>
        <v>0</v>
      </c>
      <c r="AC181" s="115">
        <f t="shared" si="59"/>
        <v>0</v>
      </c>
      <c r="AD181" s="115">
        <f t="shared" si="59"/>
        <v>0</v>
      </c>
      <c r="AE181" s="115">
        <f t="shared" si="59"/>
        <v>0</v>
      </c>
      <c r="AF181" s="115">
        <f t="shared" si="59"/>
        <v>0</v>
      </c>
      <c r="AG181" s="115">
        <f t="shared" si="59"/>
        <v>8</v>
      </c>
      <c r="AH181" s="115">
        <f t="shared" si="59"/>
        <v>2</v>
      </c>
      <c r="AI181" s="115">
        <f t="shared" si="59"/>
        <v>2</v>
      </c>
      <c r="AJ181" s="115">
        <f t="shared" si="59"/>
        <v>3</v>
      </c>
      <c r="AK181" s="115">
        <f t="shared" si="59"/>
        <v>2</v>
      </c>
      <c r="AL181" s="115">
        <f t="shared" si="59"/>
        <v>6</v>
      </c>
      <c r="AM181" s="116" t="str">
        <f t="shared" si="44"/>
        <v/>
      </c>
      <c r="AN181" s="116" t="str">
        <f t="shared" si="45"/>
        <v/>
      </c>
      <c r="AO181" s="116" t="str">
        <f t="shared" si="46"/>
        <v/>
      </c>
      <c r="AP181" s="116" t="str">
        <f t="shared" si="47"/>
        <v/>
      </c>
      <c r="AQ181" s="116" t="str">
        <f t="shared" si="48"/>
        <v/>
      </c>
      <c r="AR181" s="116" t="str">
        <f t="shared" si="49"/>
        <v/>
      </c>
      <c r="AS181" s="116" t="str">
        <f t="shared" si="50"/>
        <v>tám trăm</v>
      </c>
      <c r="AT181" s="116" t="str">
        <f t="shared" si="51"/>
        <v>hai mươi</v>
      </c>
      <c r="AU181" s="116" t="str">
        <f t="shared" si="52"/>
        <v>hai ngàn</v>
      </c>
      <c r="AV181" s="116" t="str">
        <f t="shared" si="53"/>
        <v>ba trăm</v>
      </c>
      <c r="AW181" s="116" t="str">
        <f t="shared" si="54"/>
        <v>hai mươi</v>
      </c>
      <c r="AX181" s="116" t="str">
        <f t="shared" si="55"/>
        <v>sáu đồng./.</v>
      </c>
      <c r="AY181" s="4" t="str">
        <f t="shared" si="56"/>
        <v>tám trăm hai mươi hai ngàn ba trăm hai mươi sáu đồng./.</v>
      </c>
    </row>
    <row r="182" spans="1:52" ht="15.75">
      <c r="A182" s="5">
        <v>17</v>
      </c>
      <c r="B182" s="6" t="s">
        <v>85</v>
      </c>
      <c r="C182" s="62" t="s">
        <v>480</v>
      </c>
      <c r="D182" s="62" t="s">
        <v>655</v>
      </c>
      <c r="E182" s="62" t="s">
        <v>379</v>
      </c>
      <c r="F182" s="3">
        <v>30000000</v>
      </c>
      <c r="G182" s="3">
        <v>31784308.600000001</v>
      </c>
      <c r="H182" s="36">
        <v>1.0594769533333335</v>
      </c>
      <c r="I182" s="7">
        <v>28894826</v>
      </c>
      <c r="J182" s="61">
        <v>0</v>
      </c>
      <c r="K182" s="7">
        <v>30000000</v>
      </c>
      <c r="L182" s="3">
        <v>31784308.600000001</v>
      </c>
      <c r="M182" s="36">
        <v>1.0594769533333335</v>
      </c>
      <c r="N182" s="8">
        <v>0.02</v>
      </c>
      <c r="O182" s="7">
        <v>577896.52</v>
      </c>
      <c r="P182" s="3">
        <v>0</v>
      </c>
      <c r="Q182" s="3">
        <v>0</v>
      </c>
      <c r="R182" s="36">
        <v>0</v>
      </c>
      <c r="S182" s="7">
        <v>0</v>
      </c>
      <c r="T182" s="8">
        <v>0</v>
      </c>
      <c r="U182" s="7">
        <v>0</v>
      </c>
      <c r="V182" s="10">
        <v>577896.52</v>
      </c>
      <c r="W182" s="18">
        <v>577896.52</v>
      </c>
      <c r="X182" s="18">
        <f t="shared" si="41"/>
        <v>577897</v>
      </c>
      <c r="Y182" s="18" t="str">
        <f t="shared" si="42"/>
        <v>Năm Trăm Bảy Mươi Bảy Ngàn Tám Trăm Chín Mươi Bảy Đồng./.</v>
      </c>
      <c r="Z182" s="114">
        <f t="shared" si="43"/>
        <v>1000000577897</v>
      </c>
      <c r="AA182" s="115">
        <f t="shared" si="60"/>
        <v>0</v>
      </c>
      <c r="AB182" s="115">
        <f t="shared" si="60"/>
        <v>0</v>
      </c>
      <c r="AC182" s="115">
        <f t="shared" si="59"/>
        <v>0</v>
      </c>
      <c r="AD182" s="115">
        <f t="shared" si="59"/>
        <v>0</v>
      </c>
      <c r="AE182" s="115">
        <f t="shared" si="59"/>
        <v>0</v>
      </c>
      <c r="AF182" s="115">
        <f t="shared" si="59"/>
        <v>0</v>
      </c>
      <c r="AG182" s="115">
        <f t="shared" si="59"/>
        <v>5</v>
      </c>
      <c r="AH182" s="115">
        <f t="shared" si="59"/>
        <v>7</v>
      </c>
      <c r="AI182" s="115">
        <f t="shared" si="59"/>
        <v>7</v>
      </c>
      <c r="AJ182" s="115">
        <f t="shared" si="59"/>
        <v>8</v>
      </c>
      <c r="AK182" s="115">
        <f t="shared" si="59"/>
        <v>9</v>
      </c>
      <c r="AL182" s="115">
        <f t="shared" si="59"/>
        <v>7</v>
      </c>
      <c r="AM182" s="116" t="str">
        <f t="shared" si="44"/>
        <v/>
      </c>
      <c r="AN182" s="116" t="str">
        <f t="shared" si="45"/>
        <v/>
      </c>
      <c r="AO182" s="116" t="str">
        <f t="shared" si="46"/>
        <v/>
      </c>
      <c r="AP182" s="116" t="str">
        <f t="shared" si="47"/>
        <v/>
      </c>
      <c r="AQ182" s="116" t="str">
        <f t="shared" si="48"/>
        <v/>
      </c>
      <c r="AR182" s="116" t="str">
        <f t="shared" si="49"/>
        <v/>
      </c>
      <c r="AS182" s="116" t="str">
        <f t="shared" si="50"/>
        <v>năm trăm</v>
      </c>
      <c r="AT182" s="116" t="str">
        <f t="shared" si="51"/>
        <v>bảy mươi</v>
      </c>
      <c r="AU182" s="116" t="str">
        <f t="shared" si="52"/>
        <v>bảy ngàn</v>
      </c>
      <c r="AV182" s="116" t="str">
        <f t="shared" si="53"/>
        <v>tám trăm</v>
      </c>
      <c r="AW182" s="116" t="str">
        <f t="shared" si="54"/>
        <v>chín mươi</v>
      </c>
      <c r="AX182" s="116" t="str">
        <f t="shared" si="55"/>
        <v>bảy đồng./.</v>
      </c>
      <c r="AY182" s="4" t="str">
        <f t="shared" si="56"/>
        <v>năm trăm bảy mươi bảy ngàn tám trăm chín mươi bảy đồng./.</v>
      </c>
    </row>
    <row r="183" spans="1:52" ht="15.75">
      <c r="A183" s="5">
        <v>18</v>
      </c>
      <c r="B183" s="6" t="s">
        <v>85</v>
      </c>
      <c r="C183" s="62" t="s">
        <v>532</v>
      </c>
      <c r="D183" s="62" t="s">
        <v>549</v>
      </c>
      <c r="E183" s="62" t="s">
        <v>379</v>
      </c>
      <c r="F183" s="3">
        <v>45000000</v>
      </c>
      <c r="G183" s="3">
        <v>45134841.399999999</v>
      </c>
      <c r="H183" s="36">
        <v>1.0029964755555556</v>
      </c>
      <c r="I183" s="7">
        <v>41031674</v>
      </c>
      <c r="J183" s="61">
        <v>0</v>
      </c>
      <c r="K183" s="7">
        <v>45000000</v>
      </c>
      <c r="L183" s="3">
        <v>45134841.399999999</v>
      </c>
      <c r="M183" s="36">
        <v>1.0029964755555556</v>
      </c>
      <c r="N183" s="8">
        <v>0.02</v>
      </c>
      <c r="O183" s="7">
        <v>820633.48</v>
      </c>
      <c r="P183" s="3">
        <v>0</v>
      </c>
      <c r="Q183" s="3">
        <v>0</v>
      </c>
      <c r="R183" s="36">
        <v>0</v>
      </c>
      <c r="S183" s="7">
        <v>0</v>
      </c>
      <c r="T183" s="8">
        <v>0</v>
      </c>
      <c r="U183" s="7">
        <v>0</v>
      </c>
      <c r="V183" s="10">
        <v>820633.48</v>
      </c>
      <c r="W183" s="18">
        <v>820633.48</v>
      </c>
      <c r="X183" s="18">
        <f t="shared" si="41"/>
        <v>820633</v>
      </c>
      <c r="Y183" s="18" t="str">
        <f t="shared" si="42"/>
        <v>Tám Trăm Hai Mươi Ngàn Sáu Trăm Ba Mươi Ba Đồng./.</v>
      </c>
      <c r="Z183" s="114">
        <f t="shared" si="43"/>
        <v>1000000820633</v>
      </c>
      <c r="AA183" s="115">
        <f t="shared" si="60"/>
        <v>0</v>
      </c>
      <c r="AB183" s="115">
        <f t="shared" si="60"/>
        <v>0</v>
      </c>
      <c r="AC183" s="115">
        <f t="shared" si="59"/>
        <v>0</v>
      </c>
      <c r="AD183" s="115">
        <f t="shared" si="59"/>
        <v>0</v>
      </c>
      <c r="AE183" s="115">
        <f t="shared" si="59"/>
        <v>0</v>
      </c>
      <c r="AF183" s="115">
        <f t="shared" si="59"/>
        <v>0</v>
      </c>
      <c r="AG183" s="115">
        <f t="shared" si="59"/>
        <v>8</v>
      </c>
      <c r="AH183" s="115">
        <f t="shared" si="59"/>
        <v>2</v>
      </c>
      <c r="AI183" s="115">
        <f t="shared" si="59"/>
        <v>0</v>
      </c>
      <c r="AJ183" s="115">
        <f t="shared" si="59"/>
        <v>6</v>
      </c>
      <c r="AK183" s="115">
        <f t="shared" si="59"/>
        <v>3</v>
      </c>
      <c r="AL183" s="115">
        <f t="shared" si="59"/>
        <v>3</v>
      </c>
      <c r="AM183" s="116" t="str">
        <f t="shared" si="44"/>
        <v/>
      </c>
      <c r="AN183" s="116" t="str">
        <f t="shared" si="45"/>
        <v/>
      </c>
      <c r="AO183" s="116" t="str">
        <f t="shared" si="46"/>
        <v/>
      </c>
      <c r="AP183" s="116" t="str">
        <f t="shared" si="47"/>
        <v/>
      </c>
      <c r="AQ183" s="116" t="str">
        <f t="shared" si="48"/>
        <v/>
      </c>
      <c r="AR183" s="116" t="str">
        <f t="shared" si="49"/>
        <v/>
      </c>
      <c r="AS183" s="116" t="str">
        <f t="shared" si="50"/>
        <v>tám trăm</v>
      </c>
      <c r="AT183" s="116" t="str">
        <f t="shared" si="51"/>
        <v>hai mươi</v>
      </c>
      <c r="AU183" s="116" t="str">
        <f t="shared" si="52"/>
        <v xml:space="preserve"> ngàn</v>
      </c>
      <c r="AV183" s="116" t="str">
        <f t="shared" si="53"/>
        <v>sáu trăm</v>
      </c>
      <c r="AW183" s="116" t="str">
        <f t="shared" si="54"/>
        <v>ba mươi</v>
      </c>
      <c r="AX183" s="116" t="str">
        <f t="shared" si="55"/>
        <v>ba đồng./.</v>
      </c>
      <c r="AY183" s="4" t="str">
        <f t="shared" si="56"/>
        <v>tám trăm hai mươi ngàn sáu trăm ba mươi ba đồng./.</v>
      </c>
    </row>
    <row r="184" spans="1:52" s="27" customFormat="1" ht="15.75">
      <c r="A184" s="5">
        <v>19</v>
      </c>
      <c r="B184" s="6" t="s">
        <v>85</v>
      </c>
      <c r="C184" s="62" t="s">
        <v>631</v>
      </c>
      <c r="D184" s="62" t="s">
        <v>632</v>
      </c>
      <c r="E184" s="62" t="s">
        <v>379</v>
      </c>
      <c r="F184" s="3">
        <v>55000000</v>
      </c>
      <c r="G184" s="3">
        <v>88783790.700000003</v>
      </c>
      <c r="H184" s="36">
        <v>1.6142507400000001</v>
      </c>
      <c r="I184" s="7">
        <v>80712537</v>
      </c>
      <c r="J184" s="61">
        <v>0</v>
      </c>
      <c r="K184" s="7">
        <v>55000000</v>
      </c>
      <c r="L184" s="3">
        <v>88783790.700000003</v>
      </c>
      <c r="M184" s="36">
        <v>1.6142507400000001</v>
      </c>
      <c r="N184" s="8">
        <v>0.02</v>
      </c>
      <c r="O184" s="7">
        <v>1614250.74</v>
      </c>
      <c r="P184" s="3">
        <v>0</v>
      </c>
      <c r="Q184" s="3">
        <v>0</v>
      </c>
      <c r="R184" s="36">
        <v>0</v>
      </c>
      <c r="S184" s="7">
        <v>0</v>
      </c>
      <c r="T184" s="8">
        <v>0</v>
      </c>
      <c r="U184" s="7">
        <v>0</v>
      </c>
      <c r="V184" s="10">
        <v>1614250.74</v>
      </c>
      <c r="W184" s="18">
        <v>1614250.74</v>
      </c>
      <c r="X184" s="18">
        <f t="shared" si="41"/>
        <v>1614251</v>
      </c>
      <c r="Y184" s="18" t="str">
        <f t="shared" si="42"/>
        <v>Một Triệu Sáu Trăm Mười Bốn Ngàn Hai Trăm Năm Mươi Mốt Đồng./.</v>
      </c>
      <c r="Z184" s="114">
        <f t="shared" si="43"/>
        <v>1000001614251</v>
      </c>
      <c r="AA184" s="115">
        <f t="shared" si="60"/>
        <v>0</v>
      </c>
      <c r="AB184" s="115">
        <f t="shared" si="60"/>
        <v>0</v>
      </c>
      <c r="AC184" s="115">
        <f t="shared" si="59"/>
        <v>0</v>
      </c>
      <c r="AD184" s="115">
        <f t="shared" si="59"/>
        <v>0</v>
      </c>
      <c r="AE184" s="115">
        <f t="shared" si="59"/>
        <v>0</v>
      </c>
      <c r="AF184" s="115">
        <f t="shared" si="59"/>
        <v>1</v>
      </c>
      <c r="AG184" s="115">
        <f t="shared" si="59"/>
        <v>6</v>
      </c>
      <c r="AH184" s="115">
        <f t="shared" si="59"/>
        <v>1</v>
      </c>
      <c r="AI184" s="115">
        <f t="shared" si="59"/>
        <v>4</v>
      </c>
      <c r="AJ184" s="115">
        <f t="shared" si="59"/>
        <v>2</v>
      </c>
      <c r="AK184" s="115">
        <f t="shared" si="59"/>
        <v>5</v>
      </c>
      <c r="AL184" s="115">
        <f t="shared" si="59"/>
        <v>1</v>
      </c>
      <c r="AM184" s="116" t="str">
        <f t="shared" si="44"/>
        <v/>
      </c>
      <c r="AN184" s="116" t="str">
        <f t="shared" si="45"/>
        <v/>
      </c>
      <c r="AO184" s="116" t="str">
        <f t="shared" si="46"/>
        <v/>
      </c>
      <c r="AP184" s="116" t="str">
        <f t="shared" si="47"/>
        <v/>
      </c>
      <c r="AQ184" s="116" t="str">
        <f t="shared" si="48"/>
        <v/>
      </c>
      <c r="AR184" s="116" t="str">
        <f t="shared" si="49"/>
        <v>một  triệu</v>
      </c>
      <c r="AS184" s="116" t="str">
        <f t="shared" si="50"/>
        <v>sáu trăm</v>
      </c>
      <c r="AT184" s="116" t="str">
        <f t="shared" si="51"/>
        <v>mười</v>
      </c>
      <c r="AU184" s="116" t="str">
        <f t="shared" si="52"/>
        <v>bốn ngàn</v>
      </c>
      <c r="AV184" s="116" t="str">
        <f t="shared" si="53"/>
        <v>hai trăm</v>
      </c>
      <c r="AW184" s="116" t="str">
        <f t="shared" si="54"/>
        <v>năm mươi</v>
      </c>
      <c r="AX184" s="116" t="str">
        <f t="shared" si="55"/>
        <v>mốt đồng./.</v>
      </c>
      <c r="AY184" s="4" t="str">
        <f t="shared" si="56"/>
        <v>một triệu sáu trăm mười bốn ngàn hai trăm năm mươi mốt đồng./.</v>
      </c>
      <c r="AZ184" s="20"/>
    </row>
    <row r="185" spans="1:52" ht="15.75">
      <c r="A185" s="5">
        <v>20</v>
      </c>
      <c r="B185" s="6" t="s">
        <v>85</v>
      </c>
      <c r="C185" s="62" t="s">
        <v>633</v>
      </c>
      <c r="D185" s="62" t="s">
        <v>656</v>
      </c>
      <c r="E185" s="62" t="s">
        <v>379</v>
      </c>
      <c r="F185" s="3">
        <v>20000000</v>
      </c>
      <c r="G185" s="3">
        <v>0</v>
      </c>
      <c r="H185" s="36">
        <v>0</v>
      </c>
      <c r="I185" s="7">
        <v>0</v>
      </c>
      <c r="J185" s="61">
        <v>0</v>
      </c>
      <c r="K185" s="7">
        <v>20000000</v>
      </c>
      <c r="L185" s="3">
        <v>0</v>
      </c>
      <c r="M185" s="36">
        <v>0</v>
      </c>
      <c r="N185" s="8">
        <v>0</v>
      </c>
      <c r="O185" s="7">
        <v>0</v>
      </c>
      <c r="P185" s="3">
        <v>0</v>
      </c>
      <c r="Q185" s="3">
        <v>0</v>
      </c>
      <c r="R185" s="36">
        <v>0</v>
      </c>
      <c r="S185" s="7">
        <v>0</v>
      </c>
      <c r="T185" s="8">
        <v>0</v>
      </c>
      <c r="U185" s="7">
        <v>0</v>
      </c>
      <c r="V185" s="10">
        <v>0</v>
      </c>
      <c r="W185" s="18">
        <v>0</v>
      </c>
      <c r="X185" s="18">
        <f t="shared" si="41"/>
        <v>0</v>
      </c>
      <c r="Y185" s="18" t="str">
        <f t="shared" si="42"/>
        <v>Không 6./.</v>
      </c>
      <c r="Z185" s="114">
        <f t="shared" si="43"/>
        <v>1000000000000</v>
      </c>
      <c r="AA185" s="115">
        <f t="shared" si="60"/>
        <v>0</v>
      </c>
      <c r="AB185" s="115">
        <f t="shared" si="60"/>
        <v>0</v>
      </c>
      <c r="AC185" s="115">
        <f t="shared" si="59"/>
        <v>0</v>
      </c>
      <c r="AD185" s="115">
        <f t="shared" si="59"/>
        <v>0</v>
      </c>
      <c r="AE185" s="115">
        <f t="shared" si="59"/>
        <v>0</v>
      </c>
      <c r="AF185" s="115">
        <f t="shared" si="59"/>
        <v>0</v>
      </c>
      <c r="AG185" s="115">
        <f t="shared" si="59"/>
        <v>0</v>
      </c>
      <c r="AH185" s="115">
        <f t="shared" si="59"/>
        <v>0</v>
      </c>
      <c r="AI185" s="115">
        <f t="shared" si="59"/>
        <v>0</v>
      </c>
      <c r="AJ185" s="115">
        <f t="shared" si="59"/>
        <v>0</v>
      </c>
      <c r="AK185" s="115">
        <f t="shared" si="59"/>
        <v>0</v>
      </c>
      <c r="AL185" s="115">
        <f t="shared" si="59"/>
        <v>0</v>
      </c>
      <c r="AM185" s="116" t="str">
        <f t="shared" si="44"/>
        <v/>
      </c>
      <c r="AN185" s="116" t="str">
        <f t="shared" si="45"/>
        <v/>
      </c>
      <c r="AO185" s="116" t="str">
        <f t="shared" si="46"/>
        <v/>
      </c>
      <c r="AP185" s="116" t="str">
        <f t="shared" si="47"/>
        <v/>
      </c>
      <c r="AQ185" s="116" t="str">
        <f t="shared" si="48"/>
        <v/>
      </c>
      <c r="AR185" s="116" t="str">
        <f t="shared" si="49"/>
        <v/>
      </c>
      <c r="AS185" s="116" t="str">
        <f t="shared" si="50"/>
        <v/>
      </c>
      <c r="AT185" s="116" t="str">
        <f t="shared" si="51"/>
        <v/>
      </c>
      <c r="AU185" s="116" t="str">
        <f t="shared" si="52"/>
        <v/>
      </c>
      <c r="AV185" s="116" t="str">
        <f t="shared" si="53"/>
        <v/>
      </c>
      <c r="AW185" s="116" t="str">
        <f t="shared" si="54"/>
        <v/>
      </c>
      <c r="AX185" s="116" t="str">
        <f t="shared" si="55"/>
        <v>Không 6./.</v>
      </c>
      <c r="AY185" s="4" t="str">
        <f t="shared" si="56"/>
        <v>Không 6./.</v>
      </c>
    </row>
    <row r="186" spans="1:52" ht="15.75">
      <c r="A186" s="5">
        <v>21</v>
      </c>
      <c r="B186" s="6" t="s">
        <v>85</v>
      </c>
      <c r="C186" s="62" t="s">
        <v>634</v>
      </c>
      <c r="D186" s="62" t="s">
        <v>657</v>
      </c>
      <c r="E186" s="62" t="s">
        <v>379</v>
      </c>
      <c r="F186" s="3">
        <v>20000000</v>
      </c>
      <c r="G186" s="3">
        <v>20143095.5</v>
      </c>
      <c r="H186" s="36">
        <v>1.0071547750000001</v>
      </c>
      <c r="I186" s="7">
        <v>18311905</v>
      </c>
      <c r="J186" s="61">
        <v>0</v>
      </c>
      <c r="K186" s="7">
        <v>20000000</v>
      </c>
      <c r="L186" s="3">
        <v>0</v>
      </c>
      <c r="M186" s="36">
        <v>0</v>
      </c>
      <c r="N186" s="8">
        <v>0.02</v>
      </c>
      <c r="O186" s="7">
        <v>366238.10000000003</v>
      </c>
      <c r="P186" s="3">
        <v>0</v>
      </c>
      <c r="Q186" s="3">
        <v>0</v>
      </c>
      <c r="R186" s="36">
        <v>0</v>
      </c>
      <c r="S186" s="7">
        <v>0</v>
      </c>
      <c r="T186" s="8">
        <v>0</v>
      </c>
      <c r="U186" s="7">
        <v>0</v>
      </c>
      <c r="V186" s="10">
        <v>366238.10000000003</v>
      </c>
      <c r="W186" s="18">
        <v>366238.10000000003</v>
      </c>
      <c r="X186" s="18">
        <f t="shared" si="41"/>
        <v>366238</v>
      </c>
      <c r="Y186" s="18" t="str">
        <f t="shared" si="42"/>
        <v>Ba Trăm Sáu Mươi Sáu Ngàn Hai Trăm Ba Mươi Tám Đồng./.</v>
      </c>
      <c r="Z186" s="114">
        <f t="shared" si="43"/>
        <v>1000000366238</v>
      </c>
      <c r="AA186" s="115">
        <f t="shared" si="60"/>
        <v>0</v>
      </c>
      <c r="AB186" s="115">
        <f t="shared" si="60"/>
        <v>0</v>
      </c>
      <c r="AC186" s="115">
        <f t="shared" si="59"/>
        <v>0</v>
      </c>
      <c r="AD186" s="115">
        <f t="shared" si="59"/>
        <v>0</v>
      </c>
      <c r="AE186" s="115">
        <f t="shared" si="59"/>
        <v>0</v>
      </c>
      <c r="AF186" s="115">
        <f t="shared" si="59"/>
        <v>0</v>
      </c>
      <c r="AG186" s="115">
        <f t="shared" si="59"/>
        <v>3</v>
      </c>
      <c r="AH186" s="115">
        <f t="shared" si="59"/>
        <v>6</v>
      </c>
      <c r="AI186" s="115">
        <f t="shared" si="59"/>
        <v>6</v>
      </c>
      <c r="AJ186" s="115">
        <f t="shared" si="59"/>
        <v>2</v>
      </c>
      <c r="AK186" s="115">
        <f t="shared" si="59"/>
        <v>3</v>
      </c>
      <c r="AL186" s="115">
        <f t="shared" si="59"/>
        <v>8</v>
      </c>
      <c r="AM186" s="116" t="str">
        <f t="shared" si="44"/>
        <v/>
      </c>
      <c r="AN186" s="116" t="str">
        <f t="shared" si="45"/>
        <v/>
      </c>
      <c r="AO186" s="116" t="str">
        <f t="shared" si="46"/>
        <v/>
      </c>
      <c r="AP186" s="116" t="str">
        <f t="shared" si="47"/>
        <v/>
      </c>
      <c r="AQ186" s="116" t="str">
        <f t="shared" si="48"/>
        <v/>
      </c>
      <c r="AR186" s="116" t="str">
        <f t="shared" si="49"/>
        <v/>
      </c>
      <c r="AS186" s="116" t="str">
        <f t="shared" si="50"/>
        <v>ba trăm</v>
      </c>
      <c r="AT186" s="116" t="str">
        <f t="shared" si="51"/>
        <v>sáu mươi</v>
      </c>
      <c r="AU186" s="116" t="str">
        <f t="shared" si="52"/>
        <v>sáu ngàn</v>
      </c>
      <c r="AV186" s="116" t="str">
        <f t="shared" si="53"/>
        <v>hai trăm</v>
      </c>
      <c r="AW186" s="116" t="str">
        <f t="shared" si="54"/>
        <v>ba mươi</v>
      </c>
      <c r="AX186" s="116" t="str">
        <f t="shared" si="55"/>
        <v>tám đồng./.</v>
      </c>
      <c r="AY186" s="4" t="str">
        <f t="shared" si="56"/>
        <v>ba trăm sáu mươi sáu ngàn hai trăm ba mươi tám đồng./.</v>
      </c>
    </row>
    <row r="187" spans="1:52" ht="15.75">
      <c r="A187" s="11"/>
      <c r="B187" s="14" t="s">
        <v>51</v>
      </c>
      <c r="C187" s="14"/>
      <c r="D187" s="14"/>
      <c r="E187" s="14"/>
      <c r="F187" s="15">
        <v>7457916368.8439322</v>
      </c>
      <c r="G187" s="15">
        <v>8843606829.6000023</v>
      </c>
      <c r="H187" s="16">
        <v>1.1858012871456842</v>
      </c>
      <c r="I187" s="15">
        <v>8037489760</v>
      </c>
      <c r="J187" s="51"/>
      <c r="K187" s="15">
        <v>7457916368.8439322</v>
      </c>
      <c r="L187" s="15">
        <v>7512567635.1000004</v>
      </c>
      <c r="M187" s="16">
        <v>1.0073279537545337</v>
      </c>
      <c r="N187" s="17"/>
      <c r="O187" s="15">
        <v>160749795.20000002</v>
      </c>
      <c r="P187" s="15">
        <v>0</v>
      </c>
      <c r="Q187" s="15">
        <v>0</v>
      </c>
      <c r="R187" s="16">
        <v>0</v>
      </c>
      <c r="S187" s="15">
        <v>0</v>
      </c>
      <c r="T187" s="15"/>
      <c r="U187" s="15">
        <v>0</v>
      </c>
      <c r="V187" s="15">
        <v>160749795.20000002</v>
      </c>
      <c r="W187" s="15">
        <v>160749795.20000002</v>
      </c>
      <c r="X187" s="18">
        <f t="shared" si="41"/>
        <v>160749795</v>
      </c>
      <c r="Y187" s="18" t="str">
        <f t="shared" si="42"/>
        <v>Một Trăm Sáu Mươi Triệu Bảy Trăm Bốn Mươi Chín Ngàn Bảy Trăm Chín Mươi Lăm Đồng./.</v>
      </c>
      <c r="Z187" s="114">
        <f t="shared" si="43"/>
        <v>1000160749795</v>
      </c>
      <c r="AA187" s="115">
        <f t="shared" si="60"/>
        <v>0</v>
      </c>
      <c r="AB187" s="115">
        <f t="shared" si="60"/>
        <v>0</v>
      </c>
      <c r="AC187" s="115">
        <f t="shared" si="59"/>
        <v>0</v>
      </c>
      <c r="AD187" s="115">
        <f t="shared" si="59"/>
        <v>1</v>
      </c>
      <c r="AE187" s="115">
        <f t="shared" si="59"/>
        <v>6</v>
      </c>
      <c r="AF187" s="115">
        <f t="shared" si="59"/>
        <v>0</v>
      </c>
      <c r="AG187" s="115">
        <f t="shared" si="59"/>
        <v>7</v>
      </c>
      <c r="AH187" s="115">
        <f t="shared" si="59"/>
        <v>4</v>
      </c>
      <c r="AI187" s="115">
        <f t="shared" si="59"/>
        <v>9</v>
      </c>
      <c r="AJ187" s="115">
        <f t="shared" si="59"/>
        <v>7</v>
      </c>
      <c r="AK187" s="115">
        <f t="shared" si="59"/>
        <v>9</v>
      </c>
      <c r="AL187" s="115">
        <f t="shared" si="59"/>
        <v>5</v>
      </c>
      <c r="AM187" s="116" t="str">
        <f t="shared" si="44"/>
        <v/>
      </c>
      <c r="AN187" s="116" t="str">
        <f t="shared" si="45"/>
        <v/>
      </c>
      <c r="AO187" s="116" t="str">
        <f t="shared" si="46"/>
        <v/>
      </c>
      <c r="AP187" s="116" t="str">
        <f t="shared" si="47"/>
        <v>một trăm</v>
      </c>
      <c r="AQ187" s="116" t="str">
        <f t="shared" si="48"/>
        <v>sáu mươi</v>
      </c>
      <c r="AR187" s="116" t="str">
        <f t="shared" si="49"/>
        <v xml:space="preserve">  triệu</v>
      </c>
      <c r="AS187" s="116" t="str">
        <f t="shared" si="50"/>
        <v>bảy trăm</v>
      </c>
      <c r="AT187" s="116" t="str">
        <f t="shared" si="51"/>
        <v>bốn mươi</v>
      </c>
      <c r="AU187" s="116" t="str">
        <f t="shared" si="52"/>
        <v>chín ngàn</v>
      </c>
      <c r="AV187" s="116" t="str">
        <f t="shared" si="53"/>
        <v>bảy trăm</v>
      </c>
      <c r="AW187" s="116" t="str">
        <f t="shared" si="54"/>
        <v>chín mươi</v>
      </c>
      <c r="AX187" s="116" t="str">
        <f t="shared" si="55"/>
        <v>lăm đồng./.</v>
      </c>
      <c r="AY187" s="4" t="str">
        <f t="shared" si="56"/>
        <v>một trăm sáu mươi triệu bảy trăm bốn mươi chín ngàn bảy trăm chín mươi lăm đồng./.</v>
      </c>
    </row>
    <row r="188" spans="1:52" ht="15.75">
      <c r="A188" s="5">
        <v>1</v>
      </c>
      <c r="B188" s="6" t="s">
        <v>86</v>
      </c>
      <c r="C188" s="6" t="s">
        <v>280</v>
      </c>
      <c r="D188" s="6" t="s">
        <v>70</v>
      </c>
      <c r="E188" s="6" t="s">
        <v>1</v>
      </c>
      <c r="F188" s="3">
        <v>622892200</v>
      </c>
      <c r="G188" s="3">
        <v>633932172.00000012</v>
      </c>
      <c r="H188" s="36">
        <v>1.0177237281186056</v>
      </c>
      <c r="I188" s="7">
        <v>575867643</v>
      </c>
      <c r="J188" s="61" t="s">
        <v>204</v>
      </c>
      <c r="K188" s="7">
        <v>622892200</v>
      </c>
      <c r="L188" s="3">
        <v>550894638.00000012</v>
      </c>
      <c r="M188" s="36">
        <v>0.88441408962899215</v>
      </c>
      <c r="N188" s="8">
        <v>0.02</v>
      </c>
      <c r="O188" s="7">
        <v>11517352.859999999</v>
      </c>
      <c r="P188" s="3">
        <v>0</v>
      </c>
      <c r="Q188" s="3">
        <v>0</v>
      </c>
      <c r="R188" s="36">
        <v>0</v>
      </c>
      <c r="S188" s="7">
        <v>0</v>
      </c>
      <c r="T188" s="8">
        <v>0</v>
      </c>
      <c r="U188" s="7">
        <v>0</v>
      </c>
      <c r="V188" s="10">
        <v>11517352.859999999</v>
      </c>
      <c r="W188" s="18">
        <v>11517352.859999999</v>
      </c>
      <c r="X188" s="18">
        <f t="shared" si="41"/>
        <v>11517353</v>
      </c>
      <c r="Y188" s="18" t="str">
        <f t="shared" si="42"/>
        <v>Mười Mốt Triệu Năm Trăm Mười Bảy Ngàn Ba Trăm Năm Mươi Ba Đồng./.</v>
      </c>
      <c r="Z188" s="114">
        <f t="shared" si="43"/>
        <v>1000011517353</v>
      </c>
      <c r="AA188" s="115">
        <f t="shared" si="60"/>
        <v>0</v>
      </c>
      <c r="AB188" s="115">
        <f t="shared" si="60"/>
        <v>0</v>
      </c>
      <c r="AC188" s="115">
        <f t="shared" si="59"/>
        <v>0</v>
      </c>
      <c r="AD188" s="115">
        <f t="shared" si="59"/>
        <v>0</v>
      </c>
      <c r="AE188" s="115">
        <f t="shared" si="59"/>
        <v>1</v>
      </c>
      <c r="AF188" s="115">
        <f t="shared" si="59"/>
        <v>1</v>
      </c>
      <c r="AG188" s="115">
        <f t="shared" si="59"/>
        <v>5</v>
      </c>
      <c r="AH188" s="115">
        <f t="shared" si="59"/>
        <v>1</v>
      </c>
      <c r="AI188" s="115">
        <f t="shared" si="59"/>
        <v>7</v>
      </c>
      <c r="AJ188" s="115">
        <f t="shared" si="59"/>
        <v>3</v>
      </c>
      <c r="AK188" s="115">
        <f t="shared" si="59"/>
        <v>5</v>
      </c>
      <c r="AL188" s="115">
        <f t="shared" si="59"/>
        <v>3</v>
      </c>
      <c r="AM188" s="116" t="str">
        <f t="shared" si="44"/>
        <v/>
      </c>
      <c r="AN188" s="116" t="str">
        <f t="shared" si="45"/>
        <v/>
      </c>
      <c r="AO188" s="116" t="str">
        <f t="shared" si="46"/>
        <v/>
      </c>
      <c r="AP188" s="116" t="str">
        <f t="shared" si="47"/>
        <v/>
      </c>
      <c r="AQ188" s="116" t="str">
        <f t="shared" si="48"/>
        <v>mười</v>
      </c>
      <c r="AR188" s="116" t="str">
        <f t="shared" si="49"/>
        <v>mốt  triệu</v>
      </c>
      <c r="AS188" s="116" t="str">
        <f t="shared" si="50"/>
        <v>năm trăm</v>
      </c>
      <c r="AT188" s="116" t="str">
        <f t="shared" si="51"/>
        <v>mười</v>
      </c>
      <c r="AU188" s="116" t="str">
        <f t="shared" si="52"/>
        <v>bảy ngàn</v>
      </c>
      <c r="AV188" s="116" t="str">
        <f t="shared" si="53"/>
        <v>ba trăm</v>
      </c>
      <c r="AW188" s="116" t="str">
        <f t="shared" si="54"/>
        <v>năm mươi</v>
      </c>
      <c r="AX188" s="116" t="str">
        <f t="shared" si="55"/>
        <v>ba đồng./.</v>
      </c>
      <c r="AY188" s="4" t="str">
        <f t="shared" si="56"/>
        <v>mười mốt triệu năm trăm mười bảy ngàn ba trăm năm mươi ba đồng./.</v>
      </c>
    </row>
    <row r="189" spans="1:52" ht="15.75">
      <c r="A189" s="5">
        <v>2</v>
      </c>
      <c r="B189" s="6" t="s">
        <v>86</v>
      </c>
      <c r="C189" s="6" t="s">
        <v>281</v>
      </c>
      <c r="D189" s="6" t="s">
        <v>42</v>
      </c>
      <c r="E189" s="6" t="s">
        <v>1</v>
      </c>
      <c r="F189" s="3">
        <v>1167707700</v>
      </c>
      <c r="G189" s="3">
        <v>1169505007.4000001</v>
      </c>
      <c r="H189" s="36">
        <v>1.0015391757714709</v>
      </c>
      <c r="I189" s="7">
        <v>1063186370</v>
      </c>
      <c r="J189" s="61" t="s">
        <v>204</v>
      </c>
      <c r="K189" s="7">
        <v>1167707700</v>
      </c>
      <c r="L189" s="3">
        <v>812020313.39999998</v>
      </c>
      <c r="M189" s="36">
        <v>0.69539689889858569</v>
      </c>
      <c r="N189" s="8">
        <v>0.02</v>
      </c>
      <c r="O189" s="7">
        <v>21263727.400000002</v>
      </c>
      <c r="P189" s="3">
        <v>0</v>
      </c>
      <c r="Q189" s="3">
        <v>0</v>
      </c>
      <c r="R189" s="36">
        <v>0</v>
      </c>
      <c r="S189" s="7">
        <v>0</v>
      </c>
      <c r="T189" s="8">
        <v>0</v>
      </c>
      <c r="U189" s="7">
        <v>0</v>
      </c>
      <c r="V189" s="10">
        <v>21263727.400000002</v>
      </c>
      <c r="W189" s="18">
        <v>21263727.400000002</v>
      </c>
      <c r="X189" s="18">
        <f t="shared" si="41"/>
        <v>21263727</v>
      </c>
      <c r="Y189" s="18" t="str">
        <f t="shared" si="42"/>
        <v>Hai Mươi Mốt Triệu Hai Trăm Sáu Mươi Ba Ngàn Bảy Trăm Hai Mươi Bảy Đồng./.</v>
      </c>
      <c r="Z189" s="114">
        <f t="shared" si="43"/>
        <v>1000021263727</v>
      </c>
      <c r="AA189" s="115">
        <f t="shared" si="60"/>
        <v>0</v>
      </c>
      <c r="AB189" s="115">
        <f t="shared" si="60"/>
        <v>0</v>
      </c>
      <c r="AC189" s="115">
        <f t="shared" si="59"/>
        <v>0</v>
      </c>
      <c r="AD189" s="115">
        <f t="shared" si="59"/>
        <v>0</v>
      </c>
      <c r="AE189" s="115">
        <f t="shared" si="59"/>
        <v>2</v>
      </c>
      <c r="AF189" s="115">
        <f t="shared" si="59"/>
        <v>1</v>
      </c>
      <c r="AG189" s="115">
        <f t="shared" si="59"/>
        <v>2</v>
      </c>
      <c r="AH189" s="115">
        <f t="shared" si="59"/>
        <v>6</v>
      </c>
      <c r="AI189" s="115">
        <f t="shared" si="59"/>
        <v>3</v>
      </c>
      <c r="AJ189" s="115">
        <f t="shared" si="59"/>
        <v>7</v>
      </c>
      <c r="AK189" s="115">
        <f t="shared" si="59"/>
        <v>2</v>
      </c>
      <c r="AL189" s="115">
        <f t="shared" si="59"/>
        <v>7</v>
      </c>
      <c r="AM189" s="116" t="str">
        <f t="shared" si="44"/>
        <v/>
      </c>
      <c r="AN189" s="116" t="str">
        <f t="shared" si="45"/>
        <v/>
      </c>
      <c r="AO189" s="116" t="str">
        <f t="shared" si="46"/>
        <v/>
      </c>
      <c r="AP189" s="116" t="str">
        <f t="shared" si="47"/>
        <v/>
      </c>
      <c r="AQ189" s="116" t="str">
        <f t="shared" si="48"/>
        <v>hai mươi</v>
      </c>
      <c r="AR189" s="116" t="str">
        <f t="shared" si="49"/>
        <v>mốt  triệu</v>
      </c>
      <c r="AS189" s="116" t="str">
        <f t="shared" si="50"/>
        <v>hai trăm</v>
      </c>
      <c r="AT189" s="116" t="str">
        <f t="shared" si="51"/>
        <v>sáu mươi</v>
      </c>
      <c r="AU189" s="116" t="str">
        <f t="shared" si="52"/>
        <v>ba ngàn</v>
      </c>
      <c r="AV189" s="116" t="str">
        <f t="shared" si="53"/>
        <v>bảy trăm</v>
      </c>
      <c r="AW189" s="116" t="str">
        <f t="shared" si="54"/>
        <v>hai mươi</v>
      </c>
      <c r="AX189" s="116" t="str">
        <f t="shared" si="55"/>
        <v>bảy đồng./.</v>
      </c>
      <c r="AY189" s="4" t="str">
        <f t="shared" si="56"/>
        <v>hai mươi mốt triệu hai trăm sáu mươi ba ngàn bảy trăm hai mươi bảy đồng./.</v>
      </c>
    </row>
    <row r="190" spans="1:52" ht="15.75">
      <c r="A190" s="5">
        <v>3</v>
      </c>
      <c r="B190" s="6" t="s">
        <v>86</v>
      </c>
      <c r="C190" s="6" t="s">
        <v>283</v>
      </c>
      <c r="D190" s="6" t="s">
        <v>38</v>
      </c>
      <c r="E190" s="6" t="s">
        <v>1</v>
      </c>
      <c r="F190" s="3">
        <v>589125299.99999988</v>
      </c>
      <c r="G190" s="3">
        <v>589258851.39999998</v>
      </c>
      <c r="H190" s="36">
        <v>1.0002266943891225</v>
      </c>
      <c r="I190" s="7">
        <v>535689864</v>
      </c>
      <c r="J190" s="61">
        <v>0</v>
      </c>
      <c r="K190" s="7">
        <v>589125299.99999988</v>
      </c>
      <c r="L190" s="3">
        <v>589258851.39999998</v>
      </c>
      <c r="M190" s="36">
        <v>1.0002266943891225</v>
      </c>
      <c r="N190" s="8">
        <v>0.02</v>
      </c>
      <c r="O190" s="7">
        <v>10713797.279999999</v>
      </c>
      <c r="P190" s="3">
        <v>0</v>
      </c>
      <c r="Q190" s="3">
        <v>0</v>
      </c>
      <c r="R190" s="36">
        <v>0</v>
      </c>
      <c r="S190" s="7">
        <v>0</v>
      </c>
      <c r="T190" s="8">
        <v>0</v>
      </c>
      <c r="U190" s="7">
        <v>0</v>
      </c>
      <c r="V190" s="10">
        <v>10713797.279999999</v>
      </c>
      <c r="W190" s="18">
        <v>10713797.279999999</v>
      </c>
      <c r="X190" s="18">
        <f t="shared" si="41"/>
        <v>10713797</v>
      </c>
      <c r="Y190" s="18" t="str">
        <f t="shared" si="42"/>
        <v>Mười Triệu Bảy Trăm Mười Ba Ngàn Bảy Trăm Chín Mươi Bảy Đồng./.</v>
      </c>
      <c r="Z190" s="114">
        <f t="shared" si="43"/>
        <v>1000010713797</v>
      </c>
      <c r="AA190" s="115">
        <f t="shared" si="60"/>
        <v>0</v>
      </c>
      <c r="AB190" s="115">
        <f t="shared" si="60"/>
        <v>0</v>
      </c>
      <c r="AC190" s="115">
        <f t="shared" si="59"/>
        <v>0</v>
      </c>
      <c r="AD190" s="115">
        <f t="shared" si="59"/>
        <v>0</v>
      </c>
      <c r="AE190" s="115">
        <f t="shared" si="59"/>
        <v>1</v>
      </c>
      <c r="AF190" s="115">
        <f t="shared" si="59"/>
        <v>0</v>
      </c>
      <c r="AG190" s="115">
        <f t="shared" si="59"/>
        <v>7</v>
      </c>
      <c r="AH190" s="115">
        <f t="shared" si="59"/>
        <v>1</v>
      </c>
      <c r="AI190" s="115">
        <f t="shared" si="59"/>
        <v>3</v>
      </c>
      <c r="AJ190" s="115">
        <f t="shared" si="59"/>
        <v>7</v>
      </c>
      <c r="AK190" s="115">
        <f t="shared" si="59"/>
        <v>9</v>
      </c>
      <c r="AL190" s="115">
        <f t="shared" si="59"/>
        <v>7</v>
      </c>
      <c r="AM190" s="116" t="str">
        <f t="shared" si="44"/>
        <v/>
      </c>
      <c r="AN190" s="116" t="str">
        <f t="shared" si="45"/>
        <v/>
      </c>
      <c r="AO190" s="116" t="str">
        <f t="shared" si="46"/>
        <v/>
      </c>
      <c r="AP190" s="116" t="str">
        <f t="shared" si="47"/>
        <v/>
      </c>
      <c r="AQ190" s="116" t="str">
        <f t="shared" si="48"/>
        <v>mười</v>
      </c>
      <c r="AR190" s="116" t="str">
        <f t="shared" si="49"/>
        <v xml:space="preserve">  triệu</v>
      </c>
      <c r="AS190" s="116" t="str">
        <f t="shared" si="50"/>
        <v>bảy trăm</v>
      </c>
      <c r="AT190" s="116" t="str">
        <f t="shared" si="51"/>
        <v>mười</v>
      </c>
      <c r="AU190" s="116" t="str">
        <f t="shared" si="52"/>
        <v>ba ngàn</v>
      </c>
      <c r="AV190" s="116" t="str">
        <f t="shared" si="53"/>
        <v>bảy trăm</v>
      </c>
      <c r="AW190" s="116" t="str">
        <f t="shared" si="54"/>
        <v>chín mươi</v>
      </c>
      <c r="AX190" s="116" t="str">
        <f t="shared" si="55"/>
        <v>bảy đồng./.</v>
      </c>
      <c r="AY190" s="4" t="str">
        <f t="shared" si="56"/>
        <v>mười triệu bảy trăm mười ba ngàn bảy trăm chín mươi bảy đồng./.</v>
      </c>
    </row>
    <row r="191" spans="1:52" ht="15.75">
      <c r="A191" s="5">
        <v>4</v>
      </c>
      <c r="B191" s="6" t="s">
        <v>86</v>
      </c>
      <c r="C191" s="6" t="s">
        <v>308</v>
      </c>
      <c r="D191" s="6" t="s">
        <v>311</v>
      </c>
      <c r="E191" s="6" t="s">
        <v>1</v>
      </c>
      <c r="F191" s="3">
        <v>541913250</v>
      </c>
      <c r="G191" s="3">
        <v>544618330.80000007</v>
      </c>
      <c r="H191" s="36">
        <v>1.0049917229372045</v>
      </c>
      <c r="I191" s="7">
        <v>493741144</v>
      </c>
      <c r="J191" s="61" t="s">
        <v>204</v>
      </c>
      <c r="K191" s="7">
        <v>541913250</v>
      </c>
      <c r="L191" s="3">
        <v>346277438.80000007</v>
      </c>
      <c r="M191" s="36">
        <v>0.63899053732308642</v>
      </c>
      <c r="N191" s="8">
        <v>0.02</v>
      </c>
      <c r="O191" s="7">
        <v>9874822.8800000008</v>
      </c>
      <c r="P191" s="3">
        <v>0</v>
      </c>
      <c r="Q191" s="3">
        <v>0</v>
      </c>
      <c r="R191" s="36">
        <v>0</v>
      </c>
      <c r="S191" s="7">
        <v>0</v>
      </c>
      <c r="T191" s="8">
        <v>0</v>
      </c>
      <c r="U191" s="7">
        <v>0</v>
      </c>
      <c r="V191" s="10">
        <v>9874822.8800000008</v>
      </c>
      <c r="W191" s="18">
        <v>9874822.8800000008</v>
      </c>
      <c r="X191" s="18">
        <f t="shared" si="41"/>
        <v>9874823</v>
      </c>
      <c r="Y191" s="18" t="str">
        <f t="shared" si="42"/>
        <v>Chín Triệu Tám Trăm Bảy Mươi Bốn Ngàn Tám Trăm Hai Mươi Ba Đồng./.</v>
      </c>
      <c r="Z191" s="114">
        <f t="shared" si="43"/>
        <v>1000009874823</v>
      </c>
      <c r="AA191" s="115">
        <f t="shared" si="60"/>
        <v>0</v>
      </c>
      <c r="AB191" s="115">
        <f t="shared" si="60"/>
        <v>0</v>
      </c>
      <c r="AC191" s="115">
        <f t="shared" si="59"/>
        <v>0</v>
      </c>
      <c r="AD191" s="115">
        <f t="shared" si="59"/>
        <v>0</v>
      </c>
      <c r="AE191" s="115">
        <f t="shared" si="59"/>
        <v>0</v>
      </c>
      <c r="AF191" s="115">
        <f t="shared" si="59"/>
        <v>9</v>
      </c>
      <c r="AG191" s="115">
        <f t="shared" si="59"/>
        <v>8</v>
      </c>
      <c r="AH191" s="115">
        <f t="shared" si="59"/>
        <v>7</v>
      </c>
      <c r="AI191" s="115">
        <f t="shared" si="59"/>
        <v>4</v>
      </c>
      <c r="AJ191" s="115">
        <f t="shared" si="59"/>
        <v>8</v>
      </c>
      <c r="AK191" s="115">
        <f t="shared" si="59"/>
        <v>2</v>
      </c>
      <c r="AL191" s="115">
        <f t="shared" si="59"/>
        <v>3</v>
      </c>
      <c r="AM191" s="116" t="str">
        <f t="shared" si="44"/>
        <v/>
      </c>
      <c r="AN191" s="116" t="str">
        <f t="shared" si="45"/>
        <v/>
      </c>
      <c r="AO191" s="116" t="str">
        <f t="shared" si="46"/>
        <v/>
      </c>
      <c r="AP191" s="116" t="str">
        <f t="shared" si="47"/>
        <v/>
      </c>
      <c r="AQ191" s="116" t="str">
        <f t="shared" si="48"/>
        <v/>
      </c>
      <c r="AR191" s="116" t="str">
        <f t="shared" si="49"/>
        <v>chín  triệu</v>
      </c>
      <c r="AS191" s="116" t="str">
        <f t="shared" si="50"/>
        <v>tám trăm</v>
      </c>
      <c r="AT191" s="116" t="str">
        <f t="shared" si="51"/>
        <v>bảy mươi</v>
      </c>
      <c r="AU191" s="116" t="str">
        <f t="shared" si="52"/>
        <v>bốn ngàn</v>
      </c>
      <c r="AV191" s="116" t="str">
        <f t="shared" si="53"/>
        <v>tám trăm</v>
      </c>
      <c r="AW191" s="116" t="str">
        <f t="shared" si="54"/>
        <v>hai mươi</v>
      </c>
      <c r="AX191" s="116" t="str">
        <f t="shared" si="55"/>
        <v>ba đồng./.</v>
      </c>
      <c r="AY191" s="4" t="str">
        <f t="shared" si="56"/>
        <v>chín triệu tám trăm bảy mươi bốn ngàn tám trăm hai mươi ba đồng./.</v>
      </c>
    </row>
    <row r="192" spans="1:52" ht="15.75">
      <c r="A192" s="5">
        <v>5</v>
      </c>
      <c r="B192" s="6" t="s">
        <v>86</v>
      </c>
      <c r="C192" s="6" t="s">
        <v>309</v>
      </c>
      <c r="D192" s="6" t="s">
        <v>312</v>
      </c>
      <c r="E192" s="6" t="s">
        <v>1</v>
      </c>
      <c r="F192" s="3">
        <v>544003250</v>
      </c>
      <c r="G192" s="3">
        <v>562316495.5</v>
      </c>
      <c r="H192" s="36">
        <v>1.0336638531111717</v>
      </c>
      <c r="I192" s="7">
        <v>511196813</v>
      </c>
      <c r="J192" s="61" t="s">
        <v>204</v>
      </c>
      <c r="K192" s="7">
        <v>544003250</v>
      </c>
      <c r="L192" s="3">
        <v>362892616.5</v>
      </c>
      <c r="M192" s="36">
        <v>0.66707803032426738</v>
      </c>
      <c r="N192" s="8">
        <v>0.02</v>
      </c>
      <c r="O192" s="7">
        <v>10223936.26</v>
      </c>
      <c r="P192" s="3">
        <v>0</v>
      </c>
      <c r="Q192" s="3">
        <v>0</v>
      </c>
      <c r="R192" s="36">
        <v>0</v>
      </c>
      <c r="S192" s="7">
        <v>0</v>
      </c>
      <c r="T192" s="8">
        <v>0</v>
      </c>
      <c r="U192" s="7">
        <v>0</v>
      </c>
      <c r="V192" s="10">
        <v>10223936.26</v>
      </c>
      <c r="W192" s="18">
        <v>10223936.26</v>
      </c>
      <c r="X192" s="18">
        <f t="shared" si="41"/>
        <v>10223936</v>
      </c>
      <c r="Y192" s="18" t="str">
        <f t="shared" si="42"/>
        <v>Mười Triệu Hai Trăm Hai Mươi Ba Ngàn Chín Trăm Ba Mươi Sáu Đồng./.</v>
      </c>
      <c r="Z192" s="114">
        <f t="shared" si="43"/>
        <v>1000010223936</v>
      </c>
      <c r="AA192" s="115">
        <f t="shared" si="60"/>
        <v>0</v>
      </c>
      <c r="AB192" s="115">
        <f t="shared" si="60"/>
        <v>0</v>
      </c>
      <c r="AC192" s="115">
        <f t="shared" si="59"/>
        <v>0</v>
      </c>
      <c r="AD192" s="115">
        <f t="shared" si="59"/>
        <v>0</v>
      </c>
      <c r="AE192" s="115">
        <f t="shared" si="59"/>
        <v>1</v>
      </c>
      <c r="AF192" s="115">
        <f t="shared" si="59"/>
        <v>0</v>
      </c>
      <c r="AG192" s="115">
        <f t="shared" si="59"/>
        <v>2</v>
      </c>
      <c r="AH192" s="115">
        <f t="shared" si="59"/>
        <v>2</v>
      </c>
      <c r="AI192" s="115">
        <f t="shared" si="59"/>
        <v>3</v>
      </c>
      <c r="AJ192" s="115">
        <f t="shared" si="59"/>
        <v>9</v>
      </c>
      <c r="AK192" s="115">
        <f t="shared" si="59"/>
        <v>3</v>
      </c>
      <c r="AL192" s="115">
        <f t="shared" si="59"/>
        <v>6</v>
      </c>
      <c r="AM192" s="116" t="str">
        <f t="shared" si="44"/>
        <v/>
      </c>
      <c r="AN192" s="116" t="str">
        <f t="shared" si="45"/>
        <v/>
      </c>
      <c r="AO192" s="116" t="str">
        <f t="shared" si="46"/>
        <v/>
      </c>
      <c r="AP192" s="116" t="str">
        <f t="shared" si="47"/>
        <v/>
      </c>
      <c r="AQ192" s="116" t="str">
        <f t="shared" si="48"/>
        <v>mười</v>
      </c>
      <c r="AR192" s="116" t="str">
        <f t="shared" si="49"/>
        <v xml:space="preserve">  triệu</v>
      </c>
      <c r="AS192" s="116" t="str">
        <f t="shared" si="50"/>
        <v>hai trăm</v>
      </c>
      <c r="AT192" s="116" t="str">
        <f t="shared" si="51"/>
        <v>hai mươi</v>
      </c>
      <c r="AU192" s="116" t="str">
        <f t="shared" si="52"/>
        <v>ba ngàn</v>
      </c>
      <c r="AV192" s="116" t="str">
        <f t="shared" si="53"/>
        <v>chín trăm</v>
      </c>
      <c r="AW192" s="116" t="str">
        <f t="shared" si="54"/>
        <v>ba mươi</v>
      </c>
      <c r="AX192" s="116" t="str">
        <f t="shared" si="55"/>
        <v>sáu đồng./.</v>
      </c>
      <c r="AY192" s="4" t="str">
        <f t="shared" si="56"/>
        <v>mười triệu hai trăm hai mươi ba ngàn chín trăm ba mươi sáu đồng./.</v>
      </c>
    </row>
    <row r="193" spans="1:51" ht="15.75">
      <c r="A193" s="5">
        <v>6</v>
      </c>
      <c r="B193" s="6" t="s">
        <v>86</v>
      </c>
      <c r="C193" s="6" t="s">
        <v>310</v>
      </c>
      <c r="D193" s="6" t="s">
        <v>313</v>
      </c>
      <c r="E193" s="6" t="s">
        <v>1</v>
      </c>
      <c r="F193" s="3">
        <v>410722500</v>
      </c>
      <c r="G193" s="3">
        <v>412424164.19999999</v>
      </c>
      <c r="H193" s="36">
        <v>1.0041430995380092</v>
      </c>
      <c r="I193" s="7">
        <v>374780315</v>
      </c>
      <c r="J193" s="61">
        <v>0</v>
      </c>
      <c r="K193" s="7">
        <v>410722500</v>
      </c>
      <c r="L193" s="3">
        <v>412424164.19999999</v>
      </c>
      <c r="M193" s="36">
        <v>1.0041430995380092</v>
      </c>
      <c r="N193" s="8">
        <v>0.02</v>
      </c>
      <c r="O193" s="7">
        <v>7495606.2999999998</v>
      </c>
      <c r="P193" s="3">
        <v>0</v>
      </c>
      <c r="Q193" s="3">
        <v>0</v>
      </c>
      <c r="R193" s="36">
        <v>0</v>
      </c>
      <c r="S193" s="7">
        <v>0</v>
      </c>
      <c r="T193" s="8">
        <v>0</v>
      </c>
      <c r="U193" s="7">
        <v>0</v>
      </c>
      <c r="V193" s="10">
        <v>7495606.2999999998</v>
      </c>
      <c r="W193" s="18">
        <v>7495606.2999999998</v>
      </c>
      <c r="X193" s="18">
        <f t="shared" si="41"/>
        <v>7495606</v>
      </c>
      <c r="Y193" s="18" t="str">
        <f t="shared" si="42"/>
        <v>Bảy Triệu Bốn Trăm Chín Mươi Lăm Ngàn Sáu Trăm Lẻ Sáu Đồng./.</v>
      </c>
      <c r="Z193" s="114">
        <f t="shared" si="43"/>
        <v>1000007495606</v>
      </c>
      <c r="AA193" s="115">
        <f t="shared" si="60"/>
        <v>0</v>
      </c>
      <c r="AB193" s="115">
        <f t="shared" si="60"/>
        <v>0</v>
      </c>
      <c r="AC193" s="115">
        <f t="shared" si="59"/>
        <v>0</v>
      </c>
      <c r="AD193" s="115">
        <f t="shared" si="59"/>
        <v>0</v>
      </c>
      <c r="AE193" s="115">
        <f t="shared" si="59"/>
        <v>0</v>
      </c>
      <c r="AF193" s="115">
        <f t="shared" si="59"/>
        <v>7</v>
      </c>
      <c r="AG193" s="115">
        <f t="shared" si="59"/>
        <v>4</v>
      </c>
      <c r="AH193" s="115">
        <f t="shared" si="59"/>
        <v>9</v>
      </c>
      <c r="AI193" s="115">
        <f t="shared" si="59"/>
        <v>5</v>
      </c>
      <c r="AJ193" s="115">
        <f t="shared" ref="AC193:AL225" si="61">VALUE(MID($Z193,AJ$1+1,1))</f>
        <v>6</v>
      </c>
      <c r="AK193" s="115">
        <f t="shared" si="61"/>
        <v>0</v>
      </c>
      <c r="AL193" s="115">
        <f t="shared" si="61"/>
        <v>6</v>
      </c>
      <c r="AM193" s="116" t="str">
        <f t="shared" si="44"/>
        <v/>
      </c>
      <c r="AN193" s="116" t="str">
        <f t="shared" si="45"/>
        <v/>
      </c>
      <c r="AO193" s="116" t="str">
        <f t="shared" si="46"/>
        <v/>
      </c>
      <c r="AP193" s="116" t="str">
        <f t="shared" si="47"/>
        <v/>
      </c>
      <c r="AQ193" s="116" t="str">
        <f t="shared" si="48"/>
        <v/>
      </c>
      <c r="AR193" s="116" t="str">
        <f t="shared" si="49"/>
        <v>bảy  triệu</v>
      </c>
      <c r="AS193" s="116" t="str">
        <f t="shared" si="50"/>
        <v>bốn trăm</v>
      </c>
      <c r="AT193" s="116" t="str">
        <f t="shared" si="51"/>
        <v>chín mươi</v>
      </c>
      <c r="AU193" s="116" t="str">
        <f t="shared" si="52"/>
        <v>lăm ngàn</v>
      </c>
      <c r="AV193" s="116" t="str">
        <f t="shared" si="53"/>
        <v>sáu trăm</v>
      </c>
      <c r="AW193" s="116" t="str">
        <f t="shared" si="54"/>
        <v>lẻ</v>
      </c>
      <c r="AX193" s="116" t="str">
        <f t="shared" si="55"/>
        <v>sáu đồng./.</v>
      </c>
      <c r="AY193" s="4" t="str">
        <f t="shared" si="56"/>
        <v>bảy triệu bốn trăm chín mươi lăm ngàn sáu trăm lẻ sáu đồng./.</v>
      </c>
    </row>
    <row r="194" spans="1:51" ht="15.75">
      <c r="A194" s="5">
        <v>7</v>
      </c>
      <c r="B194" s="6" t="s">
        <v>86</v>
      </c>
      <c r="C194" s="6" t="s">
        <v>324</v>
      </c>
      <c r="D194" s="6" t="s">
        <v>325</v>
      </c>
      <c r="E194" s="6" t="s">
        <v>1</v>
      </c>
      <c r="F194" s="3">
        <v>295280899.99999994</v>
      </c>
      <c r="G194" s="3">
        <v>377268221.5</v>
      </c>
      <c r="H194" s="36">
        <v>1.2776587361390461</v>
      </c>
      <c r="I194" s="7">
        <v>342971109</v>
      </c>
      <c r="J194" s="61">
        <v>0</v>
      </c>
      <c r="K194" s="7">
        <v>295280899.99999994</v>
      </c>
      <c r="L194" s="3">
        <v>312128688.5</v>
      </c>
      <c r="M194" s="36">
        <v>1.0570568177623412</v>
      </c>
      <c r="N194" s="8">
        <v>0.02</v>
      </c>
      <c r="O194" s="7">
        <v>6859422.1799999997</v>
      </c>
      <c r="P194" s="3">
        <v>0</v>
      </c>
      <c r="Q194" s="3">
        <v>0</v>
      </c>
      <c r="R194" s="36">
        <v>0</v>
      </c>
      <c r="S194" s="7">
        <v>0</v>
      </c>
      <c r="T194" s="8">
        <v>0</v>
      </c>
      <c r="U194" s="7">
        <v>0</v>
      </c>
      <c r="V194" s="10">
        <v>6859422.1799999997</v>
      </c>
      <c r="W194" s="18">
        <v>6859422.1799999997</v>
      </c>
      <c r="X194" s="18">
        <f t="shared" si="41"/>
        <v>6859422</v>
      </c>
      <c r="Y194" s="18" t="str">
        <f t="shared" si="42"/>
        <v>Sáu Triệu Tám Trăm Năm Mươi Chín Ngàn Bốn Trăm Hai Mươi Hai Đồng./.</v>
      </c>
      <c r="Z194" s="114">
        <f t="shared" si="43"/>
        <v>1000006859422</v>
      </c>
      <c r="AA194" s="115">
        <f t="shared" si="60"/>
        <v>0</v>
      </c>
      <c r="AB194" s="115">
        <f t="shared" si="60"/>
        <v>0</v>
      </c>
      <c r="AC194" s="115">
        <f t="shared" si="61"/>
        <v>0</v>
      </c>
      <c r="AD194" s="115">
        <f t="shared" si="61"/>
        <v>0</v>
      </c>
      <c r="AE194" s="115">
        <f t="shared" si="61"/>
        <v>0</v>
      </c>
      <c r="AF194" s="115">
        <f t="shared" si="61"/>
        <v>6</v>
      </c>
      <c r="AG194" s="115">
        <f t="shared" si="61"/>
        <v>8</v>
      </c>
      <c r="AH194" s="115">
        <f t="shared" si="61"/>
        <v>5</v>
      </c>
      <c r="AI194" s="115">
        <f t="shared" si="61"/>
        <v>9</v>
      </c>
      <c r="AJ194" s="115">
        <f t="shared" si="61"/>
        <v>4</v>
      </c>
      <c r="AK194" s="115">
        <f t="shared" si="61"/>
        <v>2</v>
      </c>
      <c r="AL194" s="115">
        <f t="shared" si="61"/>
        <v>2</v>
      </c>
      <c r="AM194" s="116" t="str">
        <f t="shared" si="44"/>
        <v/>
      </c>
      <c r="AN194" s="116" t="str">
        <f t="shared" si="45"/>
        <v/>
      </c>
      <c r="AO194" s="116" t="str">
        <f t="shared" si="46"/>
        <v/>
      </c>
      <c r="AP194" s="116" t="str">
        <f t="shared" si="47"/>
        <v/>
      </c>
      <c r="AQ194" s="116" t="str">
        <f t="shared" si="48"/>
        <v/>
      </c>
      <c r="AR194" s="116" t="str">
        <f t="shared" si="49"/>
        <v>sáu  triệu</v>
      </c>
      <c r="AS194" s="116" t="str">
        <f t="shared" si="50"/>
        <v>tám trăm</v>
      </c>
      <c r="AT194" s="116" t="str">
        <f t="shared" si="51"/>
        <v>năm mươi</v>
      </c>
      <c r="AU194" s="116" t="str">
        <f t="shared" si="52"/>
        <v>chín ngàn</v>
      </c>
      <c r="AV194" s="116" t="str">
        <f t="shared" si="53"/>
        <v>bốn trăm</v>
      </c>
      <c r="AW194" s="116" t="str">
        <f t="shared" si="54"/>
        <v>hai mươi</v>
      </c>
      <c r="AX194" s="116" t="str">
        <f t="shared" si="55"/>
        <v>hai đồng./.</v>
      </c>
      <c r="AY194" s="4" t="str">
        <f t="shared" si="56"/>
        <v>sáu triệu tám trăm năm mươi chín ngàn bốn trăm hai mươi hai đồng./.</v>
      </c>
    </row>
    <row r="195" spans="1:51" ht="15.75">
      <c r="A195" s="5">
        <v>8</v>
      </c>
      <c r="B195" s="6" t="s">
        <v>86</v>
      </c>
      <c r="C195" s="6" t="s">
        <v>282</v>
      </c>
      <c r="D195" s="6" t="s">
        <v>188</v>
      </c>
      <c r="E195" s="6" t="s">
        <v>1</v>
      </c>
      <c r="F195" s="3">
        <v>1702058950</v>
      </c>
      <c r="G195" s="3">
        <v>1703285730.4000001</v>
      </c>
      <c r="H195" s="36">
        <v>1.000720762579933</v>
      </c>
      <c r="I195" s="7">
        <v>1548441571</v>
      </c>
      <c r="J195" s="61" t="s">
        <v>204</v>
      </c>
      <c r="K195" s="7">
        <v>1702058950</v>
      </c>
      <c r="L195" s="3">
        <v>1438577929.4000001</v>
      </c>
      <c r="M195" s="36">
        <v>0.84519865155081741</v>
      </c>
      <c r="N195" s="8">
        <v>0.02</v>
      </c>
      <c r="O195" s="7">
        <v>30968831.420000002</v>
      </c>
      <c r="P195" s="3">
        <v>0</v>
      </c>
      <c r="Q195" s="3">
        <v>0</v>
      </c>
      <c r="R195" s="36">
        <v>0</v>
      </c>
      <c r="S195" s="7">
        <v>0</v>
      </c>
      <c r="T195" s="8">
        <v>0</v>
      </c>
      <c r="U195" s="7">
        <v>0</v>
      </c>
      <c r="V195" s="10">
        <v>30968831.420000002</v>
      </c>
      <c r="W195" s="18">
        <v>30968831.420000002</v>
      </c>
      <c r="X195" s="18">
        <f t="shared" si="41"/>
        <v>30968831</v>
      </c>
      <c r="Y195" s="18" t="str">
        <f t="shared" si="42"/>
        <v>Ba Mươi Triệu Chín Trăm Sáu Mươi Tám Ngàn Tám Trăm Ba Mươi Mốt Đồng./.</v>
      </c>
      <c r="Z195" s="114">
        <f t="shared" si="43"/>
        <v>1000030968831</v>
      </c>
      <c r="AA195" s="115">
        <f t="shared" si="60"/>
        <v>0</v>
      </c>
      <c r="AB195" s="115">
        <f t="shared" si="60"/>
        <v>0</v>
      </c>
      <c r="AC195" s="115">
        <f t="shared" si="61"/>
        <v>0</v>
      </c>
      <c r="AD195" s="115">
        <f t="shared" si="61"/>
        <v>0</v>
      </c>
      <c r="AE195" s="115">
        <f t="shared" si="61"/>
        <v>3</v>
      </c>
      <c r="AF195" s="115">
        <f t="shared" si="61"/>
        <v>0</v>
      </c>
      <c r="AG195" s="115">
        <f t="shared" si="61"/>
        <v>9</v>
      </c>
      <c r="AH195" s="115">
        <f t="shared" si="61"/>
        <v>6</v>
      </c>
      <c r="AI195" s="115">
        <f t="shared" si="61"/>
        <v>8</v>
      </c>
      <c r="AJ195" s="115">
        <f t="shared" si="61"/>
        <v>8</v>
      </c>
      <c r="AK195" s="115">
        <f t="shared" si="61"/>
        <v>3</v>
      </c>
      <c r="AL195" s="115">
        <f t="shared" si="61"/>
        <v>1</v>
      </c>
      <c r="AM195" s="116" t="str">
        <f t="shared" si="44"/>
        <v/>
      </c>
      <c r="AN195" s="116" t="str">
        <f t="shared" si="45"/>
        <v/>
      </c>
      <c r="AO195" s="116" t="str">
        <f t="shared" si="46"/>
        <v/>
      </c>
      <c r="AP195" s="116" t="str">
        <f t="shared" si="47"/>
        <v/>
      </c>
      <c r="AQ195" s="116" t="str">
        <f t="shared" si="48"/>
        <v>ba mươi</v>
      </c>
      <c r="AR195" s="116" t="str">
        <f t="shared" si="49"/>
        <v xml:space="preserve">  triệu</v>
      </c>
      <c r="AS195" s="116" t="str">
        <f t="shared" si="50"/>
        <v>chín trăm</v>
      </c>
      <c r="AT195" s="116" t="str">
        <f t="shared" si="51"/>
        <v>sáu mươi</v>
      </c>
      <c r="AU195" s="116" t="str">
        <f t="shared" si="52"/>
        <v>tám ngàn</v>
      </c>
      <c r="AV195" s="116" t="str">
        <f t="shared" si="53"/>
        <v>tám trăm</v>
      </c>
      <c r="AW195" s="116" t="str">
        <f t="shared" si="54"/>
        <v>ba mươi</v>
      </c>
      <c r="AX195" s="116" t="str">
        <f t="shared" si="55"/>
        <v>mốt đồng./.</v>
      </c>
      <c r="AY195" s="4" t="str">
        <f t="shared" si="56"/>
        <v>ba mươi triệu chín trăm sáu mươi tám ngàn tám trăm ba mươi mốt đồng./.</v>
      </c>
    </row>
    <row r="196" spans="1:51" ht="15.75">
      <c r="A196" s="5">
        <v>9</v>
      </c>
      <c r="B196" s="6" t="s">
        <v>86</v>
      </c>
      <c r="C196" s="62" t="s">
        <v>367</v>
      </c>
      <c r="D196" s="62" t="s">
        <v>414</v>
      </c>
      <c r="E196" s="62" t="s">
        <v>379</v>
      </c>
      <c r="F196" s="3">
        <v>30000000</v>
      </c>
      <c r="G196" s="3">
        <v>30052647.900000002</v>
      </c>
      <c r="H196" s="36">
        <v>1.0017549300000002</v>
      </c>
      <c r="I196" s="7">
        <v>27320589</v>
      </c>
      <c r="J196" s="61">
        <v>0</v>
      </c>
      <c r="K196" s="7">
        <v>30000000</v>
      </c>
      <c r="L196" s="3">
        <v>30052647.900000002</v>
      </c>
      <c r="M196" s="36">
        <v>1.0017549300000002</v>
      </c>
      <c r="N196" s="8">
        <v>0.02</v>
      </c>
      <c r="O196" s="7">
        <v>546411.78</v>
      </c>
      <c r="P196" s="3">
        <v>0</v>
      </c>
      <c r="Q196" s="3">
        <v>0</v>
      </c>
      <c r="R196" s="36">
        <v>0</v>
      </c>
      <c r="S196" s="7">
        <v>0</v>
      </c>
      <c r="T196" s="8">
        <v>0</v>
      </c>
      <c r="U196" s="7">
        <v>0</v>
      </c>
      <c r="V196" s="10">
        <v>546411.78</v>
      </c>
      <c r="W196" s="18">
        <v>546411.78</v>
      </c>
      <c r="X196" s="18">
        <f t="shared" si="41"/>
        <v>546412</v>
      </c>
      <c r="Y196" s="18" t="str">
        <f t="shared" si="42"/>
        <v>Năm Trăm Bốn Mươi Sáu Ngàn Bốn Trăm Mười Hai Đồng./.</v>
      </c>
      <c r="Z196" s="114">
        <f t="shared" si="43"/>
        <v>1000000546412</v>
      </c>
      <c r="AA196" s="115">
        <f t="shared" si="60"/>
        <v>0</v>
      </c>
      <c r="AB196" s="115">
        <f t="shared" si="60"/>
        <v>0</v>
      </c>
      <c r="AC196" s="115">
        <f t="shared" si="61"/>
        <v>0</v>
      </c>
      <c r="AD196" s="115">
        <f t="shared" si="61"/>
        <v>0</v>
      </c>
      <c r="AE196" s="115">
        <f t="shared" si="61"/>
        <v>0</v>
      </c>
      <c r="AF196" s="115">
        <f t="shared" si="61"/>
        <v>0</v>
      </c>
      <c r="AG196" s="115">
        <f t="shared" si="61"/>
        <v>5</v>
      </c>
      <c r="AH196" s="115">
        <f t="shared" si="61"/>
        <v>4</v>
      </c>
      <c r="AI196" s="115">
        <f t="shared" si="61"/>
        <v>6</v>
      </c>
      <c r="AJ196" s="115">
        <f t="shared" si="61"/>
        <v>4</v>
      </c>
      <c r="AK196" s="115">
        <f t="shared" si="61"/>
        <v>1</v>
      </c>
      <c r="AL196" s="115">
        <f t="shared" si="61"/>
        <v>2</v>
      </c>
      <c r="AM196" s="116" t="str">
        <f t="shared" si="44"/>
        <v/>
      </c>
      <c r="AN196" s="116" t="str">
        <f t="shared" si="45"/>
        <v/>
      </c>
      <c r="AO196" s="116" t="str">
        <f t="shared" si="46"/>
        <v/>
      </c>
      <c r="AP196" s="116" t="str">
        <f t="shared" si="47"/>
        <v/>
      </c>
      <c r="AQ196" s="116" t="str">
        <f t="shared" si="48"/>
        <v/>
      </c>
      <c r="AR196" s="116" t="str">
        <f t="shared" si="49"/>
        <v/>
      </c>
      <c r="AS196" s="116" t="str">
        <f t="shared" si="50"/>
        <v>năm trăm</v>
      </c>
      <c r="AT196" s="116" t="str">
        <f t="shared" si="51"/>
        <v>bốn mươi</v>
      </c>
      <c r="AU196" s="116" t="str">
        <f t="shared" si="52"/>
        <v>sáu ngàn</v>
      </c>
      <c r="AV196" s="116" t="str">
        <f t="shared" si="53"/>
        <v>bốn trăm</v>
      </c>
      <c r="AW196" s="116" t="str">
        <f t="shared" si="54"/>
        <v>mười</v>
      </c>
      <c r="AX196" s="116" t="str">
        <f t="shared" si="55"/>
        <v>hai đồng./.</v>
      </c>
      <c r="AY196" s="4" t="str">
        <f t="shared" si="56"/>
        <v>năm trăm bốn mươi sáu ngàn bốn trăm mười hai đồng./.</v>
      </c>
    </row>
    <row r="197" spans="1:51" ht="15.75">
      <c r="A197" s="5">
        <v>10</v>
      </c>
      <c r="B197" s="6" t="s">
        <v>86</v>
      </c>
      <c r="C197" s="62" t="s">
        <v>370</v>
      </c>
      <c r="D197" s="62" t="s">
        <v>463</v>
      </c>
      <c r="E197" s="62" t="s">
        <v>379</v>
      </c>
      <c r="F197" s="3">
        <v>70000000</v>
      </c>
      <c r="G197" s="3">
        <v>70629308.199999988</v>
      </c>
      <c r="H197" s="36">
        <v>1.008990117142857</v>
      </c>
      <c r="I197" s="7">
        <v>64208462</v>
      </c>
      <c r="J197" s="61">
        <v>0</v>
      </c>
      <c r="K197" s="7">
        <v>70000000</v>
      </c>
      <c r="L197" s="3">
        <v>70629308.199999988</v>
      </c>
      <c r="M197" s="36">
        <v>1.008990117142857</v>
      </c>
      <c r="N197" s="8">
        <v>0.02</v>
      </c>
      <c r="O197" s="7">
        <v>1284169.24</v>
      </c>
      <c r="P197" s="3">
        <v>0</v>
      </c>
      <c r="Q197" s="3">
        <v>0</v>
      </c>
      <c r="R197" s="36">
        <v>0</v>
      </c>
      <c r="S197" s="7">
        <v>0</v>
      </c>
      <c r="T197" s="8">
        <v>0</v>
      </c>
      <c r="U197" s="7">
        <v>0</v>
      </c>
      <c r="V197" s="10">
        <v>1284169.24</v>
      </c>
      <c r="W197" s="18">
        <v>1284169.24</v>
      </c>
      <c r="X197" s="18">
        <f t="shared" si="41"/>
        <v>1284169</v>
      </c>
      <c r="Y197" s="18" t="str">
        <f t="shared" si="42"/>
        <v>Một Triệu Hai Trăm Tám Mươi Bốn Ngàn Một Trăm Sáu Mươi Chín Đồng./.</v>
      </c>
      <c r="Z197" s="114">
        <f t="shared" si="43"/>
        <v>1000001284169</v>
      </c>
      <c r="AA197" s="115">
        <f t="shared" si="60"/>
        <v>0</v>
      </c>
      <c r="AB197" s="115">
        <f t="shared" si="60"/>
        <v>0</v>
      </c>
      <c r="AC197" s="115">
        <f t="shared" si="61"/>
        <v>0</v>
      </c>
      <c r="AD197" s="115">
        <f t="shared" si="61"/>
        <v>0</v>
      </c>
      <c r="AE197" s="115">
        <f t="shared" si="61"/>
        <v>0</v>
      </c>
      <c r="AF197" s="115">
        <f t="shared" si="61"/>
        <v>1</v>
      </c>
      <c r="AG197" s="115">
        <f t="shared" si="61"/>
        <v>2</v>
      </c>
      <c r="AH197" s="115">
        <f t="shared" si="61"/>
        <v>8</v>
      </c>
      <c r="AI197" s="115">
        <f t="shared" si="61"/>
        <v>4</v>
      </c>
      <c r="AJ197" s="115">
        <f t="shared" si="61"/>
        <v>1</v>
      </c>
      <c r="AK197" s="115">
        <f t="shared" si="61"/>
        <v>6</v>
      </c>
      <c r="AL197" s="115">
        <f t="shared" si="61"/>
        <v>9</v>
      </c>
      <c r="AM197" s="116" t="str">
        <f t="shared" si="44"/>
        <v/>
      </c>
      <c r="AN197" s="116" t="str">
        <f t="shared" si="45"/>
        <v/>
      </c>
      <c r="AO197" s="116" t="str">
        <f t="shared" si="46"/>
        <v/>
      </c>
      <c r="AP197" s="116" t="str">
        <f t="shared" si="47"/>
        <v/>
      </c>
      <c r="AQ197" s="116" t="str">
        <f t="shared" si="48"/>
        <v/>
      </c>
      <c r="AR197" s="116" t="str">
        <f t="shared" si="49"/>
        <v>một  triệu</v>
      </c>
      <c r="AS197" s="116" t="str">
        <f t="shared" si="50"/>
        <v>hai trăm</v>
      </c>
      <c r="AT197" s="116" t="str">
        <f t="shared" si="51"/>
        <v>tám mươi</v>
      </c>
      <c r="AU197" s="116" t="str">
        <f t="shared" si="52"/>
        <v>bốn ngàn</v>
      </c>
      <c r="AV197" s="116" t="str">
        <f t="shared" si="53"/>
        <v>một trăm</v>
      </c>
      <c r="AW197" s="116" t="str">
        <f t="shared" si="54"/>
        <v>sáu mươi</v>
      </c>
      <c r="AX197" s="116" t="str">
        <f t="shared" si="55"/>
        <v>chín đồng./.</v>
      </c>
      <c r="AY197" s="4" t="str">
        <f t="shared" si="56"/>
        <v>một triệu hai trăm tám mươi bốn ngàn một trăm sáu mươi chín đồng./.</v>
      </c>
    </row>
    <row r="198" spans="1:51" ht="15.75">
      <c r="A198" s="5">
        <v>11</v>
      </c>
      <c r="B198" s="6" t="s">
        <v>86</v>
      </c>
      <c r="C198" s="62" t="s">
        <v>371</v>
      </c>
      <c r="D198" s="62" t="s">
        <v>485</v>
      </c>
      <c r="E198" s="62" t="s">
        <v>379</v>
      </c>
      <c r="F198" s="3">
        <v>30000000</v>
      </c>
      <c r="G198" s="3">
        <v>30410151.200000003</v>
      </c>
      <c r="H198" s="36">
        <v>1.0136717066666667</v>
      </c>
      <c r="I198" s="7">
        <v>27645592</v>
      </c>
      <c r="J198" s="61">
        <v>0</v>
      </c>
      <c r="K198" s="7">
        <v>30000000</v>
      </c>
      <c r="L198" s="3">
        <v>30410151.200000003</v>
      </c>
      <c r="M198" s="36">
        <v>1.0136717066666667</v>
      </c>
      <c r="N198" s="8">
        <v>0.02</v>
      </c>
      <c r="O198" s="7">
        <v>552911.84</v>
      </c>
      <c r="P198" s="3">
        <v>0</v>
      </c>
      <c r="Q198" s="3">
        <v>0</v>
      </c>
      <c r="R198" s="36">
        <v>0</v>
      </c>
      <c r="S198" s="7">
        <v>0</v>
      </c>
      <c r="T198" s="8">
        <v>0</v>
      </c>
      <c r="U198" s="7">
        <v>0</v>
      </c>
      <c r="V198" s="10">
        <v>552911.84</v>
      </c>
      <c r="W198" s="18">
        <v>552911.84</v>
      </c>
      <c r="X198" s="18">
        <f t="shared" si="41"/>
        <v>552912</v>
      </c>
      <c r="Y198" s="18" t="str">
        <f t="shared" si="42"/>
        <v>Năm Trăm Năm Mươi Hai Ngàn Chín Trăm Mười Hai Đồng./.</v>
      </c>
      <c r="Z198" s="114">
        <f t="shared" si="43"/>
        <v>1000000552912</v>
      </c>
      <c r="AA198" s="115">
        <f t="shared" si="60"/>
        <v>0</v>
      </c>
      <c r="AB198" s="115">
        <f t="shared" si="60"/>
        <v>0</v>
      </c>
      <c r="AC198" s="115">
        <f t="shared" si="61"/>
        <v>0</v>
      </c>
      <c r="AD198" s="115">
        <f t="shared" si="61"/>
        <v>0</v>
      </c>
      <c r="AE198" s="115">
        <f t="shared" si="61"/>
        <v>0</v>
      </c>
      <c r="AF198" s="115">
        <f t="shared" si="61"/>
        <v>0</v>
      </c>
      <c r="AG198" s="115">
        <f t="shared" si="61"/>
        <v>5</v>
      </c>
      <c r="AH198" s="115">
        <f t="shared" si="61"/>
        <v>5</v>
      </c>
      <c r="AI198" s="115">
        <f t="shared" si="61"/>
        <v>2</v>
      </c>
      <c r="AJ198" s="115">
        <f t="shared" si="61"/>
        <v>9</v>
      </c>
      <c r="AK198" s="115">
        <f t="shared" si="61"/>
        <v>1</v>
      </c>
      <c r="AL198" s="115">
        <f t="shared" si="61"/>
        <v>2</v>
      </c>
      <c r="AM198" s="116" t="str">
        <f t="shared" si="44"/>
        <v/>
      </c>
      <c r="AN198" s="116" t="str">
        <f t="shared" si="45"/>
        <v/>
      </c>
      <c r="AO198" s="116" t="str">
        <f t="shared" si="46"/>
        <v/>
      </c>
      <c r="AP198" s="116" t="str">
        <f t="shared" si="47"/>
        <v/>
      </c>
      <c r="AQ198" s="116" t="str">
        <f t="shared" si="48"/>
        <v/>
      </c>
      <c r="AR198" s="116" t="str">
        <f t="shared" si="49"/>
        <v/>
      </c>
      <c r="AS198" s="116" t="str">
        <f t="shared" si="50"/>
        <v>năm trăm</v>
      </c>
      <c r="AT198" s="116" t="str">
        <f t="shared" si="51"/>
        <v>năm mươi</v>
      </c>
      <c r="AU198" s="116" t="str">
        <f t="shared" si="52"/>
        <v>hai ngàn</v>
      </c>
      <c r="AV198" s="116" t="str">
        <f t="shared" si="53"/>
        <v>chín trăm</v>
      </c>
      <c r="AW198" s="116" t="str">
        <f t="shared" si="54"/>
        <v>mười</v>
      </c>
      <c r="AX198" s="116" t="str">
        <f t="shared" si="55"/>
        <v>hai đồng./.</v>
      </c>
      <c r="AY198" s="4" t="str">
        <f t="shared" si="56"/>
        <v>năm trăm năm mươi hai ngàn chín trăm mười hai đồng./.</v>
      </c>
    </row>
    <row r="199" spans="1:51" ht="15.75">
      <c r="A199" s="5">
        <v>12</v>
      </c>
      <c r="B199" s="6" t="s">
        <v>86</v>
      </c>
      <c r="C199" s="62" t="s">
        <v>638</v>
      </c>
      <c r="D199" s="62" t="s">
        <v>659</v>
      </c>
      <c r="E199" s="62" t="s">
        <v>379</v>
      </c>
      <c r="F199" s="3">
        <v>30000000</v>
      </c>
      <c r="G199" s="3">
        <v>30410152.300000004</v>
      </c>
      <c r="H199" s="36">
        <v>1.0136717433333335</v>
      </c>
      <c r="I199" s="7">
        <v>27645593</v>
      </c>
      <c r="J199" s="61">
        <v>0</v>
      </c>
      <c r="K199" s="7">
        <v>30000000</v>
      </c>
      <c r="L199" s="3">
        <v>30410152.300000004</v>
      </c>
      <c r="M199" s="36">
        <v>1.0136717433333335</v>
      </c>
      <c r="N199" s="8">
        <v>0.02</v>
      </c>
      <c r="O199" s="7">
        <v>552911.86</v>
      </c>
      <c r="P199" s="3">
        <v>0</v>
      </c>
      <c r="Q199" s="3">
        <v>0</v>
      </c>
      <c r="R199" s="36">
        <v>0</v>
      </c>
      <c r="S199" s="7">
        <v>0</v>
      </c>
      <c r="T199" s="8">
        <v>0</v>
      </c>
      <c r="U199" s="7">
        <v>0</v>
      </c>
      <c r="V199" s="10">
        <v>552911.86</v>
      </c>
      <c r="W199" s="18">
        <v>552911.86</v>
      </c>
      <c r="X199" s="18">
        <f t="shared" ref="X199:X225" si="62">ROUND(W199,0)</f>
        <v>552912</v>
      </c>
      <c r="Y199" s="18" t="str">
        <f t="shared" ref="Y199:Y225" si="63">PROPER(AY199)</f>
        <v>Năm Trăm Năm Mươi Hai Ngàn Chín Trăm Mười Hai Đồng./.</v>
      </c>
      <c r="Z199" s="114">
        <f t="shared" ref="Z199:Z225" si="64">$X199+10^12</f>
        <v>1000000552912</v>
      </c>
      <c r="AA199" s="115">
        <f t="shared" si="60"/>
        <v>0</v>
      </c>
      <c r="AB199" s="115">
        <f t="shared" si="60"/>
        <v>0</v>
      </c>
      <c r="AC199" s="115">
        <f t="shared" si="61"/>
        <v>0</v>
      </c>
      <c r="AD199" s="115">
        <f t="shared" si="61"/>
        <v>0</v>
      </c>
      <c r="AE199" s="115">
        <f t="shared" si="61"/>
        <v>0</v>
      </c>
      <c r="AF199" s="115">
        <f t="shared" si="61"/>
        <v>0</v>
      </c>
      <c r="AG199" s="115">
        <f t="shared" si="61"/>
        <v>5</v>
      </c>
      <c r="AH199" s="115">
        <f t="shared" si="61"/>
        <v>5</v>
      </c>
      <c r="AI199" s="115">
        <f t="shared" si="61"/>
        <v>2</v>
      </c>
      <c r="AJ199" s="115">
        <f t="shared" si="61"/>
        <v>9</v>
      </c>
      <c r="AK199" s="115">
        <f t="shared" si="61"/>
        <v>1</v>
      </c>
      <c r="AL199" s="115">
        <f t="shared" si="61"/>
        <v>2</v>
      </c>
      <c r="AM199" s="116" t="str">
        <f t="shared" ref="AM199:AM225" si="65">IF($AA199=0,"",CHOOSE($AA199,"một","hai","ba","bốn","năm","sáu","bảy","tám","chín")&amp;" trăm")</f>
        <v/>
      </c>
      <c r="AN199" s="116" t="str">
        <f t="shared" ref="AN199:AN225" si="66">IF(SUM(AA199:AB199)=0,"",IF(AND(AB199=0,AC199=0),"",IF(AND(AB199=0,AC199&lt;&gt;0),AB$2,CHOOSE(AB199,"mười","hai mươi","ba mươi","bốn mươi","năm mươi","sáu mươi","bảy mươi","tám mươi","chín mươi"))))</f>
        <v/>
      </c>
      <c r="AO199" s="116" t="str">
        <f t="shared" ref="AO199:AO225" si="67">IF(SUM(AA199:AC199)=0,"",IF(AND(SUM(AA199:AB199)&gt;0,AC199=0)," "&amp;AC$2,CHOOSE(AC199,IF(AB199&gt;0,"mốt","một"),"hai","ba","bốn",IF(AB199&gt;0,"lăm","năm"),"sáu","bảy","tám","chín")&amp;" "&amp;AC$2))</f>
        <v/>
      </c>
      <c r="AP199" s="116" t="str">
        <f t="shared" ref="AP199:AP225" si="68">IF(SUM(AA199:AD199)=0,"",IF(SUM(AD199:AF199)=0,"",IF(AD199=0,"không trăm",CHOOSE(AD199,"một","hai","ba","bốn","năm","sáu","bảy","tám","chín")&amp;" trăm")))</f>
        <v/>
      </c>
      <c r="AQ199" s="116" t="str">
        <f t="shared" ref="AQ199:AQ225" si="69">IF(SUM(AA199:AE199)=0,"",IF(AND(AE199=0,AF199=0),"",IF(AND(AE199=0,AF199&lt;&gt;0),AE$2,CHOOSE(AE199,"mười","hai mươi","ba mươi","bốn mươi","năm mươi","sáu mươi","bảy mươi","tám mươi","chín mươi"))))</f>
        <v/>
      </c>
      <c r="AR199" s="116" t="str">
        <f t="shared" ref="AR199:AR225" si="70">IF(SUM(AD199:AF199)=0,"",IF(AND(SUM(AA199:AE199)&gt;0,AF199=0)," "&amp;AF$2,CHOOSE(AF199,IF(AE199&gt;0,"mốt","một"),"hai","ba","bốn",IF(AE199&gt;0,"lăm","năm"),"sáu","bảy","tám","chín")&amp;" "&amp;AF$2))</f>
        <v/>
      </c>
      <c r="AS199" s="116" t="str">
        <f t="shared" ref="AS199:AS225" si="71">IF(SUM(AA199:AG199)=0,"",IF(SUM(AG199:AI199)=0,"",IF(AG199=0,"không trăm",CHOOSE(AG199,"một","hai","ba","bốn","năm","sáu","bảy","tám","chín")&amp;" trăm")))</f>
        <v>năm trăm</v>
      </c>
      <c r="AT199" s="116" t="str">
        <f t="shared" ref="AT199:AT225" si="72">IF(SUM(AA199:AH199)=0,"",IF(AND(AH199=0,AI199=0),"",IF(AND(AH199=0,AI199&lt;&gt;0),AH$2,CHOOSE(AH199,"mười","hai mươi","ba mươi","bốn mươi","năm mươi","sáu mươi","bảy mươi","tám mươi","chín mươi"))))</f>
        <v>năm mươi</v>
      </c>
      <c r="AU199" s="116" t="str">
        <f t="shared" ref="AU199:AU225" si="73">IF(SUM(AG199:AI199)=0,"",IF(AND(SUM(AA199:AH199)&gt;0,AI199=0)," "&amp;AI$2,CHOOSE(AI199,IF(AH199&gt;0,"mốt","một"),"hai","ba","bốn",IF(AH199&gt;0,"lăm","năm"),"sáu","bảy","tám","chín")&amp;" "&amp;AI$2))</f>
        <v>hai ngàn</v>
      </c>
      <c r="AV199" s="116" t="str">
        <f t="shared" ref="AV199:AV225" si="74">IF(SUM(AA199:AJ199)=0,"",IF(SUM(AJ199:AL199)=0,"",IF(AJ199=0,"không trăm",CHOOSE(AJ199,"một","hai","ba","bốn","năm","sáu","bảy","tám","chín")&amp;" trăm")))</f>
        <v>chín trăm</v>
      </c>
      <c r="AW199" s="116" t="str">
        <f t="shared" ref="AW199:AW225" si="75">IF(SUM(AA199:AK199)=0,"",IF(AND(AK199=0,AL199=0),"",IF(AND(AK199=0,AL199&lt;&gt;0),AK$2,CHOOSE(AK199,"mười","hai mươi","ba mươi","bốn mươi","năm mươi","sáu mươi","bảy mươi","tám mươi","chín mươi"))))</f>
        <v>mười</v>
      </c>
      <c r="AX199" s="116" t="str">
        <f t="shared" ref="AX199:AX215" si="76">IF(SUM(AA199:AL199)=0,"Không "&amp;AL195,IF(AND(SUM(AA199:AI199)&gt;0,SUM(AJ199:AL199)=0)," "&amp;AL$2&amp;" chẵn",IF(AL199=0," "&amp;AL$2,CHOOSE(AL199,IF(AK199&gt;0,"mốt","một"),"hai","ba","bốn",IF(AK199&gt;0,"lăm","năm"),"sáu","bảy","tám","chín")&amp;" "&amp;AL$2)))&amp;"./."</f>
        <v>hai đồng./.</v>
      </c>
      <c r="AY199" s="4" t="str">
        <f t="shared" ref="AY199:AY225" si="77">TRIM(AM199&amp;" "&amp;AN199&amp;" "&amp;AO199&amp;" "&amp;AP199&amp;" "&amp;AQ199&amp;" "&amp;AR199&amp;" "&amp;AS199&amp;" "&amp;AT199&amp;" "&amp;AU199&amp;" "&amp;AV199&amp;" "&amp;AW199&amp;" "&amp;AX199)</f>
        <v>năm trăm năm mươi hai ngàn chín trăm mười hai đồng./.</v>
      </c>
    </row>
    <row r="200" spans="1:51" ht="15.75">
      <c r="A200" s="5">
        <v>13</v>
      </c>
      <c r="B200" s="6" t="s">
        <v>86</v>
      </c>
      <c r="C200" s="62" t="s">
        <v>373</v>
      </c>
      <c r="D200" s="62" t="s">
        <v>380</v>
      </c>
      <c r="E200" s="62" t="s">
        <v>379</v>
      </c>
      <c r="F200" s="3">
        <v>50000000</v>
      </c>
      <c r="G200" s="3">
        <v>120970299.99999997</v>
      </c>
      <c r="H200" s="36">
        <v>2.4194059999999995</v>
      </c>
      <c r="I200" s="7">
        <v>109973000</v>
      </c>
      <c r="J200" s="61">
        <v>0</v>
      </c>
      <c r="K200" s="7">
        <v>50000000</v>
      </c>
      <c r="L200" s="3">
        <v>120970299.99999997</v>
      </c>
      <c r="M200" s="36">
        <v>2.4194059999999995</v>
      </c>
      <c r="N200" s="8">
        <v>0.02</v>
      </c>
      <c r="O200" s="7">
        <v>2199460</v>
      </c>
      <c r="P200" s="3">
        <v>0</v>
      </c>
      <c r="Q200" s="3">
        <v>0</v>
      </c>
      <c r="R200" s="36">
        <v>0</v>
      </c>
      <c r="S200" s="7">
        <v>0</v>
      </c>
      <c r="T200" s="8">
        <v>0</v>
      </c>
      <c r="U200" s="7">
        <v>0</v>
      </c>
      <c r="V200" s="10">
        <v>2199460</v>
      </c>
      <c r="W200" s="18">
        <v>2199460</v>
      </c>
      <c r="X200" s="18">
        <f t="shared" si="62"/>
        <v>2199460</v>
      </c>
      <c r="Y200" s="18" t="str">
        <f t="shared" si="63"/>
        <v>Hai Triệu Một Trăm Chín Mươi Chín Ngàn Bốn Trăm Sáu Mươi Đồng./.</v>
      </c>
      <c r="Z200" s="114">
        <f t="shared" si="64"/>
        <v>1000002199460</v>
      </c>
      <c r="AA200" s="115">
        <f t="shared" si="60"/>
        <v>0</v>
      </c>
      <c r="AB200" s="115">
        <f t="shared" si="60"/>
        <v>0</v>
      </c>
      <c r="AC200" s="115">
        <f t="shared" si="61"/>
        <v>0</v>
      </c>
      <c r="AD200" s="115">
        <f t="shared" si="61"/>
        <v>0</v>
      </c>
      <c r="AE200" s="115">
        <f t="shared" si="61"/>
        <v>0</v>
      </c>
      <c r="AF200" s="115">
        <f t="shared" si="61"/>
        <v>2</v>
      </c>
      <c r="AG200" s="115">
        <f t="shared" si="61"/>
        <v>1</v>
      </c>
      <c r="AH200" s="115">
        <f t="shared" si="61"/>
        <v>9</v>
      </c>
      <c r="AI200" s="115">
        <f t="shared" si="61"/>
        <v>9</v>
      </c>
      <c r="AJ200" s="115">
        <f t="shared" si="61"/>
        <v>4</v>
      </c>
      <c r="AK200" s="115">
        <f t="shared" si="61"/>
        <v>6</v>
      </c>
      <c r="AL200" s="115">
        <f t="shared" si="61"/>
        <v>0</v>
      </c>
      <c r="AM200" s="116" t="str">
        <f t="shared" si="65"/>
        <v/>
      </c>
      <c r="AN200" s="116" t="str">
        <f t="shared" si="66"/>
        <v/>
      </c>
      <c r="AO200" s="116" t="str">
        <f t="shared" si="67"/>
        <v/>
      </c>
      <c r="AP200" s="116" t="str">
        <f t="shared" si="68"/>
        <v/>
      </c>
      <c r="AQ200" s="116" t="str">
        <f t="shared" si="69"/>
        <v/>
      </c>
      <c r="AR200" s="116" t="str">
        <f t="shared" si="70"/>
        <v>hai  triệu</v>
      </c>
      <c r="AS200" s="116" t="str">
        <f t="shared" si="71"/>
        <v>một trăm</v>
      </c>
      <c r="AT200" s="116" t="str">
        <f t="shared" si="72"/>
        <v>chín mươi</v>
      </c>
      <c r="AU200" s="116" t="str">
        <f t="shared" si="73"/>
        <v>chín ngàn</v>
      </c>
      <c r="AV200" s="116" t="str">
        <f t="shared" si="74"/>
        <v>bốn trăm</v>
      </c>
      <c r="AW200" s="116" t="str">
        <f t="shared" si="75"/>
        <v>sáu mươi</v>
      </c>
      <c r="AX200" s="116" t="str">
        <f t="shared" si="76"/>
        <v xml:space="preserve"> đồng./.</v>
      </c>
      <c r="AY200" s="4" t="str">
        <f t="shared" si="77"/>
        <v>hai triệu một trăm chín mươi chín ngàn bốn trăm sáu mươi đồng./.</v>
      </c>
    </row>
    <row r="201" spans="1:51" ht="15.75">
      <c r="A201" s="5">
        <v>14</v>
      </c>
      <c r="B201" s="6" t="s">
        <v>86</v>
      </c>
      <c r="C201" s="62" t="s">
        <v>391</v>
      </c>
      <c r="D201" s="62" t="s">
        <v>464</v>
      </c>
      <c r="E201" s="62" t="s">
        <v>379</v>
      </c>
      <c r="F201" s="3">
        <v>40000000</v>
      </c>
      <c r="G201" s="3">
        <v>40062749.100000001</v>
      </c>
      <c r="H201" s="36">
        <v>1.0015687275</v>
      </c>
      <c r="I201" s="7">
        <v>36420681</v>
      </c>
      <c r="J201" s="61">
        <v>0</v>
      </c>
      <c r="K201" s="7">
        <v>40000000</v>
      </c>
      <c r="L201" s="3">
        <v>40062749.100000001</v>
      </c>
      <c r="M201" s="36">
        <v>1.0015687275</v>
      </c>
      <c r="N201" s="8">
        <v>0.02</v>
      </c>
      <c r="O201" s="7">
        <v>728413.62</v>
      </c>
      <c r="P201" s="3">
        <v>0</v>
      </c>
      <c r="Q201" s="3">
        <v>0</v>
      </c>
      <c r="R201" s="36">
        <v>0</v>
      </c>
      <c r="S201" s="7">
        <v>0</v>
      </c>
      <c r="T201" s="8">
        <v>0</v>
      </c>
      <c r="U201" s="7">
        <v>0</v>
      </c>
      <c r="V201" s="10">
        <v>728413.62</v>
      </c>
      <c r="W201" s="18">
        <v>728413.62</v>
      </c>
      <c r="X201" s="18">
        <f t="shared" si="62"/>
        <v>728414</v>
      </c>
      <c r="Y201" s="18" t="str">
        <f t="shared" si="63"/>
        <v>Bảy Trăm Hai Mươi Tám Ngàn Bốn Trăm Mười Bốn Đồng./.</v>
      </c>
      <c r="Z201" s="114">
        <f t="shared" si="64"/>
        <v>1000000728414</v>
      </c>
      <c r="AA201" s="115">
        <f t="shared" ref="AA201:AL225" si="78">VALUE(MID($Z201,AA$1+1,1))</f>
        <v>0</v>
      </c>
      <c r="AB201" s="115">
        <f t="shared" si="78"/>
        <v>0</v>
      </c>
      <c r="AC201" s="115">
        <f t="shared" si="61"/>
        <v>0</v>
      </c>
      <c r="AD201" s="115">
        <f t="shared" si="61"/>
        <v>0</v>
      </c>
      <c r="AE201" s="115">
        <f t="shared" si="61"/>
        <v>0</v>
      </c>
      <c r="AF201" s="115">
        <f t="shared" si="61"/>
        <v>0</v>
      </c>
      <c r="AG201" s="115">
        <f t="shared" si="61"/>
        <v>7</v>
      </c>
      <c r="AH201" s="115">
        <f t="shared" si="61"/>
        <v>2</v>
      </c>
      <c r="AI201" s="115">
        <f t="shared" si="61"/>
        <v>8</v>
      </c>
      <c r="AJ201" s="115">
        <f t="shared" si="61"/>
        <v>4</v>
      </c>
      <c r="AK201" s="115">
        <f t="shared" si="61"/>
        <v>1</v>
      </c>
      <c r="AL201" s="115">
        <f t="shared" si="61"/>
        <v>4</v>
      </c>
      <c r="AM201" s="116" t="str">
        <f t="shared" si="65"/>
        <v/>
      </c>
      <c r="AN201" s="116" t="str">
        <f t="shared" si="66"/>
        <v/>
      </c>
      <c r="AO201" s="116" t="str">
        <f t="shared" si="67"/>
        <v/>
      </c>
      <c r="AP201" s="116" t="str">
        <f t="shared" si="68"/>
        <v/>
      </c>
      <c r="AQ201" s="116" t="str">
        <f t="shared" si="69"/>
        <v/>
      </c>
      <c r="AR201" s="116" t="str">
        <f t="shared" si="70"/>
        <v/>
      </c>
      <c r="AS201" s="116" t="str">
        <f t="shared" si="71"/>
        <v>bảy trăm</v>
      </c>
      <c r="AT201" s="116" t="str">
        <f t="shared" si="72"/>
        <v>hai mươi</v>
      </c>
      <c r="AU201" s="116" t="str">
        <f t="shared" si="73"/>
        <v>tám ngàn</v>
      </c>
      <c r="AV201" s="116" t="str">
        <f t="shared" si="74"/>
        <v>bốn trăm</v>
      </c>
      <c r="AW201" s="116" t="str">
        <f t="shared" si="75"/>
        <v>mười</v>
      </c>
      <c r="AX201" s="116" t="str">
        <f t="shared" si="76"/>
        <v>bốn đồng./.</v>
      </c>
      <c r="AY201" s="4" t="str">
        <f t="shared" si="77"/>
        <v>bảy trăm hai mươi tám ngàn bốn trăm mười bốn đồng./.</v>
      </c>
    </row>
    <row r="202" spans="1:51" ht="15.75">
      <c r="A202" s="5">
        <v>15</v>
      </c>
      <c r="B202" s="6" t="s">
        <v>86</v>
      </c>
      <c r="C202" s="62" t="s">
        <v>372</v>
      </c>
      <c r="D202" s="62" t="s">
        <v>486</v>
      </c>
      <c r="E202" s="62" t="s">
        <v>379</v>
      </c>
      <c r="F202" s="3">
        <v>40000000</v>
      </c>
      <c r="G202" s="3">
        <v>60038267.299999997</v>
      </c>
      <c r="H202" s="36">
        <v>1.5009566825</v>
      </c>
      <c r="I202" s="7">
        <v>54580243</v>
      </c>
      <c r="J202" s="61">
        <v>0</v>
      </c>
      <c r="K202" s="7">
        <v>40000000</v>
      </c>
      <c r="L202" s="3">
        <v>60038267.299999997</v>
      </c>
      <c r="M202" s="36">
        <v>1.5009566825</v>
      </c>
      <c r="N202" s="8">
        <v>0.02</v>
      </c>
      <c r="O202" s="7">
        <v>1091604.8600000001</v>
      </c>
      <c r="P202" s="3">
        <v>0</v>
      </c>
      <c r="Q202" s="3">
        <v>0</v>
      </c>
      <c r="R202" s="36">
        <v>0</v>
      </c>
      <c r="S202" s="7">
        <v>0</v>
      </c>
      <c r="T202" s="8">
        <v>0</v>
      </c>
      <c r="U202" s="7">
        <v>0</v>
      </c>
      <c r="V202" s="10">
        <v>1091604.8600000001</v>
      </c>
      <c r="W202" s="18">
        <v>1091604.8600000001</v>
      </c>
      <c r="X202" s="18">
        <f t="shared" si="62"/>
        <v>1091605</v>
      </c>
      <c r="Y202" s="18" t="str">
        <f t="shared" si="63"/>
        <v>Một Triệu Không Trăm Chín Mươi Mốt Ngàn Sáu Trăm Lẻ Năm Đồng./.</v>
      </c>
      <c r="Z202" s="114">
        <f t="shared" si="64"/>
        <v>1000001091605</v>
      </c>
      <c r="AA202" s="115">
        <f t="shared" si="78"/>
        <v>0</v>
      </c>
      <c r="AB202" s="115">
        <f t="shared" si="78"/>
        <v>0</v>
      </c>
      <c r="AC202" s="115">
        <f t="shared" si="61"/>
        <v>0</v>
      </c>
      <c r="AD202" s="115">
        <f t="shared" si="61"/>
        <v>0</v>
      </c>
      <c r="AE202" s="115">
        <f t="shared" si="61"/>
        <v>0</v>
      </c>
      <c r="AF202" s="115">
        <f t="shared" si="61"/>
        <v>1</v>
      </c>
      <c r="AG202" s="115">
        <f t="shared" si="61"/>
        <v>0</v>
      </c>
      <c r="AH202" s="115">
        <f t="shared" si="61"/>
        <v>9</v>
      </c>
      <c r="AI202" s="115">
        <f t="shared" si="61"/>
        <v>1</v>
      </c>
      <c r="AJ202" s="115">
        <f t="shared" si="61"/>
        <v>6</v>
      </c>
      <c r="AK202" s="115">
        <f t="shared" si="61"/>
        <v>0</v>
      </c>
      <c r="AL202" s="115">
        <f t="shared" si="61"/>
        <v>5</v>
      </c>
      <c r="AM202" s="116" t="str">
        <f t="shared" si="65"/>
        <v/>
      </c>
      <c r="AN202" s="116" t="str">
        <f t="shared" si="66"/>
        <v/>
      </c>
      <c r="AO202" s="116" t="str">
        <f t="shared" si="67"/>
        <v/>
      </c>
      <c r="AP202" s="116" t="str">
        <f t="shared" si="68"/>
        <v/>
      </c>
      <c r="AQ202" s="116" t="str">
        <f t="shared" si="69"/>
        <v/>
      </c>
      <c r="AR202" s="116" t="str">
        <f t="shared" si="70"/>
        <v>một  triệu</v>
      </c>
      <c r="AS202" s="116" t="str">
        <f t="shared" si="71"/>
        <v>không trăm</v>
      </c>
      <c r="AT202" s="116" t="str">
        <f t="shared" si="72"/>
        <v>chín mươi</v>
      </c>
      <c r="AU202" s="116" t="str">
        <f t="shared" si="73"/>
        <v>mốt ngàn</v>
      </c>
      <c r="AV202" s="116" t="str">
        <f t="shared" si="74"/>
        <v>sáu trăm</v>
      </c>
      <c r="AW202" s="116" t="str">
        <f t="shared" si="75"/>
        <v>lẻ</v>
      </c>
      <c r="AX202" s="116" t="str">
        <f t="shared" si="76"/>
        <v>năm đồng./.</v>
      </c>
      <c r="AY202" s="4" t="str">
        <f t="shared" si="77"/>
        <v>một triệu không trăm chín mươi mốt ngàn sáu trăm lẻ năm đồng./.</v>
      </c>
    </row>
    <row r="203" spans="1:51" ht="15.75">
      <c r="A203" s="5">
        <v>16</v>
      </c>
      <c r="B203" s="6" t="s">
        <v>86</v>
      </c>
      <c r="C203" s="62" t="s">
        <v>368</v>
      </c>
      <c r="D203" s="62" t="s">
        <v>381</v>
      </c>
      <c r="E203" s="62" t="s">
        <v>379</v>
      </c>
      <c r="F203" s="3">
        <v>30000000</v>
      </c>
      <c r="G203" s="3">
        <v>30410151.200000003</v>
      </c>
      <c r="H203" s="36">
        <v>1.0136717066666667</v>
      </c>
      <c r="I203" s="7">
        <v>27645592</v>
      </c>
      <c r="J203" s="61">
        <v>0</v>
      </c>
      <c r="K203" s="7">
        <v>30000000</v>
      </c>
      <c r="L203" s="3">
        <v>30410151.200000003</v>
      </c>
      <c r="M203" s="36">
        <v>1.0136717066666667</v>
      </c>
      <c r="N203" s="8">
        <v>0.02</v>
      </c>
      <c r="O203" s="7">
        <v>552911.84</v>
      </c>
      <c r="P203" s="3">
        <v>0</v>
      </c>
      <c r="Q203" s="3">
        <v>0</v>
      </c>
      <c r="R203" s="36">
        <v>0</v>
      </c>
      <c r="S203" s="7">
        <v>0</v>
      </c>
      <c r="T203" s="8">
        <v>0</v>
      </c>
      <c r="U203" s="7">
        <v>0</v>
      </c>
      <c r="V203" s="10">
        <v>552911.84</v>
      </c>
      <c r="W203" s="18">
        <v>552911.84</v>
      </c>
      <c r="X203" s="18">
        <f t="shared" si="62"/>
        <v>552912</v>
      </c>
      <c r="Y203" s="18" t="str">
        <f t="shared" si="63"/>
        <v>Năm Trăm Năm Mươi Hai Ngàn Chín Trăm Mười Hai Đồng./.</v>
      </c>
      <c r="Z203" s="114">
        <f t="shared" si="64"/>
        <v>1000000552912</v>
      </c>
      <c r="AA203" s="115">
        <f t="shared" si="78"/>
        <v>0</v>
      </c>
      <c r="AB203" s="115">
        <f t="shared" si="78"/>
        <v>0</v>
      </c>
      <c r="AC203" s="115">
        <f t="shared" si="61"/>
        <v>0</v>
      </c>
      <c r="AD203" s="115">
        <f t="shared" si="61"/>
        <v>0</v>
      </c>
      <c r="AE203" s="115">
        <f t="shared" si="61"/>
        <v>0</v>
      </c>
      <c r="AF203" s="115">
        <f t="shared" si="61"/>
        <v>0</v>
      </c>
      <c r="AG203" s="115">
        <f t="shared" si="61"/>
        <v>5</v>
      </c>
      <c r="AH203" s="115">
        <f t="shared" si="61"/>
        <v>5</v>
      </c>
      <c r="AI203" s="115">
        <f t="shared" si="61"/>
        <v>2</v>
      </c>
      <c r="AJ203" s="115">
        <f t="shared" si="61"/>
        <v>9</v>
      </c>
      <c r="AK203" s="115">
        <f t="shared" si="61"/>
        <v>1</v>
      </c>
      <c r="AL203" s="115">
        <f t="shared" si="61"/>
        <v>2</v>
      </c>
      <c r="AM203" s="116" t="str">
        <f t="shared" si="65"/>
        <v/>
      </c>
      <c r="AN203" s="116" t="str">
        <f t="shared" si="66"/>
        <v/>
      </c>
      <c r="AO203" s="116" t="str">
        <f t="shared" si="67"/>
        <v/>
      </c>
      <c r="AP203" s="116" t="str">
        <f t="shared" si="68"/>
        <v/>
      </c>
      <c r="AQ203" s="116" t="str">
        <f t="shared" si="69"/>
        <v/>
      </c>
      <c r="AR203" s="116" t="str">
        <f t="shared" si="70"/>
        <v/>
      </c>
      <c r="AS203" s="116" t="str">
        <f t="shared" si="71"/>
        <v>năm trăm</v>
      </c>
      <c r="AT203" s="116" t="str">
        <f t="shared" si="72"/>
        <v>năm mươi</v>
      </c>
      <c r="AU203" s="116" t="str">
        <f t="shared" si="73"/>
        <v>hai ngàn</v>
      </c>
      <c r="AV203" s="116" t="str">
        <f t="shared" si="74"/>
        <v>chín trăm</v>
      </c>
      <c r="AW203" s="116" t="str">
        <f t="shared" si="75"/>
        <v>mười</v>
      </c>
      <c r="AX203" s="116" t="str">
        <f t="shared" si="76"/>
        <v>hai đồng./.</v>
      </c>
      <c r="AY203" s="4" t="str">
        <f t="shared" si="77"/>
        <v>năm trăm năm mươi hai ngàn chín trăm mười hai đồng./.</v>
      </c>
    </row>
    <row r="204" spans="1:51" ht="15.75">
      <c r="A204" s="5">
        <v>17</v>
      </c>
      <c r="B204" s="6" t="s">
        <v>86</v>
      </c>
      <c r="C204" s="62" t="s">
        <v>330</v>
      </c>
      <c r="D204" s="62" t="s">
        <v>382</v>
      </c>
      <c r="E204" s="62" t="s">
        <v>379</v>
      </c>
      <c r="F204" s="3">
        <v>40000000</v>
      </c>
      <c r="G204" s="3">
        <v>40643694.299999997</v>
      </c>
      <c r="H204" s="36">
        <v>1.0160923574999998</v>
      </c>
      <c r="I204" s="7">
        <v>36948813</v>
      </c>
      <c r="J204" s="61">
        <v>0</v>
      </c>
      <c r="K204" s="7">
        <v>40000000</v>
      </c>
      <c r="L204" s="3">
        <v>40643694.299999997</v>
      </c>
      <c r="M204" s="36">
        <v>1.0160923574999998</v>
      </c>
      <c r="N204" s="8">
        <v>0.02</v>
      </c>
      <c r="O204" s="7">
        <v>738976.26</v>
      </c>
      <c r="P204" s="3">
        <v>0</v>
      </c>
      <c r="Q204" s="3">
        <v>0</v>
      </c>
      <c r="R204" s="36">
        <v>0</v>
      </c>
      <c r="S204" s="7">
        <v>0</v>
      </c>
      <c r="T204" s="8">
        <v>0</v>
      </c>
      <c r="U204" s="7">
        <v>0</v>
      </c>
      <c r="V204" s="10">
        <v>738976.26</v>
      </c>
      <c r="W204" s="18">
        <v>738976.26</v>
      </c>
      <c r="X204" s="18">
        <f t="shared" si="62"/>
        <v>738976</v>
      </c>
      <c r="Y204" s="18" t="str">
        <f t="shared" si="63"/>
        <v>Bảy Trăm Ba Mươi Tám Ngàn Chín Trăm Bảy Mươi Sáu Đồng./.</v>
      </c>
      <c r="Z204" s="114">
        <f t="shared" si="64"/>
        <v>1000000738976</v>
      </c>
      <c r="AA204" s="115">
        <f t="shared" si="78"/>
        <v>0</v>
      </c>
      <c r="AB204" s="115">
        <f t="shared" si="78"/>
        <v>0</v>
      </c>
      <c r="AC204" s="115">
        <f t="shared" si="61"/>
        <v>0</v>
      </c>
      <c r="AD204" s="115">
        <f t="shared" si="61"/>
        <v>0</v>
      </c>
      <c r="AE204" s="115">
        <f t="shared" si="61"/>
        <v>0</v>
      </c>
      <c r="AF204" s="115">
        <f t="shared" si="61"/>
        <v>0</v>
      </c>
      <c r="AG204" s="115">
        <f t="shared" si="61"/>
        <v>7</v>
      </c>
      <c r="AH204" s="115">
        <f t="shared" si="61"/>
        <v>3</v>
      </c>
      <c r="AI204" s="115">
        <f t="shared" si="61"/>
        <v>8</v>
      </c>
      <c r="AJ204" s="115">
        <f t="shared" si="61"/>
        <v>9</v>
      </c>
      <c r="AK204" s="115">
        <f t="shared" si="61"/>
        <v>7</v>
      </c>
      <c r="AL204" s="115">
        <f t="shared" si="61"/>
        <v>6</v>
      </c>
      <c r="AM204" s="116" t="str">
        <f t="shared" si="65"/>
        <v/>
      </c>
      <c r="AN204" s="116" t="str">
        <f t="shared" si="66"/>
        <v/>
      </c>
      <c r="AO204" s="116" t="str">
        <f t="shared" si="67"/>
        <v/>
      </c>
      <c r="AP204" s="116" t="str">
        <f t="shared" si="68"/>
        <v/>
      </c>
      <c r="AQ204" s="116" t="str">
        <f t="shared" si="69"/>
        <v/>
      </c>
      <c r="AR204" s="116" t="str">
        <f t="shared" si="70"/>
        <v/>
      </c>
      <c r="AS204" s="116" t="str">
        <f t="shared" si="71"/>
        <v>bảy trăm</v>
      </c>
      <c r="AT204" s="116" t="str">
        <f t="shared" si="72"/>
        <v>ba mươi</v>
      </c>
      <c r="AU204" s="116" t="str">
        <f t="shared" si="73"/>
        <v>tám ngàn</v>
      </c>
      <c r="AV204" s="116" t="str">
        <f t="shared" si="74"/>
        <v>chín trăm</v>
      </c>
      <c r="AW204" s="116" t="str">
        <f t="shared" si="75"/>
        <v>bảy mươi</v>
      </c>
      <c r="AX204" s="116" t="str">
        <f t="shared" si="76"/>
        <v>sáu đồng./.</v>
      </c>
      <c r="AY204" s="4" t="str">
        <f t="shared" si="77"/>
        <v>bảy trăm ba mươi tám ngàn chín trăm bảy mươi sáu đồng./.</v>
      </c>
    </row>
    <row r="205" spans="1:51" ht="15.75">
      <c r="A205" s="5">
        <v>18</v>
      </c>
      <c r="B205" s="6" t="s">
        <v>86</v>
      </c>
      <c r="C205" s="62" t="s">
        <v>369</v>
      </c>
      <c r="D205" s="62" t="s">
        <v>487</v>
      </c>
      <c r="E205" s="62" t="s">
        <v>379</v>
      </c>
      <c r="F205" s="3">
        <v>30000000</v>
      </c>
      <c r="G205" s="3">
        <v>30410151.200000003</v>
      </c>
      <c r="H205" s="36">
        <v>1.0136717066666667</v>
      </c>
      <c r="I205" s="7">
        <v>27645592</v>
      </c>
      <c r="J205" s="61">
        <v>0</v>
      </c>
      <c r="K205" s="7">
        <v>30000000</v>
      </c>
      <c r="L205" s="3">
        <v>30410151.200000003</v>
      </c>
      <c r="M205" s="36">
        <v>1.0136717066666667</v>
      </c>
      <c r="N205" s="8">
        <v>0.02</v>
      </c>
      <c r="O205" s="7">
        <v>552911.84</v>
      </c>
      <c r="P205" s="3">
        <v>0</v>
      </c>
      <c r="Q205" s="3">
        <v>0</v>
      </c>
      <c r="R205" s="36">
        <v>0</v>
      </c>
      <c r="S205" s="7">
        <v>0</v>
      </c>
      <c r="T205" s="8">
        <v>0</v>
      </c>
      <c r="U205" s="7">
        <v>0</v>
      </c>
      <c r="V205" s="10">
        <v>552911.84</v>
      </c>
      <c r="W205" s="18">
        <v>552911.84</v>
      </c>
      <c r="X205" s="18">
        <f t="shared" si="62"/>
        <v>552912</v>
      </c>
      <c r="Y205" s="18" t="str">
        <f t="shared" si="63"/>
        <v>Năm Trăm Năm Mươi Hai Ngàn Chín Trăm Mười Hai Đồng./.</v>
      </c>
      <c r="Z205" s="114">
        <f t="shared" si="64"/>
        <v>1000000552912</v>
      </c>
      <c r="AA205" s="115">
        <f t="shared" si="78"/>
        <v>0</v>
      </c>
      <c r="AB205" s="115">
        <f t="shared" si="78"/>
        <v>0</v>
      </c>
      <c r="AC205" s="115">
        <f t="shared" si="61"/>
        <v>0</v>
      </c>
      <c r="AD205" s="115">
        <f t="shared" si="61"/>
        <v>0</v>
      </c>
      <c r="AE205" s="115">
        <f t="shared" si="61"/>
        <v>0</v>
      </c>
      <c r="AF205" s="115">
        <f t="shared" si="61"/>
        <v>0</v>
      </c>
      <c r="AG205" s="115">
        <f t="shared" si="61"/>
        <v>5</v>
      </c>
      <c r="AH205" s="115">
        <f t="shared" si="61"/>
        <v>5</v>
      </c>
      <c r="AI205" s="115">
        <f t="shared" si="61"/>
        <v>2</v>
      </c>
      <c r="AJ205" s="115">
        <f t="shared" si="61"/>
        <v>9</v>
      </c>
      <c r="AK205" s="115">
        <f t="shared" si="61"/>
        <v>1</v>
      </c>
      <c r="AL205" s="115">
        <f t="shared" si="61"/>
        <v>2</v>
      </c>
      <c r="AM205" s="116" t="str">
        <f t="shared" si="65"/>
        <v/>
      </c>
      <c r="AN205" s="116" t="str">
        <f t="shared" si="66"/>
        <v/>
      </c>
      <c r="AO205" s="116" t="str">
        <f t="shared" si="67"/>
        <v/>
      </c>
      <c r="AP205" s="116" t="str">
        <f t="shared" si="68"/>
        <v/>
      </c>
      <c r="AQ205" s="116" t="str">
        <f t="shared" si="69"/>
        <v/>
      </c>
      <c r="AR205" s="116" t="str">
        <f t="shared" si="70"/>
        <v/>
      </c>
      <c r="AS205" s="116" t="str">
        <f t="shared" si="71"/>
        <v>năm trăm</v>
      </c>
      <c r="AT205" s="116" t="str">
        <f t="shared" si="72"/>
        <v>năm mươi</v>
      </c>
      <c r="AU205" s="116" t="str">
        <f t="shared" si="73"/>
        <v>hai ngàn</v>
      </c>
      <c r="AV205" s="116" t="str">
        <f t="shared" si="74"/>
        <v>chín trăm</v>
      </c>
      <c r="AW205" s="116" t="str">
        <f t="shared" si="75"/>
        <v>mười</v>
      </c>
      <c r="AX205" s="116" t="str">
        <f t="shared" si="76"/>
        <v>hai đồng./.</v>
      </c>
      <c r="AY205" s="4" t="str">
        <f t="shared" si="77"/>
        <v>năm trăm năm mươi hai ngàn chín trăm mười hai đồng./.</v>
      </c>
    </row>
    <row r="206" spans="1:51" ht="15.75">
      <c r="A206" s="5">
        <v>19</v>
      </c>
      <c r="B206" s="6" t="s">
        <v>86</v>
      </c>
      <c r="C206" s="62" t="s">
        <v>392</v>
      </c>
      <c r="D206" s="62" t="s">
        <v>393</v>
      </c>
      <c r="E206" s="62" t="s">
        <v>379</v>
      </c>
      <c r="F206" s="3">
        <v>50000000</v>
      </c>
      <c r="G206" s="3">
        <v>60686240.999999993</v>
      </c>
      <c r="H206" s="36">
        <v>1.2137248199999999</v>
      </c>
      <c r="I206" s="7">
        <v>55169310</v>
      </c>
      <c r="J206" s="61">
        <v>0</v>
      </c>
      <c r="K206" s="7">
        <v>50000000</v>
      </c>
      <c r="L206" s="3">
        <v>60686240.999999993</v>
      </c>
      <c r="M206" s="36">
        <v>1.2137248199999999</v>
      </c>
      <c r="N206" s="8">
        <v>0.02</v>
      </c>
      <c r="O206" s="7">
        <v>1103386.2</v>
      </c>
      <c r="P206" s="3">
        <v>0</v>
      </c>
      <c r="Q206" s="3">
        <v>0</v>
      </c>
      <c r="R206" s="36">
        <v>0</v>
      </c>
      <c r="S206" s="7">
        <v>0</v>
      </c>
      <c r="T206" s="8">
        <v>0</v>
      </c>
      <c r="U206" s="7">
        <v>0</v>
      </c>
      <c r="V206" s="10">
        <v>1103386.2</v>
      </c>
      <c r="W206" s="18">
        <v>1103386.2</v>
      </c>
      <c r="X206" s="18">
        <f t="shared" si="62"/>
        <v>1103386</v>
      </c>
      <c r="Y206" s="18" t="str">
        <f t="shared" si="63"/>
        <v>Một Triệu Một Trăm Linh Ba Ngàn Ba Trăm Tám Mươi Sáu Đồng./.</v>
      </c>
      <c r="Z206" s="114">
        <f t="shared" si="64"/>
        <v>1000001103386</v>
      </c>
      <c r="AA206" s="115">
        <f t="shared" si="78"/>
        <v>0</v>
      </c>
      <c r="AB206" s="115">
        <f t="shared" si="78"/>
        <v>0</v>
      </c>
      <c r="AC206" s="115">
        <f t="shared" si="61"/>
        <v>0</v>
      </c>
      <c r="AD206" s="115">
        <f t="shared" si="61"/>
        <v>0</v>
      </c>
      <c r="AE206" s="115">
        <f t="shared" si="61"/>
        <v>0</v>
      </c>
      <c r="AF206" s="115">
        <f t="shared" si="61"/>
        <v>1</v>
      </c>
      <c r="AG206" s="115">
        <f t="shared" si="61"/>
        <v>1</v>
      </c>
      <c r="AH206" s="115">
        <f t="shared" si="61"/>
        <v>0</v>
      </c>
      <c r="AI206" s="115">
        <f t="shared" si="61"/>
        <v>3</v>
      </c>
      <c r="AJ206" s="115">
        <f t="shared" si="61"/>
        <v>3</v>
      </c>
      <c r="AK206" s="115">
        <f t="shared" si="61"/>
        <v>8</v>
      </c>
      <c r="AL206" s="115">
        <f t="shared" si="61"/>
        <v>6</v>
      </c>
      <c r="AM206" s="116" t="str">
        <f t="shared" si="65"/>
        <v/>
      </c>
      <c r="AN206" s="116" t="str">
        <f t="shared" si="66"/>
        <v/>
      </c>
      <c r="AO206" s="116" t="str">
        <f t="shared" si="67"/>
        <v/>
      </c>
      <c r="AP206" s="116" t="str">
        <f t="shared" si="68"/>
        <v/>
      </c>
      <c r="AQ206" s="116" t="str">
        <f t="shared" si="69"/>
        <v/>
      </c>
      <c r="AR206" s="116" t="str">
        <f t="shared" si="70"/>
        <v>một  triệu</v>
      </c>
      <c r="AS206" s="116" t="str">
        <f t="shared" si="71"/>
        <v>một trăm</v>
      </c>
      <c r="AT206" s="116" t="str">
        <f t="shared" si="72"/>
        <v>linh</v>
      </c>
      <c r="AU206" s="116" t="str">
        <f t="shared" si="73"/>
        <v>ba ngàn</v>
      </c>
      <c r="AV206" s="116" t="str">
        <f t="shared" si="74"/>
        <v>ba trăm</v>
      </c>
      <c r="AW206" s="116" t="str">
        <f t="shared" si="75"/>
        <v>tám mươi</v>
      </c>
      <c r="AX206" s="116" t="str">
        <f t="shared" si="76"/>
        <v>sáu đồng./.</v>
      </c>
      <c r="AY206" s="4" t="str">
        <f t="shared" si="77"/>
        <v>một triệu một trăm linh ba ngàn ba trăm tám mươi sáu đồng./.</v>
      </c>
    </row>
    <row r="207" spans="1:51" ht="15.75">
      <c r="A207" s="5">
        <v>20</v>
      </c>
      <c r="B207" s="6" t="s">
        <v>86</v>
      </c>
      <c r="C207" s="62" t="s">
        <v>483</v>
      </c>
      <c r="D207" s="62" t="s">
        <v>488</v>
      </c>
      <c r="E207" s="62" t="s">
        <v>379</v>
      </c>
      <c r="F207" s="3">
        <v>30000000</v>
      </c>
      <c r="G207" s="3">
        <v>30190435.000000004</v>
      </c>
      <c r="H207" s="36">
        <v>1.0063478333333336</v>
      </c>
      <c r="I207" s="7">
        <v>27445850</v>
      </c>
      <c r="J207" s="61">
        <v>0</v>
      </c>
      <c r="K207" s="7">
        <v>30000000</v>
      </c>
      <c r="L207" s="3">
        <v>30190435.000000004</v>
      </c>
      <c r="M207" s="36">
        <v>1.0063478333333336</v>
      </c>
      <c r="N207" s="8">
        <v>0.02</v>
      </c>
      <c r="O207" s="7">
        <v>548917</v>
      </c>
      <c r="P207" s="3">
        <v>0</v>
      </c>
      <c r="Q207" s="3">
        <v>0</v>
      </c>
      <c r="R207" s="36">
        <v>0</v>
      </c>
      <c r="S207" s="7">
        <v>0</v>
      </c>
      <c r="T207" s="8">
        <v>0</v>
      </c>
      <c r="U207" s="7">
        <v>0</v>
      </c>
      <c r="V207" s="10">
        <v>548917</v>
      </c>
      <c r="W207" s="18">
        <v>548917</v>
      </c>
      <c r="X207" s="18">
        <f t="shared" si="62"/>
        <v>548917</v>
      </c>
      <c r="Y207" s="18" t="str">
        <f t="shared" si="63"/>
        <v>Năm Trăm Bốn Mươi Tám Ngàn Chín Trăm Mười Bảy Đồng./.</v>
      </c>
      <c r="Z207" s="114">
        <f t="shared" si="64"/>
        <v>1000000548917</v>
      </c>
      <c r="AA207" s="115">
        <f t="shared" si="78"/>
        <v>0</v>
      </c>
      <c r="AB207" s="115">
        <f t="shared" si="78"/>
        <v>0</v>
      </c>
      <c r="AC207" s="115">
        <f t="shared" si="61"/>
        <v>0</v>
      </c>
      <c r="AD207" s="115">
        <f t="shared" si="61"/>
        <v>0</v>
      </c>
      <c r="AE207" s="115">
        <f t="shared" si="61"/>
        <v>0</v>
      </c>
      <c r="AF207" s="115">
        <f t="shared" si="61"/>
        <v>0</v>
      </c>
      <c r="AG207" s="115">
        <f t="shared" si="61"/>
        <v>5</v>
      </c>
      <c r="AH207" s="115">
        <f t="shared" si="61"/>
        <v>4</v>
      </c>
      <c r="AI207" s="115">
        <f t="shared" si="61"/>
        <v>8</v>
      </c>
      <c r="AJ207" s="115">
        <f t="shared" si="61"/>
        <v>9</v>
      </c>
      <c r="AK207" s="115">
        <f t="shared" si="61"/>
        <v>1</v>
      </c>
      <c r="AL207" s="115">
        <f t="shared" si="61"/>
        <v>7</v>
      </c>
      <c r="AM207" s="116" t="str">
        <f t="shared" si="65"/>
        <v/>
      </c>
      <c r="AN207" s="116" t="str">
        <f t="shared" si="66"/>
        <v/>
      </c>
      <c r="AO207" s="116" t="str">
        <f t="shared" si="67"/>
        <v/>
      </c>
      <c r="AP207" s="116" t="str">
        <f t="shared" si="68"/>
        <v/>
      </c>
      <c r="AQ207" s="116" t="str">
        <f t="shared" si="69"/>
        <v/>
      </c>
      <c r="AR207" s="116" t="str">
        <f t="shared" si="70"/>
        <v/>
      </c>
      <c r="AS207" s="116" t="str">
        <f t="shared" si="71"/>
        <v>năm trăm</v>
      </c>
      <c r="AT207" s="116" t="str">
        <f t="shared" si="72"/>
        <v>bốn mươi</v>
      </c>
      <c r="AU207" s="116" t="str">
        <f t="shared" si="73"/>
        <v>tám ngàn</v>
      </c>
      <c r="AV207" s="116" t="str">
        <f t="shared" si="74"/>
        <v>chín trăm</v>
      </c>
      <c r="AW207" s="116" t="str">
        <f t="shared" si="75"/>
        <v>mười</v>
      </c>
      <c r="AX207" s="116" t="str">
        <f t="shared" si="76"/>
        <v>bảy đồng./.</v>
      </c>
      <c r="AY207" s="4" t="str">
        <f t="shared" si="77"/>
        <v>năm trăm bốn mươi tám ngàn chín trăm mười bảy đồng./.</v>
      </c>
    </row>
    <row r="208" spans="1:51" ht="15.75">
      <c r="A208" s="5">
        <v>21</v>
      </c>
      <c r="B208" s="6" t="s">
        <v>86</v>
      </c>
      <c r="C208" s="62" t="s">
        <v>508</v>
      </c>
      <c r="D208" s="62" t="s">
        <v>509</v>
      </c>
      <c r="E208" s="62" t="s">
        <v>379</v>
      </c>
      <c r="F208" s="3">
        <v>50000000</v>
      </c>
      <c r="G208" s="3">
        <v>63725024.000000015</v>
      </c>
      <c r="H208" s="36">
        <v>1.2745004800000004</v>
      </c>
      <c r="I208" s="7">
        <v>57931840</v>
      </c>
      <c r="J208" s="61">
        <v>0</v>
      </c>
      <c r="K208" s="7">
        <v>50000000</v>
      </c>
      <c r="L208" s="3">
        <v>63725024.000000015</v>
      </c>
      <c r="M208" s="36">
        <v>1.2745004800000004</v>
      </c>
      <c r="N208" s="8">
        <v>0.02</v>
      </c>
      <c r="O208" s="7">
        <v>1158636.8</v>
      </c>
      <c r="P208" s="3">
        <v>0</v>
      </c>
      <c r="Q208" s="3">
        <v>0</v>
      </c>
      <c r="R208" s="36">
        <v>0</v>
      </c>
      <c r="S208" s="7">
        <v>0</v>
      </c>
      <c r="T208" s="8">
        <v>0</v>
      </c>
      <c r="U208" s="7">
        <v>0</v>
      </c>
      <c r="V208" s="10">
        <v>1158636.8</v>
      </c>
      <c r="W208" s="18">
        <v>1158636.8</v>
      </c>
      <c r="X208" s="18">
        <f t="shared" si="62"/>
        <v>1158637</v>
      </c>
      <c r="Y208" s="18" t="str">
        <f t="shared" si="63"/>
        <v>Một Triệu Một Trăm Năm Mươi Tám Ngàn Sáu Trăm Ba Mươi Bảy Đồng./.</v>
      </c>
      <c r="Z208" s="114">
        <f t="shared" si="64"/>
        <v>1000001158637</v>
      </c>
      <c r="AA208" s="115">
        <f t="shared" si="78"/>
        <v>0</v>
      </c>
      <c r="AB208" s="115">
        <f t="shared" si="78"/>
        <v>0</v>
      </c>
      <c r="AC208" s="115">
        <f t="shared" si="61"/>
        <v>0</v>
      </c>
      <c r="AD208" s="115">
        <f t="shared" si="61"/>
        <v>0</v>
      </c>
      <c r="AE208" s="115">
        <f t="shared" si="61"/>
        <v>0</v>
      </c>
      <c r="AF208" s="115">
        <f t="shared" si="61"/>
        <v>1</v>
      </c>
      <c r="AG208" s="115">
        <f t="shared" si="61"/>
        <v>1</v>
      </c>
      <c r="AH208" s="115">
        <f t="shared" si="61"/>
        <v>5</v>
      </c>
      <c r="AI208" s="115">
        <f t="shared" si="61"/>
        <v>8</v>
      </c>
      <c r="AJ208" s="115">
        <f t="shared" si="61"/>
        <v>6</v>
      </c>
      <c r="AK208" s="115">
        <f t="shared" si="61"/>
        <v>3</v>
      </c>
      <c r="AL208" s="115">
        <f t="shared" si="61"/>
        <v>7</v>
      </c>
      <c r="AM208" s="116" t="str">
        <f t="shared" si="65"/>
        <v/>
      </c>
      <c r="AN208" s="116" t="str">
        <f t="shared" si="66"/>
        <v/>
      </c>
      <c r="AO208" s="116" t="str">
        <f t="shared" si="67"/>
        <v/>
      </c>
      <c r="AP208" s="116" t="str">
        <f t="shared" si="68"/>
        <v/>
      </c>
      <c r="AQ208" s="116" t="str">
        <f t="shared" si="69"/>
        <v/>
      </c>
      <c r="AR208" s="116" t="str">
        <f t="shared" si="70"/>
        <v>một  triệu</v>
      </c>
      <c r="AS208" s="116" t="str">
        <f t="shared" si="71"/>
        <v>một trăm</v>
      </c>
      <c r="AT208" s="116" t="str">
        <f t="shared" si="72"/>
        <v>năm mươi</v>
      </c>
      <c r="AU208" s="116" t="str">
        <f t="shared" si="73"/>
        <v>tám ngàn</v>
      </c>
      <c r="AV208" s="116" t="str">
        <f t="shared" si="74"/>
        <v>sáu trăm</v>
      </c>
      <c r="AW208" s="116" t="str">
        <f t="shared" si="75"/>
        <v>ba mươi</v>
      </c>
      <c r="AX208" s="116" t="str">
        <f t="shared" si="76"/>
        <v>bảy đồng./.</v>
      </c>
      <c r="AY208" s="4" t="str">
        <f t="shared" si="77"/>
        <v>một triệu một trăm năm mươi tám ngàn sáu trăm ba mươi bảy đồng./.</v>
      </c>
    </row>
    <row r="209" spans="1:51" ht="15.75">
      <c r="A209" s="5">
        <v>22</v>
      </c>
      <c r="B209" s="6" t="s">
        <v>86</v>
      </c>
      <c r="C209" s="62" t="s">
        <v>506</v>
      </c>
      <c r="D209" s="62" t="s">
        <v>515</v>
      </c>
      <c r="E209" s="62" t="s">
        <v>379</v>
      </c>
      <c r="F209" s="3">
        <v>30000000</v>
      </c>
      <c r="G209" s="3">
        <v>30052647.900000006</v>
      </c>
      <c r="H209" s="36">
        <v>1.0017549300000002</v>
      </c>
      <c r="I209" s="7">
        <v>27320589</v>
      </c>
      <c r="J209" s="61">
        <v>0</v>
      </c>
      <c r="K209" s="7">
        <v>30000000</v>
      </c>
      <c r="L209" s="3">
        <v>30052647.900000006</v>
      </c>
      <c r="M209" s="36">
        <v>1.0017549300000002</v>
      </c>
      <c r="N209" s="8">
        <v>0.02</v>
      </c>
      <c r="O209" s="7">
        <v>546411.78</v>
      </c>
      <c r="P209" s="3">
        <v>0</v>
      </c>
      <c r="Q209" s="3">
        <v>0</v>
      </c>
      <c r="R209" s="36">
        <v>0</v>
      </c>
      <c r="S209" s="7">
        <v>0</v>
      </c>
      <c r="T209" s="8">
        <v>0</v>
      </c>
      <c r="U209" s="7">
        <v>0</v>
      </c>
      <c r="V209" s="10">
        <v>546411.78</v>
      </c>
      <c r="W209" s="18">
        <v>546411.78</v>
      </c>
      <c r="X209" s="18">
        <f t="shared" si="62"/>
        <v>546412</v>
      </c>
      <c r="Y209" s="18" t="str">
        <f t="shared" si="63"/>
        <v>Năm Trăm Bốn Mươi Sáu Ngàn Bốn Trăm Mười Hai Đồng./.</v>
      </c>
      <c r="Z209" s="114">
        <f t="shared" si="64"/>
        <v>1000000546412</v>
      </c>
      <c r="AA209" s="115">
        <f t="shared" si="78"/>
        <v>0</v>
      </c>
      <c r="AB209" s="115">
        <f t="shared" si="78"/>
        <v>0</v>
      </c>
      <c r="AC209" s="115">
        <f t="shared" si="61"/>
        <v>0</v>
      </c>
      <c r="AD209" s="115">
        <f t="shared" si="61"/>
        <v>0</v>
      </c>
      <c r="AE209" s="115">
        <f t="shared" si="61"/>
        <v>0</v>
      </c>
      <c r="AF209" s="115">
        <f t="shared" si="61"/>
        <v>0</v>
      </c>
      <c r="AG209" s="115">
        <f t="shared" si="61"/>
        <v>5</v>
      </c>
      <c r="AH209" s="115">
        <f t="shared" si="61"/>
        <v>4</v>
      </c>
      <c r="AI209" s="115">
        <f t="shared" si="61"/>
        <v>6</v>
      </c>
      <c r="AJ209" s="115">
        <f t="shared" si="61"/>
        <v>4</v>
      </c>
      <c r="AK209" s="115">
        <f t="shared" si="61"/>
        <v>1</v>
      </c>
      <c r="AL209" s="115">
        <f t="shared" si="61"/>
        <v>2</v>
      </c>
      <c r="AM209" s="116" t="str">
        <f t="shared" si="65"/>
        <v/>
      </c>
      <c r="AN209" s="116" t="str">
        <f t="shared" si="66"/>
        <v/>
      </c>
      <c r="AO209" s="116" t="str">
        <f t="shared" si="67"/>
        <v/>
      </c>
      <c r="AP209" s="116" t="str">
        <f t="shared" si="68"/>
        <v/>
      </c>
      <c r="AQ209" s="116" t="str">
        <f t="shared" si="69"/>
        <v/>
      </c>
      <c r="AR209" s="116" t="str">
        <f t="shared" si="70"/>
        <v/>
      </c>
      <c r="AS209" s="116" t="str">
        <f t="shared" si="71"/>
        <v>năm trăm</v>
      </c>
      <c r="AT209" s="116" t="str">
        <f t="shared" si="72"/>
        <v>bốn mươi</v>
      </c>
      <c r="AU209" s="116" t="str">
        <f t="shared" si="73"/>
        <v>sáu ngàn</v>
      </c>
      <c r="AV209" s="116" t="str">
        <f t="shared" si="74"/>
        <v>bốn trăm</v>
      </c>
      <c r="AW209" s="116" t="str">
        <f t="shared" si="75"/>
        <v>mười</v>
      </c>
      <c r="AX209" s="116" t="str">
        <f t="shared" si="76"/>
        <v>hai đồng./.</v>
      </c>
      <c r="AY209" s="4" t="str">
        <f t="shared" si="77"/>
        <v>năm trăm bốn mươi sáu ngàn bốn trăm mười hai đồng./.</v>
      </c>
    </row>
    <row r="210" spans="1:51" ht="15.75">
      <c r="A210" s="5">
        <v>23</v>
      </c>
      <c r="B210" s="6" t="s">
        <v>86</v>
      </c>
      <c r="C210" s="62" t="s">
        <v>507</v>
      </c>
      <c r="D210" s="62" t="s">
        <v>516</v>
      </c>
      <c r="E210" s="62" t="s">
        <v>379</v>
      </c>
      <c r="F210" s="3">
        <v>30000000</v>
      </c>
      <c r="G210" s="3">
        <v>30097337.600000001</v>
      </c>
      <c r="H210" s="36">
        <v>1.0032445866666668</v>
      </c>
      <c r="I210" s="7">
        <v>27361216</v>
      </c>
      <c r="J210" s="61">
        <v>0</v>
      </c>
      <c r="K210" s="7">
        <v>30000000</v>
      </c>
      <c r="L210" s="3">
        <v>30097337.600000001</v>
      </c>
      <c r="M210" s="36">
        <v>1.0032445866666668</v>
      </c>
      <c r="N210" s="8">
        <v>0.02</v>
      </c>
      <c r="O210" s="7">
        <v>547224.32000000007</v>
      </c>
      <c r="P210" s="3">
        <v>0</v>
      </c>
      <c r="Q210" s="3">
        <v>0</v>
      </c>
      <c r="R210" s="36">
        <v>0</v>
      </c>
      <c r="S210" s="7">
        <v>0</v>
      </c>
      <c r="T210" s="8">
        <v>0</v>
      </c>
      <c r="U210" s="7">
        <v>0</v>
      </c>
      <c r="V210" s="10">
        <v>547224.32000000007</v>
      </c>
      <c r="W210" s="18">
        <v>547224.32000000007</v>
      </c>
      <c r="X210" s="18">
        <f t="shared" si="62"/>
        <v>547224</v>
      </c>
      <c r="Y210" s="18" t="str">
        <f t="shared" si="63"/>
        <v>Năm Trăm Bốn Mươi Bảy Ngàn Hai Trăm Hai Mươi Bốn Đồng./.</v>
      </c>
      <c r="Z210" s="114">
        <f t="shared" si="64"/>
        <v>1000000547224</v>
      </c>
      <c r="AA210" s="115">
        <f t="shared" si="78"/>
        <v>0</v>
      </c>
      <c r="AB210" s="115">
        <f t="shared" si="78"/>
        <v>0</v>
      </c>
      <c r="AC210" s="115">
        <f t="shared" si="61"/>
        <v>0</v>
      </c>
      <c r="AD210" s="115">
        <f t="shared" si="61"/>
        <v>0</v>
      </c>
      <c r="AE210" s="115">
        <f t="shared" si="61"/>
        <v>0</v>
      </c>
      <c r="AF210" s="115">
        <f t="shared" si="61"/>
        <v>0</v>
      </c>
      <c r="AG210" s="115">
        <f t="shared" si="61"/>
        <v>5</v>
      </c>
      <c r="AH210" s="115">
        <f t="shared" si="61"/>
        <v>4</v>
      </c>
      <c r="AI210" s="115">
        <f t="shared" si="61"/>
        <v>7</v>
      </c>
      <c r="AJ210" s="115">
        <f t="shared" si="61"/>
        <v>2</v>
      </c>
      <c r="AK210" s="115">
        <f t="shared" si="61"/>
        <v>2</v>
      </c>
      <c r="AL210" s="115">
        <f t="shared" si="61"/>
        <v>4</v>
      </c>
      <c r="AM210" s="116" t="str">
        <f t="shared" si="65"/>
        <v/>
      </c>
      <c r="AN210" s="116" t="str">
        <f t="shared" si="66"/>
        <v/>
      </c>
      <c r="AO210" s="116" t="str">
        <f t="shared" si="67"/>
        <v/>
      </c>
      <c r="AP210" s="116" t="str">
        <f t="shared" si="68"/>
        <v/>
      </c>
      <c r="AQ210" s="116" t="str">
        <f t="shared" si="69"/>
        <v/>
      </c>
      <c r="AR210" s="116" t="str">
        <f t="shared" si="70"/>
        <v/>
      </c>
      <c r="AS210" s="116" t="str">
        <f t="shared" si="71"/>
        <v>năm trăm</v>
      </c>
      <c r="AT210" s="116" t="str">
        <f t="shared" si="72"/>
        <v>bốn mươi</v>
      </c>
      <c r="AU210" s="116" t="str">
        <f t="shared" si="73"/>
        <v>bảy ngàn</v>
      </c>
      <c r="AV210" s="116" t="str">
        <f t="shared" si="74"/>
        <v>hai trăm</v>
      </c>
      <c r="AW210" s="116" t="str">
        <f t="shared" si="75"/>
        <v>hai mươi</v>
      </c>
      <c r="AX210" s="116" t="str">
        <f t="shared" si="76"/>
        <v>bốn đồng./.</v>
      </c>
      <c r="AY210" s="4" t="str">
        <f t="shared" si="77"/>
        <v>năm trăm bốn mươi bảy ngàn hai trăm hai mươi bốn đồng./.</v>
      </c>
    </row>
    <row r="211" spans="1:51" ht="15.75">
      <c r="A211" s="5">
        <v>24</v>
      </c>
      <c r="B211" s="6" t="s">
        <v>86</v>
      </c>
      <c r="C211" s="62" t="s">
        <v>537</v>
      </c>
      <c r="D211" s="62" t="s">
        <v>550</v>
      </c>
      <c r="E211" s="62" t="s">
        <v>379</v>
      </c>
      <c r="F211" s="3">
        <v>50000000</v>
      </c>
      <c r="G211" s="3">
        <v>50787857.999999993</v>
      </c>
      <c r="H211" s="36">
        <v>1.0157571599999999</v>
      </c>
      <c r="I211" s="7">
        <v>46170780</v>
      </c>
      <c r="J211" s="61">
        <v>0</v>
      </c>
      <c r="K211" s="7">
        <v>50000000</v>
      </c>
      <c r="L211" s="3">
        <v>50787857.999999993</v>
      </c>
      <c r="M211" s="36">
        <v>1.0157571599999999</v>
      </c>
      <c r="N211" s="8">
        <v>0.02</v>
      </c>
      <c r="O211" s="7">
        <v>923415.6</v>
      </c>
      <c r="P211" s="3">
        <v>0</v>
      </c>
      <c r="Q211" s="3">
        <v>0</v>
      </c>
      <c r="R211" s="36">
        <v>0</v>
      </c>
      <c r="S211" s="7">
        <v>0</v>
      </c>
      <c r="T211" s="8">
        <v>0</v>
      </c>
      <c r="U211" s="7">
        <v>0</v>
      </c>
      <c r="V211" s="10">
        <v>923415.6</v>
      </c>
      <c r="W211" s="18">
        <v>923415.6</v>
      </c>
      <c r="X211" s="18">
        <f t="shared" si="62"/>
        <v>923416</v>
      </c>
      <c r="Y211" s="18" t="str">
        <f t="shared" si="63"/>
        <v>Chín Trăm Hai Mươi Ba Ngàn Bốn Trăm Mười Sáu Đồng./.</v>
      </c>
      <c r="Z211" s="114">
        <f t="shared" si="64"/>
        <v>1000000923416</v>
      </c>
      <c r="AA211" s="115">
        <f t="shared" si="78"/>
        <v>0</v>
      </c>
      <c r="AB211" s="115">
        <f t="shared" si="78"/>
        <v>0</v>
      </c>
      <c r="AC211" s="115">
        <f t="shared" si="61"/>
        <v>0</v>
      </c>
      <c r="AD211" s="115">
        <f t="shared" si="61"/>
        <v>0</v>
      </c>
      <c r="AE211" s="115">
        <f t="shared" si="61"/>
        <v>0</v>
      </c>
      <c r="AF211" s="115">
        <f t="shared" si="61"/>
        <v>0</v>
      </c>
      <c r="AG211" s="115">
        <f t="shared" si="61"/>
        <v>9</v>
      </c>
      <c r="AH211" s="115">
        <f t="shared" si="61"/>
        <v>2</v>
      </c>
      <c r="AI211" s="115">
        <f t="shared" si="61"/>
        <v>3</v>
      </c>
      <c r="AJ211" s="115">
        <f t="shared" si="61"/>
        <v>4</v>
      </c>
      <c r="AK211" s="115">
        <f t="shared" si="61"/>
        <v>1</v>
      </c>
      <c r="AL211" s="115">
        <f t="shared" si="61"/>
        <v>6</v>
      </c>
      <c r="AM211" s="116" t="str">
        <f t="shared" si="65"/>
        <v/>
      </c>
      <c r="AN211" s="116" t="str">
        <f t="shared" si="66"/>
        <v/>
      </c>
      <c r="AO211" s="116" t="str">
        <f t="shared" si="67"/>
        <v/>
      </c>
      <c r="AP211" s="116" t="str">
        <f t="shared" si="68"/>
        <v/>
      </c>
      <c r="AQ211" s="116" t="str">
        <f t="shared" si="69"/>
        <v/>
      </c>
      <c r="AR211" s="116" t="str">
        <f t="shared" si="70"/>
        <v/>
      </c>
      <c r="AS211" s="116" t="str">
        <f t="shared" si="71"/>
        <v>chín trăm</v>
      </c>
      <c r="AT211" s="116" t="str">
        <f t="shared" si="72"/>
        <v>hai mươi</v>
      </c>
      <c r="AU211" s="116" t="str">
        <f t="shared" si="73"/>
        <v>ba ngàn</v>
      </c>
      <c r="AV211" s="116" t="str">
        <f t="shared" si="74"/>
        <v>bốn trăm</v>
      </c>
      <c r="AW211" s="116" t="str">
        <f t="shared" si="75"/>
        <v>mười</v>
      </c>
      <c r="AX211" s="116" t="str">
        <f t="shared" si="76"/>
        <v>sáu đồng./.</v>
      </c>
      <c r="AY211" s="4" t="str">
        <f t="shared" si="77"/>
        <v>chín trăm hai mươi ba ngàn bốn trăm mười sáu đồng./.</v>
      </c>
    </row>
    <row r="212" spans="1:51" ht="15.75">
      <c r="A212" s="5">
        <v>25</v>
      </c>
      <c r="B212" s="6" t="s">
        <v>86</v>
      </c>
      <c r="C212" s="62" t="s">
        <v>536</v>
      </c>
      <c r="D212" s="62" t="s">
        <v>535</v>
      </c>
      <c r="E212" s="62" t="s">
        <v>379</v>
      </c>
      <c r="F212" s="3">
        <v>40000000</v>
      </c>
      <c r="G212" s="3">
        <v>42174254.100000001</v>
      </c>
      <c r="H212" s="36">
        <v>1.0543563524999999</v>
      </c>
      <c r="I212" s="7">
        <v>38340231</v>
      </c>
      <c r="J212" s="61">
        <v>0</v>
      </c>
      <c r="K212" s="7">
        <v>40000000</v>
      </c>
      <c r="L212" s="3">
        <v>42174254.100000001</v>
      </c>
      <c r="M212" s="36">
        <v>1.0543563524999999</v>
      </c>
      <c r="N212" s="8">
        <v>0.02</v>
      </c>
      <c r="O212" s="7">
        <v>766804.62</v>
      </c>
      <c r="P212" s="3">
        <v>0</v>
      </c>
      <c r="Q212" s="3">
        <v>0</v>
      </c>
      <c r="R212" s="36">
        <v>0</v>
      </c>
      <c r="S212" s="7">
        <v>0</v>
      </c>
      <c r="T212" s="8">
        <v>0</v>
      </c>
      <c r="U212" s="7">
        <v>0</v>
      </c>
      <c r="V212" s="10">
        <v>766804.62</v>
      </c>
      <c r="W212" s="18">
        <v>766804.62</v>
      </c>
      <c r="X212" s="18">
        <f t="shared" si="62"/>
        <v>766805</v>
      </c>
      <c r="Y212" s="18" t="str">
        <f t="shared" si="63"/>
        <v>Bảy Trăm Sáu Mươi Sáu Ngàn Tám Trăm Lẻ Năm Đồng./.</v>
      </c>
      <c r="Z212" s="114">
        <f t="shared" si="64"/>
        <v>1000000766805</v>
      </c>
      <c r="AA212" s="115">
        <f t="shared" si="78"/>
        <v>0</v>
      </c>
      <c r="AB212" s="115">
        <f t="shared" si="78"/>
        <v>0</v>
      </c>
      <c r="AC212" s="115">
        <f t="shared" si="61"/>
        <v>0</v>
      </c>
      <c r="AD212" s="115">
        <f t="shared" si="61"/>
        <v>0</v>
      </c>
      <c r="AE212" s="115">
        <f t="shared" si="61"/>
        <v>0</v>
      </c>
      <c r="AF212" s="115">
        <f t="shared" si="61"/>
        <v>0</v>
      </c>
      <c r="AG212" s="115">
        <f t="shared" si="61"/>
        <v>7</v>
      </c>
      <c r="AH212" s="115">
        <f t="shared" si="61"/>
        <v>6</v>
      </c>
      <c r="AI212" s="115">
        <f t="shared" si="61"/>
        <v>6</v>
      </c>
      <c r="AJ212" s="115">
        <f t="shared" si="61"/>
        <v>8</v>
      </c>
      <c r="AK212" s="115">
        <f t="shared" si="61"/>
        <v>0</v>
      </c>
      <c r="AL212" s="115">
        <f t="shared" si="61"/>
        <v>5</v>
      </c>
      <c r="AM212" s="116" t="str">
        <f t="shared" si="65"/>
        <v/>
      </c>
      <c r="AN212" s="116" t="str">
        <f t="shared" si="66"/>
        <v/>
      </c>
      <c r="AO212" s="116" t="str">
        <f t="shared" si="67"/>
        <v/>
      </c>
      <c r="AP212" s="116" t="str">
        <f t="shared" si="68"/>
        <v/>
      </c>
      <c r="AQ212" s="116" t="str">
        <f t="shared" si="69"/>
        <v/>
      </c>
      <c r="AR212" s="116" t="str">
        <f t="shared" si="70"/>
        <v/>
      </c>
      <c r="AS212" s="116" t="str">
        <f t="shared" si="71"/>
        <v>bảy trăm</v>
      </c>
      <c r="AT212" s="116" t="str">
        <f t="shared" si="72"/>
        <v>sáu mươi</v>
      </c>
      <c r="AU212" s="116" t="str">
        <f t="shared" si="73"/>
        <v>sáu ngàn</v>
      </c>
      <c r="AV212" s="116" t="str">
        <f t="shared" si="74"/>
        <v>tám trăm</v>
      </c>
      <c r="AW212" s="116" t="str">
        <f t="shared" si="75"/>
        <v>lẻ</v>
      </c>
      <c r="AX212" s="116" t="str">
        <f t="shared" si="76"/>
        <v>năm đồng./.</v>
      </c>
      <c r="AY212" s="4" t="str">
        <f t="shared" si="77"/>
        <v>bảy trăm sáu mươi sáu ngàn tám trăm lẻ năm đồng./.</v>
      </c>
    </row>
    <row r="213" spans="1:51" ht="15.75">
      <c r="A213" s="5">
        <v>26</v>
      </c>
      <c r="B213" s="6" t="s">
        <v>86</v>
      </c>
      <c r="C213" s="62" t="s">
        <v>542</v>
      </c>
      <c r="D213" s="62" t="s">
        <v>551</v>
      </c>
      <c r="E213" s="62" t="s">
        <v>379</v>
      </c>
      <c r="F213" s="3">
        <v>30000000</v>
      </c>
      <c r="G213" s="3">
        <v>30231400.100000005</v>
      </c>
      <c r="H213" s="36">
        <v>1.0077133366666668</v>
      </c>
      <c r="I213" s="7">
        <v>27483091</v>
      </c>
      <c r="J213" s="61">
        <v>0</v>
      </c>
      <c r="K213" s="7">
        <v>30000000</v>
      </c>
      <c r="L213" s="3">
        <v>30231400.100000005</v>
      </c>
      <c r="M213" s="36">
        <v>1.0077133366666668</v>
      </c>
      <c r="N213" s="8">
        <v>0.02</v>
      </c>
      <c r="O213" s="7">
        <v>549661.82000000007</v>
      </c>
      <c r="P213" s="3">
        <v>0</v>
      </c>
      <c r="Q213" s="3">
        <v>0</v>
      </c>
      <c r="R213" s="36">
        <v>0</v>
      </c>
      <c r="S213" s="7">
        <v>0</v>
      </c>
      <c r="T213" s="8">
        <v>0</v>
      </c>
      <c r="U213" s="7">
        <v>0</v>
      </c>
      <c r="V213" s="10">
        <v>549661.82000000007</v>
      </c>
      <c r="W213" s="18">
        <v>549661.82000000007</v>
      </c>
      <c r="X213" s="18">
        <f t="shared" si="62"/>
        <v>549662</v>
      </c>
      <c r="Y213" s="18" t="str">
        <f t="shared" si="63"/>
        <v>Năm Trăm Bốn Mươi Chín Ngàn Sáu Trăm Sáu Mươi Hai Đồng./.</v>
      </c>
      <c r="Z213" s="114">
        <f t="shared" si="64"/>
        <v>1000000549662</v>
      </c>
      <c r="AA213" s="115">
        <f t="shared" si="78"/>
        <v>0</v>
      </c>
      <c r="AB213" s="115">
        <f t="shared" si="78"/>
        <v>0</v>
      </c>
      <c r="AC213" s="115">
        <f t="shared" si="61"/>
        <v>0</v>
      </c>
      <c r="AD213" s="115">
        <f t="shared" si="61"/>
        <v>0</v>
      </c>
      <c r="AE213" s="115">
        <f t="shared" si="61"/>
        <v>0</v>
      </c>
      <c r="AF213" s="115">
        <f t="shared" si="61"/>
        <v>0</v>
      </c>
      <c r="AG213" s="115">
        <f t="shared" si="61"/>
        <v>5</v>
      </c>
      <c r="AH213" s="115">
        <f t="shared" si="61"/>
        <v>4</v>
      </c>
      <c r="AI213" s="115">
        <f t="shared" si="61"/>
        <v>9</v>
      </c>
      <c r="AJ213" s="115">
        <f t="shared" si="61"/>
        <v>6</v>
      </c>
      <c r="AK213" s="115">
        <f t="shared" si="61"/>
        <v>6</v>
      </c>
      <c r="AL213" s="115">
        <f t="shared" si="61"/>
        <v>2</v>
      </c>
      <c r="AM213" s="116" t="str">
        <f t="shared" si="65"/>
        <v/>
      </c>
      <c r="AN213" s="116" t="str">
        <f t="shared" si="66"/>
        <v/>
      </c>
      <c r="AO213" s="116" t="str">
        <f t="shared" si="67"/>
        <v/>
      </c>
      <c r="AP213" s="116" t="str">
        <f t="shared" si="68"/>
        <v/>
      </c>
      <c r="AQ213" s="116" t="str">
        <f t="shared" si="69"/>
        <v/>
      </c>
      <c r="AR213" s="116" t="str">
        <f t="shared" si="70"/>
        <v/>
      </c>
      <c r="AS213" s="116" t="str">
        <f t="shared" si="71"/>
        <v>năm trăm</v>
      </c>
      <c r="AT213" s="116" t="str">
        <f t="shared" si="72"/>
        <v>bốn mươi</v>
      </c>
      <c r="AU213" s="116" t="str">
        <f t="shared" si="73"/>
        <v>chín ngàn</v>
      </c>
      <c r="AV213" s="116" t="str">
        <f t="shared" si="74"/>
        <v>sáu trăm</v>
      </c>
      <c r="AW213" s="116" t="str">
        <f t="shared" si="75"/>
        <v>sáu mươi</v>
      </c>
      <c r="AX213" s="116" t="str">
        <f t="shared" si="76"/>
        <v>hai đồng./.</v>
      </c>
      <c r="AY213" s="4" t="str">
        <f t="shared" si="77"/>
        <v>năm trăm bốn mươi chín ngàn sáu trăm sáu mươi hai đồng./.</v>
      </c>
    </row>
    <row r="214" spans="1:51" ht="15.75">
      <c r="A214" s="5">
        <v>27</v>
      </c>
      <c r="B214" s="6" t="s">
        <v>86</v>
      </c>
      <c r="C214" s="62" t="s">
        <v>575</v>
      </c>
      <c r="D214" s="62" t="s">
        <v>582</v>
      </c>
      <c r="E214" s="62" t="s">
        <v>379</v>
      </c>
      <c r="F214" s="3">
        <v>30000000</v>
      </c>
      <c r="G214" s="3">
        <v>30160645.900000002</v>
      </c>
      <c r="H214" s="36">
        <v>1.0053548633333333</v>
      </c>
      <c r="I214" s="7">
        <v>27418769</v>
      </c>
      <c r="J214" s="61">
        <v>0</v>
      </c>
      <c r="K214" s="7">
        <v>30000000</v>
      </c>
      <c r="L214" s="3">
        <v>30160645.900000002</v>
      </c>
      <c r="M214" s="36">
        <v>1.0053548633333333</v>
      </c>
      <c r="N214" s="8">
        <v>0.02</v>
      </c>
      <c r="O214" s="7">
        <v>548375.38</v>
      </c>
      <c r="P214" s="3">
        <v>0</v>
      </c>
      <c r="Q214" s="3">
        <v>0</v>
      </c>
      <c r="R214" s="36">
        <v>0</v>
      </c>
      <c r="S214" s="7">
        <v>0</v>
      </c>
      <c r="T214" s="8">
        <v>0</v>
      </c>
      <c r="U214" s="7">
        <v>0</v>
      </c>
      <c r="V214" s="10">
        <v>548375.38</v>
      </c>
      <c r="W214" s="18">
        <v>548375.38</v>
      </c>
      <c r="X214" s="18">
        <f t="shared" si="62"/>
        <v>548375</v>
      </c>
      <c r="Y214" s="18" t="str">
        <f t="shared" si="63"/>
        <v>Năm Trăm Bốn Mươi Tám Ngàn Ba Trăm Bảy Mươi Lăm Đồng./.</v>
      </c>
      <c r="Z214" s="114">
        <f t="shared" si="64"/>
        <v>1000000548375</v>
      </c>
      <c r="AA214" s="115">
        <f t="shared" si="78"/>
        <v>0</v>
      </c>
      <c r="AB214" s="115">
        <f t="shared" si="78"/>
        <v>0</v>
      </c>
      <c r="AC214" s="115">
        <f t="shared" si="61"/>
        <v>0</v>
      </c>
      <c r="AD214" s="115">
        <f t="shared" si="61"/>
        <v>0</v>
      </c>
      <c r="AE214" s="115">
        <f t="shared" si="61"/>
        <v>0</v>
      </c>
      <c r="AF214" s="115">
        <f t="shared" si="61"/>
        <v>0</v>
      </c>
      <c r="AG214" s="115">
        <f t="shared" si="61"/>
        <v>5</v>
      </c>
      <c r="AH214" s="115">
        <f t="shared" si="61"/>
        <v>4</v>
      </c>
      <c r="AI214" s="115">
        <f t="shared" si="61"/>
        <v>8</v>
      </c>
      <c r="AJ214" s="115">
        <f t="shared" si="61"/>
        <v>3</v>
      </c>
      <c r="AK214" s="115">
        <f t="shared" si="61"/>
        <v>7</v>
      </c>
      <c r="AL214" s="115">
        <f t="shared" si="61"/>
        <v>5</v>
      </c>
      <c r="AM214" s="116" t="str">
        <f t="shared" si="65"/>
        <v/>
      </c>
      <c r="AN214" s="116" t="str">
        <f t="shared" si="66"/>
        <v/>
      </c>
      <c r="AO214" s="116" t="str">
        <f t="shared" si="67"/>
        <v/>
      </c>
      <c r="AP214" s="116" t="str">
        <f t="shared" si="68"/>
        <v/>
      </c>
      <c r="AQ214" s="116" t="str">
        <f t="shared" si="69"/>
        <v/>
      </c>
      <c r="AR214" s="116" t="str">
        <f t="shared" si="70"/>
        <v/>
      </c>
      <c r="AS214" s="116" t="str">
        <f t="shared" si="71"/>
        <v>năm trăm</v>
      </c>
      <c r="AT214" s="116" t="str">
        <f t="shared" si="72"/>
        <v>bốn mươi</v>
      </c>
      <c r="AU214" s="116" t="str">
        <f t="shared" si="73"/>
        <v>tám ngàn</v>
      </c>
      <c r="AV214" s="116" t="str">
        <f t="shared" si="74"/>
        <v>ba trăm</v>
      </c>
      <c r="AW214" s="116" t="str">
        <f t="shared" si="75"/>
        <v>bảy mươi</v>
      </c>
      <c r="AX214" s="116" t="str">
        <f t="shared" si="76"/>
        <v>lăm đồng./.</v>
      </c>
      <c r="AY214" s="4" t="str">
        <f t="shared" si="77"/>
        <v>năm trăm bốn mươi tám ngàn ba trăm bảy mươi lăm đồng./.</v>
      </c>
    </row>
    <row r="215" spans="1:51" ht="15.75">
      <c r="A215" s="5">
        <v>28</v>
      </c>
      <c r="B215" s="6" t="s">
        <v>86</v>
      </c>
      <c r="C215" s="62" t="s">
        <v>636</v>
      </c>
      <c r="D215" s="62" t="s">
        <v>637</v>
      </c>
      <c r="E215" s="62" t="s">
        <v>379</v>
      </c>
      <c r="F215" s="3">
        <v>30000000</v>
      </c>
      <c r="G215" s="3">
        <v>20254817</v>
      </c>
      <c r="H215" s="36">
        <v>0.67516056666666668</v>
      </c>
      <c r="I215" s="7">
        <v>18413470</v>
      </c>
      <c r="J215" s="61">
        <v>0</v>
      </c>
      <c r="K215" s="7">
        <v>30000000</v>
      </c>
      <c r="L215" s="3">
        <v>0</v>
      </c>
      <c r="M215" s="36">
        <v>0</v>
      </c>
      <c r="N215" s="8">
        <v>0</v>
      </c>
      <c r="O215" s="7">
        <v>0</v>
      </c>
      <c r="P215" s="3">
        <v>0</v>
      </c>
      <c r="Q215" s="3">
        <v>0</v>
      </c>
      <c r="R215" s="36">
        <v>0</v>
      </c>
      <c r="S215" s="7">
        <v>0</v>
      </c>
      <c r="T215" s="8">
        <v>0</v>
      </c>
      <c r="U215" s="7">
        <v>0</v>
      </c>
      <c r="V215" s="10">
        <v>0</v>
      </c>
      <c r="W215" s="18">
        <v>0</v>
      </c>
      <c r="X215" s="18">
        <f t="shared" si="62"/>
        <v>0</v>
      </c>
      <c r="Y215" s="18" t="str">
        <f t="shared" si="63"/>
        <v>Không 6./.</v>
      </c>
      <c r="Z215" s="114">
        <f t="shared" si="64"/>
        <v>1000000000000</v>
      </c>
      <c r="AA215" s="115">
        <f t="shared" si="78"/>
        <v>0</v>
      </c>
      <c r="AB215" s="115">
        <f t="shared" si="78"/>
        <v>0</v>
      </c>
      <c r="AC215" s="115">
        <f t="shared" si="61"/>
        <v>0</v>
      </c>
      <c r="AD215" s="115">
        <f t="shared" si="61"/>
        <v>0</v>
      </c>
      <c r="AE215" s="115">
        <f t="shared" si="61"/>
        <v>0</v>
      </c>
      <c r="AF215" s="115">
        <f t="shared" si="61"/>
        <v>0</v>
      </c>
      <c r="AG215" s="115">
        <f t="shared" si="61"/>
        <v>0</v>
      </c>
      <c r="AH215" s="115">
        <f t="shared" si="61"/>
        <v>0</v>
      </c>
      <c r="AI215" s="115">
        <f t="shared" si="61"/>
        <v>0</v>
      </c>
      <c r="AJ215" s="115">
        <f t="shared" si="61"/>
        <v>0</v>
      </c>
      <c r="AK215" s="115">
        <f t="shared" si="61"/>
        <v>0</v>
      </c>
      <c r="AL215" s="115">
        <f t="shared" si="61"/>
        <v>0</v>
      </c>
      <c r="AM215" s="116" t="str">
        <f t="shared" si="65"/>
        <v/>
      </c>
      <c r="AN215" s="116" t="str">
        <f t="shared" si="66"/>
        <v/>
      </c>
      <c r="AO215" s="116" t="str">
        <f t="shared" si="67"/>
        <v/>
      </c>
      <c r="AP215" s="116" t="str">
        <f t="shared" si="68"/>
        <v/>
      </c>
      <c r="AQ215" s="116" t="str">
        <f t="shared" si="69"/>
        <v/>
      </c>
      <c r="AR215" s="116" t="str">
        <f t="shared" si="70"/>
        <v/>
      </c>
      <c r="AS215" s="116" t="str">
        <f t="shared" si="71"/>
        <v/>
      </c>
      <c r="AT215" s="116" t="str">
        <f t="shared" si="72"/>
        <v/>
      </c>
      <c r="AU215" s="116" t="str">
        <f t="shared" si="73"/>
        <v/>
      </c>
      <c r="AV215" s="116" t="str">
        <f t="shared" si="74"/>
        <v/>
      </c>
      <c r="AW215" s="116" t="str">
        <f t="shared" si="75"/>
        <v/>
      </c>
      <c r="AX215" s="116" t="str">
        <f t="shared" si="76"/>
        <v>Không 6./.</v>
      </c>
      <c r="AY215" s="4" t="str">
        <f t="shared" si="77"/>
        <v>Không 6./.</v>
      </c>
    </row>
    <row r="216" spans="1:51" ht="15.75">
      <c r="A216" s="5">
        <v>29</v>
      </c>
      <c r="B216" s="6" t="s">
        <v>86</v>
      </c>
      <c r="C216" s="62" t="s">
        <v>577</v>
      </c>
      <c r="D216" s="62" t="s">
        <v>583</v>
      </c>
      <c r="E216" s="62" t="s">
        <v>379</v>
      </c>
      <c r="F216" s="3">
        <v>20000000</v>
      </c>
      <c r="G216" s="3">
        <v>30097337.600000001</v>
      </c>
      <c r="H216" s="36">
        <v>1.50486688</v>
      </c>
      <c r="I216" s="7">
        <v>27361216</v>
      </c>
      <c r="J216" s="61">
        <v>0</v>
      </c>
      <c r="K216" s="7">
        <v>20000000</v>
      </c>
      <c r="L216" s="3">
        <v>30097337.600000001</v>
      </c>
      <c r="M216" s="36">
        <v>1.50486688</v>
      </c>
      <c r="N216" s="8">
        <v>0.02</v>
      </c>
      <c r="O216" s="7">
        <v>547224.32000000007</v>
      </c>
      <c r="P216" s="3">
        <v>0</v>
      </c>
      <c r="Q216" s="3">
        <v>0</v>
      </c>
      <c r="R216" s="36">
        <v>0</v>
      </c>
      <c r="S216" s="7">
        <v>0</v>
      </c>
      <c r="T216" s="8">
        <v>0</v>
      </c>
      <c r="U216" s="7">
        <v>0</v>
      </c>
      <c r="V216" s="10">
        <v>547224.32000000007</v>
      </c>
      <c r="W216" s="18">
        <v>547224.32000000007</v>
      </c>
      <c r="X216" s="18">
        <f t="shared" si="62"/>
        <v>547224</v>
      </c>
      <c r="Y216" s="18" t="str">
        <f t="shared" si="63"/>
        <v>Năm Trăm Bốn Mươi Bảy Ngàn Hai Trăm Hai Mươi Bốn Đồng./.</v>
      </c>
      <c r="Z216" s="114">
        <f t="shared" si="64"/>
        <v>1000000547224</v>
      </c>
      <c r="AA216" s="115">
        <f t="shared" si="78"/>
        <v>0</v>
      </c>
      <c r="AB216" s="115">
        <f t="shared" si="78"/>
        <v>0</v>
      </c>
      <c r="AC216" s="115">
        <f t="shared" si="78"/>
        <v>0</v>
      </c>
      <c r="AD216" s="115">
        <f t="shared" si="78"/>
        <v>0</v>
      </c>
      <c r="AE216" s="115">
        <f t="shared" si="78"/>
        <v>0</v>
      </c>
      <c r="AF216" s="115">
        <f t="shared" si="78"/>
        <v>0</v>
      </c>
      <c r="AG216" s="115">
        <f t="shared" si="78"/>
        <v>5</v>
      </c>
      <c r="AH216" s="115">
        <f t="shared" si="78"/>
        <v>4</v>
      </c>
      <c r="AI216" s="115">
        <f t="shared" si="78"/>
        <v>7</v>
      </c>
      <c r="AJ216" s="115">
        <f t="shared" si="78"/>
        <v>2</v>
      </c>
      <c r="AK216" s="115">
        <f t="shared" si="78"/>
        <v>2</v>
      </c>
      <c r="AL216" s="115">
        <f t="shared" si="78"/>
        <v>4</v>
      </c>
      <c r="AM216" s="116" t="str">
        <f t="shared" si="65"/>
        <v/>
      </c>
      <c r="AN216" s="116" t="str">
        <f t="shared" ref="AN216:AN223" si="79">IF(SUM(AA216:AB216)=0,"",IF(AND(AB216=0,AC216=0),"",IF(AND(AB216=0,AC216&lt;&gt;0),AB$2,CHOOSE(AB216,"mười","hai mươi","ba mươi","bốn mươi","năm mươi","sáu mươi","bảy mươi","tám mươi","chín mươi"))))</f>
        <v/>
      </c>
      <c r="AO216" s="116" t="str">
        <f t="shared" ref="AO216:AO223" si="80">IF(SUM(AA216:AC216)=0,"",IF(AND(SUM(AA216:AB216)&gt;0,AC216=0)," "&amp;AC$2,CHOOSE(AC216,IF(AB216&gt;0,"mốt","một"),"hai","ba","bốn",IF(AB216&gt;0,"lăm","năm"),"sáu","bảy","tám","chín")&amp;" "&amp;AC$2))</f>
        <v/>
      </c>
      <c r="AP216" s="116" t="str">
        <f t="shared" ref="AP216:AP223" si="81">IF(SUM(AA216:AD216)=0,"",IF(SUM(AD216:AF216)=0,"",IF(AD216=0,"không trăm",CHOOSE(AD216,"một","hai","ba","bốn","năm","sáu","bảy","tám","chín")&amp;" trăm")))</f>
        <v/>
      </c>
      <c r="AQ216" s="116" t="str">
        <f t="shared" ref="AQ216:AQ223" si="82">IF(SUM(AA216:AE216)=0,"",IF(AND(AE216=0,AF216=0),"",IF(AND(AE216=0,AF216&lt;&gt;0),AE$2,CHOOSE(AE216,"mười","hai mươi","ba mươi","bốn mươi","năm mươi","sáu mươi","bảy mươi","tám mươi","chín mươi"))))</f>
        <v/>
      </c>
      <c r="AR216" s="116" t="str">
        <f t="shared" ref="AR216:AR223" si="83">IF(SUM(AD216:AF216)=0,"",IF(AND(SUM(AA216:AE216)&gt;0,AF216=0)," "&amp;AF$2,CHOOSE(AF216,IF(AE216&gt;0,"mốt","một"),"hai","ba","bốn",IF(AE216&gt;0,"lăm","năm"),"sáu","bảy","tám","chín")&amp;" "&amp;AF$2))</f>
        <v/>
      </c>
      <c r="AS216" s="116" t="str">
        <f t="shared" ref="AS216:AS223" si="84">IF(SUM(AA216:AG216)=0,"",IF(SUM(AG216:AI216)=0,"",IF(AG216=0,"không trăm",CHOOSE(AG216,"một","hai","ba","bốn","năm","sáu","bảy","tám","chín")&amp;" trăm")))</f>
        <v>năm trăm</v>
      </c>
      <c r="AT216" s="116" t="str">
        <f t="shared" ref="AT216:AT223" si="85">IF(SUM(AA216:AH216)=0,"",IF(AND(AH216=0,AI216=0),"",IF(AND(AH216=0,AI216&lt;&gt;0),AH$2,CHOOSE(AH216,"mười","hai mươi","ba mươi","bốn mươi","năm mươi","sáu mươi","bảy mươi","tám mươi","chín mươi"))))</f>
        <v>bốn mươi</v>
      </c>
      <c r="AU216" s="116" t="str">
        <f t="shared" ref="AU216:AU223" si="86">IF(SUM(AG216:AI216)=0,"",IF(AND(SUM(AA216:AH216)&gt;0,AI216=0)," "&amp;AI$2,CHOOSE(AI216,IF(AH216&gt;0,"mốt","một"),"hai","ba","bốn",IF(AH216&gt;0,"lăm","năm"),"sáu","bảy","tám","chín")&amp;" "&amp;AI$2))</f>
        <v>bảy ngàn</v>
      </c>
      <c r="AV216" s="116" t="str">
        <f t="shared" ref="AV216:AV223" si="87">IF(SUM(AA216:AJ216)=0,"",IF(SUM(AJ216:AL216)=0,"",IF(AJ216=0,"không trăm",CHOOSE(AJ216,"một","hai","ba","bốn","năm","sáu","bảy","tám","chín")&amp;" trăm")))</f>
        <v>hai trăm</v>
      </c>
      <c r="AW216" s="116" t="str">
        <f t="shared" ref="AW216:AW223" si="88">IF(SUM(AA216:AK216)=0,"",IF(AND(AK216=0,AL216=0),"",IF(AND(AK216=0,AL216&lt;&gt;0),AK$2,CHOOSE(AK216,"mười","hai mươi","ba mươi","bốn mươi","năm mươi","sáu mươi","bảy mươi","tám mươi","chín mươi"))))</f>
        <v>hai mươi</v>
      </c>
      <c r="AX216" s="116" t="str">
        <f t="shared" ref="AX216:AX223" si="89">IF(SUM(AA216:AL216)=0,"Không "&amp;AL212,IF(AND(SUM(AA216:AI216)&gt;0,SUM(AJ216:AL216)=0)," "&amp;AL$2&amp;" chẵn",IF(AL216=0," "&amp;AL$2,CHOOSE(AL216,IF(AK216&gt;0,"mốt","một"),"hai","ba","bốn",IF(AK216&gt;0,"lăm","năm"),"sáu","bảy","tám","chín")&amp;" "&amp;AL$2)))&amp;"./."</f>
        <v>bốn đồng./.</v>
      </c>
      <c r="AY216" s="4" t="str">
        <f t="shared" ref="AY216:AY223" si="90">TRIM(AM216&amp;" "&amp;AN216&amp;" "&amp;AO216&amp;" "&amp;AP216&amp;" "&amp;AQ216&amp;" "&amp;AR216&amp;" "&amp;AS216&amp;" "&amp;AT216&amp;" "&amp;AU216&amp;" "&amp;AV216&amp;" "&amp;AW216&amp;" "&amp;AX216)</f>
        <v>năm trăm bốn mươi bảy ngàn hai trăm hai mươi bốn đồng./.</v>
      </c>
    </row>
    <row r="217" spans="1:51" ht="15.75">
      <c r="A217" s="5">
        <v>30</v>
      </c>
      <c r="B217" s="6" t="s">
        <v>86</v>
      </c>
      <c r="C217" s="62" t="s">
        <v>639</v>
      </c>
      <c r="D217" s="62" t="s">
        <v>658</v>
      </c>
      <c r="E217" s="62" t="s">
        <v>379</v>
      </c>
      <c r="F217" s="3">
        <v>20000000</v>
      </c>
      <c r="G217" s="3">
        <v>20511769.300000004</v>
      </c>
      <c r="H217" s="36">
        <v>1.0255884650000002</v>
      </c>
      <c r="I217" s="7">
        <v>18647063</v>
      </c>
      <c r="J217" s="61">
        <v>0</v>
      </c>
      <c r="K217" s="7">
        <v>20000000</v>
      </c>
      <c r="L217" s="3">
        <v>20511769.300000004</v>
      </c>
      <c r="M217" s="36">
        <v>1.0255884650000002</v>
      </c>
      <c r="N217" s="8">
        <v>0.02</v>
      </c>
      <c r="O217" s="7">
        <v>372941.26</v>
      </c>
      <c r="P217" s="3">
        <v>0</v>
      </c>
      <c r="Q217" s="3">
        <v>0</v>
      </c>
      <c r="R217" s="36">
        <v>0</v>
      </c>
      <c r="S217" s="7">
        <v>0</v>
      </c>
      <c r="T217" s="8">
        <v>0</v>
      </c>
      <c r="U217" s="7">
        <v>0</v>
      </c>
      <c r="V217" s="10">
        <v>372941.26</v>
      </c>
      <c r="W217" s="18">
        <v>372941.26</v>
      </c>
      <c r="X217" s="18">
        <f t="shared" si="62"/>
        <v>372941</v>
      </c>
      <c r="Y217" s="18" t="str">
        <f t="shared" si="63"/>
        <v>Ba Trăm Bảy Mươi Hai Ngàn Chín Trăm Bốn Mươi Mốt Đồng./.</v>
      </c>
      <c r="Z217" s="114">
        <f t="shared" si="64"/>
        <v>1000000372941</v>
      </c>
      <c r="AA217" s="115">
        <f t="shared" si="78"/>
        <v>0</v>
      </c>
      <c r="AB217" s="115">
        <f t="shared" si="78"/>
        <v>0</v>
      </c>
      <c r="AC217" s="115">
        <f t="shared" si="78"/>
        <v>0</v>
      </c>
      <c r="AD217" s="115">
        <f t="shared" si="78"/>
        <v>0</v>
      </c>
      <c r="AE217" s="115">
        <f t="shared" si="78"/>
        <v>0</v>
      </c>
      <c r="AF217" s="115">
        <f t="shared" si="78"/>
        <v>0</v>
      </c>
      <c r="AG217" s="115">
        <f t="shared" si="78"/>
        <v>3</v>
      </c>
      <c r="AH217" s="115">
        <f t="shared" si="78"/>
        <v>7</v>
      </c>
      <c r="AI217" s="115">
        <f t="shared" si="78"/>
        <v>2</v>
      </c>
      <c r="AJ217" s="115">
        <f t="shared" si="78"/>
        <v>9</v>
      </c>
      <c r="AK217" s="115">
        <f t="shared" si="78"/>
        <v>4</v>
      </c>
      <c r="AL217" s="115">
        <f t="shared" si="78"/>
        <v>1</v>
      </c>
      <c r="AM217" s="116" t="str">
        <f t="shared" si="65"/>
        <v/>
      </c>
      <c r="AN217" s="116" t="str">
        <f t="shared" si="79"/>
        <v/>
      </c>
      <c r="AO217" s="116" t="str">
        <f t="shared" si="80"/>
        <v/>
      </c>
      <c r="AP217" s="116" t="str">
        <f t="shared" si="81"/>
        <v/>
      </c>
      <c r="AQ217" s="116" t="str">
        <f t="shared" si="82"/>
        <v/>
      </c>
      <c r="AR217" s="116" t="str">
        <f t="shared" si="83"/>
        <v/>
      </c>
      <c r="AS217" s="116" t="str">
        <f t="shared" si="84"/>
        <v>ba trăm</v>
      </c>
      <c r="AT217" s="116" t="str">
        <f t="shared" si="85"/>
        <v>bảy mươi</v>
      </c>
      <c r="AU217" s="116" t="str">
        <f t="shared" si="86"/>
        <v>hai ngàn</v>
      </c>
      <c r="AV217" s="116" t="str">
        <f t="shared" si="87"/>
        <v>chín trăm</v>
      </c>
      <c r="AW217" s="116" t="str">
        <f t="shared" si="88"/>
        <v>bốn mươi</v>
      </c>
      <c r="AX217" s="116" t="str">
        <f t="shared" si="89"/>
        <v>mốt đồng./.</v>
      </c>
      <c r="AY217" s="4" t="str">
        <f t="shared" si="90"/>
        <v>ba trăm bảy mươi hai ngàn chín trăm bốn mươi mốt đồng./.</v>
      </c>
    </row>
    <row r="218" spans="1:51" ht="15.75">
      <c r="A218" s="5">
        <v>31</v>
      </c>
      <c r="B218" s="6" t="s">
        <v>86</v>
      </c>
      <c r="C218" s="62" t="s">
        <v>576</v>
      </c>
      <c r="D218" s="62" t="s">
        <v>684</v>
      </c>
      <c r="E218" s="62" t="s">
        <v>379</v>
      </c>
      <c r="F218" s="3">
        <v>30000000</v>
      </c>
      <c r="G218" s="3">
        <v>0</v>
      </c>
      <c r="H218" s="36">
        <v>0</v>
      </c>
      <c r="I218" s="7">
        <v>0</v>
      </c>
      <c r="J218" s="61">
        <v>0</v>
      </c>
      <c r="K218" s="7">
        <v>30000000</v>
      </c>
      <c r="L218" s="3">
        <v>0</v>
      </c>
      <c r="M218" s="36">
        <v>0</v>
      </c>
      <c r="N218" s="8">
        <v>0</v>
      </c>
      <c r="O218" s="7">
        <v>0</v>
      </c>
      <c r="P218" s="3">
        <v>0</v>
      </c>
      <c r="Q218" s="3">
        <v>0</v>
      </c>
      <c r="R218" s="36">
        <v>0</v>
      </c>
      <c r="S218" s="7">
        <v>0</v>
      </c>
      <c r="T218" s="8">
        <v>0</v>
      </c>
      <c r="U218" s="7">
        <v>0</v>
      </c>
      <c r="V218" s="10">
        <v>0</v>
      </c>
      <c r="W218" s="18">
        <v>0</v>
      </c>
      <c r="X218" s="18">
        <f t="shared" si="62"/>
        <v>0</v>
      </c>
      <c r="Y218" s="18" t="str">
        <f t="shared" si="63"/>
        <v>Không 5./.</v>
      </c>
      <c r="Z218" s="114">
        <f t="shared" si="64"/>
        <v>1000000000000</v>
      </c>
      <c r="AA218" s="115">
        <f t="shared" si="78"/>
        <v>0</v>
      </c>
      <c r="AB218" s="115">
        <f t="shared" si="78"/>
        <v>0</v>
      </c>
      <c r="AC218" s="115">
        <f t="shared" si="78"/>
        <v>0</v>
      </c>
      <c r="AD218" s="115">
        <f t="shared" si="78"/>
        <v>0</v>
      </c>
      <c r="AE218" s="115">
        <f t="shared" si="78"/>
        <v>0</v>
      </c>
      <c r="AF218" s="115">
        <f t="shared" si="78"/>
        <v>0</v>
      </c>
      <c r="AG218" s="115">
        <f t="shared" si="78"/>
        <v>0</v>
      </c>
      <c r="AH218" s="115">
        <f t="shared" si="78"/>
        <v>0</v>
      </c>
      <c r="AI218" s="115">
        <f t="shared" si="78"/>
        <v>0</v>
      </c>
      <c r="AJ218" s="115">
        <f t="shared" si="78"/>
        <v>0</v>
      </c>
      <c r="AK218" s="115">
        <f t="shared" si="78"/>
        <v>0</v>
      </c>
      <c r="AL218" s="115">
        <f t="shared" si="78"/>
        <v>0</v>
      </c>
      <c r="AM218" s="116" t="str">
        <f t="shared" si="65"/>
        <v/>
      </c>
      <c r="AN218" s="116" t="str">
        <f t="shared" si="79"/>
        <v/>
      </c>
      <c r="AO218" s="116" t="str">
        <f t="shared" si="80"/>
        <v/>
      </c>
      <c r="AP218" s="116" t="str">
        <f t="shared" si="81"/>
        <v/>
      </c>
      <c r="AQ218" s="116" t="str">
        <f t="shared" si="82"/>
        <v/>
      </c>
      <c r="AR218" s="116" t="str">
        <f t="shared" si="83"/>
        <v/>
      </c>
      <c r="AS218" s="116" t="str">
        <f t="shared" si="84"/>
        <v/>
      </c>
      <c r="AT218" s="116" t="str">
        <f t="shared" si="85"/>
        <v/>
      </c>
      <c r="AU218" s="116" t="str">
        <f t="shared" si="86"/>
        <v/>
      </c>
      <c r="AV218" s="116" t="str">
        <f t="shared" si="87"/>
        <v/>
      </c>
      <c r="AW218" s="116" t="str">
        <f t="shared" si="88"/>
        <v/>
      </c>
      <c r="AX218" s="116" t="str">
        <f t="shared" si="89"/>
        <v>Không 5./.</v>
      </c>
      <c r="AY218" s="4" t="str">
        <f t="shared" si="90"/>
        <v>Không 5./.</v>
      </c>
    </row>
    <row r="219" spans="1:51" ht="15.75">
      <c r="A219" s="5">
        <v>32</v>
      </c>
      <c r="B219" s="6" t="s">
        <v>86</v>
      </c>
      <c r="C219" s="62" t="s">
        <v>640</v>
      </c>
      <c r="D219" s="62" t="s">
        <v>660</v>
      </c>
      <c r="E219" s="62" t="s">
        <v>379</v>
      </c>
      <c r="F219" s="3">
        <v>30000000</v>
      </c>
      <c r="G219" s="3">
        <v>0</v>
      </c>
      <c r="H219" s="36">
        <v>0</v>
      </c>
      <c r="I219" s="7">
        <v>0</v>
      </c>
      <c r="J219" s="61">
        <v>0</v>
      </c>
      <c r="K219" s="7">
        <v>30000000</v>
      </c>
      <c r="L219" s="3">
        <v>0</v>
      </c>
      <c r="M219" s="36">
        <v>0</v>
      </c>
      <c r="N219" s="8">
        <v>0</v>
      </c>
      <c r="O219" s="7">
        <v>0</v>
      </c>
      <c r="P219" s="3">
        <v>0</v>
      </c>
      <c r="Q219" s="3">
        <v>0</v>
      </c>
      <c r="R219" s="36">
        <v>0</v>
      </c>
      <c r="S219" s="7">
        <v>0</v>
      </c>
      <c r="T219" s="8">
        <v>0</v>
      </c>
      <c r="U219" s="7">
        <v>0</v>
      </c>
      <c r="V219" s="10">
        <v>0</v>
      </c>
      <c r="W219" s="18">
        <v>0</v>
      </c>
      <c r="X219" s="18">
        <f t="shared" si="62"/>
        <v>0</v>
      </c>
      <c r="Y219" s="18" t="str">
        <f t="shared" si="63"/>
        <v>Không 0./.</v>
      </c>
      <c r="Z219" s="114">
        <f t="shared" si="64"/>
        <v>1000000000000</v>
      </c>
      <c r="AA219" s="115">
        <f t="shared" si="78"/>
        <v>0</v>
      </c>
      <c r="AB219" s="115">
        <f t="shared" si="78"/>
        <v>0</v>
      </c>
      <c r="AC219" s="115">
        <f t="shared" si="78"/>
        <v>0</v>
      </c>
      <c r="AD219" s="115">
        <f t="shared" si="78"/>
        <v>0</v>
      </c>
      <c r="AE219" s="115">
        <f t="shared" si="78"/>
        <v>0</v>
      </c>
      <c r="AF219" s="115">
        <f t="shared" si="78"/>
        <v>0</v>
      </c>
      <c r="AG219" s="115">
        <f t="shared" si="78"/>
        <v>0</v>
      </c>
      <c r="AH219" s="115">
        <f t="shared" si="78"/>
        <v>0</v>
      </c>
      <c r="AI219" s="115">
        <f t="shared" si="78"/>
        <v>0</v>
      </c>
      <c r="AJ219" s="115">
        <f t="shared" si="78"/>
        <v>0</v>
      </c>
      <c r="AK219" s="115">
        <f t="shared" si="78"/>
        <v>0</v>
      </c>
      <c r="AL219" s="115">
        <f t="shared" si="78"/>
        <v>0</v>
      </c>
      <c r="AM219" s="116" t="str">
        <f t="shared" si="65"/>
        <v/>
      </c>
      <c r="AN219" s="116" t="str">
        <f t="shared" si="79"/>
        <v/>
      </c>
      <c r="AO219" s="116" t="str">
        <f t="shared" si="80"/>
        <v/>
      </c>
      <c r="AP219" s="116" t="str">
        <f t="shared" si="81"/>
        <v/>
      </c>
      <c r="AQ219" s="116" t="str">
        <f t="shared" si="82"/>
        <v/>
      </c>
      <c r="AR219" s="116" t="str">
        <f t="shared" si="83"/>
        <v/>
      </c>
      <c r="AS219" s="116" t="str">
        <f t="shared" si="84"/>
        <v/>
      </c>
      <c r="AT219" s="116" t="str">
        <f t="shared" si="85"/>
        <v/>
      </c>
      <c r="AU219" s="116" t="str">
        <f t="shared" si="86"/>
        <v/>
      </c>
      <c r="AV219" s="116" t="str">
        <f t="shared" si="87"/>
        <v/>
      </c>
      <c r="AW219" s="116" t="str">
        <f t="shared" si="88"/>
        <v/>
      </c>
      <c r="AX219" s="116" t="str">
        <f t="shared" si="89"/>
        <v>Không 0./.</v>
      </c>
      <c r="AY219" s="4" t="str">
        <f t="shared" si="90"/>
        <v>Không 0./.</v>
      </c>
    </row>
    <row r="220" spans="1:51" ht="15.75">
      <c r="A220" s="5">
        <v>33</v>
      </c>
      <c r="B220" s="6" t="s">
        <v>86</v>
      </c>
      <c r="C220" s="62" t="s">
        <v>678</v>
      </c>
      <c r="D220" s="62" t="s">
        <v>685</v>
      </c>
      <c r="E220" s="62" t="s">
        <v>379</v>
      </c>
      <c r="F220" s="3">
        <v>15000000</v>
      </c>
      <c r="G220" s="3">
        <v>23081327.500000004</v>
      </c>
      <c r="H220" s="36">
        <v>1.538755166666667</v>
      </c>
      <c r="I220" s="7">
        <v>20983025</v>
      </c>
      <c r="J220" s="61">
        <v>0</v>
      </c>
      <c r="K220" s="7">
        <v>15000000</v>
      </c>
      <c r="L220" s="3">
        <v>23081327.500000004</v>
      </c>
      <c r="M220" s="36">
        <v>1.538755166666667</v>
      </c>
      <c r="N220" s="8">
        <v>0.02</v>
      </c>
      <c r="O220" s="7">
        <v>419660.5</v>
      </c>
      <c r="P220" s="3">
        <v>0</v>
      </c>
      <c r="Q220" s="3">
        <v>0</v>
      </c>
      <c r="R220" s="36">
        <v>0</v>
      </c>
      <c r="S220" s="7">
        <v>0</v>
      </c>
      <c r="T220" s="8">
        <v>0</v>
      </c>
      <c r="U220" s="7">
        <v>0</v>
      </c>
      <c r="V220" s="10">
        <v>419660.5</v>
      </c>
      <c r="W220" s="18">
        <v>419660.5</v>
      </c>
      <c r="X220" s="18">
        <f t="shared" si="62"/>
        <v>419661</v>
      </c>
      <c r="Y220" s="18" t="str">
        <f t="shared" si="63"/>
        <v>Bốn Trăm Mười Chín Ngàn Sáu Trăm Sáu Mươi Mốt Đồng./.</v>
      </c>
      <c r="Z220" s="114">
        <f t="shared" si="64"/>
        <v>1000000419661</v>
      </c>
      <c r="AA220" s="115">
        <f t="shared" si="78"/>
        <v>0</v>
      </c>
      <c r="AB220" s="115">
        <f t="shared" si="78"/>
        <v>0</v>
      </c>
      <c r="AC220" s="115">
        <f t="shared" si="78"/>
        <v>0</v>
      </c>
      <c r="AD220" s="115">
        <f t="shared" si="78"/>
        <v>0</v>
      </c>
      <c r="AE220" s="115">
        <f t="shared" si="78"/>
        <v>0</v>
      </c>
      <c r="AF220" s="115">
        <f t="shared" si="78"/>
        <v>0</v>
      </c>
      <c r="AG220" s="115">
        <f t="shared" si="78"/>
        <v>4</v>
      </c>
      <c r="AH220" s="115">
        <f t="shared" si="78"/>
        <v>1</v>
      </c>
      <c r="AI220" s="115">
        <f t="shared" si="78"/>
        <v>9</v>
      </c>
      <c r="AJ220" s="115">
        <f t="shared" si="78"/>
        <v>6</v>
      </c>
      <c r="AK220" s="115">
        <f t="shared" si="78"/>
        <v>6</v>
      </c>
      <c r="AL220" s="115">
        <f t="shared" si="78"/>
        <v>1</v>
      </c>
      <c r="AM220" s="116" t="str">
        <f t="shared" si="65"/>
        <v/>
      </c>
      <c r="AN220" s="116" t="str">
        <f t="shared" si="79"/>
        <v/>
      </c>
      <c r="AO220" s="116" t="str">
        <f t="shared" si="80"/>
        <v/>
      </c>
      <c r="AP220" s="116" t="str">
        <f t="shared" si="81"/>
        <v/>
      </c>
      <c r="AQ220" s="116" t="str">
        <f t="shared" si="82"/>
        <v/>
      </c>
      <c r="AR220" s="116" t="str">
        <f t="shared" si="83"/>
        <v/>
      </c>
      <c r="AS220" s="116" t="str">
        <f t="shared" si="84"/>
        <v>bốn trăm</v>
      </c>
      <c r="AT220" s="116" t="str">
        <f t="shared" si="85"/>
        <v>mười</v>
      </c>
      <c r="AU220" s="116" t="str">
        <f t="shared" si="86"/>
        <v>chín ngàn</v>
      </c>
      <c r="AV220" s="116" t="str">
        <f t="shared" si="87"/>
        <v>sáu trăm</v>
      </c>
      <c r="AW220" s="116" t="str">
        <f t="shared" si="88"/>
        <v>sáu mươi</v>
      </c>
      <c r="AX220" s="116" t="str">
        <f t="shared" si="89"/>
        <v>mốt đồng./.</v>
      </c>
      <c r="AY220" s="4" t="str">
        <f t="shared" si="90"/>
        <v>bốn trăm mười chín ngàn sáu trăm sáu mươi mốt đồng./.</v>
      </c>
    </row>
    <row r="221" spans="1:51" ht="15.75">
      <c r="A221" s="11"/>
      <c r="B221" s="14" t="s">
        <v>67</v>
      </c>
      <c r="C221" s="14"/>
      <c r="D221" s="14"/>
      <c r="E221" s="14"/>
      <c r="F221" s="15">
        <v>6748704050</v>
      </c>
      <c r="G221" s="15">
        <v>6938697640.9000015</v>
      </c>
      <c r="H221" s="16">
        <v>1.0281526037432329</v>
      </c>
      <c r="I221" s="15">
        <v>6305955436</v>
      </c>
      <c r="J221" s="51"/>
      <c r="K221" s="15">
        <v>6748704050</v>
      </c>
      <c r="L221" s="15">
        <v>5750308490.9000015</v>
      </c>
      <c r="M221" s="16">
        <v>0.85206114363542163</v>
      </c>
      <c r="N221" s="17"/>
      <c r="O221" s="15">
        <v>125750839.31999999</v>
      </c>
      <c r="P221" s="15">
        <v>0</v>
      </c>
      <c r="Q221" s="15">
        <v>0</v>
      </c>
      <c r="R221" s="16">
        <v>0</v>
      </c>
      <c r="S221" s="15">
        <v>0</v>
      </c>
      <c r="T221" s="15"/>
      <c r="U221" s="15">
        <v>0</v>
      </c>
      <c r="V221" s="15">
        <v>125750839.31999999</v>
      </c>
      <c r="W221" s="15">
        <v>125750839.31999999</v>
      </c>
      <c r="X221" s="18">
        <f t="shared" si="62"/>
        <v>125750839</v>
      </c>
      <c r="Y221" s="18" t="str">
        <f t="shared" si="63"/>
        <v>Một Trăm Hai Mươi Lăm Triệu Bảy Trăm Năm Mươi Ngàn Tám Trăm Ba Mươi Chín Đồng./.</v>
      </c>
      <c r="Z221" s="114">
        <f t="shared" si="64"/>
        <v>1000125750839</v>
      </c>
      <c r="AA221" s="115">
        <f t="shared" si="78"/>
        <v>0</v>
      </c>
      <c r="AB221" s="115">
        <f t="shared" si="78"/>
        <v>0</v>
      </c>
      <c r="AC221" s="115">
        <f t="shared" si="78"/>
        <v>0</v>
      </c>
      <c r="AD221" s="115">
        <f t="shared" si="78"/>
        <v>1</v>
      </c>
      <c r="AE221" s="115">
        <f t="shared" si="78"/>
        <v>2</v>
      </c>
      <c r="AF221" s="115">
        <f t="shared" si="78"/>
        <v>5</v>
      </c>
      <c r="AG221" s="115">
        <f t="shared" si="78"/>
        <v>7</v>
      </c>
      <c r="AH221" s="115">
        <f t="shared" si="78"/>
        <v>5</v>
      </c>
      <c r="AI221" s="115">
        <f t="shared" si="78"/>
        <v>0</v>
      </c>
      <c r="AJ221" s="115">
        <f t="shared" si="78"/>
        <v>8</v>
      </c>
      <c r="AK221" s="115">
        <f t="shared" si="78"/>
        <v>3</v>
      </c>
      <c r="AL221" s="115">
        <f t="shared" si="78"/>
        <v>9</v>
      </c>
      <c r="AM221" s="116" t="str">
        <f t="shared" si="65"/>
        <v/>
      </c>
      <c r="AN221" s="116" t="str">
        <f t="shared" si="79"/>
        <v/>
      </c>
      <c r="AO221" s="116" t="str">
        <f t="shared" si="80"/>
        <v/>
      </c>
      <c r="AP221" s="116" t="str">
        <f t="shared" si="81"/>
        <v>một trăm</v>
      </c>
      <c r="AQ221" s="116" t="str">
        <f t="shared" si="82"/>
        <v>hai mươi</v>
      </c>
      <c r="AR221" s="116" t="str">
        <f t="shared" si="83"/>
        <v>lăm  triệu</v>
      </c>
      <c r="AS221" s="116" t="str">
        <f t="shared" si="84"/>
        <v>bảy trăm</v>
      </c>
      <c r="AT221" s="116" t="str">
        <f t="shared" si="85"/>
        <v>năm mươi</v>
      </c>
      <c r="AU221" s="116" t="str">
        <f t="shared" si="86"/>
        <v xml:space="preserve"> ngàn</v>
      </c>
      <c r="AV221" s="116" t="str">
        <f t="shared" si="87"/>
        <v>tám trăm</v>
      </c>
      <c r="AW221" s="116" t="str">
        <f t="shared" si="88"/>
        <v>ba mươi</v>
      </c>
      <c r="AX221" s="116" t="str">
        <f t="shared" si="89"/>
        <v>chín đồng./.</v>
      </c>
      <c r="AY221" s="4" t="str">
        <f t="shared" si="90"/>
        <v>một trăm hai mươi lăm triệu bảy trăm năm mươi ngàn tám trăm ba mươi chín đồng./.</v>
      </c>
    </row>
    <row r="222" spans="1:51" ht="15.75">
      <c r="A222" s="5">
        <v>1</v>
      </c>
      <c r="B222" s="6" t="s">
        <v>7</v>
      </c>
      <c r="C222" s="6" t="s">
        <v>284</v>
      </c>
      <c r="D222" s="6" t="s">
        <v>181</v>
      </c>
      <c r="E222" s="6" t="s">
        <v>7</v>
      </c>
      <c r="F222" s="3">
        <v>3558458000</v>
      </c>
      <c r="G222" s="3">
        <v>3581014756</v>
      </c>
      <c r="H222" s="36">
        <v>1.0063389130910074</v>
      </c>
      <c r="I222" s="7">
        <v>3255467960</v>
      </c>
      <c r="J222" s="61"/>
      <c r="K222" s="7">
        <v>3558458000</v>
      </c>
      <c r="L222" s="3">
        <v>2860695156</v>
      </c>
      <c r="M222" s="36">
        <v>0.80391426735962601</v>
      </c>
      <c r="N222" s="8">
        <v>0.01</v>
      </c>
      <c r="O222" s="7">
        <v>32554679.600000001</v>
      </c>
      <c r="P222" s="3">
        <v>0</v>
      </c>
      <c r="Q222" s="3">
        <v>0</v>
      </c>
      <c r="R222" s="36">
        <v>0</v>
      </c>
      <c r="S222" s="7">
        <v>0</v>
      </c>
      <c r="T222" s="8">
        <v>0</v>
      </c>
      <c r="U222" s="7">
        <v>0</v>
      </c>
      <c r="V222" s="10">
        <v>32554679.600000001</v>
      </c>
      <c r="W222" s="18">
        <v>32554679.600000001</v>
      </c>
      <c r="X222" s="18">
        <f t="shared" si="62"/>
        <v>32554680</v>
      </c>
      <c r="Y222" s="18" t="str">
        <f t="shared" si="63"/>
        <v>Ba Mươi Hai Triệu Năm Trăm Năm Mươi Bốn Ngàn Sáu Trăm Tám Mươi Đồng./.</v>
      </c>
      <c r="Z222" s="114">
        <f t="shared" si="64"/>
        <v>1000032554680</v>
      </c>
      <c r="AA222" s="115">
        <f t="shared" si="78"/>
        <v>0</v>
      </c>
      <c r="AB222" s="115">
        <f t="shared" si="78"/>
        <v>0</v>
      </c>
      <c r="AC222" s="115">
        <f t="shared" si="78"/>
        <v>0</v>
      </c>
      <c r="AD222" s="115">
        <f t="shared" si="78"/>
        <v>0</v>
      </c>
      <c r="AE222" s="115">
        <f t="shared" si="78"/>
        <v>3</v>
      </c>
      <c r="AF222" s="115">
        <f t="shared" si="78"/>
        <v>2</v>
      </c>
      <c r="AG222" s="115">
        <f t="shared" si="78"/>
        <v>5</v>
      </c>
      <c r="AH222" s="115">
        <f t="shared" si="78"/>
        <v>5</v>
      </c>
      <c r="AI222" s="115">
        <f t="shared" si="78"/>
        <v>4</v>
      </c>
      <c r="AJ222" s="115">
        <f t="shared" si="78"/>
        <v>6</v>
      </c>
      <c r="AK222" s="115">
        <f t="shared" si="78"/>
        <v>8</v>
      </c>
      <c r="AL222" s="115">
        <f t="shared" si="78"/>
        <v>0</v>
      </c>
      <c r="AM222" s="116" t="str">
        <f t="shared" si="65"/>
        <v/>
      </c>
      <c r="AN222" s="116" t="str">
        <f t="shared" si="79"/>
        <v/>
      </c>
      <c r="AO222" s="116" t="str">
        <f t="shared" si="80"/>
        <v/>
      </c>
      <c r="AP222" s="116" t="str">
        <f t="shared" si="81"/>
        <v/>
      </c>
      <c r="AQ222" s="116" t="str">
        <f t="shared" si="82"/>
        <v>ba mươi</v>
      </c>
      <c r="AR222" s="116" t="str">
        <f t="shared" si="83"/>
        <v>hai  triệu</v>
      </c>
      <c r="AS222" s="116" t="str">
        <f t="shared" si="84"/>
        <v>năm trăm</v>
      </c>
      <c r="AT222" s="116" t="str">
        <f t="shared" si="85"/>
        <v>năm mươi</v>
      </c>
      <c r="AU222" s="116" t="str">
        <f t="shared" si="86"/>
        <v>bốn ngàn</v>
      </c>
      <c r="AV222" s="116" t="str">
        <f t="shared" si="87"/>
        <v>sáu trăm</v>
      </c>
      <c r="AW222" s="116" t="str">
        <f t="shared" si="88"/>
        <v>tám mươi</v>
      </c>
      <c r="AX222" s="116" t="str">
        <f t="shared" si="89"/>
        <v xml:space="preserve"> đồng./.</v>
      </c>
      <c r="AY222" s="4" t="str">
        <f t="shared" si="90"/>
        <v>ba mươi hai triệu năm trăm năm mươi bốn ngàn sáu trăm tám mươi đồng./.</v>
      </c>
    </row>
    <row r="223" spans="1:51" ht="15.75">
      <c r="A223" s="5">
        <v>2</v>
      </c>
      <c r="B223" s="6" t="s">
        <v>7</v>
      </c>
      <c r="C223" s="6" t="s">
        <v>641</v>
      </c>
      <c r="D223" s="6" t="s">
        <v>642</v>
      </c>
      <c r="E223" s="6" t="s">
        <v>7</v>
      </c>
      <c r="F223" s="3">
        <v>2049910000</v>
      </c>
      <c r="G223" s="3">
        <v>2051750313.8000002</v>
      </c>
      <c r="H223" s="36">
        <v>1.0008977534623473</v>
      </c>
      <c r="I223" s="7">
        <v>1865227558</v>
      </c>
      <c r="J223" s="61"/>
      <c r="K223" s="7">
        <v>2049910000</v>
      </c>
      <c r="L223" s="3">
        <v>1030439946.8000002</v>
      </c>
      <c r="M223" s="36">
        <v>0.50267570127469019</v>
      </c>
      <c r="N223" s="8">
        <v>0.01</v>
      </c>
      <c r="O223" s="7">
        <v>18652275.580000002</v>
      </c>
      <c r="P223" s="3">
        <v>0</v>
      </c>
      <c r="Q223" s="3">
        <v>0</v>
      </c>
      <c r="R223" s="36">
        <v>0</v>
      </c>
      <c r="S223" s="7">
        <v>0</v>
      </c>
      <c r="T223" s="8">
        <v>0</v>
      </c>
      <c r="U223" s="7">
        <v>0</v>
      </c>
      <c r="V223" s="10">
        <v>18652275.580000002</v>
      </c>
      <c r="W223" s="18">
        <v>18652275.580000002</v>
      </c>
      <c r="X223" s="18">
        <f t="shared" si="62"/>
        <v>18652276</v>
      </c>
      <c r="Y223" s="18" t="str">
        <f t="shared" si="63"/>
        <v>Mười Tám Triệu Sáu Trăm Năm Mươi Hai Ngàn Hai Trăm Bảy Mươi Sáu Đồng./.</v>
      </c>
      <c r="Z223" s="114">
        <f t="shared" si="64"/>
        <v>1000018652276</v>
      </c>
      <c r="AA223" s="115">
        <f t="shared" si="78"/>
        <v>0</v>
      </c>
      <c r="AB223" s="115">
        <f t="shared" si="78"/>
        <v>0</v>
      </c>
      <c r="AC223" s="115">
        <f t="shared" si="78"/>
        <v>0</v>
      </c>
      <c r="AD223" s="115">
        <f t="shared" si="78"/>
        <v>0</v>
      </c>
      <c r="AE223" s="115">
        <f t="shared" si="78"/>
        <v>1</v>
      </c>
      <c r="AF223" s="115">
        <f t="shared" si="78"/>
        <v>8</v>
      </c>
      <c r="AG223" s="115">
        <f t="shared" si="78"/>
        <v>6</v>
      </c>
      <c r="AH223" s="115">
        <f t="shared" si="78"/>
        <v>5</v>
      </c>
      <c r="AI223" s="115">
        <f t="shared" si="78"/>
        <v>2</v>
      </c>
      <c r="AJ223" s="115">
        <f t="shared" si="78"/>
        <v>2</v>
      </c>
      <c r="AK223" s="115">
        <f t="shared" si="78"/>
        <v>7</v>
      </c>
      <c r="AL223" s="115">
        <f t="shared" si="78"/>
        <v>6</v>
      </c>
      <c r="AM223" s="116" t="str">
        <f t="shared" si="65"/>
        <v/>
      </c>
      <c r="AN223" s="116" t="str">
        <f t="shared" si="79"/>
        <v/>
      </c>
      <c r="AO223" s="116" t="str">
        <f t="shared" si="80"/>
        <v/>
      </c>
      <c r="AP223" s="116" t="str">
        <f t="shared" si="81"/>
        <v/>
      </c>
      <c r="AQ223" s="116" t="str">
        <f t="shared" si="82"/>
        <v>mười</v>
      </c>
      <c r="AR223" s="116" t="str">
        <f t="shared" si="83"/>
        <v>tám  triệu</v>
      </c>
      <c r="AS223" s="116" t="str">
        <f t="shared" si="84"/>
        <v>sáu trăm</v>
      </c>
      <c r="AT223" s="116" t="str">
        <f t="shared" si="85"/>
        <v>năm mươi</v>
      </c>
      <c r="AU223" s="116" t="str">
        <f t="shared" si="86"/>
        <v>hai ngàn</v>
      </c>
      <c r="AV223" s="116" t="str">
        <f t="shared" si="87"/>
        <v>hai trăm</v>
      </c>
      <c r="AW223" s="116" t="str">
        <f t="shared" si="88"/>
        <v>bảy mươi</v>
      </c>
      <c r="AX223" s="116" t="str">
        <f t="shared" si="89"/>
        <v>sáu đồng./.</v>
      </c>
      <c r="AY223" s="4" t="str">
        <f t="shared" si="90"/>
        <v>mười tám triệu sáu trăm năm mươi hai ngàn hai trăm bảy mươi sáu đồng./.</v>
      </c>
    </row>
    <row r="224" spans="1:51" ht="15.75">
      <c r="A224" s="11"/>
      <c r="B224" s="14" t="s">
        <v>24</v>
      </c>
      <c r="C224" s="14"/>
      <c r="D224" s="14"/>
      <c r="E224" s="14"/>
      <c r="F224" s="13">
        <v>5608368000</v>
      </c>
      <c r="G224" s="13">
        <v>5632765069.8000002</v>
      </c>
      <c r="H224" s="16">
        <v>1.0043501192860382</v>
      </c>
      <c r="I224" s="13">
        <v>5120695518</v>
      </c>
      <c r="J224" s="51"/>
      <c r="K224" s="13">
        <v>5608368000</v>
      </c>
      <c r="L224" s="13">
        <v>3891135102.8000002</v>
      </c>
      <c r="M224" s="16">
        <v>0.69380880548494683</v>
      </c>
      <c r="N224" s="17"/>
      <c r="O224" s="13">
        <v>51206955.180000007</v>
      </c>
      <c r="P224" s="13">
        <v>0</v>
      </c>
      <c r="Q224" s="13">
        <v>0</v>
      </c>
      <c r="R224" s="16">
        <v>0</v>
      </c>
      <c r="S224" s="13">
        <v>0</v>
      </c>
      <c r="T224" s="13"/>
      <c r="U224" s="13">
        <v>0</v>
      </c>
      <c r="V224" s="13">
        <v>51206955.180000007</v>
      </c>
      <c r="W224" s="13">
        <v>51206955.180000007</v>
      </c>
      <c r="X224" s="18">
        <f t="shared" si="62"/>
        <v>51206955</v>
      </c>
      <c r="Y224" s="18" t="str">
        <f t="shared" si="63"/>
        <v>Năm Mươi Mốt Triệu Hai Trăm Linh Sáu Ngàn Chín Trăm Năm Mươi Lăm Đồng./.</v>
      </c>
      <c r="Z224" s="114">
        <f t="shared" si="64"/>
        <v>1000051206955</v>
      </c>
      <c r="AA224" s="115">
        <f t="shared" si="78"/>
        <v>0</v>
      </c>
      <c r="AB224" s="115">
        <f t="shared" si="78"/>
        <v>0</v>
      </c>
      <c r="AC224" s="115">
        <f t="shared" si="61"/>
        <v>0</v>
      </c>
      <c r="AD224" s="115">
        <f t="shared" si="61"/>
        <v>0</v>
      </c>
      <c r="AE224" s="115">
        <f t="shared" si="61"/>
        <v>5</v>
      </c>
      <c r="AF224" s="115">
        <f t="shared" si="61"/>
        <v>1</v>
      </c>
      <c r="AG224" s="115">
        <f t="shared" si="61"/>
        <v>2</v>
      </c>
      <c r="AH224" s="115">
        <f t="shared" si="61"/>
        <v>0</v>
      </c>
      <c r="AI224" s="115">
        <f t="shared" si="61"/>
        <v>6</v>
      </c>
      <c r="AJ224" s="115">
        <f t="shared" si="61"/>
        <v>9</v>
      </c>
      <c r="AK224" s="115">
        <f t="shared" si="61"/>
        <v>5</v>
      </c>
      <c r="AL224" s="115">
        <f t="shared" si="61"/>
        <v>5</v>
      </c>
      <c r="AM224" s="116" t="str">
        <f t="shared" si="65"/>
        <v/>
      </c>
      <c r="AN224" s="116" t="str">
        <f t="shared" si="66"/>
        <v/>
      </c>
      <c r="AO224" s="116" t="str">
        <f t="shared" si="67"/>
        <v/>
      </c>
      <c r="AP224" s="116" t="str">
        <f t="shared" si="68"/>
        <v/>
      </c>
      <c r="AQ224" s="116" t="str">
        <f t="shared" si="69"/>
        <v>năm mươi</v>
      </c>
      <c r="AR224" s="116" t="str">
        <f t="shared" si="70"/>
        <v>mốt  triệu</v>
      </c>
      <c r="AS224" s="116" t="str">
        <f t="shared" si="71"/>
        <v>hai trăm</v>
      </c>
      <c r="AT224" s="116" t="str">
        <f t="shared" si="72"/>
        <v>linh</v>
      </c>
      <c r="AU224" s="116" t="str">
        <f t="shared" si="73"/>
        <v>sáu ngàn</v>
      </c>
      <c r="AV224" s="116" t="str">
        <f t="shared" si="74"/>
        <v>chín trăm</v>
      </c>
      <c r="AW224" s="116" t="str">
        <f t="shared" si="75"/>
        <v>năm mươi</v>
      </c>
      <c r="AX224" s="116" t="str">
        <f>IF(SUM(AA224:AL224)=0,"Không "&amp;AL212,IF(AND(SUM(AA224:AI224)&gt;0,SUM(AJ224:AL224)=0)," "&amp;AL$2&amp;" chẵn",IF(AL224=0," "&amp;AL$2,CHOOSE(AL224,IF(AK224&gt;0,"mốt","một"),"hai","ba","bốn",IF(AK224&gt;0,"lăm","năm"),"sáu","bảy","tám","chín")&amp;" "&amp;AL$2)))&amp;"./."</f>
        <v>lăm đồng./.</v>
      </c>
      <c r="AY224" s="4" t="str">
        <f t="shared" si="77"/>
        <v>năm mươi mốt triệu hai trăm linh sáu ngàn chín trăm năm mươi lăm đồng./.</v>
      </c>
    </row>
    <row r="225" spans="1:51" ht="15.75">
      <c r="A225" s="11"/>
      <c r="B225" s="14" t="s">
        <v>25</v>
      </c>
      <c r="C225" s="14"/>
      <c r="D225" s="14"/>
      <c r="E225" s="14"/>
      <c r="F225" s="15">
        <v>79926817730.690552</v>
      </c>
      <c r="G225" s="15">
        <v>83922916773.200012</v>
      </c>
      <c r="H225" s="16">
        <v>1.0499969741817337</v>
      </c>
      <c r="I225" s="15">
        <v>76288702630</v>
      </c>
      <c r="J225" s="52"/>
      <c r="K225" s="15">
        <v>79926817730.690552</v>
      </c>
      <c r="L225" s="15">
        <v>63349338126.600006</v>
      </c>
      <c r="M225" s="16">
        <v>0.79259177238924305</v>
      </c>
      <c r="N225" s="17"/>
      <c r="O225" s="15">
        <v>1457583890.22</v>
      </c>
      <c r="P225" s="15">
        <v>2180592000</v>
      </c>
      <c r="Q225" s="15">
        <v>361380560</v>
      </c>
      <c r="R225" s="16">
        <v>0.16572589461944279</v>
      </c>
      <c r="S225" s="15">
        <v>328527781.81818175</v>
      </c>
      <c r="T225" s="15"/>
      <c r="U225" s="15">
        <v>0</v>
      </c>
      <c r="V225" s="15">
        <v>1457583890.22</v>
      </c>
      <c r="W225" s="15">
        <v>1457583890.22</v>
      </c>
      <c r="X225" s="18">
        <f t="shared" si="62"/>
        <v>1457583890</v>
      </c>
      <c r="Y225" s="18" t="str">
        <f t="shared" si="63"/>
        <v>Một Tỷ Bốn Trăm Năm Mươi Bảy Triệu Năm Trăm Tám Mươi Ba Ngàn Tám Trăm Chín Mươi Đồng./.</v>
      </c>
      <c r="Z225" s="114">
        <f t="shared" si="64"/>
        <v>1001457583890</v>
      </c>
      <c r="AA225" s="115">
        <f t="shared" si="78"/>
        <v>0</v>
      </c>
      <c r="AB225" s="115">
        <f t="shared" si="78"/>
        <v>0</v>
      </c>
      <c r="AC225" s="115">
        <f t="shared" si="61"/>
        <v>1</v>
      </c>
      <c r="AD225" s="115">
        <f t="shared" si="61"/>
        <v>4</v>
      </c>
      <c r="AE225" s="115">
        <f t="shared" si="61"/>
        <v>5</v>
      </c>
      <c r="AF225" s="115">
        <f t="shared" si="61"/>
        <v>7</v>
      </c>
      <c r="AG225" s="115">
        <f t="shared" si="61"/>
        <v>5</v>
      </c>
      <c r="AH225" s="115">
        <f t="shared" si="61"/>
        <v>8</v>
      </c>
      <c r="AI225" s="115">
        <f t="shared" si="61"/>
        <v>3</v>
      </c>
      <c r="AJ225" s="115">
        <f t="shared" si="61"/>
        <v>8</v>
      </c>
      <c r="AK225" s="115">
        <f t="shared" si="61"/>
        <v>9</v>
      </c>
      <c r="AL225" s="115">
        <f t="shared" si="61"/>
        <v>0</v>
      </c>
      <c r="AM225" s="116" t="str">
        <f t="shared" si="65"/>
        <v/>
      </c>
      <c r="AN225" s="116" t="str">
        <f t="shared" si="66"/>
        <v/>
      </c>
      <c r="AO225" s="116" t="str">
        <f t="shared" si="67"/>
        <v>một tỷ</v>
      </c>
      <c r="AP225" s="116" t="str">
        <f t="shared" si="68"/>
        <v>bốn trăm</v>
      </c>
      <c r="AQ225" s="116" t="str">
        <f t="shared" si="69"/>
        <v>năm mươi</v>
      </c>
      <c r="AR225" s="116" t="str">
        <f t="shared" si="70"/>
        <v>bảy  triệu</v>
      </c>
      <c r="AS225" s="116" t="str">
        <f t="shared" si="71"/>
        <v>năm trăm</v>
      </c>
      <c r="AT225" s="116" t="str">
        <f t="shared" si="72"/>
        <v>tám mươi</v>
      </c>
      <c r="AU225" s="116" t="str">
        <f t="shared" si="73"/>
        <v>ba ngàn</v>
      </c>
      <c r="AV225" s="116" t="str">
        <f t="shared" si="74"/>
        <v>tám trăm</v>
      </c>
      <c r="AW225" s="116" t="str">
        <f t="shared" si="75"/>
        <v>chín mươi</v>
      </c>
      <c r="AX225" s="116" t="str">
        <f>IF(SUM(AA225:AL225)=0,"Không "&amp;AL213,IF(AND(SUM(AA225:AI225)&gt;0,SUM(AJ225:AL225)=0)," "&amp;AL$2&amp;" chẵn",IF(AL225=0," "&amp;AL$2,CHOOSE(AL225,IF(AK225&gt;0,"mốt","một"),"hai","ba","bốn",IF(AK225&gt;0,"lăm","năm"),"sáu","bảy","tám","chín")&amp;" "&amp;AL$2)))&amp;"./."</f>
        <v xml:space="preserve"> đồng./.</v>
      </c>
      <c r="AY225" s="4" t="str">
        <f t="shared" si="77"/>
        <v>một tỷ bốn trăm năm mươi bảy triệu năm trăm tám mươi ba ngàn tám trăm chín mươi đồng./.</v>
      </c>
    </row>
  </sheetData>
  <autoFilter ref="A5:X168"/>
  <mergeCells count="12">
    <mergeCell ref="X4:X5"/>
    <mergeCell ref="Y4:Y5"/>
    <mergeCell ref="A4:A5"/>
    <mergeCell ref="B4:B5"/>
    <mergeCell ref="D4:D5"/>
    <mergeCell ref="E4:E5"/>
    <mergeCell ref="F4:J4"/>
    <mergeCell ref="K4:O4"/>
    <mergeCell ref="C4:C5"/>
    <mergeCell ref="P4:U4"/>
    <mergeCell ref="V4:V5"/>
    <mergeCell ref="W4:W5"/>
  </mergeCells>
  <conditionalFormatting sqref="C4">
    <cfRule type="duplicateValues" dxfId="20" priority="195"/>
  </conditionalFormatting>
  <conditionalFormatting sqref="C4:C5">
    <cfRule type="duplicateValues" dxfId="19" priority="204"/>
  </conditionalFormatting>
  <conditionalFormatting sqref="C220:C225 C30 C95:C112 C6:C28 C32:C47 C51:C64 C117:C217 C66:C67 C69:C93">
    <cfRule type="duplicateValues" dxfId="18" priority="13"/>
  </conditionalFormatting>
  <conditionalFormatting sqref="C29">
    <cfRule type="duplicateValues" dxfId="17" priority="12"/>
  </conditionalFormatting>
  <conditionalFormatting sqref="C65">
    <cfRule type="duplicateValues" dxfId="16" priority="11"/>
  </conditionalFormatting>
  <conditionalFormatting sqref="C94">
    <cfRule type="duplicateValues" dxfId="15" priority="10"/>
  </conditionalFormatting>
  <conditionalFormatting sqref="C113:C115">
    <cfRule type="duplicateValues" dxfId="14" priority="9"/>
  </conditionalFormatting>
  <conditionalFormatting sqref="C31">
    <cfRule type="duplicateValues" dxfId="13" priority="8"/>
  </conditionalFormatting>
  <conditionalFormatting sqref="C48:C49">
    <cfRule type="duplicateValues" dxfId="12" priority="7"/>
  </conditionalFormatting>
  <conditionalFormatting sqref="C218:C219">
    <cfRule type="duplicateValues" dxfId="11" priority="6"/>
  </conditionalFormatting>
  <conditionalFormatting sqref="C116">
    <cfRule type="duplicateValues" dxfId="10" priority="5"/>
  </conditionalFormatting>
  <conditionalFormatting sqref="C50">
    <cfRule type="duplicateValues" dxfId="9" priority="4"/>
  </conditionalFormatting>
  <conditionalFormatting sqref="C50">
    <cfRule type="duplicateValues" dxfId="8" priority="3"/>
  </conditionalFormatting>
  <conditionalFormatting sqref="C68">
    <cfRule type="duplicateValues" dxfId="7" priority="2"/>
  </conditionalFormatting>
  <conditionalFormatting sqref="C68">
    <cfRule type="duplicateValues" dxfId="6" priority="1"/>
  </conditionalFormatting>
  <conditionalFormatting sqref="C6:C49 C51:C67 C69:C225">
    <cfRule type="duplicateValues" dxfId="5" priority="14"/>
  </conditionalFormatting>
  <printOptions horizontalCentered="1"/>
  <pageMargins left="0" right="0" top="0.23622047244094499" bottom="0" header="0" footer="0"/>
  <pageSetup paperSize="9" scale="41" fitToWidth="3" fitToHeight="3" orientation="landscape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2"/>
  <sheetViews>
    <sheetView view="pageBreakPreview" zoomScale="60" zoomScaleNormal="100" workbookViewId="0">
      <selection activeCell="K52" sqref="K52"/>
    </sheetView>
  </sheetViews>
  <sheetFormatPr defaultColWidth="9.140625" defaultRowHeight="16.5"/>
  <cols>
    <col min="1" max="1" width="6" style="73" customWidth="1"/>
    <col min="2" max="2" width="27.7109375" style="68" customWidth="1"/>
    <col min="3" max="3" width="17.7109375" style="68" customWidth="1"/>
    <col min="4" max="4" width="22.85546875" style="68" bestFit="1" customWidth="1"/>
    <col min="5" max="5" width="23.140625" style="73" customWidth="1"/>
    <col min="6" max="6" width="23.140625" style="68" customWidth="1"/>
    <col min="7" max="7" width="12.7109375" style="70" customWidth="1"/>
    <col min="8" max="8" width="22.42578125" style="68" customWidth="1"/>
    <col min="9" max="9" width="23.42578125" style="68" customWidth="1"/>
    <col min="10" max="15" width="12.7109375" style="68" customWidth="1"/>
    <col min="16" max="16384" width="9.140625" style="68"/>
  </cols>
  <sheetData>
    <row r="1" spans="1:15" s="64" customFormat="1">
      <c r="A1" s="63" t="s">
        <v>427</v>
      </c>
      <c r="E1" s="63"/>
      <c r="G1" s="65"/>
    </row>
    <row r="2" spans="1:15" s="64" customFormat="1">
      <c r="A2" s="63" t="s">
        <v>428</v>
      </c>
      <c r="E2" s="63"/>
      <c r="G2" s="65"/>
    </row>
    <row r="4" spans="1:15">
      <c r="A4" s="229" t="s">
        <v>429</v>
      </c>
      <c r="B4" s="229"/>
      <c r="C4" s="229"/>
      <c r="D4" s="229"/>
      <c r="E4" s="229"/>
      <c r="F4" s="229"/>
      <c r="G4" s="66"/>
      <c r="H4" s="67"/>
      <c r="I4" s="67"/>
      <c r="J4" s="67"/>
      <c r="K4" s="67"/>
      <c r="M4" s="67"/>
      <c r="N4" s="67"/>
      <c r="O4" s="67"/>
    </row>
    <row r="5" spans="1:15">
      <c r="A5" s="230" t="s">
        <v>554</v>
      </c>
      <c r="B5" s="230"/>
      <c r="C5" s="230"/>
      <c r="D5" s="230"/>
      <c r="E5" s="230"/>
      <c r="F5" s="230"/>
      <c r="G5" s="69"/>
    </row>
    <row r="6" spans="1:15">
      <c r="A6" s="70"/>
      <c r="B6" s="69"/>
      <c r="C6" s="69"/>
      <c r="D6" s="69"/>
      <c r="E6" s="70"/>
    </row>
    <row r="7" spans="1:15">
      <c r="A7" s="71"/>
      <c r="B7" s="72" t="s">
        <v>430</v>
      </c>
    </row>
    <row r="8" spans="1:15">
      <c r="B8" s="74" t="s">
        <v>431</v>
      </c>
    </row>
    <row r="9" spans="1:15">
      <c r="B9" s="74" t="s">
        <v>432</v>
      </c>
    </row>
    <row r="10" spans="1:15">
      <c r="B10" s="72" t="s">
        <v>433</v>
      </c>
    </row>
    <row r="11" spans="1:15">
      <c r="B11" s="74" t="s">
        <v>555</v>
      </c>
    </row>
    <row r="12" spans="1:15">
      <c r="A12" s="71"/>
      <c r="B12" s="72" t="s">
        <v>434</v>
      </c>
    </row>
    <row r="13" spans="1:15">
      <c r="B13" s="74" t="s">
        <v>556</v>
      </c>
    </row>
    <row r="14" spans="1:15">
      <c r="B14" s="74" t="s">
        <v>435</v>
      </c>
    </row>
    <row r="15" spans="1:15">
      <c r="A15" s="75" t="s">
        <v>436</v>
      </c>
      <c r="B15" s="76" t="s">
        <v>437</v>
      </c>
      <c r="C15" s="76" t="s">
        <v>438</v>
      </c>
      <c r="D15" s="76" t="s">
        <v>439</v>
      </c>
      <c r="E15" s="76" t="s">
        <v>440</v>
      </c>
      <c r="F15" s="76" t="s">
        <v>441</v>
      </c>
      <c r="G15" s="77" t="s">
        <v>442</v>
      </c>
      <c r="H15" s="76" t="s">
        <v>443</v>
      </c>
      <c r="I15" s="77" t="s">
        <v>444</v>
      </c>
    </row>
    <row r="16" spans="1:15">
      <c r="A16" s="78">
        <v>1</v>
      </c>
      <c r="B16" s="79">
        <v>43983</v>
      </c>
      <c r="C16" s="118" t="s">
        <v>43</v>
      </c>
      <c r="D16" s="80" t="s">
        <v>417</v>
      </c>
      <c r="E16" s="81">
        <v>1378294288.71347</v>
      </c>
      <c r="F16" s="81">
        <v>1378563842.7</v>
      </c>
      <c r="G16" s="82">
        <v>1.0001955707055723</v>
      </c>
      <c r="H16" s="81">
        <v>1253239858</v>
      </c>
      <c r="I16" s="81">
        <f>H16*2%</f>
        <v>25064797.16</v>
      </c>
    </row>
    <row r="17" spans="1:9">
      <c r="A17" s="83">
        <f>1+A16</f>
        <v>2</v>
      </c>
      <c r="B17" s="84">
        <v>43983</v>
      </c>
      <c r="C17" s="119" t="s">
        <v>43</v>
      </c>
      <c r="D17" s="86" t="s">
        <v>87</v>
      </c>
      <c r="E17" s="87">
        <v>907900193.22077</v>
      </c>
      <c r="F17" s="87">
        <v>908124865.70000005</v>
      </c>
      <c r="G17" s="88">
        <v>1.0002474638522028</v>
      </c>
      <c r="H17" s="87">
        <v>825568060</v>
      </c>
      <c r="I17" s="87">
        <f t="shared" ref="I17:I80" si="0">H17*2%</f>
        <v>16511361.200000001</v>
      </c>
    </row>
    <row r="18" spans="1:9">
      <c r="A18" s="83">
        <f t="shared" ref="A18:A81" si="1">1+A17</f>
        <v>3</v>
      </c>
      <c r="B18" s="84">
        <v>43983</v>
      </c>
      <c r="C18" s="119" t="s">
        <v>43</v>
      </c>
      <c r="D18" s="86" t="s">
        <v>219</v>
      </c>
      <c r="E18" s="87">
        <v>1111134215.7207699</v>
      </c>
      <c r="F18" s="87">
        <v>1111227279.5</v>
      </c>
      <c r="G18" s="88">
        <v>1.0000837556596796</v>
      </c>
      <c r="H18" s="87">
        <v>1010206618</v>
      </c>
      <c r="I18" s="87">
        <f t="shared" si="0"/>
        <v>20204132.359999999</v>
      </c>
    </row>
    <row r="19" spans="1:9">
      <c r="A19" s="83">
        <f t="shared" si="1"/>
        <v>4</v>
      </c>
      <c r="B19" s="84">
        <v>43983</v>
      </c>
      <c r="C19" s="119" t="s">
        <v>43</v>
      </c>
      <c r="D19" s="86" t="s">
        <v>88</v>
      </c>
      <c r="E19" s="87">
        <v>1113038751.9707701</v>
      </c>
      <c r="F19" s="87">
        <v>1126344369.8</v>
      </c>
      <c r="G19" s="88">
        <v>1.0119543167797802</v>
      </c>
      <c r="H19" s="87">
        <v>1023949427</v>
      </c>
      <c r="I19" s="87">
        <f t="shared" si="0"/>
        <v>20478988.539999999</v>
      </c>
    </row>
    <row r="20" spans="1:9">
      <c r="A20" s="83">
        <f t="shared" si="1"/>
        <v>5</v>
      </c>
      <c r="B20" s="84">
        <v>43983</v>
      </c>
      <c r="C20" s="119" t="s">
        <v>43</v>
      </c>
      <c r="D20" s="86" t="s">
        <v>98</v>
      </c>
      <c r="E20" s="87">
        <v>819430093.08522296</v>
      </c>
      <c r="F20" s="87">
        <v>821335656.49999988</v>
      </c>
      <c r="G20" s="88">
        <v>1.0023254740469711</v>
      </c>
      <c r="H20" s="87">
        <v>746668779</v>
      </c>
      <c r="I20" s="87">
        <f t="shared" si="0"/>
        <v>14933375.58</v>
      </c>
    </row>
    <row r="21" spans="1:9">
      <c r="A21" s="83">
        <f t="shared" si="1"/>
        <v>6</v>
      </c>
      <c r="B21" s="84">
        <v>43983</v>
      </c>
      <c r="C21" s="119" t="s">
        <v>43</v>
      </c>
      <c r="D21" s="86" t="s">
        <v>189</v>
      </c>
      <c r="E21" s="87">
        <v>976627402.97442698</v>
      </c>
      <c r="F21" s="87">
        <v>977752522.20000005</v>
      </c>
      <c r="G21" s="88">
        <v>1.0011520455212974</v>
      </c>
      <c r="H21" s="87">
        <v>888865929</v>
      </c>
      <c r="I21" s="87">
        <f t="shared" si="0"/>
        <v>17777318.580000002</v>
      </c>
    </row>
    <row r="22" spans="1:9">
      <c r="A22" s="83">
        <f t="shared" si="1"/>
        <v>7</v>
      </c>
      <c r="B22" s="84">
        <v>43983</v>
      </c>
      <c r="C22" s="119" t="s">
        <v>43</v>
      </c>
      <c r="D22" s="86" t="s">
        <v>71</v>
      </c>
      <c r="E22" s="87">
        <v>682904776.23173308</v>
      </c>
      <c r="F22" s="87">
        <v>691329429.29999995</v>
      </c>
      <c r="G22" s="88">
        <v>1.0123364975051925</v>
      </c>
      <c r="H22" s="87">
        <v>628481299</v>
      </c>
      <c r="I22" s="87">
        <f t="shared" si="0"/>
        <v>12569625.98</v>
      </c>
    </row>
    <row r="23" spans="1:9">
      <c r="A23" s="83">
        <f t="shared" si="1"/>
        <v>8</v>
      </c>
      <c r="B23" s="84">
        <v>43983</v>
      </c>
      <c r="C23" s="119" t="s">
        <v>43</v>
      </c>
      <c r="D23" s="86" t="s">
        <v>292</v>
      </c>
      <c r="E23" s="87">
        <v>561159472.23538697</v>
      </c>
      <c r="F23" s="87">
        <v>561429017.99999988</v>
      </c>
      <c r="G23" s="88">
        <v>1.0004803371910291</v>
      </c>
      <c r="H23" s="87">
        <v>510324377</v>
      </c>
      <c r="I23" s="87">
        <f t="shared" si="0"/>
        <v>10206487.540000001</v>
      </c>
    </row>
    <row r="24" spans="1:9">
      <c r="A24" s="83">
        <f t="shared" si="1"/>
        <v>9</v>
      </c>
      <c r="B24" s="84">
        <v>43983</v>
      </c>
      <c r="C24" s="119" t="s">
        <v>43</v>
      </c>
      <c r="D24" s="86" t="s">
        <v>212</v>
      </c>
      <c r="E24" s="87">
        <v>282411970.76055002</v>
      </c>
      <c r="F24" s="87">
        <v>282539297.59999996</v>
      </c>
      <c r="G24" s="88">
        <v>1.0004508549659104</v>
      </c>
      <c r="H24" s="87">
        <v>256853907</v>
      </c>
      <c r="I24" s="87">
        <f t="shared" si="0"/>
        <v>5137078.1399999997</v>
      </c>
    </row>
    <row r="25" spans="1:9">
      <c r="A25" s="83">
        <f t="shared" si="1"/>
        <v>10</v>
      </c>
      <c r="B25" s="84">
        <v>43983</v>
      </c>
      <c r="C25" s="119" t="s">
        <v>45</v>
      </c>
      <c r="D25" s="86" t="s">
        <v>89</v>
      </c>
      <c r="E25" s="87">
        <v>860000000</v>
      </c>
      <c r="F25" s="87">
        <v>861250365.39999998</v>
      </c>
      <c r="G25" s="88">
        <v>1.001453913255814</v>
      </c>
      <c r="H25" s="87">
        <v>782954878</v>
      </c>
      <c r="I25" s="87">
        <f t="shared" si="0"/>
        <v>15659097.560000001</v>
      </c>
    </row>
    <row r="26" spans="1:9">
      <c r="A26" s="83">
        <f t="shared" si="1"/>
        <v>11</v>
      </c>
      <c r="B26" s="84">
        <v>43983</v>
      </c>
      <c r="C26" s="119" t="s">
        <v>45</v>
      </c>
      <c r="D26" s="86" t="s">
        <v>190</v>
      </c>
      <c r="E26" s="87">
        <v>1095000000</v>
      </c>
      <c r="F26" s="87">
        <v>1095038852.3</v>
      </c>
      <c r="G26" s="88">
        <v>1.0000354815525114</v>
      </c>
      <c r="H26" s="87">
        <v>995489865</v>
      </c>
      <c r="I26" s="87">
        <f t="shared" si="0"/>
        <v>19909797.300000001</v>
      </c>
    </row>
    <row r="27" spans="1:9">
      <c r="A27" s="83">
        <f t="shared" si="1"/>
        <v>12</v>
      </c>
      <c r="B27" s="84">
        <v>43983</v>
      </c>
      <c r="C27" s="119" t="s">
        <v>45</v>
      </c>
      <c r="D27" s="86" t="s">
        <v>62</v>
      </c>
      <c r="E27" s="87">
        <v>390000000</v>
      </c>
      <c r="F27" s="87">
        <v>390291462.40000004</v>
      </c>
      <c r="G27" s="88">
        <v>1.0007473394871795</v>
      </c>
      <c r="H27" s="87">
        <v>354810420</v>
      </c>
      <c r="I27" s="87">
        <f t="shared" si="0"/>
        <v>7096208.4000000004</v>
      </c>
    </row>
    <row r="28" spans="1:9">
      <c r="A28" s="83">
        <f t="shared" si="1"/>
        <v>13</v>
      </c>
      <c r="B28" s="84">
        <v>43983</v>
      </c>
      <c r="C28" s="119" t="s">
        <v>45</v>
      </c>
      <c r="D28" s="86" t="s">
        <v>26</v>
      </c>
      <c r="E28" s="87">
        <v>487000000</v>
      </c>
      <c r="F28" s="87">
        <v>487053823.10000002</v>
      </c>
      <c r="G28" s="88">
        <v>1.0001105197125257</v>
      </c>
      <c r="H28" s="87">
        <v>442776203</v>
      </c>
      <c r="I28" s="87">
        <f t="shared" si="0"/>
        <v>8855524.0600000005</v>
      </c>
    </row>
    <row r="29" spans="1:9">
      <c r="A29" s="83">
        <f t="shared" si="1"/>
        <v>14</v>
      </c>
      <c r="B29" s="84">
        <v>43983</v>
      </c>
      <c r="C29" s="119" t="s">
        <v>45</v>
      </c>
      <c r="D29" s="86" t="s">
        <v>96</v>
      </c>
      <c r="E29" s="87">
        <v>380000000</v>
      </c>
      <c r="F29" s="87">
        <v>381306345.69999999</v>
      </c>
      <c r="G29" s="88">
        <v>1.0034377518421052</v>
      </c>
      <c r="H29" s="87">
        <v>346642132</v>
      </c>
      <c r="I29" s="87">
        <f t="shared" si="0"/>
        <v>6932842.6400000006</v>
      </c>
    </row>
    <row r="30" spans="1:9">
      <c r="A30" s="83">
        <f t="shared" si="1"/>
        <v>15</v>
      </c>
      <c r="B30" s="84">
        <v>43983</v>
      </c>
      <c r="C30" s="119" t="s">
        <v>45</v>
      </c>
      <c r="D30" s="86" t="s">
        <v>12</v>
      </c>
      <c r="E30" s="87">
        <v>528059000</v>
      </c>
      <c r="F30" s="87">
        <v>528221952.79999995</v>
      </c>
      <c r="G30" s="88">
        <v>1.0003085882448741</v>
      </c>
      <c r="H30" s="87">
        <v>480201775</v>
      </c>
      <c r="I30" s="87">
        <f t="shared" si="0"/>
        <v>9604035.5</v>
      </c>
    </row>
    <row r="31" spans="1:9">
      <c r="A31" s="83">
        <f t="shared" si="1"/>
        <v>16</v>
      </c>
      <c r="B31" s="84">
        <v>43983</v>
      </c>
      <c r="C31" s="119" t="s">
        <v>45</v>
      </c>
      <c r="D31" s="86" t="s">
        <v>474</v>
      </c>
      <c r="E31" s="87">
        <v>260000000</v>
      </c>
      <c r="F31" s="87">
        <v>260445834.19999999</v>
      </c>
      <c r="G31" s="88">
        <v>1.0017147469230769</v>
      </c>
      <c r="H31" s="87">
        <v>236768940</v>
      </c>
      <c r="I31" s="87">
        <f t="shared" si="0"/>
        <v>4735378.8</v>
      </c>
    </row>
    <row r="32" spans="1:9">
      <c r="A32" s="83">
        <f t="shared" si="1"/>
        <v>17</v>
      </c>
      <c r="B32" s="84">
        <v>43983</v>
      </c>
      <c r="C32" s="119" t="s">
        <v>45</v>
      </c>
      <c r="D32" s="86" t="s">
        <v>399</v>
      </c>
      <c r="E32" s="87">
        <v>380000000</v>
      </c>
      <c r="F32" s="87">
        <v>380145624.10000002</v>
      </c>
      <c r="G32" s="88">
        <v>1.0003832213157895</v>
      </c>
      <c r="H32" s="87">
        <v>345586931</v>
      </c>
      <c r="I32" s="87">
        <f t="shared" si="0"/>
        <v>6911738.6200000001</v>
      </c>
    </row>
    <row r="33" spans="1:9">
      <c r="A33" s="83">
        <f t="shared" si="1"/>
        <v>18</v>
      </c>
      <c r="B33" s="84">
        <v>43983</v>
      </c>
      <c r="C33" s="119" t="s">
        <v>45</v>
      </c>
      <c r="D33" s="86" t="s">
        <v>183</v>
      </c>
      <c r="E33" s="87">
        <v>450000000</v>
      </c>
      <c r="F33" s="87">
        <v>450091916.80000001</v>
      </c>
      <c r="G33" s="88">
        <v>1.0002042595555556</v>
      </c>
      <c r="H33" s="87">
        <v>409174469</v>
      </c>
      <c r="I33" s="87">
        <f t="shared" si="0"/>
        <v>8183489.3799999999</v>
      </c>
    </row>
    <row r="34" spans="1:9">
      <c r="A34" s="83">
        <f t="shared" si="1"/>
        <v>19</v>
      </c>
      <c r="B34" s="84">
        <v>43983</v>
      </c>
      <c r="C34" s="119" t="s">
        <v>83</v>
      </c>
      <c r="D34" s="86" t="s">
        <v>198</v>
      </c>
      <c r="E34" s="87">
        <v>1201489470.8628302</v>
      </c>
      <c r="F34" s="87">
        <v>1202485010.2</v>
      </c>
      <c r="G34" s="88">
        <v>1.0008285876500065</v>
      </c>
      <c r="H34" s="87">
        <v>1093168190</v>
      </c>
      <c r="I34" s="87">
        <f t="shared" si="0"/>
        <v>21863363.800000001</v>
      </c>
    </row>
    <row r="35" spans="1:9">
      <c r="A35" s="83">
        <f t="shared" si="1"/>
        <v>20</v>
      </c>
      <c r="B35" s="84">
        <v>43983</v>
      </c>
      <c r="C35" s="119" t="s">
        <v>83</v>
      </c>
      <c r="D35" s="86" t="s">
        <v>166</v>
      </c>
      <c r="E35" s="87">
        <v>707227445.02547002</v>
      </c>
      <c r="F35" s="87">
        <v>707911408.60000002</v>
      </c>
      <c r="G35" s="88">
        <v>1.0009671055320899</v>
      </c>
      <c r="H35" s="87">
        <v>643555826</v>
      </c>
      <c r="I35" s="87">
        <f t="shared" si="0"/>
        <v>12871116.52</v>
      </c>
    </row>
    <row r="36" spans="1:9">
      <c r="A36" s="83">
        <f t="shared" si="1"/>
        <v>21</v>
      </c>
      <c r="B36" s="84">
        <v>43983</v>
      </c>
      <c r="C36" s="119" t="s">
        <v>83</v>
      </c>
      <c r="D36" s="86" t="s">
        <v>80</v>
      </c>
      <c r="E36" s="87">
        <v>450679389.21735203</v>
      </c>
      <c r="F36" s="87">
        <v>456543503.69999999</v>
      </c>
      <c r="G36" s="88">
        <v>1.0130117210215261</v>
      </c>
      <c r="H36" s="87">
        <v>415039549</v>
      </c>
      <c r="I36" s="87">
        <f t="shared" si="0"/>
        <v>8300790.9800000004</v>
      </c>
    </row>
    <row r="37" spans="1:9">
      <c r="A37" s="83">
        <f t="shared" si="1"/>
        <v>22</v>
      </c>
      <c r="B37" s="84">
        <v>43983</v>
      </c>
      <c r="C37" s="119" t="s">
        <v>83</v>
      </c>
      <c r="D37" s="86" t="s">
        <v>79</v>
      </c>
      <c r="E37" s="87">
        <v>422770277.00428098</v>
      </c>
      <c r="F37" s="87">
        <v>423017745.89999998</v>
      </c>
      <c r="G37" s="88">
        <v>1.0005853507428963</v>
      </c>
      <c r="H37" s="87">
        <v>384561587</v>
      </c>
      <c r="I37" s="87">
        <f t="shared" si="0"/>
        <v>7691231.7400000002</v>
      </c>
    </row>
    <row r="38" spans="1:9">
      <c r="A38" s="83">
        <f t="shared" si="1"/>
        <v>23</v>
      </c>
      <c r="B38" s="84">
        <v>43983</v>
      </c>
      <c r="C38" s="119" t="s">
        <v>83</v>
      </c>
      <c r="D38" s="86" t="s">
        <v>113</v>
      </c>
      <c r="E38" s="87">
        <v>926987376.09048808</v>
      </c>
      <c r="F38" s="87">
        <v>927676571.39999998</v>
      </c>
      <c r="G38" s="88">
        <v>1.0007434786355112</v>
      </c>
      <c r="H38" s="87">
        <v>843342338</v>
      </c>
      <c r="I38" s="87">
        <f t="shared" si="0"/>
        <v>16866846.760000002</v>
      </c>
    </row>
    <row r="39" spans="1:9">
      <c r="A39" s="83">
        <f t="shared" si="1"/>
        <v>24</v>
      </c>
      <c r="B39" s="84">
        <v>43983</v>
      </c>
      <c r="C39" s="119" t="s">
        <v>83</v>
      </c>
      <c r="D39" s="86" t="s">
        <v>63</v>
      </c>
      <c r="E39" s="87">
        <v>819860377.76297092</v>
      </c>
      <c r="F39" s="87">
        <v>856343716.0999999</v>
      </c>
      <c r="G39" s="88">
        <v>1.0444994529880509</v>
      </c>
      <c r="H39" s="87">
        <v>778494288</v>
      </c>
      <c r="I39" s="87">
        <f t="shared" si="0"/>
        <v>15569885.76</v>
      </c>
    </row>
    <row r="40" spans="1:9">
      <c r="A40" s="83">
        <f t="shared" si="1"/>
        <v>25</v>
      </c>
      <c r="B40" s="84">
        <v>43983</v>
      </c>
      <c r="C40" s="119" t="s">
        <v>83</v>
      </c>
      <c r="D40" s="86" t="s">
        <v>206</v>
      </c>
      <c r="E40" s="87">
        <v>753950014.23796976</v>
      </c>
      <c r="F40" s="87">
        <v>754163062.4000001</v>
      </c>
      <c r="G40" s="88">
        <v>1.0002825759771961</v>
      </c>
      <c r="H40" s="87">
        <v>685602784</v>
      </c>
      <c r="I40" s="87">
        <f t="shared" si="0"/>
        <v>13712055.68</v>
      </c>
    </row>
    <row r="41" spans="1:9">
      <c r="A41" s="83">
        <f t="shared" si="1"/>
        <v>26</v>
      </c>
      <c r="B41" s="84">
        <v>43983</v>
      </c>
      <c r="C41" s="119" t="s">
        <v>83</v>
      </c>
      <c r="D41" s="86" t="s">
        <v>13</v>
      </c>
      <c r="E41" s="87">
        <v>530302600.623137</v>
      </c>
      <c r="F41" s="87">
        <v>531376598.50000006</v>
      </c>
      <c r="G41" s="88">
        <v>1.0020252547801973</v>
      </c>
      <c r="H41" s="87">
        <v>483069635</v>
      </c>
      <c r="I41" s="87">
        <f t="shared" si="0"/>
        <v>9661392.7000000011</v>
      </c>
    </row>
    <row r="42" spans="1:9">
      <c r="A42" s="83">
        <f t="shared" si="1"/>
        <v>27</v>
      </c>
      <c r="B42" s="84">
        <v>43983</v>
      </c>
      <c r="C42" s="119" t="s">
        <v>83</v>
      </c>
      <c r="D42" s="86" t="s">
        <v>192</v>
      </c>
      <c r="E42" s="87">
        <v>376915990.73311734</v>
      </c>
      <c r="F42" s="87">
        <v>377166111.09999996</v>
      </c>
      <c r="G42" s="88">
        <v>1.0006635971225208</v>
      </c>
      <c r="H42" s="87">
        <v>342878282</v>
      </c>
      <c r="I42" s="87">
        <f t="shared" si="0"/>
        <v>6857565.6400000006</v>
      </c>
    </row>
    <row r="43" spans="1:9">
      <c r="A43" s="83">
        <f t="shared" si="1"/>
        <v>28</v>
      </c>
      <c r="B43" s="84">
        <v>43983</v>
      </c>
      <c r="C43" s="119" t="s">
        <v>48</v>
      </c>
      <c r="D43" s="86" t="s">
        <v>82</v>
      </c>
      <c r="E43" s="87">
        <v>667073297.99073744</v>
      </c>
      <c r="F43" s="87">
        <v>669289673.9000001</v>
      </c>
      <c r="G43" s="88">
        <v>1.0033225372922863</v>
      </c>
      <c r="H43" s="87">
        <v>608445158</v>
      </c>
      <c r="I43" s="87">
        <f t="shared" si="0"/>
        <v>12168903.16</v>
      </c>
    </row>
    <row r="44" spans="1:9">
      <c r="A44" s="83">
        <f t="shared" si="1"/>
        <v>29</v>
      </c>
      <c r="B44" s="84">
        <v>43983</v>
      </c>
      <c r="C44" s="119" t="s">
        <v>48</v>
      </c>
      <c r="D44" s="86" t="s">
        <v>294</v>
      </c>
      <c r="E44" s="87">
        <v>1143456353.5061615</v>
      </c>
      <c r="F44" s="87">
        <v>1144459396.3000002</v>
      </c>
      <c r="G44" s="88">
        <v>1.0008772025191544</v>
      </c>
      <c r="H44" s="87">
        <v>1040417633.0000001</v>
      </c>
      <c r="I44" s="87">
        <f t="shared" si="0"/>
        <v>20808352.660000004</v>
      </c>
    </row>
    <row r="45" spans="1:9">
      <c r="A45" s="83">
        <f t="shared" si="1"/>
        <v>30</v>
      </c>
      <c r="B45" s="84">
        <v>43983</v>
      </c>
      <c r="C45" s="119" t="s">
        <v>48</v>
      </c>
      <c r="D45" s="86" t="s">
        <v>338</v>
      </c>
      <c r="E45" s="87">
        <v>827894454.24259067</v>
      </c>
      <c r="F45" s="87">
        <v>829749118.5</v>
      </c>
      <c r="G45" s="88">
        <v>1.0022402182402661</v>
      </c>
      <c r="H45" s="87">
        <v>754223165</v>
      </c>
      <c r="I45" s="87">
        <f t="shared" si="0"/>
        <v>15084463.300000001</v>
      </c>
    </row>
    <row r="46" spans="1:9">
      <c r="A46" s="83">
        <f t="shared" si="1"/>
        <v>31</v>
      </c>
      <c r="B46" s="84">
        <v>43983</v>
      </c>
      <c r="C46" s="119" t="s">
        <v>48</v>
      </c>
      <c r="D46" s="86" t="s">
        <v>53</v>
      </c>
      <c r="E46" s="87">
        <v>727424397.4114629</v>
      </c>
      <c r="F46" s="87">
        <v>728716013.4000001</v>
      </c>
      <c r="G46" s="88">
        <v>1.0017756016888262</v>
      </c>
      <c r="H46" s="87">
        <v>662469103</v>
      </c>
      <c r="I46" s="87">
        <f t="shared" si="0"/>
        <v>13249382.060000001</v>
      </c>
    </row>
    <row r="47" spans="1:9">
      <c r="A47" s="83">
        <f t="shared" si="1"/>
        <v>32</v>
      </c>
      <c r="B47" s="84">
        <v>43983</v>
      </c>
      <c r="C47" s="119" t="s">
        <v>48</v>
      </c>
      <c r="D47" s="86" t="s">
        <v>401</v>
      </c>
      <c r="E47" s="87">
        <v>718858965.02753067</v>
      </c>
      <c r="F47" s="87">
        <v>822125001.29999995</v>
      </c>
      <c r="G47" s="88">
        <v>1.1436527069931088</v>
      </c>
      <c r="H47" s="87">
        <v>746503571</v>
      </c>
      <c r="I47" s="87">
        <f t="shared" si="0"/>
        <v>14930071.42</v>
      </c>
    </row>
    <row r="48" spans="1:9">
      <c r="A48" s="83">
        <f t="shared" si="1"/>
        <v>33</v>
      </c>
      <c r="B48" s="84">
        <v>43983</v>
      </c>
      <c r="C48" s="119" t="s">
        <v>48</v>
      </c>
      <c r="D48" s="86" t="s">
        <v>193</v>
      </c>
      <c r="E48" s="87">
        <v>1254780325.4984169</v>
      </c>
      <c r="F48" s="87">
        <v>1255440823.4000001</v>
      </c>
      <c r="G48" s="88">
        <v>1.0005263852868596</v>
      </c>
      <c r="H48" s="87">
        <v>1141086550</v>
      </c>
      <c r="I48" s="87">
        <f t="shared" si="0"/>
        <v>22821731</v>
      </c>
    </row>
    <row r="49" spans="1:9">
      <c r="A49" s="83">
        <f t="shared" si="1"/>
        <v>34</v>
      </c>
      <c r="B49" s="84">
        <v>43983</v>
      </c>
      <c r="C49" s="119" t="s">
        <v>34</v>
      </c>
      <c r="D49" s="86" t="s">
        <v>73</v>
      </c>
      <c r="E49" s="87">
        <v>311220000</v>
      </c>
      <c r="F49" s="87">
        <v>311326992.20000005</v>
      </c>
      <c r="G49" s="88">
        <v>1.0003437831758886</v>
      </c>
      <c r="H49" s="87">
        <v>283024538</v>
      </c>
      <c r="I49" s="87">
        <f t="shared" si="0"/>
        <v>5660490.7599999998</v>
      </c>
    </row>
    <row r="50" spans="1:9">
      <c r="A50" s="83">
        <f t="shared" si="1"/>
        <v>35</v>
      </c>
      <c r="B50" s="84">
        <v>43983</v>
      </c>
      <c r="C50" s="119" t="s">
        <v>34</v>
      </c>
      <c r="D50" s="86" t="s">
        <v>58</v>
      </c>
      <c r="E50" s="87">
        <v>311220000</v>
      </c>
      <c r="F50" s="87">
        <v>312944071.5</v>
      </c>
      <c r="G50" s="88">
        <v>1.0055397194910354</v>
      </c>
      <c r="H50" s="87">
        <v>284494611</v>
      </c>
      <c r="I50" s="87">
        <f t="shared" si="0"/>
        <v>5689892.2199999997</v>
      </c>
    </row>
    <row r="51" spans="1:9">
      <c r="A51" s="83">
        <f t="shared" si="1"/>
        <v>36</v>
      </c>
      <c r="B51" s="84">
        <v>43983</v>
      </c>
      <c r="C51" s="119" t="s">
        <v>34</v>
      </c>
      <c r="D51" s="86" t="s">
        <v>57</v>
      </c>
      <c r="E51" s="87">
        <v>746928000</v>
      </c>
      <c r="F51" s="87">
        <v>747147578.60000002</v>
      </c>
      <c r="G51" s="88">
        <v>1.0002939755906861</v>
      </c>
      <c r="H51" s="87">
        <v>679225071</v>
      </c>
      <c r="I51" s="87">
        <f t="shared" si="0"/>
        <v>13584501.42</v>
      </c>
    </row>
    <row r="52" spans="1:9">
      <c r="A52" s="83">
        <f t="shared" si="1"/>
        <v>37</v>
      </c>
      <c r="B52" s="84">
        <v>43983</v>
      </c>
      <c r="C52" s="119" t="s">
        <v>34</v>
      </c>
      <c r="D52" s="86" t="s">
        <v>69</v>
      </c>
      <c r="E52" s="87">
        <v>311220000</v>
      </c>
      <c r="F52" s="87">
        <v>311432119.69999999</v>
      </c>
      <c r="G52" s="88">
        <v>1.0006815747702589</v>
      </c>
      <c r="H52" s="87">
        <v>283120109</v>
      </c>
      <c r="I52" s="87">
        <f t="shared" si="0"/>
        <v>5662402.1799999997</v>
      </c>
    </row>
    <row r="53" spans="1:9">
      <c r="A53" s="83">
        <f t="shared" si="1"/>
        <v>38</v>
      </c>
      <c r="B53" s="84">
        <v>43983</v>
      </c>
      <c r="C53" s="119" t="s">
        <v>34</v>
      </c>
      <c r="D53" s="86" t="s">
        <v>77</v>
      </c>
      <c r="E53" s="87">
        <v>1021839000</v>
      </c>
      <c r="F53" s="87">
        <v>1022280577.5999999</v>
      </c>
      <c r="G53" s="88">
        <v>1.0004321400925194</v>
      </c>
      <c r="H53" s="87">
        <v>927489323</v>
      </c>
      <c r="I53" s="87">
        <f t="shared" si="0"/>
        <v>18549786.460000001</v>
      </c>
    </row>
    <row r="54" spans="1:9">
      <c r="A54" s="83">
        <f t="shared" si="1"/>
        <v>39</v>
      </c>
      <c r="B54" s="84">
        <v>43983</v>
      </c>
      <c r="C54" s="119" t="s">
        <v>34</v>
      </c>
      <c r="D54" s="86" t="s">
        <v>328</v>
      </c>
      <c r="E54" s="87">
        <v>435708000</v>
      </c>
      <c r="F54" s="87">
        <v>436719803.80000001</v>
      </c>
      <c r="G54" s="88">
        <v>1.0023222061564168</v>
      </c>
      <c r="H54" s="87">
        <v>397018003</v>
      </c>
      <c r="I54" s="87">
        <f t="shared" si="0"/>
        <v>7940360.0600000005</v>
      </c>
    </row>
    <row r="55" spans="1:9">
      <c r="A55" s="83">
        <f t="shared" si="1"/>
        <v>40</v>
      </c>
      <c r="B55" s="84">
        <v>43983</v>
      </c>
      <c r="C55" s="119" t="s">
        <v>34</v>
      </c>
      <c r="D55" s="86" t="s">
        <v>210</v>
      </c>
      <c r="E55" s="87">
        <v>89491000</v>
      </c>
      <c r="F55" s="87">
        <v>263134140.20000002</v>
      </c>
      <c r="G55" s="88">
        <v>2.9403419360606096</v>
      </c>
      <c r="H55" s="87">
        <v>239212854</v>
      </c>
      <c r="I55" s="87">
        <f t="shared" si="0"/>
        <v>4784257.08</v>
      </c>
    </row>
    <row r="56" spans="1:9">
      <c r="A56" s="83">
        <f t="shared" si="1"/>
        <v>41</v>
      </c>
      <c r="B56" s="84">
        <v>43983</v>
      </c>
      <c r="C56" s="119" t="s">
        <v>34</v>
      </c>
      <c r="D56" s="86" t="s">
        <v>315</v>
      </c>
      <c r="E56" s="87">
        <v>778050000</v>
      </c>
      <c r="F56" s="87">
        <v>779495299.69999993</v>
      </c>
      <c r="G56" s="88">
        <v>1.0018575923141186</v>
      </c>
      <c r="H56" s="87">
        <v>708632091</v>
      </c>
      <c r="I56" s="87">
        <f t="shared" si="0"/>
        <v>14172641.82</v>
      </c>
    </row>
    <row r="57" spans="1:9">
      <c r="A57" s="83">
        <f t="shared" si="1"/>
        <v>42</v>
      </c>
      <c r="B57" s="84">
        <v>43983</v>
      </c>
      <c r="C57" s="119" t="s">
        <v>34</v>
      </c>
      <c r="D57" s="86" t="s">
        <v>194</v>
      </c>
      <c r="E57" s="87">
        <v>609336000</v>
      </c>
      <c r="F57" s="87">
        <v>610799452.70000005</v>
      </c>
      <c r="G57" s="88">
        <v>1.0024017171150237</v>
      </c>
      <c r="H57" s="87">
        <v>555272230</v>
      </c>
      <c r="I57" s="87">
        <f t="shared" si="0"/>
        <v>11105444.6</v>
      </c>
    </row>
    <row r="58" spans="1:9">
      <c r="A58" s="83">
        <f t="shared" si="1"/>
        <v>43</v>
      </c>
      <c r="B58" s="84">
        <v>43983</v>
      </c>
      <c r="C58" s="119" t="s">
        <v>35</v>
      </c>
      <c r="D58" s="86" t="s">
        <v>75</v>
      </c>
      <c r="E58" s="87">
        <v>316964278.62727177</v>
      </c>
      <c r="F58" s="87">
        <v>317183678.39999998</v>
      </c>
      <c r="G58" s="88">
        <v>1.000692190847746</v>
      </c>
      <c r="H58" s="87">
        <v>288348799</v>
      </c>
      <c r="I58" s="87">
        <f t="shared" si="0"/>
        <v>5766975.9800000004</v>
      </c>
    </row>
    <row r="59" spans="1:9">
      <c r="A59" s="83">
        <f t="shared" si="1"/>
        <v>44</v>
      </c>
      <c r="B59" s="84">
        <v>43983</v>
      </c>
      <c r="C59" s="119" t="s">
        <v>35</v>
      </c>
      <c r="D59" s="86" t="s">
        <v>64</v>
      </c>
      <c r="E59" s="87">
        <v>846663084.88772476</v>
      </c>
      <c r="F59" s="87">
        <v>846809818.19999993</v>
      </c>
      <c r="G59" s="88">
        <v>1.0001733077949118</v>
      </c>
      <c r="H59" s="87">
        <v>769827107</v>
      </c>
      <c r="I59" s="87">
        <f t="shared" si="0"/>
        <v>15396542.140000001</v>
      </c>
    </row>
    <row r="60" spans="1:9">
      <c r="A60" s="83">
        <f t="shared" si="1"/>
        <v>45</v>
      </c>
      <c r="B60" s="84">
        <v>43983</v>
      </c>
      <c r="C60" s="119" t="s">
        <v>35</v>
      </c>
      <c r="D60" s="86" t="s">
        <v>214</v>
      </c>
      <c r="E60" s="87">
        <v>1057868156.3130747</v>
      </c>
      <c r="F60" s="87">
        <v>1058547433</v>
      </c>
      <c r="G60" s="88">
        <v>1.0006421184746621</v>
      </c>
      <c r="H60" s="87">
        <v>962315847</v>
      </c>
      <c r="I60" s="87">
        <f t="shared" si="0"/>
        <v>19246316.940000001</v>
      </c>
    </row>
    <row r="61" spans="1:9">
      <c r="A61" s="83">
        <f t="shared" si="1"/>
        <v>46</v>
      </c>
      <c r="B61" s="84">
        <v>43983</v>
      </c>
      <c r="C61" s="119" t="s">
        <v>35</v>
      </c>
      <c r="D61" s="86" t="s">
        <v>345</v>
      </c>
      <c r="E61" s="87">
        <v>258231762.37727177</v>
      </c>
      <c r="F61" s="87">
        <v>258400121.90000004</v>
      </c>
      <c r="G61" s="88">
        <v>1.0006519706219652</v>
      </c>
      <c r="H61" s="87">
        <v>234909202</v>
      </c>
      <c r="I61" s="87">
        <f t="shared" si="0"/>
        <v>4698184.04</v>
      </c>
    </row>
    <row r="62" spans="1:9">
      <c r="A62" s="83">
        <f t="shared" si="1"/>
        <v>47</v>
      </c>
      <c r="B62" s="84">
        <v>43983</v>
      </c>
      <c r="C62" s="119" t="s">
        <v>35</v>
      </c>
      <c r="D62" s="86" t="s">
        <v>76</v>
      </c>
      <c r="E62" s="87">
        <v>247777483.00227183</v>
      </c>
      <c r="F62" s="87">
        <v>247969973.5</v>
      </c>
      <c r="G62" s="88">
        <v>1.0007768684038427</v>
      </c>
      <c r="H62" s="87">
        <v>225427249</v>
      </c>
      <c r="I62" s="87">
        <f t="shared" si="0"/>
        <v>4508544.9800000004</v>
      </c>
    </row>
    <row r="63" spans="1:9">
      <c r="A63" s="83">
        <f t="shared" si="1"/>
        <v>48</v>
      </c>
      <c r="B63" s="84">
        <v>43983</v>
      </c>
      <c r="C63" s="119" t="s">
        <v>37</v>
      </c>
      <c r="D63" s="86" t="s">
        <v>341</v>
      </c>
      <c r="E63" s="87">
        <v>654997197.98013175</v>
      </c>
      <c r="F63" s="87">
        <v>655274334.10000002</v>
      </c>
      <c r="G63" s="88">
        <v>1.0004231103899726</v>
      </c>
      <c r="H63" s="87">
        <v>595703940</v>
      </c>
      <c r="I63" s="87">
        <f t="shared" si="0"/>
        <v>11914078.800000001</v>
      </c>
    </row>
    <row r="64" spans="1:9">
      <c r="A64" s="83">
        <f t="shared" si="1"/>
        <v>49</v>
      </c>
      <c r="B64" s="84">
        <v>43983</v>
      </c>
      <c r="C64" s="119" t="s">
        <v>37</v>
      </c>
      <c r="D64" s="86" t="s">
        <v>187</v>
      </c>
      <c r="E64" s="87">
        <v>336620297.31627882</v>
      </c>
      <c r="F64" s="87">
        <v>338197693.90000004</v>
      </c>
      <c r="G64" s="88">
        <v>1.0046859817910478</v>
      </c>
      <c r="H64" s="87">
        <v>307452449</v>
      </c>
      <c r="I64" s="87">
        <f t="shared" si="0"/>
        <v>6149048.9800000004</v>
      </c>
    </row>
    <row r="65" spans="1:9">
      <c r="A65" s="83">
        <f t="shared" si="1"/>
        <v>50</v>
      </c>
      <c r="B65" s="84">
        <v>43983</v>
      </c>
      <c r="C65" s="119" t="s">
        <v>37</v>
      </c>
      <c r="D65" s="86" t="s">
        <v>132</v>
      </c>
      <c r="E65" s="87">
        <v>594584502.98453796</v>
      </c>
      <c r="F65" s="87">
        <v>717156572.5999999</v>
      </c>
      <c r="G65" s="88">
        <v>1.206147434048831</v>
      </c>
      <c r="H65" s="87">
        <v>651960520</v>
      </c>
      <c r="I65" s="87">
        <f t="shared" si="0"/>
        <v>13039210.4</v>
      </c>
    </row>
    <row r="66" spans="1:9">
      <c r="A66" s="83">
        <f t="shared" si="1"/>
        <v>51</v>
      </c>
      <c r="B66" s="84">
        <v>43983</v>
      </c>
      <c r="C66" s="119" t="s">
        <v>37</v>
      </c>
      <c r="D66" s="86" t="s">
        <v>343</v>
      </c>
      <c r="E66" s="87">
        <v>269666500.45714933</v>
      </c>
      <c r="F66" s="87">
        <v>271542190.59999996</v>
      </c>
      <c r="G66" s="88">
        <v>1.0069555919614446</v>
      </c>
      <c r="H66" s="87">
        <v>246856537</v>
      </c>
      <c r="I66" s="87">
        <f t="shared" si="0"/>
        <v>4937130.74</v>
      </c>
    </row>
    <row r="67" spans="1:9">
      <c r="A67" s="83">
        <f t="shared" si="1"/>
        <v>52</v>
      </c>
      <c r="B67" s="84">
        <v>43983</v>
      </c>
      <c r="C67" s="119" t="s">
        <v>37</v>
      </c>
      <c r="D67" s="86" t="s">
        <v>59</v>
      </c>
      <c r="E67" s="87">
        <v>407508121.74210703</v>
      </c>
      <c r="F67" s="87">
        <v>408211172.39999998</v>
      </c>
      <c r="G67" s="88">
        <v>1.001725243302851</v>
      </c>
      <c r="H67" s="87">
        <v>371101066</v>
      </c>
      <c r="I67" s="87">
        <f t="shared" si="0"/>
        <v>7422021.3200000003</v>
      </c>
    </row>
    <row r="68" spans="1:9">
      <c r="A68" s="83">
        <f t="shared" si="1"/>
        <v>53</v>
      </c>
      <c r="B68" s="84">
        <v>43983</v>
      </c>
      <c r="C68" s="119" t="s">
        <v>37</v>
      </c>
      <c r="D68" s="86" t="s">
        <v>52</v>
      </c>
      <c r="E68" s="87">
        <v>382500250.57738841</v>
      </c>
      <c r="F68" s="87">
        <v>384594863.80000001</v>
      </c>
      <c r="G68" s="88">
        <v>1.005476109412869</v>
      </c>
      <c r="H68" s="87">
        <v>349631695</v>
      </c>
      <c r="I68" s="87">
        <f t="shared" si="0"/>
        <v>6992633.9000000004</v>
      </c>
    </row>
    <row r="69" spans="1:9">
      <c r="A69" s="83">
        <f t="shared" si="1"/>
        <v>54</v>
      </c>
      <c r="B69" s="84">
        <v>43983</v>
      </c>
      <c r="C69" s="119" t="s">
        <v>37</v>
      </c>
      <c r="D69" s="86" t="s">
        <v>14</v>
      </c>
      <c r="E69" s="87">
        <v>411290575.57738823</v>
      </c>
      <c r="F69" s="87">
        <v>419542687</v>
      </c>
      <c r="G69" s="88">
        <v>1.0200639448424684</v>
      </c>
      <c r="H69" s="87">
        <v>381402444</v>
      </c>
      <c r="I69" s="87">
        <f t="shared" si="0"/>
        <v>7628048.8799999999</v>
      </c>
    </row>
    <row r="70" spans="1:9">
      <c r="A70" s="83">
        <f t="shared" si="1"/>
        <v>55</v>
      </c>
      <c r="B70" s="84">
        <v>43983</v>
      </c>
      <c r="C70" s="119" t="s">
        <v>37</v>
      </c>
      <c r="D70" s="86" t="s">
        <v>296</v>
      </c>
      <c r="E70" s="87">
        <v>489678431.54544544</v>
      </c>
      <c r="F70" s="87">
        <v>737593778.5</v>
      </c>
      <c r="G70" s="88">
        <v>1.5062819413387749</v>
      </c>
      <c r="H70" s="87">
        <v>670539799</v>
      </c>
      <c r="I70" s="87">
        <f t="shared" si="0"/>
        <v>13410795.98</v>
      </c>
    </row>
    <row r="71" spans="1:9">
      <c r="A71" s="83">
        <f t="shared" si="1"/>
        <v>56</v>
      </c>
      <c r="B71" s="84">
        <v>43983</v>
      </c>
      <c r="C71" s="119" t="s">
        <v>37</v>
      </c>
      <c r="D71" s="86" t="s">
        <v>386</v>
      </c>
      <c r="E71" s="87">
        <v>287330752.05159223</v>
      </c>
      <c r="F71" s="87">
        <v>291041014.39999998</v>
      </c>
      <c r="G71" s="88">
        <v>1.0129128619958561</v>
      </c>
      <c r="H71" s="87">
        <v>264582740</v>
      </c>
      <c r="I71" s="87">
        <f t="shared" si="0"/>
        <v>5291654.8</v>
      </c>
    </row>
    <row r="72" spans="1:9">
      <c r="A72" s="83">
        <f t="shared" si="1"/>
        <v>57</v>
      </c>
      <c r="B72" s="84">
        <v>43983</v>
      </c>
      <c r="C72" s="119" t="s">
        <v>37</v>
      </c>
      <c r="D72" s="86" t="s">
        <v>184</v>
      </c>
      <c r="E72" s="87">
        <v>676666878.18453765</v>
      </c>
      <c r="F72" s="87">
        <v>684392800.70000005</v>
      </c>
      <c r="G72" s="88">
        <v>1.0114176159119694</v>
      </c>
      <c r="H72" s="87">
        <v>622175274</v>
      </c>
      <c r="I72" s="87">
        <f t="shared" si="0"/>
        <v>12443505.48</v>
      </c>
    </row>
    <row r="73" spans="1:9">
      <c r="A73" s="83">
        <f t="shared" si="1"/>
        <v>58</v>
      </c>
      <c r="B73" s="84">
        <v>43983</v>
      </c>
      <c r="C73" s="119" t="s">
        <v>84</v>
      </c>
      <c r="D73" s="86" t="s">
        <v>16</v>
      </c>
      <c r="E73" s="87">
        <v>1797455518.4303</v>
      </c>
      <c r="F73" s="87">
        <v>1802863963.0999999</v>
      </c>
      <c r="G73" s="88">
        <v>1.0030089449303441</v>
      </c>
      <c r="H73" s="87">
        <v>1638967240</v>
      </c>
      <c r="I73" s="87">
        <f t="shared" si="0"/>
        <v>32779344.800000001</v>
      </c>
    </row>
    <row r="74" spans="1:9">
      <c r="A74" s="83">
        <f t="shared" si="1"/>
        <v>59</v>
      </c>
      <c r="B74" s="121">
        <v>43983</v>
      </c>
      <c r="C74" s="120" t="s">
        <v>84</v>
      </c>
      <c r="D74" s="86" t="s">
        <v>97</v>
      </c>
      <c r="E74" s="87">
        <v>1194938031.5482299</v>
      </c>
      <c r="F74" s="87">
        <v>1197959792.6000001</v>
      </c>
      <c r="G74" s="88">
        <v>1.0025288014708638</v>
      </c>
      <c r="H74" s="87">
        <v>1089054358</v>
      </c>
      <c r="I74" s="87">
        <f t="shared" si="0"/>
        <v>21781087.16</v>
      </c>
    </row>
    <row r="75" spans="1:9">
      <c r="A75" s="83">
        <f t="shared" si="1"/>
        <v>60</v>
      </c>
      <c r="B75" s="121">
        <v>43983</v>
      </c>
      <c r="C75" s="120" t="s">
        <v>84</v>
      </c>
      <c r="D75" s="86" t="s">
        <v>36</v>
      </c>
      <c r="E75" s="87">
        <v>327377122.207717</v>
      </c>
      <c r="F75" s="87">
        <v>332081592.59999996</v>
      </c>
      <c r="G75" s="88">
        <v>1.0143701867759043</v>
      </c>
      <c r="H75" s="87">
        <v>301892357</v>
      </c>
      <c r="I75" s="87">
        <f t="shared" si="0"/>
        <v>6037847.1399999997</v>
      </c>
    </row>
    <row r="76" spans="1:9">
      <c r="A76" s="83">
        <f t="shared" si="1"/>
        <v>61</v>
      </c>
      <c r="B76" s="121">
        <v>43983</v>
      </c>
      <c r="C76" s="120" t="s">
        <v>84</v>
      </c>
      <c r="D76" s="86" t="s">
        <v>196</v>
      </c>
      <c r="E76" s="87">
        <v>283638445.89681703</v>
      </c>
      <c r="F76" s="87">
        <v>287684730.69999993</v>
      </c>
      <c r="G76" s="88">
        <v>1.0142656429751236</v>
      </c>
      <c r="H76" s="87">
        <v>261531573</v>
      </c>
      <c r="I76" s="87">
        <f t="shared" si="0"/>
        <v>5230631.46</v>
      </c>
    </row>
    <row r="77" spans="1:9">
      <c r="A77" s="83">
        <f t="shared" si="1"/>
        <v>62</v>
      </c>
      <c r="B77" s="121">
        <v>43983</v>
      </c>
      <c r="C77" s="120" t="s">
        <v>86</v>
      </c>
      <c r="D77" s="86" t="s">
        <v>70</v>
      </c>
      <c r="E77" s="87">
        <v>539786200</v>
      </c>
      <c r="F77" s="87">
        <v>540403136.20000005</v>
      </c>
      <c r="G77" s="88">
        <v>1.001142926958859</v>
      </c>
      <c r="H77" s="87">
        <v>491275578</v>
      </c>
      <c r="I77" s="87">
        <f t="shared" si="0"/>
        <v>9825511.5600000005</v>
      </c>
    </row>
    <row r="78" spans="1:9">
      <c r="A78" s="83">
        <f t="shared" si="1"/>
        <v>63</v>
      </c>
      <c r="B78" s="121">
        <v>43983</v>
      </c>
      <c r="C78" s="120" t="s">
        <v>86</v>
      </c>
      <c r="D78" s="86" t="s">
        <v>42</v>
      </c>
      <c r="E78" s="87">
        <v>1004670600</v>
      </c>
      <c r="F78" s="87">
        <v>1007573190.7999998</v>
      </c>
      <c r="G78" s="88">
        <v>1.0028890969836282</v>
      </c>
      <c r="H78" s="87">
        <v>915975627</v>
      </c>
      <c r="I78" s="87">
        <f t="shared" si="0"/>
        <v>18319512.539999999</v>
      </c>
    </row>
    <row r="79" spans="1:9">
      <c r="A79" s="83">
        <f t="shared" si="1"/>
        <v>64</v>
      </c>
      <c r="B79" s="121">
        <v>43983</v>
      </c>
      <c r="C79" s="120" t="s">
        <v>86</v>
      </c>
      <c r="D79" s="86" t="s">
        <v>38</v>
      </c>
      <c r="E79" s="87">
        <v>734655900</v>
      </c>
      <c r="F79" s="87">
        <v>734930920.79999995</v>
      </c>
      <c r="G79" s="88">
        <v>1.0003743532176084</v>
      </c>
      <c r="H79" s="87">
        <v>668119019</v>
      </c>
      <c r="I79" s="87">
        <f t="shared" si="0"/>
        <v>13362380.380000001</v>
      </c>
    </row>
    <row r="80" spans="1:9">
      <c r="A80" s="83">
        <f t="shared" si="1"/>
        <v>65</v>
      </c>
      <c r="B80" s="121">
        <v>43983</v>
      </c>
      <c r="C80" s="120" t="s">
        <v>86</v>
      </c>
      <c r="D80" s="86" t="s">
        <v>311</v>
      </c>
      <c r="E80" s="87">
        <v>430734847.84564263</v>
      </c>
      <c r="F80" s="87">
        <v>431203252.30000007</v>
      </c>
      <c r="G80" s="88">
        <v>1.0010874542812132</v>
      </c>
      <c r="H80" s="87">
        <v>390971932</v>
      </c>
      <c r="I80" s="87">
        <f t="shared" si="0"/>
        <v>7819438.6400000006</v>
      </c>
    </row>
    <row r="81" spans="1:9">
      <c r="A81" s="83">
        <f t="shared" si="1"/>
        <v>66</v>
      </c>
      <c r="B81" s="121">
        <v>43983</v>
      </c>
      <c r="C81" s="120" t="s">
        <v>86</v>
      </c>
      <c r="D81" s="86" t="s">
        <v>312</v>
      </c>
      <c r="E81" s="87">
        <v>451945399.99999994</v>
      </c>
      <c r="F81" s="87">
        <v>452290193.19999999</v>
      </c>
      <c r="G81" s="88">
        <v>1.0007629089708625</v>
      </c>
      <c r="H81" s="87">
        <v>410299533</v>
      </c>
      <c r="I81" s="87">
        <f t="shared" ref="I81:I109" si="2">H81*2%</f>
        <v>8205990.6600000001</v>
      </c>
    </row>
    <row r="82" spans="1:9">
      <c r="A82" s="83">
        <f t="shared" ref="A82:A94" si="3">1+A81</f>
        <v>67</v>
      </c>
      <c r="B82" s="121">
        <v>43983</v>
      </c>
      <c r="C82" s="120" t="s">
        <v>86</v>
      </c>
      <c r="D82" s="86" t="s">
        <v>313</v>
      </c>
      <c r="E82" s="87">
        <v>490958529.9399879</v>
      </c>
      <c r="F82" s="87">
        <v>490975361.20000005</v>
      </c>
      <c r="G82" s="88">
        <v>1.0000342824474691</v>
      </c>
      <c r="H82" s="87">
        <v>446341237</v>
      </c>
      <c r="I82" s="87">
        <f t="shared" si="2"/>
        <v>8926824.7400000002</v>
      </c>
    </row>
    <row r="83" spans="1:9">
      <c r="A83" s="83">
        <f t="shared" si="3"/>
        <v>68</v>
      </c>
      <c r="B83" s="121">
        <v>43983</v>
      </c>
      <c r="C83" s="120" t="s">
        <v>86</v>
      </c>
      <c r="D83" s="86" t="s">
        <v>188</v>
      </c>
      <c r="E83" s="87">
        <v>1374997700</v>
      </c>
      <c r="F83" s="87">
        <v>1377024660.5</v>
      </c>
      <c r="G83" s="88">
        <v>1.0014741555567692</v>
      </c>
      <c r="H83" s="87">
        <v>1251840601</v>
      </c>
      <c r="I83" s="87">
        <f t="shared" si="2"/>
        <v>25036812.02</v>
      </c>
    </row>
    <row r="84" spans="1:9" hidden="1">
      <c r="A84" s="83">
        <f t="shared" si="3"/>
        <v>69</v>
      </c>
      <c r="B84" s="84"/>
      <c r="C84" s="85"/>
      <c r="D84" s="86"/>
      <c r="E84" s="87"/>
      <c r="F84" s="87"/>
      <c r="G84" s="88"/>
      <c r="H84" s="87"/>
      <c r="I84" s="87">
        <f t="shared" si="2"/>
        <v>0</v>
      </c>
    </row>
    <row r="85" spans="1:9" hidden="1">
      <c r="A85" s="83">
        <f t="shared" si="3"/>
        <v>70</v>
      </c>
      <c r="B85" s="84"/>
      <c r="C85" s="85"/>
      <c r="D85" s="86"/>
      <c r="E85" s="87"/>
      <c r="F85" s="87"/>
      <c r="G85" s="88"/>
      <c r="H85" s="87"/>
      <c r="I85" s="87">
        <f t="shared" si="2"/>
        <v>0</v>
      </c>
    </row>
    <row r="86" spans="1:9" hidden="1">
      <c r="A86" s="83">
        <f t="shared" si="3"/>
        <v>71</v>
      </c>
      <c r="B86" s="84"/>
      <c r="C86" s="85"/>
      <c r="D86" s="86"/>
      <c r="E86" s="87"/>
      <c r="F86" s="87"/>
      <c r="G86" s="88"/>
      <c r="H86" s="87"/>
      <c r="I86" s="87">
        <f t="shared" si="2"/>
        <v>0</v>
      </c>
    </row>
    <row r="87" spans="1:9" hidden="1">
      <c r="A87" s="83">
        <f t="shared" si="3"/>
        <v>72</v>
      </c>
      <c r="B87" s="84"/>
      <c r="C87" s="85"/>
      <c r="D87" s="86"/>
      <c r="E87" s="87"/>
      <c r="F87" s="87"/>
      <c r="G87" s="88"/>
      <c r="H87" s="87"/>
      <c r="I87" s="87">
        <f t="shared" si="2"/>
        <v>0</v>
      </c>
    </row>
    <row r="88" spans="1:9" hidden="1">
      <c r="A88" s="83">
        <f t="shared" si="3"/>
        <v>73</v>
      </c>
      <c r="B88" s="84"/>
      <c r="C88" s="85"/>
      <c r="D88" s="86"/>
      <c r="E88" s="87"/>
      <c r="F88" s="87"/>
      <c r="G88" s="88"/>
      <c r="H88" s="87"/>
      <c r="I88" s="87">
        <f t="shared" si="2"/>
        <v>0</v>
      </c>
    </row>
    <row r="89" spans="1:9" hidden="1">
      <c r="A89" s="83">
        <f t="shared" si="3"/>
        <v>74</v>
      </c>
      <c r="B89" s="84"/>
      <c r="C89" s="85"/>
      <c r="D89" s="86"/>
      <c r="E89" s="87"/>
      <c r="F89" s="87"/>
      <c r="G89" s="88"/>
      <c r="H89" s="87"/>
      <c r="I89" s="89">
        <f t="shared" si="2"/>
        <v>0</v>
      </c>
    </row>
    <row r="90" spans="1:9" hidden="1">
      <c r="A90" s="83">
        <f t="shared" si="3"/>
        <v>75</v>
      </c>
      <c r="B90" s="84"/>
      <c r="C90" s="85"/>
      <c r="D90" s="86"/>
      <c r="E90" s="87"/>
      <c r="F90" s="87"/>
      <c r="G90" s="88"/>
      <c r="H90" s="87"/>
      <c r="I90" s="89">
        <f t="shared" si="2"/>
        <v>0</v>
      </c>
    </row>
    <row r="91" spans="1:9" hidden="1">
      <c r="A91" s="83">
        <f t="shared" si="3"/>
        <v>76</v>
      </c>
      <c r="B91" s="84"/>
      <c r="C91" s="85"/>
      <c r="D91" s="86"/>
      <c r="E91" s="87"/>
      <c r="F91" s="87"/>
      <c r="G91" s="88"/>
      <c r="H91" s="87"/>
      <c r="I91" s="89">
        <f t="shared" si="2"/>
        <v>0</v>
      </c>
    </row>
    <row r="92" spans="1:9" hidden="1">
      <c r="A92" s="83">
        <f t="shared" si="3"/>
        <v>77</v>
      </c>
      <c r="B92" s="84"/>
      <c r="C92" s="85"/>
      <c r="D92" s="86"/>
      <c r="E92" s="87"/>
      <c r="F92" s="87"/>
      <c r="G92" s="88"/>
      <c r="H92" s="87"/>
      <c r="I92" s="89">
        <f t="shared" si="2"/>
        <v>0</v>
      </c>
    </row>
    <row r="93" spans="1:9" hidden="1">
      <c r="A93" s="83">
        <f t="shared" si="3"/>
        <v>78</v>
      </c>
      <c r="B93" s="84"/>
      <c r="C93" s="85"/>
      <c r="D93" s="86"/>
      <c r="E93" s="87"/>
      <c r="F93" s="87"/>
      <c r="G93" s="88"/>
      <c r="H93" s="87"/>
      <c r="I93" s="89">
        <f t="shared" si="2"/>
        <v>0</v>
      </c>
    </row>
    <row r="94" spans="1:9" hidden="1">
      <c r="A94" s="90">
        <f t="shared" si="3"/>
        <v>79</v>
      </c>
      <c r="B94" s="91"/>
      <c r="C94" s="92"/>
      <c r="D94" s="93"/>
      <c r="E94" s="94"/>
      <c r="F94" s="94"/>
      <c r="G94" s="95"/>
      <c r="H94" s="94"/>
      <c r="I94" s="89">
        <f t="shared" si="2"/>
        <v>0</v>
      </c>
    </row>
    <row r="95" spans="1:9" hidden="1">
      <c r="B95" s="96"/>
      <c r="C95" s="97"/>
      <c r="D95" s="98"/>
      <c r="E95" s="99"/>
      <c r="F95" s="99"/>
      <c r="G95" s="100"/>
      <c r="H95" s="101"/>
      <c r="I95" s="89">
        <f t="shared" si="2"/>
        <v>0</v>
      </c>
    </row>
    <row r="96" spans="1:9" hidden="1">
      <c r="B96" s="102"/>
      <c r="C96" s="103"/>
      <c r="D96" s="104"/>
      <c r="E96" s="105"/>
      <c r="F96" s="105"/>
      <c r="G96" s="106"/>
      <c r="H96" s="107"/>
      <c r="I96" s="89">
        <f t="shared" si="2"/>
        <v>0</v>
      </c>
    </row>
    <row r="97" spans="1:9" hidden="1">
      <c r="B97" s="102"/>
      <c r="C97" s="103"/>
      <c r="D97" s="104"/>
      <c r="E97" s="105"/>
      <c r="F97" s="105"/>
      <c r="G97" s="106"/>
      <c r="H97" s="107"/>
      <c r="I97" s="89">
        <f t="shared" si="2"/>
        <v>0</v>
      </c>
    </row>
    <row r="98" spans="1:9" hidden="1">
      <c r="B98" s="102"/>
      <c r="C98" s="103"/>
      <c r="D98" s="104"/>
      <c r="E98" s="105"/>
      <c r="F98" s="105"/>
      <c r="G98" s="106"/>
      <c r="H98" s="107"/>
      <c r="I98" s="89">
        <f t="shared" si="2"/>
        <v>0</v>
      </c>
    </row>
    <row r="99" spans="1:9" hidden="1">
      <c r="B99" s="102"/>
      <c r="C99" s="103"/>
      <c r="D99" s="104"/>
      <c r="E99" s="105"/>
      <c r="F99" s="105"/>
      <c r="G99" s="106"/>
      <c r="H99" s="107"/>
      <c r="I99" s="89">
        <f t="shared" si="2"/>
        <v>0</v>
      </c>
    </row>
    <row r="100" spans="1:9" hidden="1">
      <c r="B100" s="102"/>
      <c r="C100" s="103"/>
      <c r="D100" s="104"/>
      <c r="E100" s="105"/>
      <c r="F100" s="105"/>
      <c r="G100" s="106"/>
      <c r="H100" s="107"/>
      <c r="I100" s="89">
        <f t="shared" si="2"/>
        <v>0</v>
      </c>
    </row>
    <row r="101" spans="1:9" hidden="1">
      <c r="B101" s="102"/>
      <c r="C101" s="103"/>
      <c r="D101" s="104"/>
      <c r="E101" s="105"/>
      <c r="F101" s="105"/>
      <c r="G101" s="106"/>
      <c r="H101" s="107"/>
      <c r="I101" s="89">
        <f t="shared" si="2"/>
        <v>0</v>
      </c>
    </row>
    <row r="102" spans="1:9" hidden="1">
      <c r="B102" s="102"/>
      <c r="C102" s="103"/>
      <c r="D102" s="104"/>
      <c r="E102" s="105"/>
      <c r="F102" s="105"/>
      <c r="G102" s="106"/>
      <c r="H102" s="107"/>
      <c r="I102" s="89">
        <f t="shared" si="2"/>
        <v>0</v>
      </c>
    </row>
    <row r="103" spans="1:9" hidden="1">
      <c r="B103" s="102"/>
      <c r="C103" s="103"/>
      <c r="D103" s="104"/>
      <c r="E103" s="105"/>
      <c r="F103" s="105"/>
      <c r="G103" s="106"/>
      <c r="H103" s="107"/>
      <c r="I103" s="89">
        <f t="shared" si="2"/>
        <v>0</v>
      </c>
    </row>
    <row r="104" spans="1:9" hidden="1">
      <c r="B104" s="102"/>
      <c r="C104" s="103"/>
      <c r="D104" s="104"/>
      <c r="E104" s="105"/>
      <c r="F104" s="105"/>
      <c r="G104" s="106"/>
      <c r="H104" s="107"/>
      <c r="I104" s="89">
        <f t="shared" si="2"/>
        <v>0</v>
      </c>
    </row>
    <row r="105" spans="1:9" hidden="1">
      <c r="B105" s="102"/>
      <c r="C105" s="103"/>
      <c r="D105" s="104"/>
      <c r="E105" s="105"/>
      <c r="F105" s="105"/>
      <c r="G105" s="106"/>
      <c r="H105" s="107"/>
      <c r="I105" s="89">
        <f t="shared" si="2"/>
        <v>0</v>
      </c>
    </row>
    <row r="106" spans="1:9" hidden="1">
      <c r="B106" s="102"/>
      <c r="C106" s="103"/>
      <c r="D106" s="104"/>
      <c r="E106" s="105"/>
      <c r="F106" s="105"/>
      <c r="G106" s="106"/>
      <c r="H106" s="107"/>
      <c r="I106" s="89">
        <f t="shared" si="2"/>
        <v>0</v>
      </c>
    </row>
    <row r="107" spans="1:9" hidden="1">
      <c r="B107" s="102"/>
      <c r="C107" s="103"/>
      <c r="D107" s="108"/>
      <c r="E107" s="105"/>
      <c r="F107" s="105"/>
      <c r="G107" s="106"/>
      <c r="H107" s="107"/>
      <c r="I107" s="89">
        <f t="shared" si="2"/>
        <v>0</v>
      </c>
    </row>
    <row r="108" spans="1:9" hidden="1">
      <c r="B108" s="102"/>
      <c r="C108" s="103"/>
      <c r="D108" s="108"/>
      <c r="E108" s="105"/>
      <c r="F108" s="105"/>
      <c r="G108" s="106"/>
      <c r="H108" s="107"/>
      <c r="I108" s="89">
        <f t="shared" si="2"/>
        <v>0</v>
      </c>
    </row>
    <row r="109" spans="1:9" hidden="1">
      <c r="B109" s="102"/>
      <c r="C109" s="103"/>
      <c r="D109" s="108"/>
      <c r="E109" s="105"/>
      <c r="F109" s="105"/>
      <c r="G109" s="106"/>
      <c r="H109" s="107"/>
      <c r="I109" s="89">
        <f t="shared" si="2"/>
        <v>0</v>
      </c>
    </row>
    <row r="110" spans="1:9">
      <c r="A110" s="109"/>
      <c r="B110" s="231" t="s">
        <v>445</v>
      </c>
      <c r="C110" s="231"/>
      <c r="D110" s="231"/>
      <c r="E110" s="231"/>
      <c r="F110" s="231"/>
      <c r="G110" s="109"/>
      <c r="H110" s="109"/>
      <c r="I110" s="110">
        <f>SUM(I16:I109)</f>
        <v>826548281.57999992</v>
      </c>
    </row>
    <row r="111" spans="1:9">
      <c r="B111" s="74"/>
    </row>
    <row r="112" spans="1:9" s="64" customFormat="1">
      <c r="A112" s="63"/>
      <c r="B112" s="111" t="s">
        <v>446</v>
      </c>
      <c r="C112" s="66"/>
      <c r="D112" s="66"/>
      <c r="E112" s="66"/>
      <c r="F112" s="66"/>
      <c r="G112" s="112"/>
    </row>
    <row r="113" spans="1:12" s="64" customFormat="1">
      <c r="A113" s="63"/>
      <c r="B113" s="111"/>
      <c r="C113" s="66"/>
      <c r="D113" s="66"/>
      <c r="E113" s="66"/>
      <c r="F113" s="66"/>
      <c r="G113" s="112"/>
    </row>
    <row r="114" spans="1:12">
      <c r="E114" s="68"/>
    </row>
    <row r="115" spans="1:12">
      <c r="B115" s="68" t="s">
        <v>447</v>
      </c>
      <c r="D115" s="68" t="s">
        <v>448</v>
      </c>
      <c r="E115" s="68"/>
      <c r="F115" s="113" t="s">
        <v>449</v>
      </c>
      <c r="G115" s="69"/>
      <c r="H115" s="73" t="s">
        <v>450</v>
      </c>
    </row>
    <row r="116" spans="1:12">
      <c r="D116" s="113"/>
      <c r="E116" s="68"/>
    </row>
    <row r="117" spans="1:12">
      <c r="D117" s="113"/>
      <c r="E117" s="68"/>
    </row>
    <row r="118" spans="1:12">
      <c r="D118" s="113"/>
      <c r="E118" s="68"/>
    </row>
    <row r="119" spans="1:12">
      <c r="E119" s="68"/>
      <c r="H119" s="113"/>
      <c r="L119" s="113"/>
    </row>
    <row r="120" spans="1:12">
      <c r="B120" s="64"/>
      <c r="D120" s="67"/>
      <c r="E120" s="68"/>
    </row>
    <row r="121" spans="1:12" s="64" customFormat="1">
      <c r="A121" s="63"/>
      <c r="D121" s="67"/>
      <c r="G121" s="66"/>
      <c r="H121" s="67"/>
      <c r="L121" s="67"/>
    </row>
    <row r="122" spans="1:12">
      <c r="B122" s="64" t="s">
        <v>451</v>
      </c>
      <c r="D122" s="63" t="s">
        <v>452</v>
      </c>
      <c r="E122" s="64"/>
      <c r="F122" s="64" t="s">
        <v>453</v>
      </c>
      <c r="G122" s="65"/>
      <c r="H122" s="64" t="s">
        <v>454</v>
      </c>
    </row>
  </sheetData>
  <mergeCells count="3">
    <mergeCell ref="A4:F4"/>
    <mergeCell ref="A5:F5"/>
    <mergeCell ref="B110:F110"/>
  </mergeCells>
  <printOptions horizontalCentered="1"/>
  <pageMargins left="0" right="0" top="0" bottom="0" header="0.31496062992126" footer="0.31496062992126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VN</vt:lpstr>
      <vt:lpstr>31.03</vt:lpstr>
      <vt:lpstr>25.03</vt:lpstr>
      <vt:lpstr>CHẠY BB</vt:lpstr>
      <vt:lpstr>ĐỀ XUẤT</vt:lpstr>
      <vt:lpstr>data</vt:lpstr>
      <vt:lpstr>'CHẠY BB'!Nabati_customer</vt:lpstr>
      <vt:lpstr>VN!Nabati_customer</vt:lpstr>
      <vt:lpstr>'CHẠY BB'!Print_Area</vt:lpstr>
      <vt:lpstr>'ĐỀ XUẤT'!Print_Area</vt:lpstr>
      <vt:lpstr>VN!Print_Area</vt:lpstr>
      <vt:lpstr>'CHẠY BB'!Print_Titles</vt:lpstr>
      <vt:lpstr>VN!Print_Titles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AutoBVT</cp:lastModifiedBy>
  <cp:lastPrinted>2021-05-28T08:59:22Z</cp:lastPrinted>
  <dcterms:created xsi:type="dcterms:W3CDTF">2012-11-09T09:56:02Z</dcterms:created>
  <dcterms:modified xsi:type="dcterms:W3CDTF">2022-04-20T06:35:31Z</dcterms:modified>
</cp:coreProperties>
</file>