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2\T6\"/>
    </mc:Choice>
  </mc:AlternateContent>
  <bookViews>
    <workbookView xWindow="0" yWindow="0" windowWidth="20490" windowHeight="7665" activeTab="1"/>
  </bookViews>
  <sheets>
    <sheet name="SODA" sheetId="3" r:id="rId1"/>
    <sheet name="T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3" i="2"/>
  <c r="AH17" i="2"/>
  <c r="AI17" i="2" s="1"/>
  <c r="P17" i="2"/>
  <c r="Q17" i="2" s="1"/>
  <c r="AL17" i="2" l="1"/>
  <c r="T17" i="2"/>
  <c r="AH10" i="2" l="1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T11" i="2" l="1"/>
  <c r="T14" i="2"/>
  <c r="AL16" i="2"/>
  <c r="AL10" i="2"/>
  <c r="T16" i="2"/>
  <c r="T15" i="2"/>
  <c r="T13" i="2"/>
  <c r="T12" i="2"/>
  <c r="T10" i="2"/>
  <c r="AL12" i="2"/>
  <c r="AL14" i="2"/>
  <c r="AL11" i="2"/>
  <c r="AL15" i="2"/>
  <c r="AL13" i="2"/>
  <c r="P4" i="2" l="1"/>
  <c r="P5" i="2"/>
  <c r="Q5" i="2" s="1"/>
  <c r="P6" i="2"/>
  <c r="Q6" i="2" s="1"/>
  <c r="P7" i="2"/>
  <c r="Q7" i="2" s="1"/>
  <c r="P8" i="2"/>
  <c r="Q8" i="2" s="1"/>
  <c r="P9" i="2"/>
  <c r="AH4" i="2" l="1"/>
  <c r="AI4" i="2" s="1"/>
  <c r="AH5" i="2"/>
  <c r="AI5" i="2" s="1"/>
  <c r="AH6" i="2"/>
  <c r="AI6" i="2" s="1"/>
  <c r="AH7" i="2"/>
  <c r="AI7" i="2" s="1"/>
  <c r="AH8" i="2"/>
  <c r="AI8" i="2" s="1"/>
  <c r="AH9" i="2"/>
  <c r="AI9" i="2" s="1"/>
  <c r="AH3" i="2"/>
  <c r="AI3" i="2" s="1"/>
  <c r="Q4" i="2"/>
  <c r="Q9" i="2"/>
  <c r="P3" i="2"/>
  <c r="Q3" i="2" s="1"/>
  <c r="T8" i="2" l="1"/>
  <c r="AL8" i="2"/>
  <c r="T7" i="2"/>
  <c r="T4" i="2"/>
  <c r="T9" i="2"/>
  <c r="AL9" i="2"/>
  <c r="AL6" i="2"/>
  <c r="AL5" i="2"/>
  <c r="AL4" i="2"/>
  <c r="AL3" i="2"/>
  <c r="AL7" i="2"/>
  <c r="T6" i="2"/>
  <c r="T5" i="2"/>
  <c r="T3" i="2"/>
  <c r="AL18" i="2" l="1"/>
  <c r="AL20" i="2" s="1"/>
  <c r="T18" i="2"/>
  <c r="T20" i="2" s="1"/>
</calcChain>
</file>

<file path=xl/sharedStrings.xml><?xml version="1.0" encoding="utf-8"?>
<sst xmlns="http://schemas.openxmlformats.org/spreadsheetml/2006/main" count="365" uniqueCount="267">
  <si>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</si>
  <si>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</si>
  <si>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</si>
  <si>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</si>
  <si>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</si>
  <si>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</si>
  <si>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</si>
  <si>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</si>
  <si>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</si>
  <si>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</si>
  <si>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</si>
  <si>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</si>
  <si>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</si>
  <si>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</si>
  <si>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</si>
  <si>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</si>
  <si>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</si>
  <si>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</si>
  <si>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</si>
  <si>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</si>
  <si>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</si>
  <si>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</si>
  <si>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</si>
  <si>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</si>
  <si>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</si>
  <si>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</si>
  <si>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</si>
  <si>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</si>
  <si>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</si>
  <si>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</si>
  <si>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</si>
  <si>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</si>
  <si>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</si>
  <si>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</si>
  <si>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</si>
  <si>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</si>
  <si>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</si>
  <si>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</si>
  <si>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</si>
  <si>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</si>
  <si>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</si>
  <si>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</si>
  <si>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</si>
  <si>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</si>
  <si>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</si>
  <si>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</si>
  <si>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</si>
  <si>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</si>
  <si>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</si>
  <si>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</si>
  <si>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</si>
  <si>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</si>
  <si>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</si>
  <si>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</si>
  <si>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</si>
  <si>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</si>
  <si>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</si>
  <si>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</si>
  <si>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</si>
  <si>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</si>
  <si>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</si>
  <si>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</si>
  <si>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</si>
  <si>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</si>
  <si>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</si>
  <si>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</si>
  <si>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</si>
  <si>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</si>
  <si>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</si>
  <si>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</si>
  <si>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</si>
  <si>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</si>
  <si>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</si>
  <si>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</si>
  <si>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</si>
  <si>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</si>
  <si>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</si>
  <si>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</si>
  <si>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</si>
  <si>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</si>
  <si>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</si>
  <si>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</si>
  <si>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</si>
  <si>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</si>
  <si>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</si>
  <si>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</si>
  <si>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</si>
  <si>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</si>
  <si>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</si>
  <si>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</si>
  <si>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</si>
  <si>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</si>
  <si>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</si>
  <si>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</si>
  <si>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</si>
  <si>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</si>
  <si>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</si>
  <si>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</si>
  <si>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</si>
  <si>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</si>
  <si>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</si>
  <si>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</si>
  <si>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</si>
  <si>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SCA - VICTORIA</t>
  </si>
  <si>
    <t>SCA - GOLDSILK</t>
  </si>
  <si>
    <t>SCA - GOLDENSILK</t>
  </si>
  <si>
    <t>SCA - LONG BIEN</t>
  </si>
  <si>
    <t>SCA - Tay Ninh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</si>
  <si>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</si>
  <si>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</si>
  <si>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</si>
  <si>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</si>
  <si>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</si>
  <si>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</si>
  <si>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</si>
  <si>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</si>
  <si>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</si>
  <si>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</si>
  <si>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</si>
  <si>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</si>
  <si>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</si>
  <si>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</si>
  <si>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</si>
  <si>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</si>
  <si>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</si>
  <si>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</si>
  <si>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</si>
  <si>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</si>
  <si>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</si>
  <si>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</si>
  <si>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</si>
  <si>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</si>
  <si>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</si>
  <si>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</si>
  <si>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</si>
  <si>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</si>
  <si>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</si>
  <si>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</si>
  <si>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</si>
  <si>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</si>
  <si>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</si>
  <si>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</si>
  <si>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</si>
  <si>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</si>
  <si>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</si>
  <si>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</si>
  <si>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</si>
  <si>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</si>
  <si>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</si>
  <si>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</si>
  <si>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</si>
  <si>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</si>
  <si>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</si>
  <si>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</si>
  <si>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</si>
  <si>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</si>
  <si>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</si>
  <si>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</si>
  <si>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</si>
  <si>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</si>
  <si>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</si>
  <si>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</si>
  <si>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</si>
  <si>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</si>
  <si>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</si>
  <si>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</si>
  <si>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</si>
  <si>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</si>
  <si>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</si>
  <si>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</si>
  <si>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</si>
  <si>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</si>
  <si>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</si>
  <si>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</si>
  <si>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</si>
  <si>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</si>
  <si>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</si>
  <si>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</si>
  <si>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</si>
  <si>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</si>
  <si>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</si>
  <si>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</si>
  <si>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</si>
  <si>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</si>
  <si>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</si>
  <si>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</si>
  <si>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</si>
  <si>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</si>
  <si>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</si>
  <si>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</si>
  <si>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</si>
  <si>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</si>
  <si>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</si>
  <si>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</si>
  <si>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</si>
  <si>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</si>
  <si>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</si>
  <si>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</si>
  <si>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</si>
  <si>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</si>
  <si>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</si>
  <si>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</si>
  <si>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</si>
  <si>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</si>
  <si>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</si>
  <si>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</si>
  <si>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</si>
  <si>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</si>
  <si>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</si>
  <si>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</si>
  <si>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</si>
  <si>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</si>
  <si>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</si>
  <si>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</si>
  <si>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</si>
  <si>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</si>
  <si>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</si>
  <si>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</si>
  <si>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</si>
  <si>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</si>
  <si>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</si>
  <si>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</si>
  <si>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</si>
  <si>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</si>
  <si>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</si>
  <si>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552</t>
  </si>
  <si>
    <t>553</t>
  </si>
  <si>
    <t>554</t>
  </si>
  <si>
    <t>555</t>
  </si>
  <si>
    <t>557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</si>
  <si>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</si>
  <si>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</si>
  <si>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</si>
  <si>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</si>
  <si>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</si>
  <si>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</si>
  <si>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</si>
  <si>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</si>
  <si>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</si>
  <si>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</si>
  <si>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</si>
  <si>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</si>
  <si>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</si>
  <si>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B.xop NA.RICHEESE p.mai 50g</t>
  </si>
  <si>
    <t>B.xop NA.RICHOCO soco hg20x16g</t>
  </si>
  <si>
    <t>B.xop NA.RICHOCO soco 50g</t>
  </si>
  <si>
    <t>B.RICH.AHH TRIPp.mai hg10x15g</t>
  </si>
  <si>
    <t>Banh xop NABATI kem t.xanh 40g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</si>
  <si>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</si>
  <si>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</si>
  <si>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</si>
  <si>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</si>
  <si>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</si>
  <si>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</si>
  <si>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</si>
  <si>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</si>
  <si>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</si>
  <si>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</si>
  <si>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</si>
  <si>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</si>
  <si>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</si>
  <si>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</si>
  <si>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SỐ LIỆU TRANSFER THÁNG 5.2022</t>
  </si>
  <si>
    <t>BxopNa.kems.chuaphucb.tu20x16g</t>
  </si>
  <si>
    <t>SỐ LIỆU SODA THÁNG 06.2022</t>
  </si>
  <si>
    <t>Thang Loi-Truong Chinh</t>
  </si>
  <si>
    <t>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</si>
</sst>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FF0000"/>
      <name val="Calibri"/>
      <family val="2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2" borderId="1" xfId="0" applyFill="1" applyBorder="1" applyAlignment="1">
      <alignment vertical="center"/>
    </xf>
    <xf numFmtId="41" fontId="5" fillId="3" borderId="1" xfId="1" applyFont="1" applyFill="1" applyBorder="1" applyAlignment="1">
      <alignment horizontal="center"/>
    </xf>
    <xf numFmtId="41" fontId="5" fillId="0" borderId="1" xfId="1" applyFont="1" applyFill="1" applyBorder="1" applyAlignment="1">
      <alignment horizontal="right"/>
    </xf>
    <xf numFmtId="0" fontId="5" fillId="3" borderId="1" xfId="3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vertical="center"/>
    </xf>
    <xf numFmtId="164" fontId="0" fillId="6" borderId="1" xfId="4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0" applyNumberFormat="1" applyFont="1" applyFill="1" applyBorder="1" applyAlignment="1">
      <alignment vertical="center"/>
    </xf>
    <xf numFmtId="164" fontId="6" fillId="6" borderId="1" xfId="4" applyNumberFormat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vertical="center"/>
    </xf>
    <xf numFmtId="164" fontId="1" fillId="6" borderId="1" xfId="4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4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" xfId="3" applyFont="1" applyBorder="1"/>
    <xf numFmtId="0" fontId="7" fillId="0" borderId="1" xfId="3" applyFont="1" applyBorder="1" applyAlignment="1">
      <alignment horizontal="right"/>
    </xf>
    <xf numFmtId="41" fontId="7" fillId="0" borderId="1" xfId="1" applyFont="1" applyFill="1" applyBorder="1" applyAlignment="1"/>
    <xf numFmtId="43" fontId="6" fillId="6" borderId="1" xfId="0" applyNumberFormat="1" applyFont="1" applyFill="1" applyBorder="1" applyAlignment="1">
      <alignment vertical="center"/>
    </xf>
    <xf numFmtId="164" fontId="0" fillId="7" borderId="0" xfId="4" applyNumberFormat="1" applyFont="1" applyFill="1"/>
    <xf numFmtId="41" fontId="9" fillId="0" borderId="0" xfId="1" applyFont="1" applyBorder="1" applyAlignment="1"/>
    <xf numFmtId="0" fontId="0" fillId="0" borderId="0" xfId="0" applyBorder="1"/>
    <xf numFmtId="164" fontId="0" fillId="6" borderId="1" xfId="4" applyNumberFormat="1" applyFont="1" applyFill="1" applyBorder="1" applyAlignment="1">
      <alignment horizontal="center" vertical="center"/>
    </xf>
    <xf numFmtId="164" fontId="0" fillId="6" borderId="1" xfId="4" applyNumberFormat="1" applyFont="1" applyFill="1" applyBorder="1" applyAlignment="1">
      <alignment vertical="center"/>
    </xf>
    <xf numFmtId="164" fontId="6" fillId="6" borderId="1" xfId="4" applyNumberFormat="1" applyFont="1" applyFill="1" applyBorder="1" applyAlignment="1">
      <alignment vertical="center"/>
    </xf>
    <xf numFmtId="164" fontId="6" fillId="6" borderId="1" xfId="4" applyNumberFormat="1" applyFont="1" applyFill="1" applyBorder="1" applyAlignment="1">
      <alignment horizontal="center" vertical="center"/>
    </xf>
    <xf numFmtId="164" fontId="8" fillId="6" borderId="1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right"/>
    </xf>
    <xf numFmtId="0" fontId="5" fillId="0" borderId="1" xfId="5" applyFont="1" applyBorder="1"/>
    <xf numFmtId="14" fontId="5" fillId="0" borderId="1" xfId="5" applyNumberFormat="1" applyFont="1" applyBorder="1"/>
    <xf numFmtId="0" fontId="2" fillId="0" borderId="1" xfId="5" applyBorder="1"/>
    <xf numFmtId="41" fontId="2" fillId="0" borderId="1" xfId="1" applyFont="1" applyBorder="1" applyAlignment="1"/>
    <xf numFmtId="0" fontId="3" fillId="0" borderId="0" xfId="2" applyFont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</cellXfs>
  <cellStyles count="6">
    <cellStyle name="Comma" xfId="4" builtinId="3"/>
    <cellStyle name="Comma [0]" xfId="1" builtinId="6"/>
    <cellStyle name="Normal" xfId="0" builtinId="0"/>
    <cellStyle name="Normal_Sheet3" xfId="2"/>
    <cellStyle name="Normal_SODA 2" xfId="5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6"/>
  <sheetViews>
    <sheetView zoomScale="70" zoomScaleNormal="70" workbookViewId="0">
      <selection activeCell="I23" sqref="I23"/>
    </sheetView>
  </sheetViews>
  <sheetFormatPr defaultRowHeight="15" x14ac:dyDescent="0.25"/>
  <cols>
    <col min="3" max="3" width="27" customWidth="1"/>
    <col min="5" max="5" width="43.140625" customWidth="1"/>
  </cols>
  <sheetData>
    <row r="1" spans="1:124" ht="26.25" x14ac:dyDescent="0.4">
      <c r="A1" s="38" t="s">
        <v>264</v>
      </c>
      <c r="B1" s="38"/>
      <c r="C1" s="38"/>
      <c r="D1" s="38"/>
      <c r="E1" s="38"/>
      <c r="F1" s="3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265</v>
      </c>
      <c r="DT1" s="1" t="s">
        <v>116</v>
      </c>
    </row>
    <row r="2" spans="1:124" x14ac:dyDescent="0.25">
      <c r="A2" s="32" t="s">
        <v>117</v>
      </c>
      <c r="B2" s="32" t="s">
        <v>118</v>
      </c>
      <c r="C2" s="32" t="s">
        <v>119</v>
      </c>
      <c r="D2" s="32" t="s">
        <v>120</v>
      </c>
      <c r="E2" s="32" t="s">
        <v>121</v>
      </c>
      <c r="F2" s="32" t="s">
        <v>266</v>
      </c>
      <c r="G2" s="32" t="s">
        <v>122</v>
      </c>
      <c r="H2" s="32" t="s">
        <v>123</v>
      </c>
      <c r="I2" s="32" t="s">
        <v>124</v>
      </c>
      <c r="J2" s="32" t="s">
        <v>125</v>
      </c>
      <c r="K2" s="32" t="s">
        <v>126</v>
      </c>
      <c r="L2" s="32" t="s">
        <v>127</v>
      </c>
      <c r="M2" s="32" t="s">
        <v>128</v>
      </c>
      <c r="N2" s="32" t="s">
        <v>129</v>
      </c>
      <c r="O2" s="32" t="s">
        <v>130</v>
      </c>
      <c r="P2" s="32" t="s">
        <v>131</v>
      </c>
      <c r="Q2" s="32" t="s">
        <v>132</v>
      </c>
      <c r="R2" s="32" t="s">
        <v>133</v>
      </c>
      <c r="S2" s="32" t="s">
        <v>134</v>
      </c>
      <c r="T2" s="32" t="s">
        <v>135</v>
      </c>
      <c r="U2" s="32" t="s">
        <v>136</v>
      </c>
      <c r="V2" s="32" t="s">
        <v>137</v>
      </c>
      <c r="W2" s="32" t="s">
        <v>138</v>
      </c>
      <c r="X2" s="32" t="s">
        <v>139</v>
      </c>
      <c r="Y2" s="32" t="s">
        <v>140</v>
      </c>
      <c r="Z2" s="32" t="s">
        <v>141</v>
      </c>
      <c r="AA2" s="32" t="s">
        <v>142</v>
      </c>
      <c r="AB2" s="32" t="s">
        <v>143</v>
      </c>
      <c r="AC2" s="32" t="s">
        <v>144</v>
      </c>
      <c r="AD2" s="32" t="s">
        <v>145</v>
      </c>
      <c r="AE2" s="32" t="s">
        <v>146</v>
      </c>
      <c r="AF2" s="32" t="s">
        <v>147</v>
      </c>
      <c r="AG2" s="32" t="s">
        <v>148</v>
      </c>
      <c r="AH2" s="32" t="s">
        <v>149</v>
      </c>
      <c r="AI2" s="32" t="s">
        <v>150</v>
      </c>
      <c r="AJ2" s="32" t="s">
        <v>151</v>
      </c>
      <c r="AK2" s="32" t="s">
        <v>152</v>
      </c>
      <c r="AL2" s="32" t="s">
        <v>153</v>
      </c>
      <c r="AM2" s="32" t="s">
        <v>154</v>
      </c>
      <c r="AN2" s="32" t="s">
        <v>155</v>
      </c>
      <c r="AO2" s="32" t="s">
        <v>156</v>
      </c>
      <c r="AP2" s="32" t="s">
        <v>157</v>
      </c>
      <c r="AQ2" s="32" t="s">
        <v>158</v>
      </c>
      <c r="AR2" s="32" t="s">
        <v>159</v>
      </c>
      <c r="AS2" s="32" t="s">
        <v>160</v>
      </c>
      <c r="AT2" s="32" t="s">
        <v>161</v>
      </c>
      <c r="AU2" s="32" t="s">
        <v>162</v>
      </c>
      <c r="AV2" s="32" t="s">
        <v>163</v>
      </c>
      <c r="AW2" s="32" t="s">
        <v>164</v>
      </c>
      <c r="AX2" s="32" t="s">
        <v>165</v>
      </c>
      <c r="AY2" s="32" t="s">
        <v>166</v>
      </c>
      <c r="AZ2" s="32" t="s">
        <v>167</v>
      </c>
      <c r="BA2" s="32" t="s">
        <v>168</v>
      </c>
      <c r="BB2" s="32" t="s">
        <v>169</v>
      </c>
      <c r="BC2" s="32" t="s">
        <v>170</v>
      </c>
      <c r="BD2" s="32" t="s">
        <v>171</v>
      </c>
      <c r="BE2" s="32" t="s">
        <v>172</v>
      </c>
      <c r="BF2" s="32" t="s">
        <v>173</v>
      </c>
      <c r="BG2" s="32" t="s">
        <v>174</v>
      </c>
      <c r="BH2" s="32" t="s">
        <v>175</v>
      </c>
      <c r="BI2" s="32" t="s">
        <v>176</v>
      </c>
      <c r="BJ2" s="32" t="s">
        <v>177</v>
      </c>
      <c r="BK2" s="32" t="s">
        <v>178</v>
      </c>
      <c r="BL2" s="32" t="s">
        <v>179</v>
      </c>
      <c r="BM2" s="32" t="s">
        <v>180</v>
      </c>
      <c r="BN2" s="32" t="s">
        <v>181</v>
      </c>
      <c r="BO2" s="32" t="s">
        <v>182</v>
      </c>
      <c r="BP2" s="32" t="s">
        <v>183</v>
      </c>
      <c r="BQ2" s="32" t="s">
        <v>184</v>
      </c>
      <c r="BR2" s="32" t="s">
        <v>185</v>
      </c>
      <c r="BS2" s="32" t="s">
        <v>186</v>
      </c>
      <c r="BT2" s="32" t="s">
        <v>187</v>
      </c>
      <c r="BU2" s="32" t="s">
        <v>188</v>
      </c>
      <c r="BV2" s="32" t="s">
        <v>189</v>
      </c>
      <c r="BW2" s="32" t="s">
        <v>190</v>
      </c>
      <c r="BX2" s="32" t="s">
        <v>191</v>
      </c>
      <c r="BY2" s="32" t="s">
        <v>192</v>
      </c>
      <c r="BZ2" s="32" t="s">
        <v>193</v>
      </c>
      <c r="CA2" s="32" t="s">
        <v>194</v>
      </c>
      <c r="CB2" s="32" t="s">
        <v>195</v>
      </c>
      <c r="CC2" s="32" t="s">
        <v>196</v>
      </c>
      <c r="CD2" s="32" t="s">
        <v>197</v>
      </c>
      <c r="CE2" s="32" t="s">
        <v>198</v>
      </c>
      <c r="CF2" s="32" t="s">
        <v>199</v>
      </c>
      <c r="CG2" s="32" t="s">
        <v>200</v>
      </c>
      <c r="CH2" s="32" t="s">
        <v>201</v>
      </c>
      <c r="CI2" s="32" t="s">
        <v>202</v>
      </c>
      <c r="CJ2" s="32" t="s">
        <v>203</v>
      </c>
      <c r="CK2" s="32" t="s">
        <v>204</v>
      </c>
      <c r="CL2" s="32" t="s">
        <v>205</v>
      </c>
      <c r="CM2" s="32" t="s">
        <v>206</v>
      </c>
      <c r="CN2" s="32" t="s">
        <v>207</v>
      </c>
      <c r="CO2" s="32" t="s">
        <v>208</v>
      </c>
      <c r="CP2" s="32" t="s">
        <v>209</v>
      </c>
      <c r="CQ2" s="32" t="s">
        <v>210</v>
      </c>
      <c r="CR2" s="32" t="s">
        <v>211</v>
      </c>
      <c r="CS2" s="32" t="s">
        <v>212</v>
      </c>
      <c r="CT2" s="32" t="s">
        <v>213</v>
      </c>
      <c r="CU2" s="32" t="s">
        <v>214</v>
      </c>
      <c r="CV2" s="32" t="s">
        <v>215</v>
      </c>
      <c r="CW2" s="32" t="s">
        <v>216</v>
      </c>
      <c r="CX2" s="32" t="s">
        <v>217</v>
      </c>
      <c r="CY2" s="32" t="s">
        <v>218</v>
      </c>
      <c r="CZ2" s="32" t="s">
        <v>219</v>
      </c>
      <c r="DA2" s="32" t="s">
        <v>220</v>
      </c>
      <c r="DB2" s="32" t="s">
        <v>221</v>
      </c>
      <c r="DC2" s="32" t="s">
        <v>222</v>
      </c>
      <c r="DD2" s="32" t="s">
        <v>223</v>
      </c>
      <c r="DE2" s="32" t="s">
        <v>224</v>
      </c>
      <c r="DF2" s="32" t="s">
        <v>225</v>
      </c>
      <c r="DG2" s="32" t="s">
        <v>226</v>
      </c>
      <c r="DH2" s="32" t="s">
        <v>227</v>
      </c>
      <c r="DI2" s="32" t="s">
        <v>228</v>
      </c>
      <c r="DJ2" s="32" t="s">
        <v>229</v>
      </c>
      <c r="DK2" s="32" t="s">
        <v>230</v>
      </c>
      <c r="DL2" s="32" t="s">
        <v>231</v>
      </c>
      <c r="DM2" s="32" t="s">
        <v>232</v>
      </c>
      <c r="DN2" s="32" t="s">
        <v>233</v>
      </c>
      <c r="DO2" s="32" t="s">
        <v>234</v>
      </c>
      <c r="DP2" s="32" t="s">
        <v>235</v>
      </c>
      <c r="DQ2" s="32" t="s">
        <v>236</v>
      </c>
      <c r="DR2" s="32" t="s">
        <v>237</v>
      </c>
      <c r="DS2" s="32" t="s">
        <v>238</v>
      </c>
      <c r="DT2" s="32" t="s">
        <v>239</v>
      </c>
    </row>
    <row r="3" spans="1:124" x14ac:dyDescent="0.25">
      <c r="A3" s="33">
        <v>2</v>
      </c>
      <c r="B3" s="33">
        <v>19219</v>
      </c>
      <c r="C3" s="34" t="s">
        <v>240</v>
      </c>
      <c r="D3" s="33">
        <v>3284683</v>
      </c>
      <c r="E3" s="34" t="s">
        <v>241</v>
      </c>
      <c r="F3" s="35">
        <v>44746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3">
        <v>-76</v>
      </c>
    </row>
    <row r="4" spans="1:124" x14ac:dyDescent="0.25">
      <c r="A4" s="33">
        <v>2</v>
      </c>
      <c r="B4" s="33">
        <v>19219</v>
      </c>
      <c r="C4" s="34" t="s">
        <v>240</v>
      </c>
      <c r="D4" s="33">
        <v>3352387</v>
      </c>
      <c r="E4" s="34" t="s">
        <v>242</v>
      </c>
      <c r="F4" s="35">
        <v>44746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3">
        <v>-7</v>
      </c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3">
        <v>-3</v>
      </c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</row>
    <row r="5" spans="1:124" x14ac:dyDescent="0.25">
      <c r="A5" s="33">
        <v>2</v>
      </c>
      <c r="B5" s="33">
        <v>19219</v>
      </c>
      <c r="C5" s="34" t="s">
        <v>240</v>
      </c>
      <c r="D5" s="33">
        <v>3373113</v>
      </c>
      <c r="E5" s="34" t="s">
        <v>243</v>
      </c>
      <c r="F5" s="35">
        <v>44746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3">
        <v>898</v>
      </c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</row>
    <row r="6" spans="1:124" x14ac:dyDescent="0.25">
      <c r="A6" s="33">
        <v>2</v>
      </c>
      <c r="B6" s="33">
        <v>19219</v>
      </c>
      <c r="C6" s="34" t="s">
        <v>240</v>
      </c>
      <c r="D6" s="33">
        <v>3384346</v>
      </c>
      <c r="E6" s="34" t="s">
        <v>244</v>
      </c>
      <c r="F6" s="35">
        <v>44746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3">
        <v>-17</v>
      </c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</row>
    <row r="7" spans="1:124" x14ac:dyDescent="0.25">
      <c r="A7" s="33">
        <v>2</v>
      </c>
      <c r="B7" s="33">
        <v>19219</v>
      </c>
      <c r="C7" s="34" t="s">
        <v>240</v>
      </c>
      <c r="D7" s="33">
        <v>3384347</v>
      </c>
      <c r="E7" s="34" t="s">
        <v>245</v>
      </c>
      <c r="F7" s="35">
        <v>44746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3">
        <v>415</v>
      </c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3">
        <v>-118</v>
      </c>
    </row>
    <row r="8" spans="1:124" x14ac:dyDescent="0.25">
      <c r="A8" s="33">
        <v>2</v>
      </c>
      <c r="B8" s="33">
        <v>19219</v>
      </c>
      <c r="C8" s="34" t="s">
        <v>240</v>
      </c>
      <c r="D8" s="33">
        <v>3408152</v>
      </c>
      <c r="E8" s="34" t="s">
        <v>246</v>
      </c>
      <c r="F8" s="35">
        <v>44746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3">
        <v>-6</v>
      </c>
      <c r="BN8" s="36"/>
      <c r="BO8" s="33">
        <v>139</v>
      </c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</row>
    <row r="9" spans="1:124" x14ac:dyDescent="0.25">
      <c r="A9" s="33">
        <v>2</v>
      </c>
      <c r="B9" s="33">
        <v>19219</v>
      </c>
      <c r="C9" s="34" t="s">
        <v>240</v>
      </c>
      <c r="D9" s="33">
        <v>3529243</v>
      </c>
      <c r="E9" s="34" t="s">
        <v>255</v>
      </c>
      <c r="F9" s="35">
        <v>44746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3">
        <v>-1</v>
      </c>
      <c r="AO9" s="36"/>
      <c r="AP9" s="36"/>
      <c r="AQ9" s="36"/>
      <c r="AR9" s="33">
        <v>-6</v>
      </c>
      <c r="AS9" s="33">
        <v>-1</v>
      </c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3">
        <v>-6</v>
      </c>
      <c r="BK9" s="36"/>
      <c r="BL9" s="36"/>
      <c r="BM9" s="36"/>
      <c r="BN9" s="33">
        <v>-11</v>
      </c>
      <c r="BO9" s="33">
        <v>207</v>
      </c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3">
        <v>-5</v>
      </c>
      <c r="DM9" s="36"/>
      <c r="DN9" s="36"/>
      <c r="DO9" s="36"/>
      <c r="DP9" s="36"/>
      <c r="DQ9" s="36"/>
      <c r="DR9" s="36"/>
      <c r="DS9" s="36"/>
      <c r="DT9" s="36"/>
    </row>
    <row r="10" spans="1:124" x14ac:dyDescent="0.25">
      <c r="A10" s="33">
        <v>2</v>
      </c>
      <c r="B10" s="33">
        <v>19219</v>
      </c>
      <c r="C10" s="34" t="s">
        <v>240</v>
      </c>
      <c r="D10" s="33">
        <v>3529244</v>
      </c>
      <c r="E10" s="34" t="s">
        <v>256</v>
      </c>
      <c r="F10" s="35">
        <v>44746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3">
        <v>-6</v>
      </c>
      <c r="AO10" s="36"/>
      <c r="AP10" s="36"/>
      <c r="AQ10" s="36"/>
      <c r="AR10" s="33">
        <v>-18</v>
      </c>
      <c r="AS10" s="33">
        <v>-8</v>
      </c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3">
        <v>-2</v>
      </c>
      <c r="BO10" s="33">
        <v>118</v>
      </c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3">
        <v>-11</v>
      </c>
      <c r="DM10" s="36"/>
      <c r="DN10" s="36"/>
      <c r="DO10" s="36"/>
      <c r="DP10" s="36"/>
      <c r="DQ10" s="36"/>
      <c r="DR10" s="36"/>
      <c r="DS10" s="36"/>
      <c r="DT10" s="36"/>
    </row>
    <row r="11" spans="1:124" x14ac:dyDescent="0.25">
      <c r="A11" s="33">
        <v>2</v>
      </c>
      <c r="B11" s="33">
        <v>19219</v>
      </c>
      <c r="C11" s="34" t="s">
        <v>240</v>
      </c>
      <c r="D11" s="33">
        <v>3529245</v>
      </c>
      <c r="E11" s="34" t="s">
        <v>257</v>
      </c>
      <c r="F11" s="35">
        <v>44746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3">
        <v>-3</v>
      </c>
      <c r="AO11" s="36"/>
      <c r="AP11" s="36"/>
      <c r="AQ11" s="36"/>
      <c r="AR11" s="33">
        <v>-5</v>
      </c>
      <c r="AS11" s="33">
        <v>-9</v>
      </c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3">
        <v>-2</v>
      </c>
      <c r="BK11" s="36"/>
      <c r="BL11" s="36"/>
      <c r="BM11" s="36"/>
      <c r="BN11" s="33">
        <v>-3</v>
      </c>
      <c r="BO11" s="33">
        <v>166</v>
      </c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3">
        <v>-9</v>
      </c>
      <c r="DM11" s="36"/>
      <c r="DN11" s="36"/>
      <c r="DO11" s="36"/>
      <c r="DP11" s="36"/>
      <c r="DQ11" s="36"/>
      <c r="DR11" s="36"/>
      <c r="DS11" s="36"/>
      <c r="DT11" s="36"/>
    </row>
    <row r="12" spans="1:124" x14ac:dyDescent="0.25">
      <c r="A12" s="33">
        <v>2</v>
      </c>
      <c r="B12" s="33">
        <v>19219</v>
      </c>
      <c r="C12" s="34" t="s">
        <v>240</v>
      </c>
      <c r="D12" s="33">
        <v>3529246</v>
      </c>
      <c r="E12" s="34" t="s">
        <v>258</v>
      </c>
      <c r="F12" s="35">
        <v>44746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3">
        <v>32</v>
      </c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</row>
    <row r="13" spans="1:124" x14ac:dyDescent="0.25">
      <c r="A13" s="33">
        <v>2</v>
      </c>
      <c r="B13" s="33">
        <v>19219</v>
      </c>
      <c r="C13" s="34" t="s">
        <v>240</v>
      </c>
      <c r="D13" s="33">
        <v>3529247</v>
      </c>
      <c r="E13" s="34" t="s">
        <v>259</v>
      </c>
      <c r="F13" s="35">
        <v>44746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3">
        <v>21</v>
      </c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</row>
    <row r="14" spans="1:124" x14ac:dyDescent="0.25">
      <c r="A14" s="33">
        <v>2</v>
      </c>
      <c r="B14" s="33">
        <v>19219</v>
      </c>
      <c r="C14" s="34" t="s">
        <v>240</v>
      </c>
      <c r="D14" s="33">
        <v>3529248</v>
      </c>
      <c r="E14" s="34" t="s">
        <v>260</v>
      </c>
      <c r="F14" s="35">
        <v>44746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3">
        <v>-47</v>
      </c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3">
        <v>10</v>
      </c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</row>
    <row r="15" spans="1:124" x14ac:dyDescent="0.25">
      <c r="A15" s="33">
        <v>2</v>
      </c>
      <c r="B15" s="33">
        <v>19219</v>
      </c>
      <c r="C15" s="34" t="s">
        <v>240</v>
      </c>
      <c r="D15" s="33">
        <v>3530491</v>
      </c>
      <c r="E15" s="34" t="s">
        <v>261</v>
      </c>
      <c r="F15" s="35">
        <v>44746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3">
        <v>198</v>
      </c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</row>
    <row r="16" spans="1:124" x14ac:dyDescent="0.25">
      <c r="A16" s="33">
        <v>2</v>
      </c>
      <c r="B16" s="33">
        <v>19219</v>
      </c>
      <c r="C16" s="34" t="s">
        <v>240</v>
      </c>
      <c r="D16" s="33">
        <v>3538108</v>
      </c>
      <c r="E16" s="34" t="s">
        <v>263</v>
      </c>
      <c r="F16" s="35">
        <v>44746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3">
        <v>-30</v>
      </c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zoomScale="80" zoomScaleNormal="8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U3" sqref="U3:AG17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26.42578125" customWidth="1"/>
    <col min="5" max="5" width="29.42578125" customWidth="1"/>
    <col min="16" max="17" width="10.28515625" style="11"/>
    <col min="18" max="19" width="10.28515625" style="10"/>
    <col min="20" max="20" width="12.85546875" style="10" customWidth="1"/>
    <col min="34" max="35" width="10.28515625" style="11"/>
    <col min="36" max="37" width="10.28515625" style="10"/>
    <col min="38" max="38" width="14.140625" style="10" customWidth="1"/>
  </cols>
  <sheetData>
    <row r="1" spans="1:38" ht="26.25" x14ac:dyDescent="0.4">
      <c r="A1" s="39" t="s">
        <v>262</v>
      </c>
      <c r="B1" s="39"/>
      <c r="C1" s="39"/>
      <c r="D1" s="39"/>
      <c r="E1" s="39"/>
      <c r="F1" s="1" t="s">
        <v>0</v>
      </c>
      <c r="G1" s="1" t="s">
        <v>10</v>
      </c>
      <c r="H1" s="1" t="s">
        <v>13</v>
      </c>
      <c r="I1" s="1" t="s">
        <v>18</v>
      </c>
      <c r="J1" s="1" t="s">
        <v>24</v>
      </c>
      <c r="K1" s="1" t="s">
        <v>40</v>
      </c>
      <c r="L1" s="1" t="s">
        <v>64</v>
      </c>
      <c r="M1" s="1" t="s">
        <v>70</v>
      </c>
      <c r="N1" s="1" t="s">
        <v>79</v>
      </c>
      <c r="O1" s="1" t="s">
        <v>101</v>
      </c>
      <c r="P1" s="40" t="s">
        <v>248</v>
      </c>
      <c r="Q1" s="40"/>
      <c r="R1" s="40"/>
      <c r="S1" s="40"/>
      <c r="T1" s="40"/>
      <c r="U1" s="1" t="s">
        <v>27</v>
      </c>
      <c r="V1" s="1" t="s">
        <v>39</v>
      </c>
      <c r="W1" s="1" t="s">
        <v>48</v>
      </c>
      <c r="X1" s="1" t="s">
        <v>49</v>
      </c>
      <c r="Y1" s="1" t="s">
        <v>51</v>
      </c>
      <c r="Z1" s="1" t="s">
        <v>65</v>
      </c>
      <c r="AA1" s="1" t="s">
        <v>82</v>
      </c>
      <c r="AB1" s="1" t="s">
        <v>93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114</v>
      </c>
      <c r="AH1" s="40" t="s">
        <v>254</v>
      </c>
      <c r="AI1" s="40"/>
      <c r="AJ1" s="40"/>
      <c r="AK1" s="40"/>
      <c r="AL1" s="40"/>
    </row>
    <row r="2" spans="1:38" ht="30" x14ac:dyDescent="0.25">
      <c r="A2" s="4" t="s">
        <v>117</v>
      </c>
      <c r="B2" s="4" t="s">
        <v>118</v>
      </c>
      <c r="C2" s="4" t="s">
        <v>119</v>
      </c>
      <c r="D2" s="4" t="s">
        <v>120</v>
      </c>
      <c r="E2" s="2" t="s">
        <v>121</v>
      </c>
      <c r="F2" s="2" t="s">
        <v>122</v>
      </c>
      <c r="G2" s="2" t="s">
        <v>132</v>
      </c>
      <c r="H2" s="2" t="s">
        <v>135</v>
      </c>
      <c r="I2" s="2" t="s">
        <v>140</v>
      </c>
      <c r="J2" s="2" t="s">
        <v>146</v>
      </c>
      <c r="K2" s="2" t="s">
        <v>162</v>
      </c>
      <c r="L2" s="2" t="s">
        <v>186</v>
      </c>
      <c r="M2" s="2" t="s">
        <v>192</v>
      </c>
      <c r="N2" s="2" t="s">
        <v>201</v>
      </c>
      <c r="O2" s="2" t="s">
        <v>223</v>
      </c>
      <c r="P2" s="5" t="s">
        <v>249</v>
      </c>
      <c r="Q2" s="5" t="s">
        <v>250</v>
      </c>
      <c r="R2" s="6" t="s">
        <v>251</v>
      </c>
      <c r="S2" s="6" t="s">
        <v>252</v>
      </c>
      <c r="T2" s="6" t="s">
        <v>253</v>
      </c>
      <c r="U2" s="2" t="s">
        <v>149</v>
      </c>
      <c r="V2" s="2" t="s">
        <v>161</v>
      </c>
      <c r="W2" s="2" t="s">
        <v>170</v>
      </c>
      <c r="X2" s="2" t="s">
        <v>171</v>
      </c>
      <c r="Y2" s="2" t="s">
        <v>173</v>
      </c>
      <c r="Z2" s="2" t="s">
        <v>187</v>
      </c>
      <c r="AA2" s="2" t="s">
        <v>204</v>
      </c>
      <c r="AB2" s="2" t="s">
        <v>215</v>
      </c>
      <c r="AC2" s="2" t="s">
        <v>225</v>
      </c>
      <c r="AD2" s="2" t="s">
        <v>226</v>
      </c>
      <c r="AE2" s="2" t="s">
        <v>227</v>
      </c>
      <c r="AF2" s="2" t="s">
        <v>228</v>
      </c>
      <c r="AG2" s="2" t="s">
        <v>236</v>
      </c>
      <c r="AH2" s="5" t="s">
        <v>249</v>
      </c>
      <c r="AI2" s="5" t="s">
        <v>250</v>
      </c>
      <c r="AJ2" s="6" t="s">
        <v>251</v>
      </c>
      <c r="AK2" s="6" t="s">
        <v>252</v>
      </c>
      <c r="AL2" s="6" t="s">
        <v>253</v>
      </c>
    </row>
    <row r="3" spans="1:38" x14ac:dyDescent="0.25">
      <c r="A3" s="18">
        <v>2</v>
      </c>
      <c r="B3" s="18">
        <v>19219</v>
      </c>
      <c r="C3" s="19" t="s">
        <v>240</v>
      </c>
      <c r="D3" s="20">
        <v>3284683</v>
      </c>
      <c r="E3" s="21" t="s">
        <v>241</v>
      </c>
      <c r="F3" s="3">
        <v>60</v>
      </c>
      <c r="G3" s="3">
        <v>132</v>
      </c>
      <c r="H3" s="3">
        <v>60</v>
      </c>
      <c r="I3" s="3">
        <v>60</v>
      </c>
      <c r="J3" s="3">
        <v>150</v>
      </c>
      <c r="K3" s="3">
        <v>60</v>
      </c>
      <c r="L3" s="3">
        <v>90</v>
      </c>
      <c r="M3" s="3">
        <v>30</v>
      </c>
      <c r="N3" s="37"/>
      <c r="O3" s="3">
        <v>42</v>
      </c>
      <c r="P3" s="16">
        <f>SUM(F3:O3)</f>
        <v>684</v>
      </c>
      <c r="Q3" s="12">
        <f>P3/6</f>
        <v>114</v>
      </c>
      <c r="R3" s="28">
        <v>116666.66666666666</v>
      </c>
      <c r="S3" s="13">
        <f>R3*1.08</f>
        <v>126000</v>
      </c>
      <c r="T3" s="13">
        <f>S3*Q3</f>
        <v>14364000</v>
      </c>
      <c r="U3" s="3">
        <v>18</v>
      </c>
      <c r="V3" s="3">
        <v>840</v>
      </c>
      <c r="W3" s="3">
        <v>60</v>
      </c>
      <c r="X3" s="3">
        <v>120</v>
      </c>
      <c r="Y3" s="3">
        <v>18</v>
      </c>
      <c r="Z3" s="37"/>
      <c r="AA3" s="37"/>
      <c r="AB3" s="3">
        <v>18</v>
      </c>
      <c r="AC3" s="37"/>
      <c r="AD3" s="37"/>
      <c r="AE3" s="37"/>
      <c r="AF3" s="3">
        <v>24</v>
      </c>
      <c r="AG3" s="37"/>
      <c r="AH3" s="16">
        <f t="shared" ref="AH3:AH16" si="0">SUM(U3:AG3)</f>
        <v>1098</v>
      </c>
      <c r="AI3" s="12">
        <f>AH3/6</f>
        <v>183</v>
      </c>
      <c r="AJ3" s="28">
        <v>116666.66666666666</v>
      </c>
      <c r="AK3" s="29">
        <f>AJ3*1.08</f>
        <v>126000</v>
      </c>
      <c r="AL3" s="13">
        <f>AK3*AI3</f>
        <v>23058000</v>
      </c>
    </row>
    <row r="4" spans="1:38" x14ac:dyDescent="0.25">
      <c r="A4" s="18">
        <v>2</v>
      </c>
      <c r="B4" s="18">
        <v>19219</v>
      </c>
      <c r="C4" s="19" t="s">
        <v>240</v>
      </c>
      <c r="D4" s="20">
        <v>3352387</v>
      </c>
      <c r="E4" s="21" t="s">
        <v>242</v>
      </c>
      <c r="F4" s="3">
        <v>90</v>
      </c>
      <c r="G4" s="3">
        <v>132</v>
      </c>
      <c r="H4" s="3">
        <v>66</v>
      </c>
      <c r="I4" s="3">
        <v>120</v>
      </c>
      <c r="J4" s="3">
        <v>180</v>
      </c>
      <c r="K4" s="37"/>
      <c r="L4" s="3">
        <v>60</v>
      </c>
      <c r="M4" s="3">
        <v>174</v>
      </c>
      <c r="N4" s="3">
        <v>36</v>
      </c>
      <c r="O4" s="3">
        <v>42</v>
      </c>
      <c r="P4" s="16">
        <f t="shared" ref="P4:P16" si="1">SUM(F4:O4)</f>
        <v>900</v>
      </c>
      <c r="Q4" s="12">
        <f>P4/6</f>
        <v>150</v>
      </c>
      <c r="R4" s="28">
        <v>170377.4</v>
      </c>
      <c r="S4" s="13">
        <f t="shared" ref="S4:S17" si="2">R4*1.08</f>
        <v>184007.592</v>
      </c>
      <c r="T4" s="13">
        <f t="shared" ref="T4:T16" si="3">S4*Q4</f>
        <v>27601138.800000001</v>
      </c>
      <c r="U4" s="3">
        <v>18</v>
      </c>
      <c r="V4" s="3">
        <v>780</v>
      </c>
      <c r="W4" s="3">
        <v>18</v>
      </c>
      <c r="X4" s="3">
        <v>120</v>
      </c>
      <c r="Y4" s="3">
        <v>12</v>
      </c>
      <c r="Z4" s="3">
        <v>18</v>
      </c>
      <c r="AA4" s="3">
        <v>12</v>
      </c>
      <c r="AB4" s="3">
        <v>24</v>
      </c>
      <c r="AC4" s="3">
        <v>12</v>
      </c>
      <c r="AD4" s="37"/>
      <c r="AE4" s="37"/>
      <c r="AF4" s="3">
        <v>24</v>
      </c>
      <c r="AG4" s="37"/>
      <c r="AH4" s="16">
        <f t="shared" si="0"/>
        <v>1038</v>
      </c>
      <c r="AI4" s="12">
        <f>AH4/6</f>
        <v>173</v>
      </c>
      <c r="AJ4" s="28">
        <v>170377.4</v>
      </c>
      <c r="AK4" s="29">
        <f t="shared" ref="AK4:AK17" si="4">AJ4*1.08</f>
        <v>184007.592</v>
      </c>
      <c r="AL4" s="13">
        <f t="shared" ref="AL4:AL16" si="5">AK4*AI4</f>
        <v>31833313.416000001</v>
      </c>
    </row>
    <row r="5" spans="1:38" x14ac:dyDescent="0.25">
      <c r="A5" s="18">
        <v>2</v>
      </c>
      <c r="B5" s="18">
        <v>19219</v>
      </c>
      <c r="C5" s="19" t="s">
        <v>240</v>
      </c>
      <c r="D5" s="20">
        <v>3373113</v>
      </c>
      <c r="E5" s="21" t="s">
        <v>243</v>
      </c>
      <c r="F5" s="3">
        <v>240</v>
      </c>
      <c r="G5" s="3">
        <v>360</v>
      </c>
      <c r="H5" s="3">
        <v>240</v>
      </c>
      <c r="I5" s="37"/>
      <c r="J5" s="3">
        <v>180</v>
      </c>
      <c r="K5" s="3">
        <v>120</v>
      </c>
      <c r="L5" s="3">
        <v>360</v>
      </c>
      <c r="M5" s="3">
        <v>180</v>
      </c>
      <c r="N5" s="3">
        <v>60</v>
      </c>
      <c r="O5" s="3">
        <v>120</v>
      </c>
      <c r="P5" s="7">
        <f t="shared" si="1"/>
        <v>1860</v>
      </c>
      <c r="Q5" s="8">
        <f>P5/60</f>
        <v>31</v>
      </c>
      <c r="R5" s="30">
        <v>305556</v>
      </c>
      <c r="S5" s="13">
        <f t="shared" si="2"/>
        <v>330000.48000000004</v>
      </c>
      <c r="T5" s="9">
        <f t="shared" si="3"/>
        <v>10230014.880000001</v>
      </c>
      <c r="U5" s="3">
        <v>120</v>
      </c>
      <c r="V5" s="3">
        <v>1320</v>
      </c>
      <c r="W5" s="37"/>
      <c r="X5" s="3">
        <v>120</v>
      </c>
      <c r="Y5" s="3">
        <v>120</v>
      </c>
      <c r="Z5" s="3">
        <v>120</v>
      </c>
      <c r="AA5" s="37"/>
      <c r="AB5" s="3">
        <v>120</v>
      </c>
      <c r="AC5" s="3">
        <v>180</v>
      </c>
      <c r="AD5" s="3">
        <v>60</v>
      </c>
      <c r="AE5" s="37"/>
      <c r="AF5" s="3">
        <v>60</v>
      </c>
      <c r="AG5" s="37"/>
      <c r="AH5" s="7">
        <f t="shared" si="0"/>
        <v>2220</v>
      </c>
      <c r="AI5" s="14">
        <f>AH5/60</f>
        <v>37</v>
      </c>
      <c r="AJ5" s="30">
        <v>305556</v>
      </c>
      <c r="AK5" s="29">
        <f t="shared" si="4"/>
        <v>330000.48000000004</v>
      </c>
      <c r="AL5" s="15">
        <f t="shared" si="5"/>
        <v>12210017.760000002</v>
      </c>
    </row>
    <row r="6" spans="1:38" x14ac:dyDescent="0.25">
      <c r="A6" s="18">
        <v>2</v>
      </c>
      <c r="B6" s="18">
        <v>19219</v>
      </c>
      <c r="C6" s="19" t="s">
        <v>240</v>
      </c>
      <c r="D6" s="20">
        <v>3384346</v>
      </c>
      <c r="E6" s="21" t="s">
        <v>244</v>
      </c>
      <c r="F6" s="3">
        <v>30</v>
      </c>
      <c r="G6" s="3">
        <v>30</v>
      </c>
      <c r="H6" s="3">
        <v>66</v>
      </c>
      <c r="I6" s="3">
        <v>30</v>
      </c>
      <c r="J6" s="3">
        <v>36</v>
      </c>
      <c r="K6" s="3">
        <v>12</v>
      </c>
      <c r="L6" s="3">
        <v>18</v>
      </c>
      <c r="M6" s="37"/>
      <c r="N6" s="3">
        <v>12</v>
      </c>
      <c r="O6" s="3">
        <v>30</v>
      </c>
      <c r="P6" s="7">
        <f t="shared" si="1"/>
        <v>264</v>
      </c>
      <c r="Q6" s="14">
        <f>P6/6</f>
        <v>44</v>
      </c>
      <c r="R6" s="30">
        <v>200444</v>
      </c>
      <c r="S6" s="13">
        <f t="shared" si="2"/>
        <v>216479.52000000002</v>
      </c>
      <c r="T6" s="15">
        <f t="shared" si="3"/>
        <v>9525098.8800000008</v>
      </c>
      <c r="U6" s="3">
        <v>6</v>
      </c>
      <c r="V6" s="3">
        <v>180</v>
      </c>
      <c r="W6" s="3">
        <v>12</v>
      </c>
      <c r="X6" s="3">
        <v>12</v>
      </c>
      <c r="Y6" s="3">
        <v>18</v>
      </c>
      <c r="Z6" s="3">
        <v>18</v>
      </c>
      <c r="AA6" s="37"/>
      <c r="AB6" s="3">
        <v>6</v>
      </c>
      <c r="AC6" s="37"/>
      <c r="AD6" s="37"/>
      <c r="AE6" s="37"/>
      <c r="AF6" s="3">
        <v>12</v>
      </c>
      <c r="AG6" s="37"/>
      <c r="AH6" s="7">
        <f t="shared" si="0"/>
        <v>264</v>
      </c>
      <c r="AI6" s="12">
        <f>AH6/6</f>
        <v>44</v>
      </c>
      <c r="AJ6" s="30">
        <v>200444</v>
      </c>
      <c r="AK6" s="29">
        <f t="shared" si="4"/>
        <v>216479.52000000002</v>
      </c>
      <c r="AL6" s="15">
        <f t="shared" si="5"/>
        <v>9525098.8800000008</v>
      </c>
    </row>
    <row r="7" spans="1:38" x14ac:dyDescent="0.25">
      <c r="A7" s="18">
        <v>2</v>
      </c>
      <c r="B7" s="18">
        <v>19219</v>
      </c>
      <c r="C7" s="19" t="s">
        <v>240</v>
      </c>
      <c r="D7" s="20">
        <v>3384347</v>
      </c>
      <c r="E7" s="21" t="s">
        <v>245</v>
      </c>
      <c r="F7" s="37"/>
      <c r="G7" s="3">
        <v>120</v>
      </c>
      <c r="H7" s="3">
        <v>180</v>
      </c>
      <c r="I7" s="37"/>
      <c r="J7" s="3">
        <v>120</v>
      </c>
      <c r="K7" s="37"/>
      <c r="L7" s="3">
        <v>120</v>
      </c>
      <c r="M7" s="37"/>
      <c r="N7" s="3">
        <v>60</v>
      </c>
      <c r="O7" s="3">
        <v>120</v>
      </c>
      <c r="P7" s="7">
        <f t="shared" si="1"/>
        <v>720</v>
      </c>
      <c r="Q7" s="8">
        <f>P7/60</f>
        <v>12</v>
      </c>
      <c r="R7" s="30">
        <v>305556</v>
      </c>
      <c r="S7" s="13">
        <f t="shared" si="2"/>
        <v>330000.48000000004</v>
      </c>
      <c r="T7" s="9">
        <f t="shared" si="3"/>
        <v>3960005.7600000007</v>
      </c>
      <c r="U7" s="3">
        <v>60</v>
      </c>
      <c r="V7" s="3">
        <v>1620</v>
      </c>
      <c r="W7" s="37"/>
      <c r="X7" s="3">
        <v>120</v>
      </c>
      <c r="Y7" s="3">
        <v>60</v>
      </c>
      <c r="Z7" s="3">
        <v>120</v>
      </c>
      <c r="AA7" s="3">
        <v>120</v>
      </c>
      <c r="AB7" s="37"/>
      <c r="AC7" s="3">
        <v>60</v>
      </c>
      <c r="AD7" s="3">
        <v>60</v>
      </c>
      <c r="AE7" s="37"/>
      <c r="AF7" s="37"/>
      <c r="AG7" s="37"/>
      <c r="AH7" s="7">
        <f t="shared" si="0"/>
        <v>2220</v>
      </c>
      <c r="AI7" s="8">
        <f>AH7/60</f>
        <v>37</v>
      </c>
      <c r="AJ7" s="30">
        <v>305556</v>
      </c>
      <c r="AK7" s="29">
        <f t="shared" si="4"/>
        <v>330000.48000000004</v>
      </c>
      <c r="AL7" s="9">
        <f t="shared" si="5"/>
        <v>12210017.760000002</v>
      </c>
    </row>
    <row r="8" spans="1:38" x14ac:dyDescent="0.25">
      <c r="A8" s="18">
        <v>2</v>
      </c>
      <c r="B8" s="18">
        <v>19219</v>
      </c>
      <c r="C8" s="19" t="s">
        <v>240</v>
      </c>
      <c r="D8" s="20">
        <v>3408152</v>
      </c>
      <c r="E8" s="21" t="s">
        <v>246</v>
      </c>
      <c r="F8" s="3">
        <v>60</v>
      </c>
      <c r="G8" s="37"/>
      <c r="H8" s="3">
        <v>140</v>
      </c>
      <c r="I8" s="37"/>
      <c r="J8" s="3">
        <v>60</v>
      </c>
      <c r="K8" s="3">
        <v>40</v>
      </c>
      <c r="L8" s="3">
        <v>40</v>
      </c>
      <c r="M8" s="37"/>
      <c r="N8" s="3">
        <v>20</v>
      </c>
      <c r="O8" s="3">
        <v>120</v>
      </c>
      <c r="P8" s="16">
        <f t="shared" si="1"/>
        <v>480</v>
      </c>
      <c r="Q8" s="12">
        <f>P8/20</f>
        <v>24</v>
      </c>
      <c r="R8" s="30">
        <v>346296</v>
      </c>
      <c r="S8" s="13">
        <f t="shared" si="2"/>
        <v>373999.68000000005</v>
      </c>
      <c r="T8" s="13">
        <f t="shared" si="3"/>
        <v>8975992.3200000003</v>
      </c>
      <c r="U8" s="37"/>
      <c r="V8" s="3">
        <v>160</v>
      </c>
      <c r="W8" s="37"/>
      <c r="X8" s="3">
        <v>40</v>
      </c>
      <c r="Y8" s="37"/>
      <c r="Z8" s="3">
        <v>40</v>
      </c>
      <c r="AA8" s="37"/>
      <c r="AB8" s="37"/>
      <c r="AC8" s="37"/>
      <c r="AD8" s="37"/>
      <c r="AE8" s="37"/>
      <c r="AF8" s="3">
        <v>40</v>
      </c>
      <c r="AG8" s="37"/>
      <c r="AH8" s="16">
        <f t="shared" si="0"/>
        <v>280</v>
      </c>
      <c r="AI8" s="22">
        <f>AH8/20</f>
        <v>14</v>
      </c>
      <c r="AJ8" s="30">
        <v>346296</v>
      </c>
      <c r="AK8" s="29">
        <f t="shared" si="4"/>
        <v>373999.68000000005</v>
      </c>
      <c r="AL8" s="13">
        <f t="shared" si="5"/>
        <v>5235995.5200000005</v>
      </c>
    </row>
    <row r="9" spans="1:38" x14ac:dyDescent="0.25">
      <c r="A9" s="18">
        <v>2</v>
      </c>
      <c r="B9" s="18">
        <v>19219</v>
      </c>
      <c r="C9" s="19" t="s">
        <v>240</v>
      </c>
      <c r="D9" s="20">
        <v>3479885</v>
      </c>
      <c r="E9" s="21" t="s">
        <v>247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7">
        <f t="shared" si="1"/>
        <v>0</v>
      </c>
      <c r="Q9" s="8">
        <f t="shared" ref="Q9:Q16" si="6">P9/60</f>
        <v>0</v>
      </c>
      <c r="R9" s="27"/>
      <c r="S9" s="13">
        <f t="shared" si="2"/>
        <v>0</v>
      </c>
      <c r="T9" s="9">
        <f t="shared" si="3"/>
        <v>0</v>
      </c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7">
        <f t="shared" si="0"/>
        <v>0</v>
      </c>
      <c r="AI9" s="8">
        <f t="shared" ref="AI9" si="7">AH9/60</f>
        <v>0</v>
      </c>
      <c r="AJ9" s="27"/>
      <c r="AK9" s="29">
        <f t="shared" si="4"/>
        <v>0</v>
      </c>
      <c r="AL9" s="9">
        <f t="shared" si="5"/>
        <v>0</v>
      </c>
    </row>
    <row r="10" spans="1:38" x14ac:dyDescent="0.25">
      <c r="A10" s="18">
        <v>2</v>
      </c>
      <c r="B10" s="18">
        <v>19219</v>
      </c>
      <c r="C10" s="19" t="s">
        <v>240</v>
      </c>
      <c r="D10" s="20">
        <v>3529243</v>
      </c>
      <c r="E10" s="21" t="s">
        <v>255</v>
      </c>
      <c r="F10" s="37"/>
      <c r="G10" s="37"/>
      <c r="H10" s="3">
        <v>36</v>
      </c>
      <c r="I10" s="3">
        <v>72</v>
      </c>
      <c r="J10" s="37"/>
      <c r="K10" s="37"/>
      <c r="L10" s="37"/>
      <c r="M10" s="37"/>
      <c r="N10" s="3">
        <v>36</v>
      </c>
      <c r="O10" s="37"/>
      <c r="P10" s="7">
        <f t="shared" si="1"/>
        <v>144</v>
      </c>
      <c r="Q10" s="8">
        <f>P10/36</f>
        <v>4</v>
      </c>
      <c r="R10" s="26">
        <v>152167</v>
      </c>
      <c r="S10" s="13">
        <f t="shared" si="2"/>
        <v>164340.36000000002</v>
      </c>
      <c r="T10" s="9">
        <f t="shared" si="3"/>
        <v>657361.44000000006</v>
      </c>
      <c r="U10" s="37"/>
      <c r="V10" s="3">
        <v>108</v>
      </c>
      <c r="W10" s="3">
        <v>36</v>
      </c>
      <c r="X10" s="3">
        <v>36</v>
      </c>
      <c r="Y10" s="37"/>
      <c r="Z10" s="3">
        <v>36</v>
      </c>
      <c r="AA10" s="37"/>
      <c r="AB10" s="37"/>
      <c r="AC10" s="3">
        <v>72</v>
      </c>
      <c r="AD10" s="37"/>
      <c r="AE10" s="37"/>
      <c r="AF10" s="3">
        <v>36</v>
      </c>
      <c r="AG10" s="37"/>
      <c r="AH10" s="7">
        <f t="shared" si="0"/>
        <v>324</v>
      </c>
      <c r="AI10" s="8">
        <f>AH10/36</f>
        <v>9</v>
      </c>
      <c r="AJ10" s="26">
        <v>152167</v>
      </c>
      <c r="AK10" s="29">
        <f t="shared" si="4"/>
        <v>164340.36000000002</v>
      </c>
      <c r="AL10" s="9">
        <f t="shared" si="5"/>
        <v>1479063.2400000002</v>
      </c>
    </row>
    <row r="11" spans="1:38" x14ac:dyDescent="0.25">
      <c r="A11" s="18">
        <v>2</v>
      </c>
      <c r="B11" s="18">
        <v>19219</v>
      </c>
      <c r="C11" s="19" t="s">
        <v>240</v>
      </c>
      <c r="D11" s="20">
        <v>3529244</v>
      </c>
      <c r="E11" s="21" t="s">
        <v>256</v>
      </c>
      <c r="F11" s="37"/>
      <c r="G11" s="37"/>
      <c r="H11" s="3">
        <v>36</v>
      </c>
      <c r="I11" s="3">
        <v>72</v>
      </c>
      <c r="J11" s="37"/>
      <c r="K11" s="37"/>
      <c r="L11" s="37"/>
      <c r="M11" s="37"/>
      <c r="N11" s="3">
        <v>36</v>
      </c>
      <c r="O11" s="37"/>
      <c r="P11" s="7">
        <f t="shared" si="1"/>
        <v>144</v>
      </c>
      <c r="Q11" s="8">
        <f>P11/36</f>
        <v>4</v>
      </c>
      <c r="R11" s="26">
        <v>152167</v>
      </c>
      <c r="S11" s="13">
        <f t="shared" si="2"/>
        <v>164340.36000000002</v>
      </c>
      <c r="T11" s="9">
        <f t="shared" si="3"/>
        <v>657361.44000000006</v>
      </c>
      <c r="U11" s="37"/>
      <c r="V11" s="3">
        <v>108</v>
      </c>
      <c r="W11" s="37"/>
      <c r="X11" s="3">
        <v>36</v>
      </c>
      <c r="Y11" s="3">
        <v>36</v>
      </c>
      <c r="Z11" s="3">
        <v>36</v>
      </c>
      <c r="AA11" s="37"/>
      <c r="AB11" s="37"/>
      <c r="AC11" s="37"/>
      <c r="AD11" s="37"/>
      <c r="AE11" s="37"/>
      <c r="AF11" s="37"/>
      <c r="AG11" s="37"/>
      <c r="AH11" s="7">
        <f t="shared" si="0"/>
        <v>216</v>
      </c>
      <c r="AI11" s="8">
        <f>AH11/36</f>
        <v>6</v>
      </c>
      <c r="AJ11" s="26">
        <v>152167</v>
      </c>
      <c r="AK11" s="29">
        <f t="shared" si="4"/>
        <v>164340.36000000002</v>
      </c>
      <c r="AL11" s="9">
        <f t="shared" si="5"/>
        <v>986042.16000000015</v>
      </c>
    </row>
    <row r="12" spans="1:38" x14ac:dyDescent="0.25">
      <c r="A12" s="18">
        <v>2</v>
      </c>
      <c r="B12" s="18">
        <v>19219</v>
      </c>
      <c r="C12" s="19" t="s">
        <v>240</v>
      </c>
      <c r="D12" s="20">
        <v>3529245</v>
      </c>
      <c r="E12" s="21" t="s">
        <v>257</v>
      </c>
      <c r="F12" s="37"/>
      <c r="G12" s="37"/>
      <c r="H12" s="3">
        <v>36</v>
      </c>
      <c r="I12" s="3">
        <v>72</v>
      </c>
      <c r="J12" s="37"/>
      <c r="K12" s="37"/>
      <c r="L12" s="37"/>
      <c r="M12" s="37"/>
      <c r="N12" s="3">
        <v>36</v>
      </c>
      <c r="O12" s="37"/>
      <c r="P12" s="7">
        <f t="shared" si="1"/>
        <v>144</v>
      </c>
      <c r="Q12" s="8">
        <f>P12/36</f>
        <v>4</v>
      </c>
      <c r="R12" s="26">
        <v>152167</v>
      </c>
      <c r="S12" s="13">
        <f t="shared" si="2"/>
        <v>164340.36000000002</v>
      </c>
      <c r="T12" s="9">
        <f t="shared" si="3"/>
        <v>657361.44000000006</v>
      </c>
      <c r="U12" s="37"/>
      <c r="V12" s="3">
        <v>108</v>
      </c>
      <c r="W12" s="37"/>
      <c r="X12" s="3">
        <v>72</v>
      </c>
      <c r="Y12" s="37"/>
      <c r="Z12" s="3">
        <v>72</v>
      </c>
      <c r="AA12" s="3">
        <v>72</v>
      </c>
      <c r="AB12" s="37"/>
      <c r="AC12" s="37"/>
      <c r="AD12" s="37"/>
      <c r="AE12" s="37"/>
      <c r="AF12" s="37"/>
      <c r="AG12" s="37"/>
      <c r="AH12" s="7">
        <f t="shared" si="0"/>
        <v>324</v>
      </c>
      <c r="AI12" s="8">
        <f>AH12/36</f>
        <v>9</v>
      </c>
      <c r="AJ12" s="26">
        <v>152167</v>
      </c>
      <c r="AK12" s="29">
        <f t="shared" si="4"/>
        <v>164340.36000000002</v>
      </c>
      <c r="AL12" s="9">
        <f t="shared" si="5"/>
        <v>1479063.2400000002</v>
      </c>
    </row>
    <row r="13" spans="1:38" x14ac:dyDescent="0.25">
      <c r="A13" s="18">
        <v>2</v>
      </c>
      <c r="B13" s="18">
        <v>19219</v>
      </c>
      <c r="C13" s="19" t="s">
        <v>240</v>
      </c>
      <c r="D13" s="20">
        <v>3529246</v>
      </c>
      <c r="E13" s="21" t="s">
        <v>258</v>
      </c>
      <c r="F13" s="37"/>
      <c r="G13" s="37"/>
      <c r="H13" s="37"/>
      <c r="I13" s="37"/>
      <c r="J13" s="37"/>
      <c r="K13" s="37"/>
      <c r="L13" s="3">
        <v>10</v>
      </c>
      <c r="M13" s="37"/>
      <c r="N13" s="37"/>
      <c r="O13" s="37"/>
      <c r="P13" s="7">
        <f t="shared" si="1"/>
        <v>10</v>
      </c>
      <c r="Q13" s="8">
        <f>P13/10</f>
        <v>1</v>
      </c>
      <c r="R13" s="26">
        <v>254630</v>
      </c>
      <c r="S13" s="13">
        <f t="shared" si="2"/>
        <v>275000.40000000002</v>
      </c>
      <c r="T13" s="9">
        <f t="shared" si="3"/>
        <v>275000.40000000002</v>
      </c>
      <c r="U13" s="37"/>
      <c r="V13" s="3">
        <v>80</v>
      </c>
      <c r="W13" s="37"/>
      <c r="X13" s="37"/>
      <c r="Y13" s="37"/>
      <c r="Z13" s="37"/>
      <c r="AA13" s="37"/>
      <c r="AB13" s="37"/>
      <c r="AC13" s="37"/>
      <c r="AD13" s="3">
        <v>10</v>
      </c>
      <c r="AE13" s="37"/>
      <c r="AF13" s="37"/>
      <c r="AG13" s="37"/>
      <c r="AH13" s="7">
        <f t="shared" si="0"/>
        <v>90</v>
      </c>
      <c r="AI13" s="8">
        <f>AH13/10</f>
        <v>9</v>
      </c>
      <c r="AJ13" s="26">
        <v>254630</v>
      </c>
      <c r="AK13" s="29">
        <f t="shared" si="4"/>
        <v>275000.40000000002</v>
      </c>
      <c r="AL13" s="9">
        <f t="shared" si="5"/>
        <v>2475003.6</v>
      </c>
    </row>
    <row r="14" spans="1:38" x14ac:dyDescent="0.25">
      <c r="A14" s="18">
        <v>2</v>
      </c>
      <c r="B14" s="18">
        <v>19219</v>
      </c>
      <c r="C14" s="19" t="s">
        <v>240</v>
      </c>
      <c r="D14" s="20">
        <v>3529247</v>
      </c>
      <c r="E14" s="21" t="s">
        <v>259</v>
      </c>
      <c r="F14" s="37"/>
      <c r="G14" s="37"/>
      <c r="H14" s="37"/>
      <c r="I14" s="37"/>
      <c r="J14" s="37"/>
      <c r="K14" s="37"/>
      <c r="L14" s="3">
        <v>10</v>
      </c>
      <c r="M14" s="37"/>
      <c r="N14" s="37"/>
      <c r="O14" s="37"/>
      <c r="P14" s="7">
        <f t="shared" si="1"/>
        <v>10</v>
      </c>
      <c r="Q14" s="8">
        <f>P14/10</f>
        <v>1</v>
      </c>
      <c r="R14" s="26">
        <v>254630</v>
      </c>
      <c r="S14" s="13">
        <f t="shared" si="2"/>
        <v>275000.40000000002</v>
      </c>
      <c r="T14" s="9">
        <f t="shared" si="3"/>
        <v>275000.40000000002</v>
      </c>
      <c r="U14" s="37"/>
      <c r="V14" s="3">
        <v>80</v>
      </c>
      <c r="W14" s="37"/>
      <c r="X14" s="3">
        <v>10</v>
      </c>
      <c r="Y14" s="37"/>
      <c r="Z14" s="37"/>
      <c r="AA14" s="37"/>
      <c r="AB14" s="37"/>
      <c r="AC14" s="37"/>
      <c r="AD14" s="37"/>
      <c r="AE14" s="37"/>
      <c r="AF14" s="37"/>
      <c r="AG14" s="37"/>
      <c r="AH14" s="7">
        <f t="shared" si="0"/>
        <v>90</v>
      </c>
      <c r="AI14" s="8">
        <f>AH14/10</f>
        <v>9</v>
      </c>
      <c r="AJ14" s="26">
        <v>254630</v>
      </c>
      <c r="AK14" s="29">
        <f t="shared" si="4"/>
        <v>275000.40000000002</v>
      </c>
      <c r="AL14" s="9">
        <f t="shared" si="5"/>
        <v>2475003.6</v>
      </c>
    </row>
    <row r="15" spans="1:38" x14ac:dyDescent="0.25">
      <c r="A15" s="18">
        <v>2</v>
      </c>
      <c r="B15" s="18">
        <v>19219</v>
      </c>
      <c r="C15" s="19" t="s">
        <v>240</v>
      </c>
      <c r="D15" s="20">
        <v>3529248</v>
      </c>
      <c r="E15" s="21" t="s">
        <v>260</v>
      </c>
      <c r="F15" s="3">
        <v>240</v>
      </c>
      <c r="G15" s="37"/>
      <c r="H15" s="37"/>
      <c r="I15" s="37"/>
      <c r="J15" s="37"/>
      <c r="K15" s="37"/>
      <c r="L15" s="37"/>
      <c r="M15" s="37"/>
      <c r="N15" s="3">
        <v>60</v>
      </c>
      <c r="O15" s="37"/>
      <c r="P15" s="7">
        <f t="shared" si="1"/>
        <v>300</v>
      </c>
      <c r="Q15" s="8">
        <f t="shared" si="6"/>
        <v>5</v>
      </c>
      <c r="R15" s="26">
        <v>305556</v>
      </c>
      <c r="S15" s="13">
        <f t="shared" si="2"/>
        <v>330000.48000000004</v>
      </c>
      <c r="T15" s="9">
        <f t="shared" si="3"/>
        <v>1650002.4000000001</v>
      </c>
      <c r="U15" s="37"/>
      <c r="V15" s="3">
        <v>1020</v>
      </c>
      <c r="W15" s="37"/>
      <c r="X15" s="37"/>
      <c r="Y15" s="37"/>
      <c r="Z15" s="37"/>
      <c r="AA15" s="37"/>
      <c r="AB15" s="3">
        <v>60</v>
      </c>
      <c r="AC15" s="3">
        <v>120</v>
      </c>
      <c r="AD15" s="37"/>
      <c r="AE15" s="37"/>
      <c r="AF15" s="37"/>
      <c r="AG15" s="37"/>
      <c r="AH15" s="7">
        <f t="shared" si="0"/>
        <v>1200</v>
      </c>
      <c r="AI15" s="8">
        <f>AH15/60</f>
        <v>20</v>
      </c>
      <c r="AJ15" s="26">
        <v>305556</v>
      </c>
      <c r="AK15" s="29">
        <f t="shared" si="4"/>
        <v>330000.48000000004</v>
      </c>
      <c r="AL15" s="9">
        <f t="shared" si="5"/>
        <v>6600009.6000000006</v>
      </c>
    </row>
    <row r="16" spans="1:38" x14ac:dyDescent="0.25">
      <c r="A16" s="18">
        <v>2</v>
      </c>
      <c r="B16" s="18">
        <v>19219</v>
      </c>
      <c r="C16" s="19" t="s">
        <v>240</v>
      </c>
      <c r="D16" s="20">
        <v>3530491</v>
      </c>
      <c r="E16" s="21" t="s">
        <v>261</v>
      </c>
      <c r="F16" s="3">
        <v>120</v>
      </c>
      <c r="G16" s="37"/>
      <c r="H16" s="3">
        <v>120</v>
      </c>
      <c r="I16" s="37"/>
      <c r="J16" s="3">
        <v>60</v>
      </c>
      <c r="K16" s="37"/>
      <c r="L16" s="37"/>
      <c r="M16" s="37"/>
      <c r="N16" s="37"/>
      <c r="O16" s="37"/>
      <c r="P16" s="7">
        <f t="shared" si="1"/>
        <v>300</v>
      </c>
      <c r="Q16" s="8">
        <f t="shared" si="6"/>
        <v>5</v>
      </c>
      <c r="R16" s="26">
        <v>305556</v>
      </c>
      <c r="S16" s="13">
        <f t="shared" si="2"/>
        <v>330000.48000000004</v>
      </c>
      <c r="T16" s="9">
        <f t="shared" si="3"/>
        <v>1650002.4000000001</v>
      </c>
      <c r="U16" s="37"/>
      <c r="V16" s="37"/>
      <c r="W16" s="37"/>
      <c r="X16" s="3">
        <v>60</v>
      </c>
      <c r="Y16" s="37"/>
      <c r="Z16" s="37"/>
      <c r="AA16" s="37"/>
      <c r="AB16" s="3">
        <v>60</v>
      </c>
      <c r="AC16" s="37"/>
      <c r="AD16" s="37"/>
      <c r="AE16" s="37"/>
      <c r="AF16" s="37"/>
      <c r="AG16" s="37"/>
      <c r="AH16" s="7">
        <f t="shared" si="0"/>
        <v>120</v>
      </c>
      <c r="AI16" s="8">
        <f>AH16/60</f>
        <v>2</v>
      </c>
      <c r="AJ16" s="26">
        <v>305556</v>
      </c>
      <c r="AK16" s="29">
        <f t="shared" si="4"/>
        <v>330000.48000000004</v>
      </c>
      <c r="AL16" s="9">
        <f t="shared" si="5"/>
        <v>660000.96000000008</v>
      </c>
    </row>
    <row r="17" spans="1:38" x14ac:dyDescent="0.25">
      <c r="A17" s="18">
        <v>2</v>
      </c>
      <c r="B17" s="18">
        <v>19219</v>
      </c>
      <c r="C17" s="19" t="s">
        <v>240</v>
      </c>
      <c r="D17" s="20">
        <v>3538108</v>
      </c>
      <c r="E17" s="19" t="s">
        <v>263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7">
        <f t="shared" ref="P17" si="8">SUM(F17:O17)</f>
        <v>0</v>
      </c>
      <c r="Q17" s="8">
        <f>P17/6</f>
        <v>0</v>
      </c>
      <c r="R17" s="9">
        <v>200444</v>
      </c>
      <c r="S17" s="13">
        <f t="shared" si="2"/>
        <v>216479.52000000002</v>
      </c>
      <c r="T17" s="9">
        <f t="shared" ref="T17" si="9">S17*Q17</f>
        <v>0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7">
        <f t="shared" ref="AH17" si="10">SUM(U17:AG17)</f>
        <v>0</v>
      </c>
      <c r="AI17" s="8">
        <f>AH17/6</f>
        <v>0</v>
      </c>
      <c r="AJ17" s="26">
        <v>200444</v>
      </c>
      <c r="AK17" s="29">
        <f t="shared" si="4"/>
        <v>216479.52000000002</v>
      </c>
      <c r="AL17" s="9">
        <f t="shared" ref="AL17" si="11">AK17*AI17</f>
        <v>0</v>
      </c>
    </row>
    <row r="18" spans="1:38" x14ac:dyDescent="0.25">
      <c r="F18" s="24"/>
      <c r="G18" s="24"/>
      <c r="H18" s="24"/>
      <c r="I18" s="24"/>
      <c r="J18" s="24"/>
      <c r="K18" s="24"/>
      <c r="L18" s="24"/>
      <c r="M18" s="24"/>
      <c r="N18" s="24"/>
      <c r="O18" s="24"/>
      <c r="T18" s="17">
        <f>SUM(T3:T16)</f>
        <v>80478340.560000017</v>
      </c>
      <c r="AL18" s="17">
        <f>SUM(AL3:AL16)</f>
        <v>110226629.73599996</v>
      </c>
    </row>
    <row r="19" spans="1:38" x14ac:dyDescent="0.25"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38" x14ac:dyDescent="0.25">
      <c r="T20" s="23">
        <f>+T18/1000</f>
        <v>80478.340560000011</v>
      </c>
      <c r="AL20" s="23">
        <f>+AL18/1000</f>
        <v>110226.62973599996</v>
      </c>
    </row>
  </sheetData>
  <mergeCells count="3">
    <mergeCell ref="A1:E1"/>
    <mergeCell ref="P1:T1"/>
    <mergeCell ref="AH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2022-07-14T10:57:19Z</dcterms:modified>
</cp:coreProperties>
</file>