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E\LE\MT\MT\28.Incentive\Nam 2022\T8\"/>
    </mc:Choice>
  </mc:AlternateContent>
  <bookViews>
    <workbookView xWindow="0" yWindow="0" windowWidth="20490" windowHeight="6765"/>
  </bookViews>
  <sheets>
    <sheet name="chi tiêt thưởng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5" i="1" l="1"/>
  <c r="T14" i="1"/>
  <c r="T13" i="1"/>
  <c r="T12" i="1"/>
  <c r="T11" i="1"/>
  <c r="T10" i="1"/>
  <c r="T9" i="1"/>
  <c r="T8" i="1"/>
  <c r="T7" i="1"/>
  <c r="S15" i="1"/>
  <c r="Q16" i="1"/>
  <c r="S16" i="1"/>
  <c r="S17" i="1" s="1"/>
  <c r="S14" i="1"/>
  <c r="S13" i="1"/>
  <c r="S12" i="1"/>
  <c r="S11" i="1"/>
  <c r="S10" i="1"/>
  <c r="S9" i="1"/>
  <c r="S8" i="1"/>
  <c r="S7" i="1"/>
  <c r="N16" i="1"/>
  <c r="M15" i="1"/>
  <c r="M14" i="1"/>
  <c r="M13" i="1"/>
  <c r="M12" i="1"/>
  <c r="M11" i="1"/>
  <c r="M10" i="1"/>
  <c r="M9" i="1"/>
  <c r="M8" i="1"/>
  <c r="M7" i="1"/>
  <c r="I7" i="1" l="1"/>
  <c r="G8" i="1"/>
  <c r="G9" i="1"/>
  <c r="G10" i="1"/>
  <c r="G11" i="1"/>
  <c r="G12" i="1"/>
  <c r="G13" i="1"/>
  <c r="G14" i="1"/>
  <c r="G15" i="1"/>
  <c r="G7" i="1"/>
  <c r="E16" i="1" l="1"/>
  <c r="D16" i="1"/>
  <c r="C16" i="1"/>
  <c r="F15" i="1"/>
  <c r="I14" i="1"/>
  <c r="J14" i="1" s="1"/>
  <c r="F14" i="1"/>
  <c r="F13" i="1"/>
  <c r="F12" i="1"/>
  <c r="F11" i="1"/>
  <c r="F10" i="1"/>
  <c r="F9" i="1"/>
  <c r="F8" i="1"/>
  <c r="J7" i="1"/>
  <c r="F7" i="1"/>
  <c r="I10" i="1" l="1"/>
  <c r="J10" i="1" s="1"/>
  <c r="I12" i="1"/>
  <c r="J12" i="1" s="1"/>
  <c r="I11" i="1"/>
  <c r="J11" i="1" s="1"/>
  <c r="I9" i="1"/>
  <c r="J9" i="1" s="1"/>
  <c r="I13" i="1"/>
  <c r="J13" i="1" s="1"/>
  <c r="I15" i="1"/>
  <c r="J15" i="1" s="1"/>
  <c r="I8" i="1" l="1"/>
  <c r="J8" i="1" s="1"/>
  <c r="H16" i="1"/>
  <c r="I16" i="1" s="1"/>
  <c r="J16" i="1" s="1"/>
</calcChain>
</file>

<file path=xl/sharedStrings.xml><?xml version="1.0" encoding="utf-8"?>
<sst xmlns="http://schemas.openxmlformats.org/spreadsheetml/2006/main" count="28" uniqueCount="20">
  <si>
    <t xml:space="preserve">THƯỞNG THÁNG 8 </t>
  </si>
  <si>
    <t xml:space="preserve">Tháng 8 </t>
  </si>
  <si>
    <t xml:space="preserve">Chỉ tiêu </t>
  </si>
  <si>
    <t xml:space="preserve">CM </t>
  </si>
  <si>
    <t>CF</t>
  </si>
  <si>
    <t xml:space="preserve">Cộng thêm </t>
  </si>
  <si>
    <t xml:space="preserve">CM + CF + THÊM </t>
  </si>
  <si>
    <t xml:space="preserve">Final </t>
  </si>
  <si>
    <t>trương văn Hào</t>
  </si>
  <si>
    <t xml:space="preserve">Lê đô Thành </t>
  </si>
  <si>
    <t xml:space="preserve">Trịnh thị minh hien </t>
  </si>
  <si>
    <t xml:space="preserve">Trần thị thúy </t>
  </si>
  <si>
    <t xml:space="preserve">Bành Trúc Phương quỳnh </t>
  </si>
  <si>
    <t xml:space="preserve">Pham tiểu My </t>
  </si>
  <si>
    <t xml:space="preserve">Trần thị ngọc huyền </t>
  </si>
  <si>
    <t xml:space="preserve">lê thị thanh thúy </t>
  </si>
  <si>
    <t xml:space="preserve">vacancy </t>
  </si>
  <si>
    <t xml:space="preserve">THEO DATA </t>
  </si>
  <si>
    <t xml:space="preserve">% ĐÓNG GÓP 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</si>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</sst>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2" borderId="0" xfId="0" applyFont="1" applyFill="1"/>
    <xf numFmtId="164" fontId="2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4" fillId="0" borderId="1" xfId="2" applyNumberFormat="1" applyFont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4" fontId="2" fillId="0" borderId="1" xfId="2" applyNumberFormat="1" applyFont="1" applyBorder="1"/>
    <xf numFmtId="164" fontId="2" fillId="0" borderId="1" xfId="1" applyNumberFormat="1" applyFont="1" applyBorder="1"/>
    <xf numFmtId="10" fontId="2" fillId="0" borderId="1" xfId="0" applyNumberFormat="1" applyFont="1" applyBorder="1"/>
    <xf numFmtId="164" fontId="2" fillId="0" borderId="1" xfId="0" applyNumberFormat="1" applyFont="1" applyBorder="1"/>
    <xf numFmtId="10" fontId="2" fillId="0" borderId="1" xfId="1" applyNumberFormat="1" applyFont="1" applyBorder="1"/>
    <xf numFmtId="164" fontId="2" fillId="0" borderId="1" xfId="2" applyNumberFormat="1" applyFont="1" applyFill="1" applyBorder="1"/>
    <xf numFmtId="10" fontId="2" fillId="3" borderId="1" xfId="0" applyNumberFormat="1" applyFont="1" applyFill="1" applyBorder="1"/>
    <xf numFmtId="0" fontId="2" fillId="0" borderId="0" xfId="3" applyFont="1"/>
    <xf numFmtId="164" fontId="2" fillId="0" borderId="0" xfId="0" applyNumberFormat="1" applyFont="1"/>
    <xf numFmtId="10" fontId="2" fillId="0" borderId="0" xfId="1" applyNumberFormat="1" applyFont="1"/>
    <xf numFmtId="43" fontId="2" fillId="0" borderId="0" xfId="0" applyNumberFormat="1" applyFont="1"/>
    <xf numFmtId="164" fontId="2" fillId="0" borderId="1" xfId="1" applyNumberFormat="1" applyFont="1" applyFill="1" applyBorder="1"/>
    <xf numFmtId="10" fontId="2" fillId="0" borderId="1" xfId="0" applyNumberFormat="1" applyFont="1" applyFill="1" applyBorder="1"/>
    <xf numFmtId="10" fontId="2" fillId="0" borderId="1" xfId="1" applyNumberFormat="1" applyFont="1" applyFill="1" applyBorder="1"/>
    <xf numFmtId="164" fontId="2" fillId="0" borderId="1" xfId="0" applyNumberFormat="1" applyFont="1" applyFill="1" applyBorder="1"/>
    <xf numFmtId="10" fontId="2" fillId="3" borderId="1" xfId="1" applyNumberFormat="1" applyFont="1" applyFill="1" applyBorder="1"/>
    <xf numFmtId="10" fontId="2" fillId="5" borderId="1" xfId="0" applyNumberFormat="1" applyFont="1" applyFill="1" applyBorder="1"/>
    <xf numFmtId="10" fontId="2" fillId="5" borderId="1" xfId="1" applyNumberFormat="1" applyFont="1" applyFill="1" applyBorder="1"/>
    <xf numFmtId="10" fontId="2" fillId="6" borderId="1" xfId="0" applyNumberFormat="1" applyFont="1" applyFill="1" applyBorder="1"/>
    <xf numFmtId="10" fontId="2" fillId="6" borderId="1" xfId="1" applyNumberFormat="1" applyFont="1" applyFill="1" applyBorder="1"/>
    <xf numFmtId="164" fontId="2" fillId="6" borderId="1" xfId="0" applyNumberFormat="1" applyFont="1" applyFill="1" applyBorder="1"/>
    <xf numFmtId="164" fontId="2" fillId="3" borderId="1" xfId="2" applyNumberFormat="1" applyFont="1" applyFill="1" applyBorder="1"/>
    <xf numFmtId="164" fontId="2" fillId="3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164" fontId="3" fillId="4" borderId="0" xfId="1" applyNumberFormat="1" applyFont="1" applyFill="1" applyAlignment="1">
      <alignment horizontal="center"/>
    </xf>
    <xf numFmtId="9" fontId="2" fillId="0" borderId="0" xfId="4" applyFont="1"/>
    <xf numFmtId="10" fontId="2" fillId="0" borderId="0" xfId="4" applyNumberFormat="1" applyFont="1"/>
  </cellXfs>
  <cellStyles count="5">
    <cellStyle name="Comma" xfId="1" builtinId="3"/>
    <cellStyle name="Comma 2" xfId="2"/>
    <cellStyle name="Normal" xfId="0" builtinId="0"/>
    <cellStyle name="Normal 4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29"/>
  <sheetViews>
    <sheetView tabSelected="1" workbookViewId="0">
      <selection activeCell="K20" sqref="K20"/>
    </sheetView>
  </sheetViews>
  <sheetFormatPr defaultColWidth="8.7109375" defaultRowHeight="11.25" x14ac:dyDescent="0.2"/>
  <cols>
    <col min="1" max="1" width="8.7109375" style="3"/>
    <col min="2" max="2" width="18.7109375" style="3" bestFit="1" customWidth="1"/>
    <col min="3" max="3" width="11.140625" style="2" bestFit="1" customWidth="1"/>
    <col min="4" max="4" width="9.85546875" style="3" bestFit="1" customWidth="1"/>
    <col min="5" max="5" width="9.140625" style="3" bestFit="1" customWidth="1"/>
    <col min="6" max="6" width="11.42578125" style="3" customWidth="1"/>
    <col min="7" max="7" width="9.42578125" style="3" hidden="1" customWidth="1"/>
    <col min="8" max="8" width="8.85546875" style="3" customWidth="1"/>
    <col min="9" max="9" width="12.7109375" style="3" customWidth="1"/>
    <col min="10" max="11" width="8.7109375" style="3"/>
    <col min="12" max="12" width="9.5703125" style="2" hidden="1" customWidth="1"/>
    <col min="13" max="13" width="0" style="3" hidden="1" customWidth="1"/>
    <col min="14" max="15" width="8.7109375" style="3"/>
    <col min="16" max="16" width="8.7109375" style="36"/>
    <col min="17" max="17" width="8.7109375" style="3"/>
    <col min="18" max="19" width="9.5703125" style="3" bestFit="1" customWidth="1"/>
    <col min="20" max="16384" width="8.7109375" style="3"/>
  </cols>
  <sheetData>
    <row r="3" spans="2:21" x14ac:dyDescent="0.2">
      <c r="B3" s="1"/>
    </row>
    <row r="4" spans="2:21" ht="12.75" x14ac:dyDescent="0.2">
      <c r="C4" s="34" t="s">
        <v>0</v>
      </c>
      <c r="D4" s="34"/>
      <c r="E4" s="34"/>
      <c r="F4" s="34"/>
      <c r="G4" s="34"/>
      <c r="H4" s="34"/>
      <c r="I4" s="34"/>
    </row>
    <row r="5" spans="2:21" x14ac:dyDescent="0.2">
      <c r="B5" s="4"/>
      <c r="C5" s="5"/>
      <c r="D5" s="4"/>
      <c r="E5" s="4"/>
      <c r="F5" s="4"/>
      <c r="G5" s="4"/>
      <c r="H5" s="4"/>
      <c r="I5" s="4"/>
    </row>
    <row r="6" spans="2:21" x14ac:dyDescent="0.2">
      <c r="B6" s="6" t="s">
        <v>1</v>
      </c>
      <c r="C6" s="7" t="s">
        <v>2</v>
      </c>
      <c r="D6" s="8" t="s">
        <v>3</v>
      </c>
      <c r="E6" s="8" t="s">
        <v>4</v>
      </c>
      <c r="F6" s="8" t="s">
        <v>17</v>
      </c>
      <c r="G6" s="8" t="s">
        <v>18</v>
      </c>
      <c r="H6" s="33" t="s">
        <v>5</v>
      </c>
      <c r="I6" s="8" t="s">
        <v>6</v>
      </c>
      <c r="J6" s="9" t="s">
        <v>7</v>
      </c>
    </row>
    <row r="7" spans="2:21" x14ac:dyDescent="0.2">
      <c r="B7" s="10" t="s">
        <v>8</v>
      </c>
      <c r="C7" s="11">
        <v>353965.91599999997</v>
      </c>
      <c r="D7" s="11">
        <v>264199</v>
      </c>
      <c r="E7" s="11">
        <v>58218</v>
      </c>
      <c r="F7" s="26">
        <f>(D7+E7)/C7</f>
        <v>0.91087018672159392</v>
      </c>
      <c r="G7" s="14" t="e">
        <f>(D7+E7)/$D$18</f>
        <v>#DIV/0!</v>
      </c>
      <c r="H7" s="13">
        <v>35819.635239668612</v>
      </c>
      <c r="I7" s="13">
        <f t="shared" ref="I7:I15" si="0">D7+E7+H7</f>
        <v>358236.6352396686</v>
      </c>
      <c r="J7" s="27">
        <f t="shared" ref="J7:J16" si="1">I7/C7</f>
        <v>1.0120653403240911</v>
      </c>
      <c r="L7" s="2">
        <v>325535.0069607888</v>
      </c>
      <c r="M7" s="18">
        <f>+I7-L7</f>
        <v>32701.628278879798</v>
      </c>
      <c r="N7" s="3">
        <v>325535.0069607888</v>
      </c>
      <c r="P7" s="36">
        <v>1.05</v>
      </c>
      <c r="Q7" s="3">
        <v>325535.0069607888</v>
      </c>
      <c r="R7" s="18"/>
      <c r="S7" s="2">
        <f>+I7/P7</f>
        <v>341177.7478473034</v>
      </c>
      <c r="T7" s="35">
        <f>+I7/S7</f>
        <v>1.05</v>
      </c>
      <c r="U7" s="3" t="s">
        <v>19</v>
      </c>
    </row>
    <row r="8" spans="2:21" x14ac:dyDescent="0.2">
      <c r="B8" s="15" t="s">
        <v>9</v>
      </c>
      <c r="C8" s="11">
        <v>284544.2258461538</v>
      </c>
      <c r="D8" s="11">
        <v>177263</v>
      </c>
      <c r="E8" s="11">
        <v>72352</v>
      </c>
      <c r="F8" s="28">
        <f t="shared" ref="F8:F15" si="2">(D8+E8)/C8</f>
        <v>0.87724500210016843</v>
      </c>
      <c r="G8" s="29" t="e">
        <f t="shared" ref="G8:G15" si="3">(D8+E8)/$D$18</f>
        <v>#DIV/0!</v>
      </c>
      <c r="H8" s="30">
        <v>23692.316100715325</v>
      </c>
      <c r="I8" s="30">
        <f t="shared" si="0"/>
        <v>273307.31610071531</v>
      </c>
      <c r="J8" s="29">
        <f t="shared" si="1"/>
        <v>0.96050909234927151</v>
      </c>
      <c r="L8" s="2">
        <v>293438.49160302855</v>
      </c>
      <c r="M8" s="18">
        <f t="shared" ref="M8:M15" si="4">+I8-L8</f>
        <v>-20131.175502313243</v>
      </c>
      <c r="N8" s="3">
        <v>279465.23009812244</v>
      </c>
      <c r="P8" s="36">
        <v>1</v>
      </c>
      <c r="Q8" s="3">
        <v>336686.92665462266</v>
      </c>
      <c r="R8" s="18"/>
      <c r="S8" s="2">
        <f t="shared" ref="S8:S15" si="5">+I8/P8</f>
        <v>273307.31610071531</v>
      </c>
      <c r="T8" s="35">
        <f t="shared" ref="T8:T15" si="6">+I8/S8</f>
        <v>1</v>
      </c>
      <c r="U8" s="3" t="s">
        <v>19</v>
      </c>
    </row>
    <row r="9" spans="2:21" x14ac:dyDescent="0.2">
      <c r="B9" s="31" t="s">
        <v>10</v>
      </c>
      <c r="C9" s="11">
        <v>339325.09558974358</v>
      </c>
      <c r="D9" s="11">
        <v>173879</v>
      </c>
      <c r="E9" s="11">
        <v>108978</v>
      </c>
      <c r="F9" s="22">
        <f t="shared" si="2"/>
        <v>0.83358703401644196</v>
      </c>
      <c r="G9" s="14" t="e">
        <f t="shared" si="3"/>
        <v>#DIV/0!</v>
      </c>
      <c r="H9" s="32">
        <v>28490.101090373413</v>
      </c>
      <c r="I9" s="13">
        <f t="shared" si="0"/>
        <v>311347.10109037341</v>
      </c>
      <c r="J9" s="14">
        <f t="shared" si="1"/>
        <v>0.91754811281863868</v>
      </c>
      <c r="L9" s="2">
        <v>329119.45645577798</v>
      </c>
      <c r="M9" s="18">
        <f t="shared" si="4"/>
        <v>-17772.355365404568</v>
      </c>
      <c r="N9" s="3">
        <v>329119.45645577798</v>
      </c>
      <c r="P9" s="36">
        <v>1</v>
      </c>
      <c r="Q9" s="3">
        <v>279465.23009812244</v>
      </c>
      <c r="R9" s="18"/>
      <c r="S9" s="2">
        <f t="shared" si="5"/>
        <v>311347.10109037341</v>
      </c>
      <c r="T9" s="35">
        <f t="shared" si="6"/>
        <v>1</v>
      </c>
      <c r="U9" s="3" t="s">
        <v>19</v>
      </c>
    </row>
    <row r="10" spans="2:21" x14ac:dyDescent="0.2">
      <c r="B10" s="15" t="s">
        <v>11</v>
      </c>
      <c r="C10" s="21">
        <v>304264.69476923079</v>
      </c>
      <c r="D10" s="21">
        <v>162152</v>
      </c>
      <c r="E10" s="21">
        <v>65571.555555555562</v>
      </c>
      <c r="F10" s="22">
        <f t="shared" si="2"/>
        <v>0.74843897261321179</v>
      </c>
      <c r="G10" s="23" t="e">
        <f t="shared" si="3"/>
        <v>#DIV/0!</v>
      </c>
      <c r="H10" s="24">
        <v>21849.8410790981</v>
      </c>
      <c r="I10" s="24">
        <f t="shared" si="0"/>
        <v>249573.39663465368</v>
      </c>
      <c r="J10" s="23">
        <f t="shared" si="1"/>
        <v>0.82025092271695321</v>
      </c>
      <c r="L10" s="2">
        <v>269571.0287732149</v>
      </c>
      <c r="M10" s="18">
        <f t="shared" si="4"/>
        <v>-19997.632138561225</v>
      </c>
      <c r="N10" s="3">
        <v>299523.36530357209</v>
      </c>
      <c r="P10" s="36">
        <v>0.9</v>
      </c>
      <c r="Q10" s="3">
        <v>313243.71709051385</v>
      </c>
      <c r="R10" s="18"/>
      <c r="S10" s="2">
        <f t="shared" si="5"/>
        <v>277303.77403850405</v>
      </c>
      <c r="T10" s="35">
        <f t="shared" si="6"/>
        <v>0.90000000000000013</v>
      </c>
      <c r="U10" s="3" t="s">
        <v>19</v>
      </c>
    </row>
    <row r="11" spans="2:21" x14ac:dyDescent="0.2">
      <c r="B11" s="10" t="s">
        <v>12</v>
      </c>
      <c r="C11" s="11">
        <v>340253.2049230769</v>
      </c>
      <c r="D11" s="11">
        <v>194317</v>
      </c>
      <c r="E11" s="11">
        <v>93107</v>
      </c>
      <c r="F11" s="22">
        <f t="shared" si="2"/>
        <v>0.84473561407005604</v>
      </c>
      <c r="G11" s="14" t="e">
        <f t="shared" si="3"/>
        <v>#DIV/0!</v>
      </c>
      <c r="H11" s="13">
        <v>26874.478806749299</v>
      </c>
      <c r="I11" s="13">
        <f t="shared" si="0"/>
        <v>314298.47880674928</v>
      </c>
      <c r="J11" s="14">
        <f t="shared" si="1"/>
        <v>0.92371937797853998</v>
      </c>
      <c r="L11" s="2">
        <v>292110.93351092847</v>
      </c>
      <c r="M11" s="18">
        <f t="shared" si="4"/>
        <v>22187.545295820804</v>
      </c>
      <c r="N11" s="3">
        <v>324567.70390103164</v>
      </c>
      <c r="P11" s="36">
        <v>1</v>
      </c>
      <c r="Q11" s="3">
        <v>299019.42853262753</v>
      </c>
      <c r="R11" s="18"/>
      <c r="S11" s="2">
        <f t="shared" si="5"/>
        <v>314298.47880674928</v>
      </c>
      <c r="T11" s="35">
        <f t="shared" si="6"/>
        <v>1</v>
      </c>
      <c r="U11" s="3" t="s">
        <v>19</v>
      </c>
    </row>
    <row r="12" spans="2:21" x14ac:dyDescent="0.2">
      <c r="B12" s="10" t="s">
        <v>13</v>
      </c>
      <c r="C12" s="11">
        <v>347367.30676923081</v>
      </c>
      <c r="D12" s="11">
        <v>274905</v>
      </c>
      <c r="E12" s="11">
        <v>20574</v>
      </c>
      <c r="F12" s="22">
        <f t="shared" si="2"/>
        <v>0.8506240922560333</v>
      </c>
      <c r="G12" s="14" t="e">
        <f t="shared" si="3"/>
        <v>#DIV/0!</v>
      </c>
      <c r="H12" s="13">
        <v>27552.421111414951</v>
      </c>
      <c r="I12" s="13">
        <f t="shared" si="0"/>
        <v>323031.42111141497</v>
      </c>
      <c r="J12" s="14">
        <f t="shared" si="1"/>
        <v>0.92994192261742381</v>
      </c>
      <c r="L12" s="2">
        <v>313243.71709051385</v>
      </c>
      <c r="M12" s="18">
        <f t="shared" si="4"/>
        <v>9787.7040209011175</v>
      </c>
      <c r="N12" s="3">
        <v>313243.71709051385</v>
      </c>
      <c r="P12" s="36">
        <v>1</v>
      </c>
      <c r="Q12" s="3">
        <v>299523.36530357209</v>
      </c>
      <c r="R12" s="18"/>
      <c r="S12" s="2">
        <f t="shared" si="5"/>
        <v>323031.42111141497</v>
      </c>
      <c r="T12" s="35">
        <f t="shared" si="6"/>
        <v>1</v>
      </c>
      <c r="U12" s="3" t="s">
        <v>19</v>
      </c>
    </row>
    <row r="13" spans="2:21" x14ac:dyDescent="0.2">
      <c r="B13" s="10" t="s">
        <v>14</v>
      </c>
      <c r="C13" s="11">
        <v>306962.57046153845</v>
      </c>
      <c r="D13" s="11">
        <v>249081</v>
      </c>
      <c r="E13" s="11"/>
      <c r="F13" s="22">
        <f t="shared" si="2"/>
        <v>0.8114376929587549</v>
      </c>
      <c r="G13" s="14" t="e">
        <f t="shared" si="3"/>
        <v>#DIV/0!</v>
      </c>
      <c r="H13" s="13">
        <v>23505.372439549406</v>
      </c>
      <c r="I13" s="13">
        <f t="shared" si="0"/>
        <v>272586.37243954942</v>
      </c>
      <c r="J13" s="14">
        <f t="shared" si="1"/>
        <v>0.88801175996701442</v>
      </c>
      <c r="L13" s="2">
        <v>239215.54282610206</v>
      </c>
      <c r="M13" s="18">
        <f t="shared" si="4"/>
        <v>33370.829613447364</v>
      </c>
      <c r="N13" s="3">
        <v>299019.42853262753</v>
      </c>
      <c r="P13" s="36">
        <v>0.9</v>
      </c>
      <c r="Q13" s="3">
        <v>329119.45645577798</v>
      </c>
      <c r="R13" s="18"/>
      <c r="S13" s="2">
        <f t="shared" si="5"/>
        <v>302873.74715505488</v>
      </c>
      <c r="T13" s="35">
        <f t="shared" si="6"/>
        <v>0.90000000000000013</v>
      </c>
      <c r="U13" s="3" t="s">
        <v>19</v>
      </c>
    </row>
    <row r="14" spans="2:21" x14ac:dyDescent="0.2">
      <c r="B14" s="10" t="s">
        <v>15</v>
      </c>
      <c r="C14" s="11">
        <v>302063.77035897441</v>
      </c>
      <c r="D14" s="11">
        <v>267999</v>
      </c>
      <c r="E14" s="11">
        <v>492</v>
      </c>
      <c r="F14" s="16">
        <f t="shared" si="2"/>
        <v>0.88885535554602813</v>
      </c>
      <c r="G14" s="14" t="e">
        <f t="shared" si="3"/>
        <v>#DIV/0!</v>
      </c>
      <c r="H14" s="13">
        <v>36280.998775186912</v>
      </c>
      <c r="I14" s="13">
        <f t="shared" si="0"/>
        <v>304771.99877518689</v>
      </c>
      <c r="J14" s="25">
        <f t="shared" si="1"/>
        <v>1.008965750553249</v>
      </c>
      <c r="L14" s="2">
        <v>296990.72582248622</v>
      </c>
      <c r="M14" s="18">
        <f t="shared" si="4"/>
        <v>7781.2729527006741</v>
      </c>
      <c r="N14" s="3">
        <v>296990.72582248622</v>
      </c>
      <c r="P14" s="36">
        <v>1</v>
      </c>
      <c r="Q14" s="3">
        <v>324567.70390103164</v>
      </c>
      <c r="R14" s="18"/>
      <c r="S14" s="2">
        <f t="shared" si="5"/>
        <v>304771.99877518689</v>
      </c>
      <c r="T14" s="35">
        <f t="shared" si="6"/>
        <v>1</v>
      </c>
      <c r="U14" s="3" t="s">
        <v>19</v>
      </c>
    </row>
    <row r="15" spans="2:21" x14ac:dyDescent="0.2">
      <c r="B15" s="10" t="s">
        <v>16</v>
      </c>
      <c r="C15" s="11">
        <v>348911.21528205101</v>
      </c>
      <c r="D15" s="11">
        <v>255090</v>
      </c>
      <c r="E15" s="11"/>
      <c r="F15" s="12">
        <f t="shared" si="2"/>
        <v>0.73110289617314739</v>
      </c>
      <c r="G15" s="14" t="e">
        <f t="shared" si="3"/>
        <v>#DIV/0!</v>
      </c>
      <c r="H15" s="13"/>
      <c r="I15" s="13">
        <f t="shared" si="0"/>
        <v>255090</v>
      </c>
      <c r="J15" s="14">
        <f t="shared" si="1"/>
        <v>0.73110289617314739</v>
      </c>
      <c r="L15" s="2">
        <v>303018.23398916039</v>
      </c>
      <c r="M15" s="18">
        <f t="shared" si="4"/>
        <v>-47928.233989160392</v>
      </c>
      <c r="N15" s="3">
        <v>336686.92665462266</v>
      </c>
      <c r="P15" s="36">
        <v>0.80000000000000016</v>
      </c>
      <c r="Q15" s="3">
        <v>296990.72582248622</v>
      </c>
      <c r="R15" s="18"/>
      <c r="S15" s="2">
        <f>(+I15/P15)+37177.4758942406</f>
        <v>356039.9758942406</v>
      </c>
      <c r="T15" s="35">
        <f t="shared" si="6"/>
        <v>0.71646449070587748</v>
      </c>
      <c r="U15" s="3" t="s">
        <v>19</v>
      </c>
    </row>
    <row r="16" spans="2:21" x14ac:dyDescent="0.2">
      <c r="B16" s="17"/>
      <c r="C16" s="2">
        <f>SUM(C7:C15)</f>
        <v>2927658</v>
      </c>
      <c r="D16" s="18">
        <f>SUM(D7:D15)</f>
        <v>2018885</v>
      </c>
      <c r="E16" s="18">
        <f>SUM(E7:E15)</f>
        <v>419292.55555555556</v>
      </c>
      <c r="H16" s="2">
        <f>SUM(H7:H15)</f>
        <v>224065.16464275602</v>
      </c>
      <c r="I16" s="18">
        <f>SUM(D16+E16+H16)</f>
        <v>2662242.7201983114</v>
      </c>
      <c r="J16" s="19">
        <f t="shared" si="1"/>
        <v>0.90934211584765412</v>
      </c>
      <c r="N16" s="3">
        <f>SUM(I16+J16+M16)</f>
        <v>2662243.6295404271</v>
      </c>
      <c r="Q16" s="18">
        <f>+SUM(Q7:Q15)</f>
        <v>2804151.560819543</v>
      </c>
      <c r="R16" s="18"/>
      <c r="S16" s="18">
        <f>+SUM(S7:S15)</f>
        <v>2804151.560819543</v>
      </c>
    </row>
    <row r="17" spans="4:19" x14ac:dyDescent="0.2">
      <c r="E17" s="18"/>
      <c r="I17" s="2"/>
      <c r="S17" s="18">
        <f>+Q16-S16</f>
        <v>0</v>
      </c>
    </row>
    <row r="18" spans="4:19" x14ac:dyDescent="0.2">
      <c r="D18" s="2"/>
      <c r="E18" s="2"/>
      <c r="H18" s="18"/>
      <c r="I18" s="18"/>
    </row>
    <row r="19" spans="4:19" x14ac:dyDescent="0.2">
      <c r="D19" s="2"/>
      <c r="E19" s="18"/>
      <c r="H19" s="2"/>
      <c r="I19" s="18"/>
    </row>
    <row r="20" spans="4:19" x14ac:dyDescent="0.2">
      <c r="D20" s="20"/>
      <c r="H20" s="18"/>
    </row>
    <row r="21" spans="4:19" x14ac:dyDescent="0.2">
      <c r="D21" s="20"/>
      <c r="F21" s="20"/>
      <c r="G21" s="20"/>
      <c r="H21" s="18"/>
    </row>
    <row r="22" spans="4:19" x14ac:dyDescent="0.2">
      <c r="D22" s="20"/>
      <c r="F22" s="13"/>
      <c r="H22" s="2"/>
      <c r="I22" s="18"/>
    </row>
    <row r="23" spans="4:19" x14ac:dyDescent="0.2">
      <c r="F23" s="30"/>
      <c r="H23" s="2"/>
      <c r="I23" s="18"/>
    </row>
    <row r="24" spans="4:19" x14ac:dyDescent="0.2">
      <c r="F24" s="32"/>
      <c r="H24" s="2"/>
      <c r="I24" s="18"/>
    </row>
    <row r="25" spans="4:19" x14ac:dyDescent="0.2">
      <c r="F25" s="24"/>
      <c r="H25" s="2"/>
      <c r="I25" s="18"/>
    </row>
    <row r="26" spans="4:19" x14ac:dyDescent="0.2">
      <c r="F26" s="13"/>
      <c r="H26" s="2"/>
      <c r="I26" s="18"/>
    </row>
    <row r="27" spans="4:19" x14ac:dyDescent="0.2">
      <c r="F27" s="13"/>
      <c r="H27" s="2"/>
      <c r="I27" s="18"/>
    </row>
    <row r="28" spans="4:19" x14ac:dyDescent="0.2">
      <c r="F28" s="13"/>
      <c r="H28" s="2"/>
      <c r="I28" s="18"/>
    </row>
    <row r="29" spans="4:19" x14ac:dyDescent="0.2">
      <c r="F29" s="13"/>
      <c r="H29" s="2"/>
      <c r="I29" s="18"/>
    </row>
  </sheetData>
  <mergeCells count="1">
    <mergeCell ref="C4:I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 tiêt thưởng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AutoBVT</cp:lastModifiedBy>
  <dcterms:created xsi:type="dcterms:W3CDTF">2022-09-14T03:18:11Z</dcterms:created>
  <dcterms:modified xsi:type="dcterms:W3CDTF">2022-09-14T09:14:39Z</dcterms:modified>
</cp:coreProperties>
</file>