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\LE\MT\MT\28.Incentive\Nam 2023\T11\"/>
    </mc:Choice>
  </mc:AlternateContent>
  <xr:revisionPtr revIDLastSave="0" documentId="13_ncr:1_{039310B6-6860-4FB4-9491-FF90614B0035}" xr6:coauthVersionLast="47" xr6:coauthVersionMax="47" xr10:uidLastSave="{00000000-0000-0000-0000-000000000000}"/>
  <bookViews>
    <workbookView xWindow="-120" yWindow="-120" windowWidth="20730" windowHeight="11160" firstSheet="6" activeTab="8" xr2:uid="{00000000-000D-0000-FFFF-FFFF00000000}"/>
  </bookViews>
  <sheets>
    <sheet name="BHX_ACT T11" sheetId="1" r:id="rId1"/>
    <sheet name="DC (TRỪ ACC BHX)_ACT T11" sheetId="3" r:id="rId2"/>
    <sheet name="SATRA_ACT T11" sheetId="6" r:id="rId3"/>
    <sheet name="Vin+_ACT T11" sheetId="7" r:id="rId4"/>
    <sheet name="Winmart_ACT T11" sheetId="8" r:id="rId5"/>
    <sheet name="HT_ALL ACC_ACT T11_V1" sheetId="2" r:id="rId6"/>
    <sheet name="HT_ALL ACC_ACT T11 _V2" sheetId="10" r:id="rId7"/>
    <sheet name="HT_ALL ACC_ACT T11 _V3" sheetId="11" state="hidden" r:id="rId8"/>
    <sheet name="Huong Thuy_T11" sheetId="9" r:id="rId9"/>
  </sheets>
  <externalReferences>
    <externalReference r:id="rId10"/>
  </externalReferences>
  <definedNames>
    <definedName name="_" hidden="1">#REF!</definedName>
    <definedName name="_1" hidden="1">#REF!</definedName>
    <definedName name="_146436\" hidden="1">#REF!</definedName>
    <definedName name="_2" hidden="1">#REF!</definedName>
    <definedName name="_3" hidden="1">#REF!</definedName>
    <definedName name="_32132" hidden="1">#REF!</definedName>
    <definedName name="_a" hidden="1">#REF!</definedName>
    <definedName name="_Fill" hidden="1">#REF!</definedName>
    <definedName name="_xlnm._FilterDatabase" localSheetId="6" hidden="1">'HT_ALL ACC_ACT T11 _V2'!$B$1:$J$197</definedName>
    <definedName name="_xlnm._FilterDatabase" localSheetId="7" hidden="1">'HT_ALL ACC_ACT T11 _V3'!$B$1:$J$197</definedName>
    <definedName name="_xlnm._FilterDatabase" localSheetId="5" hidden="1">'HT_ALL ACC_ACT T11_V1'!$B$1:$J$197</definedName>
    <definedName name="_xlnm._FilterDatabase" localSheetId="2" hidden="1">'SATRA_ACT T11'!$B$1:$D$1</definedName>
    <definedName name="_xlnm._FilterDatabase" localSheetId="3" hidden="1">'Vin+_ACT T11'!$B$1:$F$1131</definedName>
    <definedName name="adasda\" hidden="1">#REF!</definedName>
    <definedName name="as" hidden="1">#REF!</definedName>
    <definedName name="Avail_3" hidden="1">#REF!</definedName>
    <definedName name="Avail_4" hidden="1">#REF!</definedName>
    <definedName name="Availble" hidden="1">#REF!</definedName>
    <definedName name="CEN_2">[1]ASO!$C$249:$F$265</definedName>
    <definedName name="DÒ">#REF!</definedName>
    <definedName name="MK_1">[1]ASO!$C$105:$F$121</definedName>
    <definedName name="MK_2">[1]ASO!$C$123:$F$139</definedName>
    <definedName name="NOR1_">[1]ASO!$C$159:$F$175</definedName>
    <definedName name="NOR2_">[1]ASO!$C$177:$F$192</definedName>
    <definedName name="NOR3_">[1]ASO!$C$195:$F$211</definedName>
    <definedName name="ò82">#REF!</definedName>
    <definedName name="_xlnm.Print_Area" localSheetId="0">'BHX_ACT T11'!$A$1:$R$68</definedName>
    <definedName name="_xlnm.Print_Titles" localSheetId="0">'BHX_ACT T11'!$2:$2</definedName>
    <definedName name="SE_2">[1]ASO!$C$69:$F$85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9" l="1"/>
  <c r="G5" i="9"/>
  <c r="F11" i="9"/>
  <c r="G11" i="9"/>
  <c r="J12" i="9"/>
  <c r="J11" i="9"/>
  <c r="K11" i="9" s="1"/>
  <c r="J10" i="9"/>
  <c r="J9" i="9"/>
  <c r="J8" i="9"/>
  <c r="J7" i="9"/>
  <c r="J6" i="9"/>
  <c r="J5" i="9"/>
  <c r="J4" i="9"/>
  <c r="I12" i="9"/>
  <c r="K12" i="9" s="1"/>
  <c r="I11" i="9"/>
  <c r="I10" i="9"/>
  <c r="K10" i="9" s="1"/>
  <c r="I9" i="9"/>
  <c r="I8" i="9"/>
  <c r="K8" i="9" s="1"/>
  <c r="I7" i="9"/>
  <c r="I6" i="9"/>
  <c r="I5" i="9"/>
  <c r="I4" i="9"/>
  <c r="H197" i="11"/>
  <c r="J196" i="11"/>
  <c r="J195" i="11"/>
  <c r="J194" i="11"/>
  <c r="J193" i="11"/>
  <c r="B193" i="11"/>
  <c r="B194" i="11" s="1"/>
  <c r="B195" i="11" s="1"/>
  <c r="J192" i="11"/>
  <c r="I191" i="11"/>
  <c r="J191" i="11" s="1"/>
  <c r="J190" i="11"/>
  <c r="I190" i="11"/>
  <c r="I189" i="11"/>
  <c r="J189" i="11" s="1"/>
  <c r="I188" i="11"/>
  <c r="J188" i="11" s="1"/>
  <c r="I187" i="11"/>
  <c r="J187" i="11" s="1"/>
  <c r="A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B174" i="11"/>
  <c r="B175" i="11" s="1"/>
  <c r="B176" i="11" s="1"/>
  <c r="B177" i="11" s="1"/>
  <c r="B178" i="11" s="1"/>
  <c r="B179" i="11" s="1"/>
  <c r="B180" i="11" s="1"/>
  <c r="B181" i="11" s="1"/>
  <c r="B182" i="11" s="1"/>
  <c r="B183" i="11" s="1"/>
  <c r="B184" i="11" s="1"/>
  <c r="B185" i="11" s="1"/>
  <c r="B186" i="11" s="1"/>
  <c r="B187" i="11" s="1"/>
  <c r="B188" i="11" s="1"/>
  <c r="B189" i="11" s="1"/>
  <c r="B190" i="11" s="1"/>
  <c r="B191" i="11" s="1"/>
  <c r="J173" i="11"/>
  <c r="A173" i="11"/>
  <c r="J172" i="11"/>
  <c r="A172" i="11"/>
  <c r="J171" i="11"/>
  <c r="J170" i="11"/>
  <c r="J169" i="11"/>
  <c r="A169" i="11"/>
  <c r="J168" i="11"/>
  <c r="J167" i="11"/>
  <c r="J166" i="11"/>
  <c r="J165" i="11"/>
  <c r="J164" i="11"/>
  <c r="J163" i="11"/>
  <c r="J162" i="11"/>
  <c r="J161" i="11"/>
  <c r="J160" i="11"/>
  <c r="J159" i="11"/>
  <c r="J158" i="11"/>
  <c r="B158" i="11"/>
  <c r="B159" i="11" s="1"/>
  <c r="B160" i="11" s="1"/>
  <c r="B161" i="11" s="1"/>
  <c r="B162" i="11" s="1"/>
  <c r="B163" i="11" s="1"/>
  <c r="B164" i="11" s="1"/>
  <c r="B165" i="11" s="1"/>
  <c r="B166" i="11" s="1"/>
  <c r="B167" i="11" s="1"/>
  <c r="J157" i="11"/>
  <c r="B157" i="11"/>
  <c r="J156" i="11"/>
  <c r="A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B134" i="1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J133" i="11"/>
  <c r="A133" i="11"/>
  <c r="J132" i="11"/>
  <c r="J131" i="11"/>
  <c r="J130" i="11"/>
  <c r="J129" i="11"/>
  <c r="J128" i="11"/>
  <c r="J127" i="11"/>
  <c r="J126" i="11"/>
  <c r="J125" i="11"/>
  <c r="B125" i="11"/>
  <c r="B126" i="11" s="1"/>
  <c r="B127" i="11" s="1"/>
  <c r="B128" i="11" s="1"/>
  <c r="B129" i="11" s="1"/>
  <c r="B130" i="11" s="1"/>
  <c r="B131" i="11" s="1"/>
  <c r="B132" i="11" s="1"/>
  <c r="J124" i="11"/>
  <c r="A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B108" i="1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J107" i="11"/>
  <c r="A107" i="11"/>
  <c r="J106" i="11"/>
  <c r="J105" i="11"/>
  <c r="J104" i="11"/>
  <c r="A104" i="11"/>
  <c r="J103" i="11"/>
  <c r="J102" i="11"/>
  <c r="J101" i="11"/>
  <c r="J100" i="11"/>
  <c r="J99" i="11"/>
  <c r="J98" i="11"/>
  <c r="J97" i="11"/>
  <c r="D97" i="11"/>
  <c r="J96" i="11"/>
  <c r="B96" i="11"/>
  <c r="B97" i="11" s="1"/>
  <c r="B98" i="11" s="1"/>
  <c r="B99" i="11" s="1"/>
  <c r="B100" i="11" s="1"/>
  <c r="B101" i="11" s="1"/>
  <c r="B102" i="11" s="1"/>
  <c r="B103" i="11" s="1"/>
  <c r="J95" i="11"/>
  <c r="D95" i="11"/>
  <c r="A95" i="11"/>
  <c r="J94" i="11"/>
  <c r="J93" i="11"/>
  <c r="J92" i="11"/>
  <c r="J91" i="11"/>
  <c r="J90" i="11"/>
  <c r="J89" i="11"/>
  <c r="J88" i="11"/>
  <c r="B88" i="11"/>
  <c r="B89" i="11" s="1"/>
  <c r="B90" i="11" s="1"/>
  <c r="B91" i="11" s="1"/>
  <c r="B92" i="11" s="1"/>
  <c r="B93" i="11" s="1"/>
  <c r="B94" i="11" s="1"/>
  <c r="J87" i="11"/>
  <c r="A87" i="11"/>
  <c r="J86" i="11"/>
  <c r="J85" i="11"/>
  <c r="J84" i="11"/>
  <c r="J83" i="11"/>
  <c r="A83" i="11"/>
  <c r="J82" i="11"/>
  <c r="J81" i="11"/>
  <c r="J80" i="11"/>
  <c r="J79" i="11"/>
  <c r="J78" i="11"/>
  <c r="J77" i="11"/>
  <c r="J76" i="11"/>
  <c r="J75" i="11"/>
  <c r="B75" i="11"/>
  <c r="B76" i="11" s="1"/>
  <c r="B77" i="11" s="1"/>
  <c r="B78" i="11" s="1"/>
  <c r="B79" i="11" s="1"/>
  <c r="B80" i="11" s="1"/>
  <c r="B81" i="11" s="1"/>
  <c r="B82" i="11" s="1"/>
  <c r="J74" i="11"/>
  <c r="A74" i="11"/>
  <c r="J73" i="11"/>
  <c r="J72" i="11"/>
  <c r="J71" i="11"/>
  <c r="J70" i="11"/>
  <c r="J69" i="11"/>
  <c r="J68" i="11"/>
  <c r="J67" i="11"/>
  <c r="J66" i="11"/>
  <c r="B66" i="11"/>
  <c r="B67" i="11" s="1"/>
  <c r="B68" i="11" s="1"/>
  <c r="B69" i="11" s="1"/>
  <c r="B70" i="11" s="1"/>
  <c r="B71" i="11" s="1"/>
  <c r="B72" i="11" s="1"/>
  <c r="B73" i="11" s="1"/>
  <c r="J65" i="11"/>
  <c r="A65" i="11"/>
  <c r="J64" i="11"/>
  <c r="J63" i="11"/>
  <c r="J62" i="11"/>
  <c r="J61" i="11"/>
  <c r="J60" i="11"/>
  <c r="J59" i="11"/>
  <c r="J58" i="11"/>
  <c r="J57" i="11"/>
  <c r="B57" i="11"/>
  <c r="B58" i="11" s="1"/>
  <c r="B59" i="11" s="1"/>
  <c r="B60" i="11" s="1"/>
  <c r="B61" i="11" s="1"/>
  <c r="B62" i="11" s="1"/>
  <c r="B63" i="11" s="1"/>
  <c r="B64" i="11" s="1"/>
  <c r="J56" i="11"/>
  <c r="A56" i="11"/>
  <c r="J55" i="11"/>
  <c r="J54" i="11"/>
  <c r="J53" i="11"/>
  <c r="J52" i="11"/>
  <c r="J51" i="11"/>
  <c r="J50" i="11"/>
  <c r="J49" i="11"/>
  <c r="J48" i="11"/>
  <c r="B48" i="11"/>
  <c r="B49" i="11" s="1"/>
  <c r="B50" i="11" s="1"/>
  <c r="B51" i="11" s="1"/>
  <c r="B52" i="11" s="1"/>
  <c r="B53" i="11" s="1"/>
  <c r="B54" i="11" s="1"/>
  <c r="B55" i="11" s="1"/>
  <c r="J47" i="11"/>
  <c r="A47" i="11"/>
  <c r="J46" i="11"/>
  <c r="J45" i="11"/>
  <c r="J44" i="11"/>
  <c r="J43" i="11"/>
  <c r="J42" i="11"/>
  <c r="J41" i="11"/>
  <c r="J40" i="11"/>
  <c r="J39" i="11"/>
  <c r="B39" i="11"/>
  <c r="B40" i="11" s="1"/>
  <c r="B41" i="11" s="1"/>
  <c r="B42" i="11" s="1"/>
  <c r="B43" i="11" s="1"/>
  <c r="B44" i="11" s="1"/>
  <c r="B45" i="11" s="1"/>
  <c r="B46" i="11" s="1"/>
  <c r="J38" i="11"/>
  <c r="A38" i="11"/>
  <c r="J37" i="11"/>
  <c r="J36" i="11"/>
  <c r="J35" i="11"/>
  <c r="J34" i="11"/>
  <c r="J33" i="11"/>
  <c r="J32" i="11"/>
  <c r="J31" i="11"/>
  <c r="J30" i="11"/>
  <c r="B30" i="11"/>
  <c r="B31" i="11" s="1"/>
  <c r="B32" i="11" s="1"/>
  <c r="B33" i="11" s="1"/>
  <c r="B34" i="11" s="1"/>
  <c r="B35" i="11" s="1"/>
  <c r="B36" i="11" s="1"/>
  <c r="B37" i="11" s="1"/>
  <c r="J29" i="11"/>
  <c r="A29" i="11"/>
  <c r="J28" i="11"/>
  <c r="J27" i="11"/>
  <c r="J26" i="11"/>
  <c r="J25" i="11"/>
  <c r="J24" i="11"/>
  <c r="J23" i="11"/>
  <c r="J22" i="11"/>
  <c r="J21" i="11"/>
  <c r="B21" i="11"/>
  <c r="B22" i="11" s="1"/>
  <c r="B23" i="11" s="1"/>
  <c r="B24" i="11" s="1"/>
  <c r="B25" i="11" s="1"/>
  <c r="B26" i="11" s="1"/>
  <c r="B27" i="11" s="1"/>
  <c r="B28" i="11" s="1"/>
  <c r="J20" i="11"/>
  <c r="A20" i="11"/>
  <c r="J19" i="11"/>
  <c r="J18" i="11"/>
  <c r="J17" i="11"/>
  <c r="J16" i="11"/>
  <c r="J15" i="11"/>
  <c r="J14" i="11"/>
  <c r="J13" i="11"/>
  <c r="J12" i="11"/>
  <c r="B12" i="11"/>
  <c r="B13" i="11" s="1"/>
  <c r="B14" i="11" s="1"/>
  <c r="B15" i="11" s="1"/>
  <c r="B16" i="11" s="1"/>
  <c r="B17" i="11" s="1"/>
  <c r="B18" i="11" s="1"/>
  <c r="B19" i="11" s="1"/>
  <c r="J11" i="11"/>
  <c r="A11" i="11"/>
  <c r="J10" i="11"/>
  <c r="J9" i="11"/>
  <c r="J8" i="11"/>
  <c r="J7" i="11"/>
  <c r="J6" i="11"/>
  <c r="J5" i="11"/>
  <c r="J4" i="11"/>
  <c r="B4" i="11"/>
  <c r="B5" i="11" s="1"/>
  <c r="B6" i="11" s="1"/>
  <c r="B7" i="11" s="1"/>
  <c r="B8" i="11" s="1"/>
  <c r="B9" i="11" s="1"/>
  <c r="B10" i="11" s="1"/>
  <c r="J3" i="11"/>
  <c r="B3" i="11"/>
  <c r="J2" i="11"/>
  <c r="A2" i="11"/>
  <c r="K7" i="9" l="1"/>
  <c r="J13" i="9"/>
  <c r="K5" i="9"/>
  <c r="K6" i="9"/>
  <c r="K9" i="9"/>
  <c r="I13" i="9"/>
  <c r="K13" i="9" s="1"/>
  <c r="K4" i="9"/>
  <c r="A197" i="11"/>
  <c r="I197" i="11"/>
  <c r="J197" i="11" s="1"/>
  <c r="G12" i="9" l="1"/>
  <c r="F12" i="9"/>
  <c r="G10" i="9"/>
  <c r="F10" i="9"/>
  <c r="H10" i="9" s="1"/>
  <c r="G9" i="9"/>
  <c r="F9" i="9"/>
  <c r="G8" i="9"/>
  <c r="F8" i="9"/>
  <c r="H8" i="9" s="1"/>
  <c r="G7" i="9"/>
  <c r="F7" i="9"/>
  <c r="G6" i="9"/>
  <c r="F6" i="9"/>
  <c r="H6" i="9" s="1"/>
  <c r="H5" i="9"/>
  <c r="G4" i="9"/>
  <c r="F4" i="9"/>
  <c r="H12" i="9"/>
  <c r="H11" i="9"/>
  <c r="H197" i="10"/>
  <c r="J196" i="10"/>
  <c r="J195" i="10"/>
  <c r="J194" i="10"/>
  <c r="B194" i="10"/>
  <c r="B195" i="10" s="1"/>
  <c r="J193" i="10"/>
  <c r="B193" i="10"/>
  <c r="J192" i="10"/>
  <c r="J191" i="10"/>
  <c r="I191" i="10"/>
  <c r="I190" i="10"/>
  <c r="J190" i="10" s="1"/>
  <c r="J189" i="10"/>
  <c r="I189" i="10"/>
  <c r="J188" i="10"/>
  <c r="I188" i="10"/>
  <c r="J187" i="10"/>
  <c r="I187" i="10"/>
  <c r="I197" i="10" s="1"/>
  <c r="J197" i="10" s="1"/>
  <c r="A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B174" i="10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J173" i="10"/>
  <c r="A173" i="10"/>
  <c r="J172" i="10"/>
  <c r="A172" i="10"/>
  <c r="J171" i="10"/>
  <c r="J170" i="10"/>
  <c r="J169" i="10"/>
  <c r="A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B157" i="10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J156" i="10"/>
  <c r="A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B134" i="10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J133" i="10"/>
  <c r="A133" i="10"/>
  <c r="J132" i="10"/>
  <c r="J131" i="10"/>
  <c r="J130" i="10"/>
  <c r="J129" i="10"/>
  <c r="J128" i="10"/>
  <c r="J127" i="10"/>
  <c r="J126" i="10"/>
  <c r="B126" i="10"/>
  <c r="B127" i="10" s="1"/>
  <c r="B128" i="10" s="1"/>
  <c r="B129" i="10" s="1"/>
  <c r="B130" i="10" s="1"/>
  <c r="B131" i="10" s="1"/>
  <c r="B132" i="10" s="1"/>
  <c r="J125" i="10"/>
  <c r="B125" i="10"/>
  <c r="J124" i="10"/>
  <c r="A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B108" i="10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J107" i="10"/>
  <c r="A107" i="10"/>
  <c r="J106" i="10"/>
  <c r="J105" i="10"/>
  <c r="J104" i="10"/>
  <c r="A104" i="10"/>
  <c r="J103" i="10"/>
  <c r="J102" i="10"/>
  <c r="J101" i="10"/>
  <c r="J100" i="10"/>
  <c r="J99" i="10"/>
  <c r="J98" i="10"/>
  <c r="J97" i="10"/>
  <c r="D97" i="10"/>
  <c r="J96" i="10"/>
  <c r="B96" i="10"/>
  <c r="B97" i="10" s="1"/>
  <c r="B98" i="10" s="1"/>
  <c r="B99" i="10" s="1"/>
  <c r="B100" i="10" s="1"/>
  <c r="B101" i="10" s="1"/>
  <c r="B102" i="10" s="1"/>
  <c r="B103" i="10" s="1"/>
  <c r="J95" i="10"/>
  <c r="D95" i="10"/>
  <c r="A95" i="10"/>
  <c r="J94" i="10"/>
  <c r="J93" i="10"/>
  <c r="J92" i="10"/>
  <c r="J91" i="10"/>
  <c r="J90" i="10"/>
  <c r="J89" i="10"/>
  <c r="J88" i="10"/>
  <c r="B88" i="10"/>
  <c r="B89" i="10" s="1"/>
  <c r="B90" i="10" s="1"/>
  <c r="B91" i="10" s="1"/>
  <c r="B92" i="10" s="1"/>
  <c r="B93" i="10" s="1"/>
  <c r="B94" i="10" s="1"/>
  <c r="J87" i="10"/>
  <c r="A87" i="10"/>
  <c r="J86" i="10"/>
  <c r="J85" i="10"/>
  <c r="J84" i="10"/>
  <c r="J83" i="10"/>
  <c r="A83" i="10"/>
  <c r="J82" i="10"/>
  <c r="J81" i="10"/>
  <c r="J80" i="10"/>
  <c r="J79" i="10"/>
  <c r="J78" i="10"/>
  <c r="J77" i="10"/>
  <c r="J76" i="10"/>
  <c r="J75" i="10"/>
  <c r="B75" i="10"/>
  <c r="B76" i="10" s="1"/>
  <c r="B77" i="10" s="1"/>
  <c r="B78" i="10" s="1"/>
  <c r="B79" i="10" s="1"/>
  <c r="B80" i="10" s="1"/>
  <c r="B81" i="10" s="1"/>
  <c r="B82" i="10" s="1"/>
  <c r="J74" i="10"/>
  <c r="A74" i="10"/>
  <c r="J73" i="10"/>
  <c r="J72" i="10"/>
  <c r="J71" i="10"/>
  <c r="J70" i="10"/>
  <c r="J69" i="10"/>
  <c r="J68" i="10"/>
  <c r="J67" i="10"/>
  <c r="B67" i="10"/>
  <c r="B68" i="10" s="1"/>
  <c r="B69" i="10" s="1"/>
  <c r="B70" i="10" s="1"/>
  <c r="B71" i="10" s="1"/>
  <c r="B72" i="10" s="1"/>
  <c r="B73" i="10" s="1"/>
  <c r="J66" i="10"/>
  <c r="B66" i="10"/>
  <c r="J65" i="10"/>
  <c r="A65" i="10"/>
  <c r="J64" i="10"/>
  <c r="J63" i="10"/>
  <c r="J62" i="10"/>
  <c r="J61" i="10"/>
  <c r="J60" i="10"/>
  <c r="J59" i="10"/>
  <c r="J58" i="10"/>
  <c r="J57" i="10"/>
  <c r="B57" i="10"/>
  <c r="B58" i="10" s="1"/>
  <c r="B59" i="10" s="1"/>
  <c r="B60" i="10" s="1"/>
  <c r="B61" i="10" s="1"/>
  <c r="B62" i="10" s="1"/>
  <c r="B63" i="10" s="1"/>
  <c r="B64" i="10" s="1"/>
  <c r="J56" i="10"/>
  <c r="A56" i="10"/>
  <c r="J55" i="10"/>
  <c r="J54" i="10"/>
  <c r="J53" i="10"/>
  <c r="J52" i="10"/>
  <c r="J51" i="10"/>
  <c r="J50" i="10"/>
  <c r="J49" i="10"/>
  <c r="B49" i="10"/>
  <c r="B50" i="10" s="1"/>
  <c r="B51" i="10" s="1"/>
  <c r="B52" i="10" s="1"/>
  <c r="B53" i="10" s="1"/>
  <c r="B54" i="10" s="1"/>
  <c r="B55" i="10" s="1"/>
  <c r="J48" i="10"/>
  <c r="B48" i="10"/>
  <c r="J47" i="10"/>
  <c r="A47" i="10"/>
  <c r="J46" i="10"/>
  <c r="J45" i="10"/>
  <c r="J44" i="10"/>
  <c r="J43" i="10"/>
  <c r="J42" i="10"/>
  <c r="J41" i="10"/>
  <c r="J40" i="10"/>
  <c r="J39" i="10"/>
  <c r="B39" i="10"/>
  <c r="B40" i="10" s="1"/>
  <c r="B41" i="10" s="1"/>
  <c r="B42" i="10" s="1"/>
  <c r="B43" i="10" s="1"/>
  <c r="B44" i="10" s="1"/>
  <c r="B45" i="10" s="1"/>
  <c r="B46" i="10" s="1"/>
  <c r="J38" i="10"/>
  <c r="A38" i="10"/>
  <c r="J37" i="10"/>
  <c r="J36" i="10"/>
  <c r="J35" i="10"/>
  <c r="J34" i="10"/>
  <c r="J33" i="10"/>
  <c r="J32" i="10"/>
  <c r="J31" i="10"/>
  <c r="B31" i="10"/>
  <c r="B32" i="10" s="1"/>
  <c r="B33" i="10" s="1"/>
  <c r="B34" i="10" s="1"/>
  <c r="B35" i="10" s="1"/>
  <c r="B36" i="10" s="1"/>
  <c r="B37" i="10" s="1"/>
  <c r="J30" i="10"/>
  <c r="B30" i="10"/>
  <c r="J29" i="10"/>
  <c r="A29" i="10"/>
  <c r="J28" i="10"/>
  <c r="J27" i="10"/>
  <c r="J26" i="10"/>
  <c r="J25" i="10"/>
  <c r="J24" i="10"/>
  <c r="J23" i="10"/>
  <c r="J22" i="10"/>
  <c r="J21" i="10"/>
  <c r="B21" i="10"/>
  <c r="B22" i="10" s="1"/>
  <c r="B23" i="10" s="1"/>
  <c r="B24" i="10" s="1"/>
  <c r="B25" i="10" s="1"/>
  <c r="B26" i="10" s="1"/>
  <c r="B27" i="10" s="1"/>
  <c r="B28" i="10" s="1"/>
  <c r="J20" i="10"/>
  <c r="A20" i="10"/>
  <c r="J19" i="10"/>
  <c r="J18" i="10"/>
  <c r="J17" i="10"/>
  <c r="J16" i="10"/>
  <c r="J15" i="10"/>
  <c r="J14" i="10"/>
  <c r="J13" i="10"/>
  <c r="B13" i="10"/>
  <c r="B14" i="10" s="1"/>
  <c r="B15" i="10" s="1"/>
  <c r="B16" i="10" s="1"/>
  <c r="B17" i="10" s="1"/>
  <c r="B18" i="10" s="1"/>
  <c r="B19" i="10" s="1"/>
  <c r="J12" i="10"/>
  <c r="B12" i="10"/>
  <c r="J11" i="10"/>
  <c r="A11" i="10"/>
  <c r="J10" i="10"/>
  <c r="J9" i="10"/>
  <c r="J8" i="10"/>
  <c r="J7" i="10"/>
  <c r="J6" i="10"/>
  <c r="J5" i="10"/>
  <c r="J4" i="10"/>
  <c r="J3" i="10"/>
  <c r="B3" i="10"/>
  <c r="B4" i="10" s="1"/>
  <c r="B5" i="10" s="1"/>
  <c r="B6" i="10" s="1"/>
  <c r="B7" i="10" s="1"/>
  <c r="B8" i="10" s="1"/>
  <c r="B9" i="10" s="1"/>
  <c r="B10" i="10" s="1"/>
  <c r="J2" i="10"/>
  <c r="A2" i="10"/>
  <c r="A197" i="10" s="1"/>
  <c r="D13" i="9"/>
  <c r="C13" i="9"/>
  <c r="E12" i="9"/>
  <c r="E11" i="9"/>
  <c r="E10" i="9"/>
  <c r="E9" i="9"/>
  <c r="E8" i="9"/>
  <c r="E7" i="9"/>
  <c r="E6" i="9"/>
  <c r="E5" i="9"/>
  <c r="E4" i="9"/>
  <c r="I191" i="2"/>
  <c r="I190" i="2"/>
  <c r="I189" i="2"/>
  <c r="I188" i="2"/>
  <c r="I187" i="2"/>
  <c r="B194" i="2"/>
  <c r="B195" i="2" s="1"/>
  <c r="B193" i="2"/>
  <c r="I197" i="2"/>
  <c r="J196" i="2"/>
  <c r="J195" i="2"/>
  <c r="J194" i="2"/>
  <c r="J193" i="2"/>
  <c r="J192" i="2"/>
  <c r="G20" i="8"/>
  <c r="J167" i="2"/>
  <c r="J166" i="2"/>
  <c r="J165" i="2"/>
  <c r="J155" i="2"/>
  <c r="G13" i="9" l="1"/>
  <c r="H7" i="9"/>
  <c r="H9" i="9"/>
  <c r="F13" i="9"/>
  <c r="H4" i="9"/>
  <c r="E13" i="9"/>
  <c r="H13" i="9" l="1"/>
  <c r="J20" i="2"/>
  <c r="L64" i="1" l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69" i="1"/>
  <c r="L72" i="1"/>
  <c r="L75" i="1"/>
  <c r="L66" i="1" l="1"/>
  <c r="O39" i="1" l="1"/>
  <c r="O102" i="1" s="1"/>
  <c r="N39" i="1"/>
  <c r="N102" i="1" s="1"/>
  <c r="O38" i="1"/>
  <c r="N38" i="1"/>
  <c r="P39" i="1"/>
  <c r="P23" i="1"/>
  <c r="O37" i="1" s="1"/>
  <c r="P38" i="1"/>
  <c r="P20" i="1"/>
  <c r="O21" i="1" s="1"/>
  <c r="P9" i="1"/>
  <c r="O19" i="1" s="1"/>
  <c r="P4" i="1"/>
  <c r="O7" i="1" s="1"/>
  <c r="N4" i="1" l="1"/>
  <c r="N6" i="1"/>
  <c r="N8" i="1"/>
  <c r="N48" i="1" s="1"/>
  <c r="N91" i="1" s="1"/>
  <c r="N10" i="1"/>
  <c r="N50" i="1" s="1"/>
  <c r="N12" i="1"/>
  <c r="N14" i="1"/>
  <c r="N16" i="1"/>
  <c r="N53" i="1" s="1"/>
  <c r="N77" i="1" s="1"/>
  <c r="N18" i="1"/>
  <c r="N20" i="1"/>
  <c r="N56" i="1" s="1"/>
  <c r="N86" i="1" s="1"/>
  <c r="N22" i="1"/>
  <c r="N24" i="1"/>
  <c r="N26" i="1"/>
  <c r="N58" i="1" s="1"/>
  <c r="N94" i="1" s="1"/>
  <c r="N28" i="1"/>
  <c r="N30" i="1"/>
  <c r="N61" i="1" s="1"/>
  <c r="N89" i="1" s="1"/>
  <c r="N32" i="1"/>
  <c r="N62" i="1" s="1"/>
  <c r="N95" i="1" s="1"/>
  <c r="N34" i="1"/>
  <c r="N63" i="1" s="1"/>
  <c r="N78" i="1" s="1"/>
  <c r="N75" i="1" s="1"/>
  <c r="N36" i="1"/>
  <c r="O4" i="1"/>
  <c r="O8" i="1"/>
  <c r="O48" i="1" s="1"/>
  <c r="O91" i="1" s="1"/>
  <c r="O12" i="1"/>
  <c r="O14" i="1"/>
  <c r="O16" i="1"/>
  <c r="O18" i="1"/>
  <c r="O20" i="1"/>
  <c r="O56" i="1" s="1"/>
  <c r="O86" i="1" s="1"/>
  <c r="O22" i="1"/>
  <c r="O24" i="1"/>
  <c r="O26" i="1"/>
  <c r="O58" i="1" s="1"/>
  <c r="O94" i="1" s="1"/>
  <c r="O28" i="1"/>
  <c r="O55" i="1" s="1"/>
  <c r="O79" i="1" s="1"/>
  <c r="O30" i="1"/>
  <c r="O61" i="1" s="1"/>
  <c r="O89" i="1" s="1"/>
  <c r="O32" i="1"/>
  <c r="O62" i="1" s="1"/>
  <c r="O95" i="1" s="1"/>
  <c r="O34" i="1"/>
  <c r="O63" i="1" s="1"/>
  <c r="O78" i="1" s="1"/>
  <c r="O36" i="1"/>
  <c r="O6" i="1"/>
  <c r="O10" i="1"/>
  <c r="O50" i="1" s="1"/>
  <c r="N5" i="1"/>
  <c r="N45" i="1" s="1"/>
  <c r="N99" i="1" s="1"/>
  <c r="N7" i="1"/>
  <c r="N9" i="1"/>
  <c r="N11" i="1"/>
  <c r="N13" i="1"/>
  <c r="N51" i="1" s="1"/>
  <c r="N83" i="1" s="1"/>
  <c r="N15" i="1"/>
  <c r="N52" i="1" s="1"/>
  <c r="N87" i="1" s="1"/>
  <c r="N17" i="1"/>
  <c r="N54" i="1" s="1"/>
  <c r="N76" i="1" s="1"/>
  <c r="N19" i="1"/>
  <c r="N55" i="1" s="1"/>
  <c r="N79" i="1" s="1"/>
  <c r="N21" i="1"/>
  <c r="N23" i="1"/>
  <c r="N25" i="1"/>
  <c r="N57" i="1" s="1"/>
  <c r="N27" i="1"/>
  <c r="N59" i="1" s="1"/>
  <c r="N81" i="1" s="1"/>
  <c r="N29" i="1"/>
  <c r="N60" i="1" s="1"/>
  <c r="N31" i="1"/>
  <c r="N33" i="1"/>
  <c r="N35" i="1"/>
  <c r="N64" i="1" s="1"/>
  <c r="N92" i="1" s="1"/>
  <c r="N37" i="1"/>
  <c r="P40" i="1"/>
  <c r="O5" i="1"/>
  <c r="O9" i="1"/>
  <c r="O49" i="1" s="1"/>
  <c r="O85" i="1" s="1"/>
  <c r="O11" i="1"/>
  <c r="O13" i="1"/>
  <c r="O51" i="1" s="1"/>
  <c r="O83" i="1" s="1"/>
  <c r="O15" i="1"/>
  <c r="O52" i="1" s="1"/>
  <c r="O87" i="1" s="1"/>
  <c r="O17" i="1"/>
  <c r="O54" i="1" s="1"/>
  <c r="O76" i="1" s="1"/>
  <c r="O23" i="1"/>
  <c r="O25" i="1"/>
  <c r="O57" i="1" s="1"/>
  <c r="O27" i="1"/>
  <c r="O59" i="1" s="1"/>
  <c r="O81" i="1" s="1"/>
  <c r="O29" i="1"/>
  <c r="O60" i="1" s="1"/>
  <c r="O31" i="1"/>
  <c r="O33" i="1"/>
  <c r="O47" i="1" s="1"/>
  <c r="O96" i="1" s="1"/>
  <c r="O35" i="1"/>
  <c r="O64" i="1" s="1"/>
  <c r="O92" i="1" s="1"/>
  <c r="L97" i="1"/>
  <c r="L93" i="1"/>
  <c r="L88" i="1"/>
  <c r="L84" i="1"/>
  <c r="L80" i="1"/>
  <c r="L100" i="1"/>
  <c r="L101" i="1" s="1"/>
  <c r="L102" i="1" s="1"/>
  <c r="M40" i="1"/>
  <c r="L62" i="3"/>
  <c r="L50" i="3"/>
  <c r="H48" i="3"/>
  <c r="D48" i="3"/>
  <c r="H46" i="3"/>
  <c r="B45" i="3"/>
  <c r="I44" i="3"/>
  <c r="F43" i="3"/>
  <c r="L38" i="3"/>
  <c r="E35" i="3"/>
  <c r="D34" i="3"/>
  <c r="H33" i="3"/>
  <c r="B32" i="3"/>
  <c r="E31" i="3"/>
  <c r="B31" i="3"/>
  <c r="L26" i="3"/>
  <c r="I25" i="3"/>
  <c r="I49" i="3" s="1"/>
  <c r="H25" i="3"/>
  <c r="H49" i="3" s="1"/>
  <c r="G25" i="3"/>
  <c r="G49" i="3" s="1"/>
  <c r="F25" i="3"/>
  <c r="F37" i="3" s="1"/>
  <c r="E25" i="3"/>
  <c r="E49" i="3" s="1"/>
  <c r="D25" i="3"/>
  <c r="D49" i="3" s="1"/>
  <c r="C25" i="3"/>
  <c r="C49" i="3" s="1"/>
  <c r="B25" i="3"/>
  <c r="B37" i="3" s="1"/>
  <c r="I24" i="3"/>
  <c r="I36" i="3" s="1"/>
  <c r="H24" i="3"/>
  <c r="H36" i="3" s="1"/>
  <c r="G24" i="3"/>
  <c r="G48" i="3" s="1"/>
  <c r="F24" i="3"/>
  <c r="F48" i="3" s="1"/>
  <c r="E24" i="3"/>
  <c r="E36" i="3" s="1"/>
  <c r="D24" i="3"/>
  <c r="D36" i="3" s="1"/>
  <c r="C24" i="3"/>
  <c r="C48" i="3" s="1"/>
  <c r="B24" i="3"/>
  <c r="B36" i="3" s="1"/>
  <c r="I23" i="3"/>
  <c r="I47" i="3" s="1"/>
  <c r="H23" i="3"/>
  <c r="G23" i="3"/>
  <c r="G35" i="3" s="1"/>
  <c r="F23" i="3"/>
  <c r="F47" i="3" s="1"/>
  <c r="E23" i="3"/>
  <c r="E47" i="3" s="1"/>
  <c r="D23" i="3"/>
  <c r="C23" i="3"/>
  <c r="C35" i="3" s="1"/>
  <c r="B23" i="3"/>
  <c r="B35" i="3" s="1"/>
  <c r="I22" i="3"/>
  <c r="I46" i="3" s="1"/>
  <c r="H22" i="3"/>
  <c r="H34" i="3" s="1"/>
  <c r="G22" i="3"/>
  <c r="G46" i="3" s="1"/>
  <c r="F22" i="3"/>
  <c r="E22" i="3"/>
  <c r="E46" i="3" s="1"/>
  <c r="D22" i="3"/>
  <c r="D46" i="3" s="1"/>
  <c r="C22" i="3"/>
  <c r="C46" i="3" s="1"/>
  <c r="B22" i="3"/>
  <c r="I21" i="3"/>
  <c r="I45" i="3" s="1"/>
  <c r="H21" i="3"/>
  <c r="H45" i="3" s="1"/>
  <c r="G21" i="3"/>
  <c r="G45" i="3" s="1"/>
  <c r="F21" i="3"/>
  <c r="F33" i="3" s="1"/>
  <c r="E21" i="3"/>
  <c r="E45" i="3" s="1"/>
  <c r="D21" i="3"/>
  <c r="D45" i="3" s="1"/>
  <c r="C21" i="3"/>
  <c r="C45" i="3" s="1"/>
  <c r="B21" i="3"/>
  <c r="B33" i="3" s="1"/>
  <c r="I20" i="3"/>
  <c r="I32" i="3" s="1"/>
  <c r="H20" i="3"/>
  <c r="H32" i="3" s="1"/>
  <c r="G20" i="3"/>
  <c r="G44" i="3" s="1"/>
  <c r="F20" i="3"/>
  <c r="F44" i="3" s="1"/>
  <c r="E20" i="3"/>
  <c r="E32" i="3" s="1"/>
  <c r="D20" i="3"/>
  <c r="D32" i="3" s="1"/>
  <c r="C20" i="3"/>
  <c r="C44" i="3" s="1"/>
  <c r="B20" i="3"/>
  <c r="I19" i="3"/>
  <c r="I43" i="3" s="1"/>
  <c r="H19" i="3"/>
  <c r="G19" i="3"/>
  <c r="G31" i="3" s="1"/>
  <c r="F19" i="3"/>
  <c r="F31" i="3" s="1"/>
  <c r="E19" i="3"/>
  <c r="E43" i="3" s="1"/>
  <c r="D19" i="3"/>
  <c r="C19" i="3"/>
  <c r="C31" i="3" s="1"/>
  <c r="B19" i="3"/>
  <c r="B43" i="3" s="1"/>
  <c r="I18" i="3"/>
  <c r="I42" i="3" s="1"/>
  <c r="H18" i="3"/>
  <c r="H30" i="3" s="1"/>
  <c r="G18" i="3"/>
  <c r="G42" i="3" s="1"/>
  <c r="F18" i="3"/>
  <c r="E18" i="3"/>
  <c r="E30" i="3" s="1"/>
  <c r="D18" i="3"/>
  <c r="D30" i="3" s="1"/>
  <c r="C18" i="3"/>
  <c r="C42" i="3" s="1"/>
  <c r="B18" i="3"/>
  <c r="I17" i="3"/>
  <c r="H17" i="3"/>
  <c r="G17" i="3"/>
  <c r="F17" i="3"/>
  <c r="E17" i="3"/>
  <c r="D17" i="3"/>
  <c r="C17" i="3"/>
  <c r="B17" i="3"/>
  <c r="K17" i="3" s="1"/>
  <c r="J17" i="3" s="1"/>
  <c r="L14" i="3"/>
  <c r="K14" i="3"/>
  <c r="J14" i="3"/>
  <c r="I14" i="3"/>
  <c r="H14" i="3"/>
  <c r="G14" i="3"/>
  <c r="F14" i="3"/>
  <c r="E14" i="3"/>
  <c r="D14" i="3"/>
  <c r="C14" i="3"/>
  <c r="B14" i="3"/>
  <c r="M13" i="3"/>
  <c r="M12" i="3"/>
  <c r="M10" i="3"/>
  <c r="M9" i="3"/>
  <c r="M8" i="3"/>
  <c r="M7" i="3"/>
  <c r="M6" i="3"/>
  <c r="M5" i="3"/>
  <c r="K25" i="3" l="1"/>
  <c r="J25" i="3" s="1"/>
  <c r="J37" i="3" s="1"/>
  <c r="F36" i="3"/>
  <c r="C43" i="3"/>
  <c r="F49" i="3"/>
  <c r="C32" i="3"/>
  <c r="C56" i="3" s="1"/>
  <c r="F35" i="3"/>
  <c r="D42" i="3"/>
  <c r="B47" i="3"/>
  <c r="I55" i="3"/>
  <c r="G32" i="3"/>
  <c r="I35" i="3"/>
  <c r="C37" i="3"/>
  <c r="H42" i="3"/>
  <c r="H54" i="3" s="1"/>
  <c r="D44" i="3"/>
  <c r="F45" i="3"/>
  <c r="C47" i="3"/>
  <c r="I48" i="3"/>
  <c r="I60" i="3" s="1"/>
  <c r="G56" i="3"/>
  <c r="G36" i="3"/>
  <c r="G60" i="3" s="1"/>
  <c r="K21" i="3"/>
  <c r="J21" i="3" s="1"/>
  <c r="J33" i="3" s="1"/>
  <c r="I31" i="3"/>
  <c r="G33" i="3"/>
  <c r="G57" i="3" s="1"/>
  <c r="C36" i="3"/>
  <c r="C60" i="3" s="1"/>
  <c r="D37" i="3"/>
  <c r="D61" i="3" s="1"/>
  <c r="H44" i="3"/>
  <c r="B49" i="3"/>
  <c r="O45" i="1"/>
  <c r="O99" i="1" s="1"/>
  <c r="E59" i="3"/>
  <c r="C61" i="3"/>
  <c r="C55" i="3"/>
  <c r="I56" i="3"/>
  <c r="D54" i="3"/>
  <c r="B59" i="3"/>
  <c r="H60" i="3"/>
  <c r="C59" i="3"/>
  <c r="B55" i="3"/>
  <c r="H56" i="3"/>
  <c r="F59" i="3"/>
  <c r="O74" i="1"/>
  <c r="O73" i="1"/>
  <c r="O53" i="1"/>
  <c r="O77" i="1" s="1"/>
  <c r="O44" i="1"/>
  <c r="O98" i="1" s="1"/>
  <c r="N46" i="1"/>
  <c r="N90" i="1" s="1"/>
  <c r="N49" i="1"/>
  <c r="N85" i="1" s="1"/>
  <c r="N84" i="1" s="1"/>
  <c r="O46" i="1"/>
  <c r="O90" i="1" s="1"/>
  <c r="O88" i="1" s="1"/>
  <c r="P88" i="1" s="1"/>
  <c r="N44" i="1"/>
  <c r="N98" i="1" s="1"/>
  <c r="N47" i="1"/>
  <c r="N96" i="1" s="1"/>
  <c r="N93" i="1" s="1"/>
  <c r="N74" i="1"/>
  <c r="N73" i="1"/>
  <c r="O75" i="1"/>
  <c r="P75" i="1" s="1"/>
  <c r="N88" i="1"/>
  <c r="O84" i="1"/>
  <c r="P84" i="1" s="1"/>
  <c r="O72" i="1"/>
  <c r="I50" i="3"/>
  <c r="D31" i="3"/>
  <c r="D43" i="3"/>
  <c r="H31" i="3"/>
  <c r="H43" i="3"/>
  <c r="D35" i="3"/>
  <c r="D47" i="3"/>
  <c r="H35" i="3"/>
  <c r="H47" i="3"/>
  <c r="H59" i="3" s="1"/>
  <c r="F61" i="3"/>
  <c r="B42" i="3"/>
  <c r="B30" i="3"/>
  <c r="K18" i="3"/>
  <c r="J18" i="3" s="1"/>
  <c r="E55" i="3"/>
  <c r="B46" i="3"/>
  <c r="B34" i="3"/>
  <c r="K22" i="3"/>
  <c r="J22" i="3" s="1"/>
  <c r="F46" i="3"/>
  <c r="F34" i="3"/>
  <c r="I59" i="3"/>
  <c r="E42" i="3"/>
  <c r="C50" i="3"/>
  <c r="K19" i="3"/>
  <c r="J19" i="3" s="1"/>
  <c r="H57" i="3"/>
  <c r="K23" i="3"/>
  <c r="J23" i="3" s="1"/>
  <c r="F32" i="3"/>
  <c r="F56" i="3" s="1"/>
  <c r="C33" i="3"/>
  <c r="G37" i="3"/>
  <c r="G61" i="3" s="1"/>
  <c r="F55" i="3"/>
  <c r="D56" i="3"/>
  <c r="B57" i="3"/>
  <c r="H58" i="3"/>
  <c r="D60" i="3"/>
  <c r="B61" i="3"/>
  <c r="F57" i="3"/>
  <c r="D58" i="3"/>
  <c r="F42" i="3"/>
  <c r="F30" i="3"/>
  <c r="I30" i="3"/>
  <c r="I54" i="3" s="1"/>
  <c r="E34" i="3"/>
  <c r="E58" i="3" s="1"/>
  <c r="M14" i="3"/>
  <c r="B44" i="3"/>
  <c r="K20" i="3"/>
  <c r="J20" i="3" s="1"/>
  <c r="B48" i="3"/>
  <c r="K24" i="3"/>
  <c r="J24" i="3" s="1"/>
  <c r="F60" i="3"/>
  <c r="D33" i="3"/>
  <c r="D57" i="3" s="1"/>
  <c r="I34" i="3"/>
  <c r="I58" i="3" s="1"/>
  <c r="H37" i="3"/>
  <c r="H61" i="3" s="1"/>
  <c r="G43" i="3"/>
  <c r="G55" i="3" s="1"/>
  <c r="E44" i="3"/>
  <c r="E56" i="3" s="1"/>
  <c r="K45" i="3"/>
  <c r="G47" i="3"/>
  <c r="G59" i="3" s="1"/>
  <c r="E48" i="3"/>
  <c r="E60" i="3" s="1"/>
  <c r="K49" i="3"/>
  <c r="E33" i="3"/>
  <c r="E57" i="3" s="1"/>
  <c r="I33" i="3"/>
  <c r="I57" i="3" s="1"/>
  <c r="E37" i="3"/>
  <c r="E61" i="3" s="1"/>
  <c r="I37" i="3"/>
  <c r="I61" i="3" s="1"/>
  <c r="C30" i="3"/>
  <c r="G30" i="3"/>
  <c r="G54" i="3" s="1"/>
  <c r="C34" i="3"/>
  <c r="C58" i="3" s="1"/>
  <c r="G34" i="3"/>
  <c r="G58" i="3" s="1"/>
  <c r="K43" i="3" l="1"/>
  <c r="N72" i="1"/>
  <c r="P72" i="1" s="1"/>
  <c r="K36" i="3"/>
  <c r="M36" i="3" s="1"/>
  <c r="J49" i="3"/>
  <c r="J61" i="3" s="1"/>
  <c r="J45" i="3"/>
  <c r="J57" i="3" s="1"/>
  <c r="K31" i="3"/>
  <c r="M31" i="3" s="1"/>
  <c r="K35" i="3"/>
  <c r="M35" i="3" s="1"/>
  <c r="H55" i="3"/>
  <c r="K47" i="3"/>
  <c r="D50" i="3"/>
  <c r="H50" i="3"/>
  <c r="C38" i="3"/>
  <c r="H38" i="3"/>
  <c r="K33" i="3"/>
  <c r="M33" i="3" s="1"/>
  <c r="C57" i="3"/>
  <c r="K57" i="3" s="1"/>
  <c r="F38" i="3"/>
  <c r="I62" i="3"/>
  <c r="E50" i="3"/>
  <c r="E54" i="3"/>
  <c r="E62" i="3" s="1"/>
  <c r="F58" i="3"/>
  <c r="C54" i="3"/>
  <c r="K34" i="3"/>
  <c r="M34" i="3" s="1"/>
  <c r="K30" i="3"/>
  <c r="B38" i="3"/>
  <c r="E38" i="3"/>
  <c r="F50" i="3"/>
  <c r="F54" i="3"/>
  <c r="H62" i="3"/>
  <c r="K46" i="3"/>
  <c r="B58" i="3"/>
  <c r="K42" i="3"/>
  <c r="B50" i="3"/>
  <c r="B54" i="3"/>
  <c r="D38" i="3"/>
  <c r="K37" i="3"/>
  <c r="M37" i="3" s="1"/>
  <c r="J48" i="3"/>
  <c r="J36" i="3"/>
  <c r="J44" i="3"/>
  <c r="J32" i="3"/>
  <c r="G62" i="3"/>
  <c r="K61" i="3"/>
  <c r="G38" i="3"/>
  <c r="K48" i="3"/>
  <c r="B60" i="3"/>
  <c r="K60" i="3" s="1"/>
  <c r="K44" i="3"/>
  <c r="B56" i="3"/>
  <c r="K56" i="3" s="1"/>
  <c r="G50" i="3"/>
  <c r="I38" i="3"/>
  <c r="J35" i="3"/>
  <c r="J47" i="3"/>
  <c r="J59" i="3" s="1"/>
  <c r="J31" i="3"/>
  <c r="J43" i="3"/>
  <c r="J46" i="3"/>
  <c r="J34" i="3"/>
  <c r="J42" i="3"/>
  <c r="J30" i="3"/>
  <c r="D59" i="3"/>
  <c r="K59" i="3" s="1"/>
  <c r="D55" i="3"/>
  <c r="K32" i="3"/>
  <c r="M32" i="3" s="1"/>
  <c r="J60" i="3" l="1"/>
  <c r="C62" i="3"/>
  <c r="J50" i="3"/>
  <c r="J54" i="3"/>
  <c r="K55" i="3"/>
  <c r="D62" i="3"/>
  <c r="K50" i="3"/>
  <c r="F62" i="3"/>
  <c r="K38" i="3"/>
  <c r="M38" i="3" s="1"/>
  <c r="M30" i="3"/>
  <c r="J58" i="3"/>
  <c r="J56" i="3"/>
  <c r="K58" i="3"/>
  <c r="J38" i="3"/>
  <c r="J55" i="3"/>
  <c r="K54" i="3"/>
  <c r="B62" i="3"/>
  <c r="K62" i="3" l="1"/>
  <c r="J62" i="3"/>
  <c r="H197" i="2" l="1"/>
  <c r="J191" i="2"/>
  <c r="J190" i="2"/>
  <c r="J189" i="2"/>
  <c r="J188" i="2"/>
  <c r="J187" i="2"/>
  <c r="A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B174" i="2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J173" i="2"/>
  <c r="A173" i="2"/>
  <c r="J172" i="2"/>
  <c r="A172" i="2"/>
  <c r="J171" i="2"/>
  <c r="J170" i="2"/>
  <c r="J169" i="2"/>
  <c r="A169" i="2"/>
  <c r="J168" i="2"/>
  <c r="J164" i="2"/>
  <c r="J163" i="2"/>
  <c r="J162" i="2"/>
  <c r="J161" i="2"/>
  <c r="J160" i="2"/>
  <c r="J159" i="2"/>
  <c r="J158" i="2"/>
  <c r="J157" i="2"/>
  <c r="B157" i="2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J156" i="2"/>
  <c r="A156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B134" i="2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J133" i="2"/>
  <c r="A133" i="2"/>
  <c r="J132" i="2"/>
  <c r="J131" i="2"/>
  <c r="J130" i="2"/>
  <c r="J129" i="2"/>
  <c r="J128" i="2"/>
  <c r="J127" i="2"/>
  <c r="J126" i="2"/>
  <c r="J125" i="2"/>
  <c r="B125" i="2"/>
  <c r="B126" i="2" s="1"/>
  <c r="B127" i="2" s="1"/>
  <c r="B128" i="2" s="1"/>
  <c r="B129" i="2" s="1"/>
  <c r="B130" i="2" s="1"/>
  <c r="B131" i="2" s="1"/>
  <c r="B132" i="2" s="1"/>
  <c r="J124" i="2"/>
  <c r="A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B108" i="2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J107" i="2"/>
  <c r="A107" i="2"/>
  <c r="J106" i="2"/>
  <c r="J105" i="2"/>
  <c r="J104" i="2"/>
  <c r="A104" i="2"/>
  <c r="J103" i="2"/>
  <c r="J102" i="2"/>
  <c r="J101" i="2"/>
  <c r="J100" i="2"/>
  <c r="J99" i="2"/>
  <c r="J98" i="2"/>
  <c r="J97" i="2"/>
  <c r="D97" i="2"/>
  <c r="J96" i="2"/>
  <c r="B96" i="2"/>
  <c r="B97" i="2" s="1"/>
  <c r="B98" i="2" s="1"/>
  <c r="B99" i="2" s="1"/>
  <c r="B100" i="2" s="1"/>
  <c r="B101" i="2" s="1"/>
  <c r="B102" i="2" s="1"/>
  <c r="B103" i="2" s="1"/>
  <c r="J95" i="2"/>
  <c r="D95" i="2"/>
  <c r="A95" i="2"/>
  <c r="J94" i="2"/>
  <c r="J93" i="2"/>
  <c r="J92" i="2"/>
  <c r="J91" i="2"/>
  <c r="J90" i="2"/>
  <c r="J89" i="2"/>
  <c r="J88" i="2"/>
  <c r="B88" i="2"/>
  <c r="B89" i="2" s="1"/>
  <c r="B90" i="2" s="1"/>
  <c r="B91" i="2" s="1"/>
  <c r="B92" i="2" s="1"/>
  <c r="B93" i="2" s="1"/>
  <c r="B94" i="2" s="1"/>
  <c r="J87" i="2"/>
  <c r="A87" i="2"/>
  <c r="J86" i="2"/>
  <c r="J85" i="2"/>
  <c r="J84" i="2"/>
  <c r="J83" i="2"/>
  <c r="A83" i="2"/>
  <c r="J82" i="2"/>
  <c r="J81" i="2"/>
  <c r="J80" i="2"/>
  <c r="J79" i="2"/>
  <c r="J78" i="2"/>
  <c r="J77" i="2"/>
  <c r="J76" i="2"/>
  <c r="J75" i="2"/>
  <c r="B75" i="2"/>
  <c r="B76" i="2" s="1"/>
  <c r="B77" i="2" s="1"/>
  <c r="B78" i="2" s="1"/>
  <c r="B79" i="2" s="1"/>
  <c r="B80" i="2" s="1"/>
  <c r="B81" i="2" s="1"/>
  <c r="B82" i="2" s="1"/>
  <c r="J74" i="2"/>
  <c r="A74" i="2"/>
  <c r="J73" i="2"/>
  <c r="J72" i="2"/>
  <c r="J71" i="2"/>
  <c r="J70" i="2"/>
  <c r="J69" i="2"/>
  <c r="J68" i="2"/>
  <c r="J67" i="2"/>
  <c r="J66" i="2"/>
  <c r="B66" i="2"/>
  <c r="B67" i="2" s="1"/>
  <c r="B68" i="2" s="1"/>
  <c r="B69" i="2" s="1"/>
  <c r="B70" i="2" s="1"/>
  <c r="B71" i="2" s="1"/>
  <c r="B72" i="2" s="1"/>
  <c r="B73" i="2" s="1"/>
  <c r="J65" i="2"/>
  <c r="A65" i="2"/>
  <c r="J64" i="2"/>
  <c r="J63" i="2"/>
  <c r="J62" i="2"/>
  <c r="J61" i="2"/>
  <c r="J60" i="2"/>
  <c r="J59" i="2"/>
  <c r="J58" i="2"/>
  <c r="J57" i="2"/>
  <c r="B57" i="2"/>
  <c r="B58" i="2" s="1"/>
  <c r="B59" i="2" s="1"/>
  <c r="B60" i="2" s="1"/>
  <c r="B61" i="2" s="1"/>
  <c r="B62" i="2" s="1"/>
  <c r="B63" i="2" s="1"/>
  <c r="B64" i="2" s="1"/>
  <c r="J56" i="2"/>
  <c r="A56" i="2"/>
  <c r="J55" i="2"/>
  <c r="J54" i="2"/>
  <c r="J53" i="2"/>
  <c r="J52" i="2"/>
  <c r="J51" i="2"/>
  <c r="J50" i="2"/>
  <c r="J49" i="2"/>
  <c r="J48" i="2"/>
  <c r="B48" i="2"/>
  <c r="B49" i="2" s="1"/>
  <c r="B50" i="2" s="1"/>
  <c r="B51" i="2" s="1"/>
  <c r="B52" i="2" s="1"/>
  <c r="B53" i="2" s="1"/>
  <c r="B54" i="2" s="1"/>
  <c r="B55" i="2" s="1"/>
  <c r="J47" i="2"/>
  <c r="A47" i="2"/>
  <c r="J46" i="2"/>
  <c r="J45" i="2"/>
  <c r="J44" i="2"/>
  <c r="J43" i="2"/>
  <c r="J42" i="2"/>
  <c r="J41" i="2"/>
  <c r="J40" i="2"/>
  <c r="J39" i="2"/>
  <c r="B39" i="2"/>
  <c r="B40" i="2" s="1"/>
  <c r="B41" i="2" s="1"/>
  <c r="B42" i="2" s="1"/>
  <c r="B43" i="2" s="1"/>
  <c r="B44" i="2" s="1"/>
  <c r="B45" i="2" s="1"/>
  <c r="B46" i="2" s="1"/>
  <c r="J38" i="2"/>
  <c r="A38" i="2"/>
  <c r="J37" i="2"/>
  <c r="J36" i="2"/>
  <c r="J35" i="2"/>
  <c r="J34" i="2"/>
  <c r="J33" i="2"/>
  <c r="J32" i="2"/>
  <c r="J31" i="2"/>
  <c r="J30" i="2"/>
  <c r="B30" i="2"/>
  <c r="B31" i="2" s="1"/>
  <c r="B32" i="2" s="1"/>
  <c r="B33" i="2" s="1"/>
  <c r="B34" i="2" s="1"/>
  <c r="B35" i="2" s="1"/>
  <c r="B36" i="2" s="1"/>
  <c r="B37" i="2" s="1"/>
  <c r="J29" i="2"/>
  <c r="A29" i="2"/>
  <c r="J28" i="2"/>
  <c r="J27" i="2"/>
  <c r="J26" i="2"/>
  <c r="J25" i="2"/>
  <c r="J24" i="2"/>
  <c r="J23" i="2"/>
  <c r="J22" i="2"/>
  <c r="J21" i="2"/>
  <c r="B21" i="2"/>
  <c r="B22" i="2" s="1"/>
  <c r="B23" i="2" s="1"/>
  <c r="B24" i="2" s="1"/>
  <c r="B25" i="2" s="1"/>
  <c r="B26" i="2" s="1"/>
  <c r="B27" i="2" s="1"/>
  <c r="B28" i="2" s="1"/>
  <c r="A20" i="2"/>
  <c r="J19" i="2"/>
  <c r="J18" i="2"/>
  <c r="J17" i="2"/>
  <c r="J16" i="2"/>
  <c r="J15" i="2"/>
  <c r="J14" i="2"/>
  <c r="J13" i="2"/>
  <c r="J12" i="2"/>
  <c r="B12" i="2"/>
  <c r="B13" i="2" s="1"/>
  <c r="B14" i="2" s="1"/>
  <c r="B15" i="2" s="1"/>
  <c r="B16" i="2" s="1"/>
  <c r="B17" i="2" s="1"/>
  <c r="B18" i="2" s="1"/>
  <c r="B19" i="2" s="1"/>
  <c r="J11" i="2"/>
  <c r="A11" i="2"/>
  <c r="J10" i="2"/>
  <c r="J9" i="2"/>
  <c r="J8" i="2"/>
  <c r="J7" i="2"/>
  <c r="J6" i="2"/>
  <c r="J5" i="2"/>
  <c r="J4" i="2"/>
  <c r="J3" i="2"/>
  <c r="B3" i="2"/>
  <c r="B4" i="2" s="1"/>
  <c r="B5" i="2" s="1"/>
  <c r="B6" i="2" s="1"/>
  <c r="B7" i="2" s="1"/>
  <c r="B8" i="2" s="1"/>
  <c r="B9" i="2" s="1"/>
  <c r="B10" i="2" s="1"/>
  <c r="J2" i="2"/>
  <c r="A2" i="2"/>
  <c r="J197" i="2" l="1"/>
  <c r="A197" i="2"/>
  <c r="G65" i="1"/>
  <c r="G63" i="1"/>
  <c r="G59" i="1"/>
  <c r="G56" i="1"/>
  <c r="G52" i="1"/>
  <c r="G42" i="1"/>
  <c r="G40" i="1"/>
  <c r="G37" i="1"/>
  <c r="G34" i="1"/>
  <c r="G31" i="1"/>
  <c r="G29" i="1"/>
  <c r="G26" i="1"/>
  <c r="G21" i="1"/>
  <c r="G17" i="1"/>
  <c r="G14" i="1"/>
  <c r="G11" i="1"/>
  <c r="G7" i="1"/>
  <c r="G3" i="1"/>
  <c r="I66" i="1" l="1"/>
  <c r="I67" i="1" s="1"/>
  <c r="I64" i="1"/>
  <c r="I57" i="1"/>
  <c r="I58" i="1" s="1"/>
  <c r="I60" i="1"/>
  <c r="I61" i="1" s="1"/>
  <c r="I62" i="1" s="1"/>
  <c r="O93" i="1" s="1"/>
  <c r="P93" i="1" s="1"/>
  <c r="I53" i="1"/>
  <c r="I54" i="1" s="1"/>
  <c r="I55" i="1" s="1"/>
  <c r="I43" i="1"/>
  <c r="I44" i="1" s="1"/>
  <c r="I45" i="1" s="1"/>
  <c r="I41" i="1"/>
  <c r="I38" i="1"/>
  <c r="I39" i="1" s="1"/>
  <c r="I35" i="1"/>
  <c r="I36" i="1" s="1"/>
  <c r="I32" i="1"/>
  <c r="I33" i="1" s="1"/>
  <c r="I30" i="1"/>
  <c r="I27" i="1"/>
  <c r="I28" i="1" s="1"/>
  <c r="I22" i="1"/>
  <c r="I23" i="1" s="1"/>
  <c r="I24" i="1" s="1"/>
  <c r="I25" i="1" s="1"/>
  <c r="I18" i="1"/>
  <c r="I19" i="1" s="1"/>
  <c r="I20" i="1" s="1"/>
  <c r="I15" i="1"/>
  <c r="I16" i="1" s="1"/>
  <c r="I12" i="1"/>
  <c r="I13" i="1" s="1"/>
  <c r="I8" i="1"/>
  <c r="I9" i="1" s="1"/>
  <c r="I10" i="1" s="1"/>
  <c r="I4" i="1"/>
  <c r="I5" i="1" s="1"/>
  <c r="I6" i="1" s="1"/>
  <c r="O3" i="1" s="1"/>
  <c r="O43" i="1" l="1"/>
  <c r="R3" i="1"/>
  <c r="R40" i="1" s="1"/>
  <c r="O40" i="1"/>
  <c r="I46" i="1"/>
  <c r="I47" i="1" s="1"/>
  <c r="I48" i="1" s="1"/>
  <c r="I49" i="1" s="1"/>
  <c r="I50" i="1" s="1"/>
  <c r="I51" i="1" s="1"/>
  <c r="O97" i="1"/>
  <c r="N97" i="1"/>
  <c r="C72" i="1"/>
  <c r="C73" i="1" s="1"/>
  <c r="I68" i="1" l="1"/>
  <c r="P97" i="1"/>
  <c r="O71" i="1"/>
  <c r="O82" i="1"/>
  <c r="O80" i="1" s="1"/>
  <c r="O70" i="1"/>
  <c r="O66" i="1"/>
  <c r="G67" i="1"/>
  <c r="G66" i="1"/>
  <c r="G64" i="1"/>
  <c r="G62" i="1"/>
  <c r="G61" i="1"/>
  <c r="G60" i="1"/>
  <c r="G58" i="1"/>
  <c r="G57" i="1"/>
  <c r="G55" i="1"/>
  <c r="G54" i="1"/>
  <c r="G53" i="1"/>
  <c r="G51" i="1"/>
  <c r="G50" i="1"/>
  <c r="G49" i="1"/>
  <c r="G48" i="1"/>
  <c r="G47" i="1"/>
  <c r="G46" i="1"/>
  <c r="G45" i="1"/>
  <c r="G44" i="1"/>
  <c r="G43" i="1"/>
  <c r="G41" i="1"/>
  <c r="G39" i="1"/>
  <c r="G38" i="1"/>
  <c r="G36" i="1"/>
  <c r="G35" i="1"/>
  <c r="G33" i="1"/>
  <c r="G32" i="1"/>
  <c r="G30" i="1"/>
  <c r="G28" i="1"/>
  <c r="G27" i="1"/>
  <c r="G25" i="1"/>
  <c r="G24" i="1"/>
  <c r="G23" i="1"/>
  <c r="G22" i="1"/>
  <c r="G20" i="1"/>
  <c r="G19" i="1"/>
  <c r="G18" i="1"/>
  <c r="G16" i="1"/>
  <c r="G15" i="1"/>
  <c r="G13" i="1"/>
  <c r="G12" i="1"/>
  <c r="G10" i="1"/>
  <c r="G9" i="1"/>
  <c r="G8" i="1"/>
  <c r="G6" i="1"/>
  <c r="G5" i="1"/>
  <c r="G4" i="1"/>
  <c r="E68" i="1"/>
  <c r="D68" i="1"/>
  <c r="F68" i="1"/>
  <c r="O69" i="1" l="1"/>
  <c r="O100" i="1"/>
  <c r="O101" i="1" s="1"/>
  <c r="O103" i="1" s="1"/>
  <c r="G68" i="1"/>
  <c r="H52" i="1" s="1"/>
  <c r="H53" i="1" s="1"/>
  <c r="H54" i="1" s="1"/>
  <c r="H55" i="1" s="1"/>
  <c r="H56" i="1" l="1"/>
  <c r="H57" i="1" s="1"/>
  <c r="H58" i="1" s="1"/>
  <c r="H29" i="1"/>
  <c r="H30" i="1" s="1"/>
  <c r="H42" i="1"/>
  <c r="H43" i="1" s="1"/>
  <c r="H44" i="1" s="1"/>
  <c r="H45" i="1" s="1"/>
  <c r="H46" i="1" s="1"/>
  <c r="H47" i="1" s="1"/>
  <c r="H48" i="1" s="1"/>
  <c r="H49" i="1" s="1"/>
  <c r="H50" i="1" s="1"/>
  <c r="H51" i="1" s="1"/>
  <c r="H21" i="1"/>
  <c r="H22" i="1" s="1"/>
  <c r="H23" i="1" s="1"/>
  <c r="H24" i="1" s="1"/>
  <c r="H25" i="1" s="1"/>
  <c r="H31" i="1"/>
  <c r="H32" i="1" s="1"/>
  <c r="H33" i="1" s="1"/>
  <c r="H14" i="1"/>
  <c r="H15" i="1" s="1"/>
  <c r="H16" i="1" s="1"/>
  <c r="H11" i="1"/>
  <c r="H12" i="1" s="1"/>
  <c r="H13" i="1" s="1"/>
  <c r="H34" i="1"/>
  <c r="H35" i="1" s="1"/>
  <c r="H36" i="1" s="1"/>
  <c r="H17" i="1"/>
  <c r="H18" i="1" s="1"/>
  <c r="H19" i="1" s="1"/>
  <c r="H20" i="1" s="1"/>
  <c r="H40" i="1"/>
  <c r="H41" i="1" s="1"/>
  <c r="H63" i="1"/>
  <c r="H64" i="1" s="1"/>
  <c r="H7" i="1"/>
  <c r="H8" i="1" s="1"/>
  <c r="H9" i="1" s="1"/>
  <c r="H10" i="1" s="1"/>
  <c r="H65" i="1"/>
  <c r="H66" i="1" s="1"/>
  <c r="H67" i="1" s="1"/>
  <c r="H59" i="1"/>
  <c r="H60" i="1" s="1"/>
  <c r="H61" i="1" s="1"/>
  <c r="H62" i="1" s="1"/>
  <c r="H3" i="1"/>
  <c r="H26" i="1"/>
  <c r="H27" i="1" s="1"/>
  <c r="H28" i="1" s="1"/>
  <c r="H37" i="1"/>
  <c r="H38" i="1" s="1"/>
  <c r="H39" i="1" s="1"/>
  <c r="H4" i="1" l="1"/>
  <c r="H5" i="1" s="1"/>
  <c r="H6" i="1" s="1"/>
  <c r="N3" i="1" s="1"/>
  <c r="N43" i="1" l="1"/>
  <c r="Q3" i="1"/>
  <c r="Q40" i="1" s="1"/>
  <c r="N40" i="1"/>
  <c r="H68" i="1"/>
  <c r="N71" i="1" l="1"/>
  <c r="N82" i="1"/>
  <c r="N80" i="1" s="1"/>
  <c r="P80" i="1" s="1"/>
  <c r="N70" i="1"/>
  <c r="N66" i="1"/>
  <c r="N100" i="1" l="1"/>
  <c r="N101" i="1" s="1"/>
  <c r="N103" i="1" s="1"/>
  <c r="N69" i="1"/>
  <c r="P69" i="1" s="1"/>
</calcChain>
</file>

<file path=xl/sharedStrings.xml><?xml version="1.0" encoding="utf-8"?>
<sst xmlns="http://schemas.openxmlformats.org/spreadsheetml/2006/main" count="7133" uniqueCount="1616">
  <si>
    <t>Row Labels</t>
  </si>
  <si>
    <t>Count of Tên siêu thị</t>
  </si>
  <si>
    <t>BHX_BDU_TAN - Kho DC Thuận An</t>
  </si>
  <si>
    <t>BINH DUONG</t>
  </si>
  <si>
    <t>DONG NAI</t>
  </si>
  <si>
    <t>HCM</t>
  </si>
  <si>
    <t>BHX_BPH_DPH - Kho DC Đồng Phú</t>
  </si>
  <si>
    <t>BINH PHUOC</t>
  </si>
  <si>
    <t>DAK NONG</t>
  </si>
  <si>
    <t>BHX_BRV_PMY - Kho DC Phú Mỹ</t>
  </si>
  <si>
    <t>BA RIA VUNG TAU</t>
  </si>
  <si>
    <t>BHX_BTH_HTN - Kho DC Hàm Thuận Nam</t>
  </si>
  <si>
    <t>BINH THUAN</t>
  </si>
  <si>
    <t>BHX_BTR_CTH - Kho DC Bến Tre</t>
  </si>
  <si>
    <t>BEN TRE</t>
  </si>
  <si>
    <t>TIEN GIANG</t>
  </si>
  <si>
    <t>VINH LONG</t>
  </si>
  <si>
    <t>BHX_CTH_TNO - Kho DC Thốt Nốt</t>
  </si>
  <si>
    <t>AN GIANG</t>
  </si>
  <si>
    <t>CAN THO</t>
  </si>
  <si>
    <t>DONG THAP</t>
  </si>
  <si>
    <t>BHX_DLA_BMT - Kho DC Buôn Ma Thuột</t>
  </si>
  <si>
    <t>DAKLAK</t>
  </si>
  <si>
    <t>BHX_DON_BHO - Kho DC Long Bình</t>
  </si>
  <si>
    <t>BHX_HCM_BCH - Kho DC Trần Đại Nghĩa</t>
  </si>
  <si>
    <t>LONG AN</t>
  </si>
  <si>
    <t>BHX_HCM_BTA - Kho DC Vĩnh Lộc</t>
  </si>
  <si>
    <t>BHX_HCM_CCH - Kho DC Tân Phú Trung</t>
  </si>
  <si>
    <t>BHX_HCM_NBE - Kho DC Nhà Bè</t>
  </si>
  <si>
    <t>BHX_HGI_CTA - Kho DC Châu Thành A</t>
  </si>
  <si>
    <t>BAC LIEU</t>
  </si>
  <si>
    <t>CA MAU</t>
  </si>
  <si>
    <t>HAU GIANG</t>
  </si>
  <si>
    <t>SOC TRANG</t>
  </si>
  <si>
    <t>TRA VINH</t>
  </si>
  <si>
    <t>BHX_KGI_CTH - Kho DC Kiên Giang</t>
  </si>
  <si>
    <t>KIEN GIANG</t>
  </si>
  <si>
    <t>BHX_KHH_DKH - Kho DC Diên Khánh</t>
  </si>
  <si>
    <t>KHANH HOA</t>
  </si>
  <si>
    <t>NINH THUAN</t>
  </si>
  <si>
    <t>BHX_LAN_CDU - Kho DC Cần Đước (2022)</t>
  </si>
  <si>
    <t>BHX_LDO_DTR - Kho DC Đức Trọng</t>
  </si>
  <si>
    <t>LAM DONG</t>
  </si>
  <si>
    <t>BHX_TNI_HTH - Kho DC Hòa Thành</t>
  </si>
  <si>
    <t>TAY NINH</t>
  </si>
  <si>
    <t>Grand Total</t>
  </si>
  <si>
    <t>End</t>
  </si>
  <si>
    <t>Kho online</t>
  </si>
  <si>
    <t>AVR 3</t>
  </si>
  <si>
    <t>TỈNH</t>
  </si>
  <si>
    <t>T8/23</t>
  </si>
  <si>
    <t>T9/23</t>
  </si>
  <si>
    <t>T10/23</t>
  </si>
  <si>
    <t>TARGET THÁNG 11 tính theo AVR 3 tháng T8-T10/23</t>
  </si>
  <si>
    <t>ACTUAL THÁNG 11 tính theo AVR 3 tháng T8-T10/23</t>
  </si>
  <si>
    <t>STT</t>
  </si>
  <si>
    <t>ACC</t>
  </si>
  <si>
    <t>SL store</t>
  </si>
  <si>
    <t>Code NV</t>
  </si>
  <si>
    <t>Tên MTE</t>
  </si>
  <si>
    <t>Khu vực</t>
  </si>
  <si>
    <t>TAR</t>
  </si>
  <si>
    <t>ACT</t>
  </si>
  <si>
    <t>%</t>
  </si>
  <si>
    <t>BS MART</t>
  </si>
  <si>
    <t>NBTS03310</t>
  </si>
  <si>
    <t>Đàm Thị Kim Xuyến</t>
  </si>
  <si>
    <t>MT Indirect South</t>
  </si>
  <si>
    <t>NBTS04093</t>
  </si>
  <si>
    <t>Nguyễn Thị Phương Tâm</t>
  </si>
  <si>
    <t>NBTS03137</t>
  </si>
  <si>
    <t>Nguyễn Thị Như Huỳnh</t>
  </si>
  <si>
    <t>NBTS04191</t>
  </si>
  <si>
    <t>Tạ Mộng Tuyền</t>
  </si>
  <si>
    <t>NBTS04358</t>
  </si>
  <si>
    <t>Đặng Hoàng Thiên Ân</t>
  </si>
  <si>
    <t>NBTS03136</t>
  </si>
  <si>
    <t>Nguyễn Gia Bảo</t>
  </si>
  <si>
    <t>NBTS03768</t>
  </si>
  <si>
    <t>Nguyễn Ngọc Danh</t>
  </si>
  <si>
    <t>NBTS03065</t>
  </si>
  <si>
    <t>Hồ Ngọc Hiếu</t>
  </si>
  <si>
    <t>NBTB00032</t>
  </si>
  <si>
    <t>Lê Văn Thanh Khánh</t>
  </si>
  <si>
    <t>MEGA</t>
  </si>
  <si>
    <t>Kho North</t>
  </si>
  <si>
    <t>CIRCLE K</t>
  </si>
  <si>
    <t>FAMILYMART</t>
  </si>
  <si>
    <t>GS25</t>
  </si>
  <si>
    <t>KINGFOOD MARKET</t>
  </si>
  <si>
    <t>MINISTOP</t>
  </si>
  <si>
    <t>SEVEN ELEVEN</t>
  </si>
  <si>
    <t>BACH HOA XANH</t>
  </si>
  <si>
    <t>AEON BINH TAN</t>
  </si>
  <si>
    <t>AEON CELADON TAN PHU</t>
  </si>
  <si>
    <t>AEON CANARY</t>
  </si>
  <si>
    <t>AEON CITI</t>
  </si>
  <si>
    <t>WINMART</t>
  </si>
  <si>
    <t>VIN+</t>
  </si>
  <si>
    <t>ST: THISO PHAN HUY ICH</t>
  </si>
  <si>
    <t>ST: THISO RETAIL VIET NAM</t>
  </si>
  <si>
    <t>ST: THISO SALA THU THIEM</t>
  </si>
  <si>
    <t>CITIMART 205 LAC LONG QUAN</t>
  </si>
  <si>
    <t>QUAN 11</t>
  </si>
  <si>
    <t>CITIMART 215A YERSIN BINH DUONG</t>
  </si>
  <si>
    <t>CITIMART 96 CAO THANG</t>
  </si>
  <si>
    <t>QUAN 3</t>
  </si>
  <si>
    <t>CITIMART CONIC</t>
  </si>
  <si>
    <t>HUYEN BINH CHANH</t>
  </si>
  <si>
    <t>CITIMART GARDEN PLAZA</t>
  </si>
  <si>
    <t>QUAN 7</t>
  </si>
  <si>
    <t>CITIMART GREEN VIEW</t>
  </si>
  <si>
    <t>CITIMART HIM LAM Q6</t>
  </si>
  <si>
    <t>QUAN 6</t>
  </si>
  <si>
    <t>CITIMART HUNG VUONG</t>
  </si>
  <si>
    <t>CITIMART MART HIM LAM</t>
  </si>
  <si>
    <t>CITIMART NAM LONG</t>
  </si>
  <si>
    <t>CITIMART NEW SAIGON</t>
  </si>
  <si>
    <t>HUYEN NHA BE</t>
  </si>
  <si>
    <t>CITIMART ORCHARD GARDEN</t>
  </si>
  <si>
    <t>QUAN PHU NHUAN</t>
  </si>
  <si>
    <t>CITIMART PHUC YEN</t>
  </si>
  <si>
    <t>QUAN TAN BINH</t>
  </si>
  <si>
    <t>CITIMART QUAN 2</t>
  </si>
  <si>
    <t>QUAN 2</t>
  </si>
  <si>
    <t>CITIMART REGENCE (SOMMERSET)</t>
  </si>
  <si>
    <t>QUAN 1</t>
  </si>
  <si>
    <t>CITIMART SUNRISE</t>
  </si>
  <si>
    <t>CITIMART TROPIC GARDEN</t>
  </si>
  <si>
    <t>SATRA</t>
  </si>
  <si>
    <t>VISSAN MT 322 NGUYEN CHI THANH</t>
  </si>
  <si>
    <t>VISSAN 342 NGUYEN TRAI</t>
  </si>
  <si>
    <t>VISSAN MT 27/10 AP HUNG LAN</t>
  </si>
  <si>
    <t>VISSAN MT 36A-1 NGUYEN ANH THU</t>
  </si>
  <si>
    <t>VISSAN MT 70 KP CHO PHU LAM</t>
  </si>
  <si>
    <t>VISSAN MT 79-81 THONG NHAT</t>
  </si>
  <si>
    <t>VISSAN 65A DUONG 339</t>
  </si>
  <si>
    <t>VISSAN SO 5 DUONG SO 3</t>
  </si>
  <si>
    <t>VISSAN 290 NO TRANG LONG</t>
  </si>
  <si>
    <t>VISSAN 320 BACH DANG</t>
  </si>
  <si>
    <t>VISSAN 590 XO VIET NGHE TINH</t>
  </si>
  <si>
    <t>VISSAN 344 BUI HUU NGHIA</t>
  </si>
  <si>
    <t>VISSAN 47G PHAN VAN HAN</t>
  </si>
  <si>
    <t>VISSAN 10 LE VAN SY</t>
  </si>
  <si>
    <t>VISSAN 675A NGUYEN KIEM</t>
  </si>
  <si>
    <t>VISSAN MT 318-13 PHAM VAN HAI</t>
  </si>
  <si>
    <t>VISSAN MT 814 TRUONG CHINH</t>
  </si>
  <si>
    <t>VISSAN MT 31 PHU HOA</t>
  </si>
  <si>
    <t>VISSAN 21-23 PHAN CHU TRINH</t>
  </si>
  <si>
    <t>VISSAN 251 LE THANH TON</t>
  </si>
  <si>
    <t>VISSAN 40-42 NGUYEN THAI HOC</t>
  </si>
  <si>
    <t>VISSAN 368 NGUYEN THI DINH</t>
  </si>
  <si>
    <t>GENSHAI THE PARK RESIDENCE</t>
  </si>
  <si>
    <t>GENSHAI PICITY HIGH PARK</t>
  </si>
  <si>
    <t>GENSHAI MELODY</t>
  </si>
  <si>
    <t>GENSHAI_LAVITA CHARM</t>
  </si>
  <si>
    <t>GENSHAI RICHMOND - 207C NGUYEN XI_BINH THANH</t>
  </si>
  <si>
    <t>GENSHAI BINH THANH</t>
  </si>
  <si>
    <t>GENSHAI DONG VAN CONG Q2</t>
  </si>
  <si>
    <t>GENSHAI THU DUC</t>
  </si>
  <si>
    <t>GENSHAI_EMPIRE CITI</t>
  </si>
  <si>
    <t>875 CMT8, Quận 10</t>
  </si>
  <si>
    <t>21 Trương Công Định, F14, Tân Bình
01 Trường Chinh, F11, Tân Bình</t>
  </si>
  <si>
    <t>207 Đinh Tiên Hoàng Quận 1</t>
  </si>
  <si>
    <t>NS:NHAN VAN - 1 TRUONG CHINH</t>
  </si>
  <si>
    <t>AN PHU MT</t>
  </si>
  <si>
    <t>OSI FOOD 1384 DUONG 3/2</t>
  </si>
  <si>
    <t>OSI FOOD 828A XO VIET NGHE TINH</t>
  </si>
  <si>
    <t>OSI FOOD BINH HOA</t>
  </si>
  <si>
    <t>OSI FOOD CITY GATE TOWER</t>
  </si>
  <si>
    <t>OSI FOOD DO DAC</t>
  </si>
  <si>
    <t>OSI FOOD NGUYEN KHOAI</t>
  </si>
  <si>
    <t>OSI FOOD PHUONG VIET</t>
  </si>
  <si>
    <t>OSI FOOD SKY 9</t>
  </si>
  <si>
    <t>OSIFOOD FUJI NAM LONG</t>
  </si>
  <si>
    <t>OSIFOOD NGO QUYEN</t>
  </si>
  <si>
    <t>OSIFOOD NGUYEN VAN CONG</t>
  </si>
  <si>
    <t>OSIFOOD OPAL RIVERSIDE</t>
  </si>
  <si>
    <t>OSIFOOD PHUOC LONG</t>
  </si>
  <si>
    <t>OSIFOOD VINHOME Q9</t>
  </si>
  <si>
    <t>FARMERS MARKET 95-97-99 HOANG HOA THAM</t>
  </si>
  <si>
    <t>FARMERS MARKET-104 HAI BA TRUNG</t>
  </si>
  <si>
    <t>FARMERS MARKET-123 PXL</t>
  </si>
  <si>
    <t>FARMERS MARKET-486 N. THI THAP</t>
  </si>
  <si>
    <t>FARMERS MARKET-496 NTMK</t>
  </si>
  <si>
    <t>AVAKIDS</t>
  </si>
  <si>
    <t>OTHERS</t>
  </si>
  <si>
    <t>TỔNG CỘNG</t>
  </si>
  <si>
    <t>Sum of SO STORE</t>
  </si>
  <si>
    <t>Column Labels</t>
  </si>
  <si>
    <t>AN</t>
  </si>
  <si>
    <t>BAO</t>
  </si>
  <si>
    <t>DANH</t>
  </si>
  <si>
    <t>NGOC HIEU</t>
  </si>
  <si>
    <t>NHU HUYNH</t>
  </si>
  <si>
    <t>TAM</t>
  </si>
  <si>
    <t>TUYEN</t>
  </si>
  <si>
    <t>XUYEN</t>
  </si>
  <si>
    <t>So tong store cua 1 Acc</t>
  </si>
  <si>
    <t>Mien Bac</t>
  </si>
  <si>
    <t>% contribute</t>
  </si>
  <si>
    <t>MTS</t>
  </si>
  <si>
    <t>TARGET</t>
  </si>
  <si>
    <t>TOTAL</t>
  </si>
  <si>
    <t>ACTUAL</t>
  </si>
  <si>
    <t>Kho South</t>
  </si>
  <si>
    <t>KHO DC</t>
  </si>
  <si>
    <t>Quan</t>
  </si>
  <si>
    <t>TDU</t>
  </si>
  <si>
    <t>BCH</t>
  </si>
  <si>
    <t>BTA</t>
  </si>
  <si>
    <t>Q06</t>
  </si>
  <si>
    <t>Q08</t>
  </si>
  <si>
    <t>TPH</t>
  </si>
  <si>
    <t>HMO</t>
  </si>
  <si>
    <t>GV</t>
  </si>
  <si>
    <t>BTH</t>
  </si>
  <si>
    <t>Q12</t>
  </si>
  <si>
    <t>TBI</t>
  </si>
  <si>
    <t>PNH</t>
  </si>
  <si>
    <t>Q03</t>
  </si>
  <si>
    <t>CCH</t>
  </si>
  <si>
    <t>CG</t>
  </si>
  <si>
    <t>NBE</t>
  </si>
  <si>
    <t>Q01</t>
  </si>
  <si>
    <t>Q04</t>
  </si>
  <si>
    <t>Q05</t>
  </si>
  <si>
    <t>Q07</t>
  </si>
  <si>
    <t>Q10</t>
  </si>
  <si>
    <t>Q11</t>
  </si>
  <si>
    <t>TINH</t>
  </si>
  <si>
    <t>Tong cong</t>
  </si>
  <si>
    <t>MTE</t>
  </si>
  <si>
    <t>SL store cover</t>
  </si>
  <si>
    <t>Q09</t>
  </si>
  <si>
    <t>Q02</t>
  </si>
  <si>
    <t>NB</t>
  </si>
  <si>
    <t>Q7</t>
  </si>
  <si>
    <t>Q8</t>
  </si>
  <si>
    <t>MTS_HCM</t>
  </si>
  <si>
    <t>TONG CONG</t>
  </si>
  <si>
    <t>Tar T11</t>
  </si>
  <si>
    <t>Act T11</t>
  </si>
  <si>
    <t>TAR T11</t>
  </si>
  <si>
    <t>ACT T11</t>
  </si>
  <si>
    <t>STORE</t>
  </si>
  <si>
    <t>SATRAMART PHAM HUNG</t>
  </si>
  <si>
    <t>SATRAMART SAIGON</t>
  </si>
  <si>
    <t>SATRAFOODS 177 HAI THUONG</t>
  </si>
  <si>
    <t>SATRAFOODS 204-206 LE THANH TON_TTĐH SATRA</t>
  </si>
  <si>
    <t>SATRAFOODS 243 TAN HOA DONG</t>
  </si>
  <si>
    <t>SATRAFOODS 262/20 LAC LONG QUAN</t>
  </si>
  <si>
    <t>SATRAFOODS 304A-304B LE VA</t>
  </si>
  <si>
    <t>SATRAFOODS 328 HUONG LO 2</t>
  </si>
  <si>
    <t>SATRAFOODS 353 LE VAN LUONG</t>
  </si>
  <si>
    <t>SATRAFOODS 462 NO TRANG LO</t>
  </si>
  <si>
    <t>SATRAFOODS 49/51 PHAN CHU TRINH</t>
  </si>
  <si>
    <t>SATRAFOODS 52 DA NAM</t>
  </si>
  <si>
    <t>SATRAFOODS 551 THONG NHAT</t>
  </si>
  <si>
    <t>SATRAFOODS CAY DA XA</t>
  </si>
  <si>
    <t>SATRAFOODS CHUNG CU NGOC LAN</t>
  </si>
  <si>
    <t>SATRAFOODS DUONG SO 41</t>
  </si>
  <si>
    <t>SATRAFOODS HUYNH TAN PHAT</t>
  </si>
  <si>
    <t>SATRAFOODS KHA VAN CAN</t>
  </si>
  <si>
    <t>SATRAFOODS LAC LONG QUAN</t>
  </si>
  <si>
    <t>SATRAFOODS LE THI RIENG</t>
  </si>
  <si>
    <t>SATRAFOODS LE TRONG TAN</t>
  </si>
  <si>
    <t>SATRAFOODS LE VAN THO</t>
  </si>
  <si>
    <t>SATRAFOODS DUONG SO 1</t>
  </si>
  <si>
    <t>SATRAFOODS NGUYEN THI TU</t>
  </si>
  <si>
    <t>SATRAFOODS NO TRANG LONG</t>
  </si>
  <si>
    <t>SATRAFOODS PHAM THE HIEN</t>
  </si>
  <si>
    <t>SATRAFOODS PHAM VAN HAI</t>
  </si>
  <si>
    <t>SATRAFOODS PHAN DANG LUU</t>
  </si>
  <si>
    <t>SATRAFOODS PHAN HUY ICH</t>
  </si>
  <si>
    <t>SATRAFOODS QUANG TRUNG</t>
  </si>
  <si>
    <t>SATRAFOODS THACH LAM</t>
  </si>
  <si>
    <t>SATRAFOODS TRAN QUY</t>
  </si>
  <si>
    <t>SATRAFOODS VO VAN TAN</t>
  </si>
  <si>
    <t>SATRAFOODS NGUYEN DUY TRINH</t>
  </si>
  <si>
    <t>SATRAFOODS LE VAN LINH</t>
  </si>
  <si>
    <t>SATRAFOODS NGUYEN VAN QUA</t>
  </si>
  <si>
    <t>SATRAFOODS NGUYEN VAN CONG</t>
  </si>
  <si>
    <t>SATRAFOODS 247 LE DUC THO</t>
  </si>
  <si>
    <t>SATRAFOODS VUON LAI</t>
  </si>
  <si>
    <t>SATRAFOODS UNG VAN KHIEM</t>
  </si>
  <si>
    <t>SATRAFOODS 60 HO VAN TU</t>
  </si>
  <si>
    <t>SATRAFOODS 11/3 LY THUONG KIET</t>
  </si>
  <si>
    <t>SATRAFOODS PHAN DINH PHUNG</t>
  </si>
  <si>
    <t>SATRAFOODS 1438F PHAM THE HIEN</t>
  </si>
  <si>
    <t>SATRAFOODS 652 TO KY</t>
  </si>
  <si>
    <t>SATRAFOODS 312 NGUYEN THI DINH</t>
  </si>
  <si>
    <t>SATRAFOODS 30A PHAN VAN KHOE</t>
  </si>
  <si>
    <t>SATRAFOODS 177 DINH TIEN HOANG</t>
  </si>
  <si>
    <t>SATRAFOODS 1 PHU MY HUNG</t>
  </si>
  <si>
    <t>SATRAFOODS 67 TINH LO 8</t>
  </si>
  <si>
    <t>SATRAFOODS 29 DAN CHU</t>
  </si>
  <si>
    <t>SATRAFOODS 87A DO XUAN HOP</t>
  </si>
  <si>
    <t>SATRAFOODS 100A LE DUC THO</t>
  </si>
  <si>
    <t>SATRAFOODS 324 NGUYEN OANH</t>
  </si>
  <si>
    <t>SATRAFOODS 46B NGUYEN VAN DAU</t>
  </si>
  <si>
    <t>SATRAFOODS 635A DIEN BIEN PHU</t>
  </si>
  <si>
    <t>SATRAFOODS DONG NAM</t>
  </si>
  <si>
    <t>SATRAFOODS 148B GO XOAI</t>
  </si>
  <si>
    <t>SATRAFOODS 121-121A TAN HUONG</t>
  </si>
  <si>
    <t>SATRAFOODS DANG VAN BI</t>
  </si>
  <si>
    <t>SATRAFOODS TO NGOC VAN</t>
  </si>
  <si>
    <t>SATRAFOODS 404 AN DUONG VUONG</t>
  </si>
  <si>
    <t>SATRAFOODS C13/34 DINH DUC THIEN</t>
  </si>
  <si>
    <t>SATRAFOODS LE VINH HOA</t>
  </si>
  <si>
    <t>SATRAFOODS PHAM THE HIEN 3</t>
  </si>
  <si>
    <t>SATRAFOODS 296 PHAM VAN BACH</t>
  </si>
  <si>
    <t>SATRAFOODS 36 LE VAN QUOI</t>
  </si>
  <si>
    <t>SATRAFOODS NG VAN CU - CT</t>
  </si>
  <si>
    <t>SATRAFOODS 28 LO U CU XA PHU LAM D</t>
  </si>
  <si>
    <t>SATRAFOODS 1E/1 NGUYEN THI DANG</t>
  </si>
  <si>
    <t>SATRAFOODS 80 NG THUONG HIEN</t>
  </si>
  <si>
    <t>SATRAFOODS 25 NGUYEN XUAN KHOAT</t>
  </si>
  <si>
    <t>SATRAFOODS 46-46A NG T KIEU</t>
  </si>
  <si>
    <t>SATRAFOODS 75A NGUYEN VAN KHA</t>
  </si>
  <si>
    <t>SATRAFOODS 135 PHAN DINH PHUNG - CT</t>
  </si>
  <si>
    <t>SATRAFOODS 26/13C TRAN VAN MUOI</t>
  </si>
  <si>
    <t>SATRAFOODS THICH QUANG DUC</t>
  </si>
  <si>
    <t>SATRAFOODS PHAM NGU LAO - CT</t>
  </si>
  <si>
    <t>SATRAFOODS QUOC LO 22</t>
  </si>
  <si>
    <t>SATRAFOODS LE THI HA</t>
  </si>
  <si>
    <t>SATRAFOODS 37 NGUYEN VAN NI</t>
  </si>
  <si>
    <t>SATRAFOODS 204 DINH PHONG PHU</t>
  </si>
  <si>
    <t>SATRAFOODS 54B DUONG DINH HOI</t>
  </si>
  <si>
    <t>SATRAFOODS 340 NGUYEN THI KIEU</t>
  </si>
  <si>
    <t>SATRAFOODS 173 DUONG 5C</t>
  </si>
  <si>
    <t>SATRAFOODS 159 TRAN NHAN TON</t>
  </si>
  <si>
    <t>SATRAFOODS 1333 PHAN VAN TRI</t>
  </si>
  <si>
    <t>SATRAFOODS 36 DS 8 LINH XUAN</t>
  </si>
  <si>
    <t>SATRAFOODS 728 TL 8 PHUOC VINH AN</t>
  </si>
  <si>
    <t>SATRAFOODS 68 LIEU BINH HUONG</t>
  </si>
  <si>
    <t>SATRAFOODS 118A DUONG SO 2</t>
  </si>
  <si>
    <t>SATRAFOODS 46 TO VINH DIEN</t>
  </si>
  <si>
    <t>SATRAFOODS TAN CHANH HIEP 10</t>
  </si>
  <si>
    <t>SATRAFOODS 25 BUI CONG TRUNG</t>
  </si>
  <si>
    <t>SATRAFOODS 114 AN DUONG VUONG</t>
  </si>
  <si>
    <t>SATRAFOODS DUONG CONG KHI</t>
  </si>
  <si>
    <t>SATRAFOODS 306 LAC LONG QUAN</t>
  </si>
  <si>
    <t>SATRAFOODS 1403 NGUYEN DUY TRINH</t>
  </si>
  <si>
    <t>SATRAFOODS 85 CUU LONG</t>
  </si>
  <si>
    <t>SATRAFOODS 3/1 NGUYEN THI DINH</t>
  </si>
  <si>
    <t>SATRAFOODS 1614A TINH LO 8</t>
  </si>
  <si>
    <t>SATRAFOODS VAN PHUC 1</t>
  </si>
  <si>
    <t>SATRAFOODS 44 BAU CAT 8</t>
  </si>
  <si>
    <t>SATRAFOODS 2/7 QUOC LO 22</t>
  </si>
  <si>
    <t>SATRAFOODS SO 3 TO KY</t>
  </si>
  <si>
    <t>SATRAFOODS 2B BINH LOI</t>
  </si>
  <si>
    <t>SATRAFOODS QUOC LO 50 - 2</t>
  </si>
  <si>
    <t>SATRAFOODS 108/2 TRAN MAI NINH</t>
  </si>
  <si>
    <t>SATRAFOODS NGUYEN VAN KHOI</t>
  </si>
  <si>
    <t>SATRAFOODS 244 LE THI HOA</t>
  </si>
  <si>
    <t>SATRAFOODS 210 BUI HUU NGHIA</t>
  </si>
  <si>
    <t>SATRAFOODS D7/39 AN PHU TAY</t>
  </si>
  <si>
    <t>SATRAFOODS 730A HUONG LO 2</t>
  </si>
  <si>
    <t>SATRAFOODS HO VAN LONG 2</t>
  </si>
  <si>
    <t>SATRAFOODS 412 HA HUY GIAP</t>
  </si>
  <si>
    <t>SATRAFOODS AP CHIEN LUOC</t>
  </si>
  <si>
    <t>SATRAFOODS PHAM THE HIEN 4</t>
  </si>
  <si>
    <t>SATRAFOODS LO LU</t>
  </si>
  <si>
    <t>SATRAFOODS HIEP BINH</t>
  </si>
  <si>
    <t>SATRAFOODS LE VAN LUONG 2</t>
  </si>
  <si>
    <t>SATRAFOODS 281 NGUYEN THI BUP</t>
  </si>
  <si>
    <t>SATRAFOODS TUNG THIEN VUONG</t>
  </si>
  <si>
    <t>SATRAFOODS 115A D.PHONG PHU</t>
  </si>
  <si>
    <t>SATRAMART CU CHI</t>
  </si>
  <si>
    <t>SATRAFOODS NGUYEN VAN BUA</t>
  </si>
  <si>
    <t>SATRAFOODS NG.DUY TRINH 4</t>
  </si>
  <si>
    <t>SATRAFOODS 740 TINH LO 43</t>
  </si>
  <si>
    <t>SATRAFOODS 109/4E TR. THI MIENG</t>
  </si>
  <si>
    <t>SATRAFOODS 23 DUONG SO 8</t>
  </si>
  <si>
    <t>SATRAFOODS LE VAN LUONG 4</t>
  </si>
  <si>
    <t>SATRAFOODS LE MINH NHUT</t>
  </si>
  <si>
    <t>SATRAFOODS 74/4F NG.THI KIEU</t>
  </si>
  <si>
    <t>SATRAFOODS B6/14 QUOC LO 50</t>
  </si>
  <si>
    <t>SATRAFOODS DONG HUNG THUAN 2</t>
  </si>
  <si>
    <t>SATRAFOODS TAN CANG</t>
  </si>
  <si>
    <t>SATRAFOOD - 367A PHAN VAN TRI</t>
  </si>
  <si>
    <t>SATRAFOODS 555 TINH LO 7</t>
  </si>
  <si>
    <t>SATRAFOODS 260 TRAN NAO</t>
  </si>
  <si>
    <t>SATRAFOODS 47 NGUYEN HONG</t>
  </si>
  <si>
    <t>SATRAFOODS NGUYEN HIEN</t>
  </si>
  <si>
    <t>SATRAFOODS DINH DUC THIEN 2</t>
  </si>
  <si>
    <t>WINMART CONG HOA (MAXIMARK CU)</t>
  </si>
  <si>
    <t>WINMART NGUYEN DUY TRINH</t>
  </si>
  <si>
    <t>WINMART DONG KHOI</t>
  </si>
  <si>
    <t>2026_WM+ HCM NG. VAN HUONG</t>
  </si>
  <si>
    <t>2107_WM+ HCM PHAN XICH LONG</t>
  </si>
  <si>
    <t>2030_WM+ HCM TON DAN</t>
  </si>
  <si>
    <t>2023_WM+ HCM TRAN HUNG DAO</t>
  </si>
  <si>
    <t>WM+ HCM 319 LY THUONG KIET</t>
  </si>
  <si>
    <t>2035_WM+ HCM 323 BUI HUU NGHIA</t>
  </si>
  <si>
    <t>2045_WM+ HCM BACH DANG</t>
  </si>
  <si>
    <t>2043_WM+ HCM HOANG ANH 2</t>
  </si>
  <si>
    <t>2052_WM+ HCM NGUYEN TRONG TUYEN</t>
  </si>
  <si>
    <t>WINMART 190 QUANG TRUNG</t>
  </si>
  <si>
    <t>2110_WM+ HCM 110 NGO TAT TO</t>
  </si>
  <si>
    <t>WINMART THAO DIEN</t>
  </si>
  <si>
    <t>2227_WM+ HCM 54 HUYNH MAN DAT</t>
  </si>
  <si>
    <t>2226_WM+ HCM 022 TAN DA</t>
  </si>
  <si>
    <t>WINMART PHAN VAN TRI</t>
  </si>
  <si>
    <t>2386_WM+ HCM TAN CHANH HIEP</t>
  </si>
  <si>
    <t>2387_WM+ HCM SUNVIEW THU DUC</t>
  </si>
  <si>
    <t>6143_WM+ HCM 85 PHAN VAN KHOE</t>
  </si>
  <si>
    <t>2446_WM+ HCM 94 TRAN VAN DU</t>
  </si>
  <si>
    <t>2503_WM+ HCM CANH VIEN</t>
  </si>
  <si>
    <t>2507_WM+ HCM 18 TRUONG GIA MO</t>
  </si>
  <si>
    <t>WINMART 50 LE VAN VIET</t>
  </si>
  <si>
    <t>2615_WM+ HCM CC THAI SON</t>
  </si>
  <si>
    <t>2639_WM+ HCM 58 MAN THIEN</t>
  </si>
  <si>
    <t>2638_WM+ HCM 162 LINH DONG</t>
  </si>
  <si>
    <t>2641_WM+ HCM 01 LUONG DINH CUA</t>
  </si>
  <si>
    <t>3678_WM+ HCM 60 LE VAN CHI</t>
  </si>
  <si>
    <t>2669_WM+ HCM 86 TRAN QUANG DIEU</t>
  </si>
  <si>
    <t>2682_WM+ HCM DUONG D5</t>
  </si>
  <si>
    <t>2685_WM+ HCM 148EF LY CHINH THANG</t>
  </si>
  <si>
    <t>2672_WM+ HCM 218 PHAN VAN HAN</t>
  </si>
  <si>
    <t>2721_WM+ HCM 79 DAO DUY TU</t>
  </si>
  <si>
    <t>2881_WM+ HCM TOWER THAM LUONG</t>
  </si>
  <si>
    <t>2886_WM+ HCM 197 NGUYEN THI NHO</t>
  </si>
  <si>
    <t>2891_WM+ HCM 3 DUONG SO 4</t>
  </si>
  <si>
    <t>2892_WM+ HCM CC 12 VIEW</t>
  </si>
  <si>
    <t>2894_WM+ HCM 131 DANG VAN NGU</t>
  </si>
  <si>
    <t>2882_WM+ HCM NGUYEN VAN TROI</t>
  </si>
  <si>
    <t>2929_WM+ HCM HOANG ANH THANH BINH</t>
  </si>
  <si>
    <t>2954_WM+ HCM CAO OC HIM LAM</t>
  </si>
  <si>
    <t>6123_WM+ HCM 107-109 DOC LAP</t>
  </si>
  <si>
    <t>2931_WM+ HCM C.HO 01 DUONG SO 54</t>
  </si>
  <si>
    <t>2961_WM+ HCM SON KY</t>
  </si>
  <si>
    <t>3379_WM+ HCM VINHOMES CENTRAL PARK</t>
  </si>
  <si>
    <t>2965_WM+ HCM CAO OC LEXINGTON</t>
  </si>
  <si>
    <t>2980_WM+ HCM B-03 HIEP BINH PHUOC</t>
  </si>
  <si>
    <t>3010_WM+ HCM 89 HIEP BINH</t>
  </si>
  <si>
    <t>3016_WM+ HCM THE ERA TOWN</t>
  </si>
  <si>
    <t>WINMART SAI GON RES</t>
  </si>
  <si>
    <t>3019_WM+ HCM 65 LINH DONG</t>
  </si>
  <si>
    <t>WINMART NAM LONG</t>
  </si>
  <si>
    <t>3084_WM+ HCM 99 NGUYEN THI THAP</t>
  </si>
  <si>
    <t>3079_WM+ HCM 31 HOANG KIM THE GIA</t>
  </si>
  <si>
    <t>3063_WM+ HCM 70 KDC TRUNG SON</t>
  </si>
  <si>
    <t>4235_WM+ HCM CC XI RIVERVIEW</t>
  </si>
  <si>
    <t>4239_WM+ HCM CC LEXINGTON</t>
  </si>
  <si>
    <t>3907_WM+ HCM 2386-2388 H.TAN PHAT</t>
  </si>
  <si>
    <t>4264_WM+ HCM 87 TRAN QUANG DIEU</t>
  </si>
  <si>
    <t>4251_WM+ HCM 61/43 DUONG SO 48</t>
  </si>
  <si>
    <t>3988_WM+ HCM 208 BUI VAN BA</t>
  </si>
  <si>
    <t>4242_WM+ HCM 344 DAT MOI</t>
  </si>
  <si>
    <t>4336_WM+ HCM 7 NGUYEN DUY DUONG</t>
  </si>
  <si>
    <t>4303_WM+ HCM 36 TR. DINH THAO</t>
  </si>
  <si>
    <t>4313_WM+ HCM A01-05 - GOLDEN STAR</t>
  </si>
  <si>
    <t>4371_WM+ HCM CC 4S LINH DONG 1</t>
  </si>
  <si>
    <t>4378_WM+ HCM CC TOPAZ GARDEN</t>
  </si>
  <si>
    <t>4381_WM+ HCM CC RIVA PARK</t>
  </si>
  <si>
    <t>4390_WM+ HCM CC HAPPY CITY</t>
  </si>
  <si>
    <t>4250_WM+ HCM 84 GO O MOI</t>
  </si>
  <si>
    <t>4285_WM+ HCM 20H9-21H9 DUONG DD11</t>
  </si>
  <si>
    <t>4332_WM+ HCM 94 DUONG SO 4</t>
  </si>
  <si>
    <t>4366_WM+ HCM CC 237 NG. VAN HUONG</t>
  </si>
  <si>
    <t>4372_WM+ HCM CC 4S RIVERSIDE</t>
  </si>
  <si>
    <t>4376_WM+ HCM CC AN GIA STAR</t>
  </si>
  <si>
    <t>4382_WM+ HCM CC EHOME TR.TR CUNG</t>
  </si>
  <si>
    <t>4386_WM+ HCM CC LUCKY PALACE</t>
  </si>
  <si>
    <t>4393_WM+ HCM CC MORNING STAR</t>
  </si>
  <si>
    <t>4396_WM+ HCM CC THE MANOR</t>
  </si>
  <si>
    <t>4397_WM+ HCM CC THE MANOR 2</t>
  </si>
  <si>
    <t>4349_WM+ HCM 496/12 D. QUANG HAM</t>
  </si>
  <si>
    <t>4350_WM+ HCM 39 THEP MOI</t>
  </si>
  <si>
    <t>4323_WM+ HCM 563 LE VAN KHUONG</t>
  </si>
  <si>
    <t>4293_WM+ HCM 270 MAN THIEN</t>
  </si>
  <si>
    <t>4345_WM+ HCM 506/61 NGUYEN ANH THU</t>
  </si>
  <si>
    <t>4312_WM+ HCM 8A DUONG SO 12</t>
  </si>
  <si>
    <t>4435_WM+ HCM 219 TAY THANH</t>
  </si>
  <si>
    <t>4383_WM+ HCM CC JAMONA 1 -N1</t>
  </si>
  <si>
    <t>4384_WM+ HCM CC JAMONA 2 - B2</t>
  </si>
  <si>
    <t>4420_WM+ HCM 42/1 TL16</t>
  </si>
  <si>
    <t>4416_VM+ HCM 113-113A TAM CHAU</t>
  </si>
  <si>
    <t>4311_VM+ HCM 65-65 A-B-C NG.DO CUNG</t>
  </si>
  <si>
    <t>4412_VM+ HCM 34 CHU DONG TU</t>
  </si>
  <si>
    <t>4405_VM+ HCM 81B LA XUAN OAI</t>
  </si>
  <si>
    <t>4290_VM+ HCM 13/134 TRAN VAN HOANG</t>
  </si>
  <si>
    <t>4395_VM+ HCM 59 NGO TAT TO</t>
  </si>
  <si>
    <t>3848_VM+ HCM 247/34 HA HUY GIAP</t>
  </si>
  <si>
    <t>4330_VM+ HCM SCB 01-21 SUNRISE CITYVIEW</t>
  </si>
  <si>
    <t>4469_VM+ HCM 71 DUONG SO 9</t>
  </si>
  <si>
    <t>4441_VM+ HCM CC VIVA RIVERSIDE</t>
  </si>
  <si>
    <t>4462_VM+ HCM 34 CHUONG DUONG</t>
  </si>
  <si>
    <t>4578_VM+ HCM 145A LE DINH CAN</t>
  </si>
  <si>
    <t>4319_VM+ HCM 492-494 DUONG SO 7</t>
  </si>
  <si>
    <t>4569_VM+ HCM GRAND RIVERSIDE Q4</t>
  </si>
  <si>
    <t>4421_VM+ HCM 372A NO TRANG LONG</t>
  </si>
  <si>
    <t>4779_VM+ HCM CS3-CS4 PROSPER</t>
  </si>
  <si>
    <t>4463_VM+ HCM 48 DUONG SO 26, KP5</t>
  </si>
  <si>
    <t>VM+ HCM TH 950 TBĐ TA QUANG BUU</t>
  </si>
  <si>
    <t>4757_VM+ HCM 37 DONG NAI</t>
  </si>
  <si>
    <t>4858_VM+ HCM 351/29 LE DAI HANH</t>
  </si>
  <si>
    <t>WINMART LOTUS TRUNG SON</t>
  </si>
  <si>
    <t>WINMART LOTUS DIAMOND</t>
  </si>
  <si>
    <t>WINMART LOTUS HUNG GIA</t>
  </si>
  <si>
    <t>4320_VM+ HCM 85-87 DUONG SO 6</t>
  </si>
  <si>
    <t>4783_VM+ HCM 0.01 CC CH1, CITYLAND</t>
  </si>
  <si>
    <t>4704_VM+ HCM 159 TAN LAP II</t>
  </si>
  <si>
    <t>4935_VM+ HCM 339DE NGUYEN CANH CHAN</t>
  </si>
  <si>
    <t>4884_VM+ HCM 23/2 DUONG SO 9</t>
  </si>
  <si>
    <t>4808_VM+HCM RS6-SH.15 CC RICHSTAR</t>
  </si>
  <si>
    <t>4662_VM+ HCM 177 XA LO HA NOI</t>
  </si>
  <si>
    <t>4922_VM+ HCM 241/42 NGUYEN VAN LUONG</t>
  </si>
  <si>
    <t>4772_VM+ HCM 001 SAV2, CC AVENUE</t>
  </si>
  <si>
    <t>4940_VM+ HCM CC AN CU</t>
  </si>
  <si>
    <t>4943_VM+ HCM TM05 CC OSIMI</t>
  </si>
  <si>
    <t>5026_VM+ HCM 163/25/1 TO HIEN THANH</t>
  </si>
  <si>
    <t>5043_VM+ HCM 81 DUONG SO 2</t>
  </si>
  <si>
    <t>5024-WM+ HCM 33/4 AP MOI 1</t>
  </si>
  <si>
    <t>4821_VM+ HCM LAVITA GARDEN</t>
  </si>
  <si>
    <t>4846_VM+ HCM 16 DUONG SO 5A</t>
  </si>
  <si>
    <t>4895_VM+ HCM 42-44 DUONG A4</t>
  </si>
  <si>
    <t>4937_VM+ HCM A01 –TMDV01-02</t>
  </si>
  <si>
    <t>5029_VM+ HCM 42 THANG LONG</t>
  </si>
  <si>
    <t>4881_VM+ HCM BTM1-3, CC CENTANA</t>
  </si>
  <si>
    <t>4915_VM+ HCM 001 SAV4, CC AVENUE</t>
  </si>
  <si>
    <t>4785_VM+ HCM 01.04 CC PEGASUITE</t>
  </si>
  <si>
    <t>5005_VM+ HCM 09 PHAM VAN</t>
  </si>
  <si>
    <t>5019_VM+ HCM 606/144 DUONG 3/2</t>
  </si>
  <si>
    <t>5141_VM+ HCM 112/6 TAN CHANH HIEP 36</t>
  </si>
  <si>
    <t>5086_VM+ HCM 120 LO LU</t>
  </si>
  <si>
    <t>5182_VM+ HCM 8/9 AP HUNG LAN</t>
  </si>
  <si>
    <t>VM+ HCM B1.01 CC THU THIEM GARDEN</t>
  </si>
  <si>
    <t>4608_VM+ HCM 79A HUYNH TINH CUA</t>
  </si>
  <si>
    <t>5115_VM+ HCM SO 38 DUONG N5</t>
  </si>
  <si>
    <t>5006_VM+ HCM SO 185B NGUYEN THI DINH</t>
  </si>
  <si>
    <t>5230_VM+ HCM SO 2N BINH GIA</t>
  </si>
  <si>
    <t>5238_VM+ HCM SO 81 CAU XAY</t>
  </si>
  <si>
    <t>VM+ HCM SO 383-385 NGUYEN DUY TRINH</t>
  </si>
  <si>
    <t>3977_VM+ HCM SO 483 LE VAN QUOI</t>
  </si>
  <si>
    <t>5270_VM+ HCM 82 TO VINH DIEN</t>
  </si>
  <si>
    <t>5278_VM+ HCM ZEN TOWER</t>
  </si>
  <si>
    <t>5301_VM+ HCM 1033 NGUYEN XIEN</t>
  </si>
  <si>
    <t>5025_VM+ HCM 15 NGUYEN QUANG BICH</t>
  </si>
  <si>
    <t>4952_VM+ HCM 97 NGUYEN HONG</t>
  </si>
  <si>
    <t>5354_VM+ HCM CC FLORA ANH DAO</t>
  </si>
  <si>
    <t>5293_VM+ HCM SO 02 DUONG SO 3</t>
  </si>
  <si>
    <t>4132_VM+ HCM TH 526 CAO THI CHIN</t>
  </si>
  <si>
    <t>5269_VM+ HCM SO 179A NGHIA PHAT</t>
  </si>
  <si>
    <t>WINMART BAU CAT (VINATEX)</t>
  </si>
  <si>
    <t>WINMART BINH TRUNG (VINATEX)</t>
  </si>
  <si>
    <t>5447_VM+ HCM 35A DUONG TX 21</t>
  </si>
  <si>
    <t>5449_VM+ HCM 532 PHAM VAN CHIEU</t>
  </si>
  <si>
    <t>5387_VM+ HCM 51A NGUYEN TUYEN</t>
  </si>
  <si>
    <t>5420_VM+ HCM 120E XOM DAT</t>
  </si>
  <si>
    <t>5427_VM+ HCM GOLDEN MANSION</t>
  </si>
  <si>
    <t>5383_VM+ HCM 149 DOI CUNG</t>
  </si>
  <si>
    <t>5388_VM+ HCM A–01 DU AN VALORA MIZUKI</t>
  </si>
  <si>
    <t>5338_VM+ HCM 196 MA LO</t>
  </si>
  <si>
    <t>5355_VM+ HCM HOPE GARDEN</t>
  </si>
  <si>
    <t>5274_VM+ HCM 109-111 KENH NUOC DEN</t>
  </si>
  <si>
    <t>5329_VM+ HCM 120-122 DUONG SO 2</t>
  </si>
  <si>
    <t>5291_VM+ HCM 55 TRUONG PHUOC PHAN</t>
  </si>
  <si>
    <t>5007_VM+ HCM 7-9 NGUYEN HIEN</t>
  </si>
  <si>
    <t>5451_VM+ HCM 152 HOANG HOA THAM</t>
  </si>
  <si>
    <t>5334_VM+ HCM 1042 NGUYEN DUY TRINH</t>
  </si>
  <si>
    <t>5240_VM+ HCM 163 NGUYEN THI KIEU</t>
  </si>
  <si>
    <t>5436_VM+ HCM 70 LE VAN THINH</t>
  </si>
  <si>
    <t>5483_VM+ HCM CAN 0.01-B1 CC THU THIEM P1</t>
  </si>
  <si>
    <t>5493_VM+ HCM LO D KHU NHA O QUAN DOI</t>
  </si>
  <si>
    <t>5517_VM+ HCM SO 25 DUONG SO 6</t>
  </si>
  <si>
    <t>5532_VM+ HCM SO 50-52 DUONG 50A</t>
  </si>
  <si>
    <t>5414_WM+ HCM 23 NGUYEN HUU CAU</t>
  </si>
  <si>
    <t>5552_VM+ HCM 107/4A HUONG LO 80B</t>
  </si>
  <si>
    <t>5459_VM+ HCM 107 DUONG SO 1</t>
  </si>
  <si>
    <t>5548_VM+ HCM NEWTON RESIDENCE</t>
  </si>
  <si>
    <t>5360_VM+ HCM 15 VO VAN KIET</t>
  </si>
  <si>
    <t>5544_VM+ HCM TH 614 TBD 09</t>
  </si>
  <si>
    <t>5521_VM+ HCM 34 TAN THOI NHAT 21</t>
  </si>
  <si>
    <t>4590_VM+HCM SH11-SH 12 LUXGARDEN</t>
  </si>
  <si>
    <t>5545_VM+ HCM SO 0.03 AP 3</t>
  </si>
  <si>
    <t>5556_VM+ HCM SO 89/57 DUONG SO 59</t>
  </si>
  <si>
    <t>5557_VM+ HCM BAO MINH EZLAND</t>
  </si>
  <si>
    <t>5233_VM+ HCM 25 DUONG SO 17</t>
  </si>
  <si>
    <t>5499_VM+ HCM 31A-33A GO DAU</t>
  </si>
  <si>
    <t>5479_VM+HCM 290 AN DUONG VUONG</t>
  </si>
  <si>
    <t>5559_VM+ HCM 50C XA LO HA NOI</t>
  </si>
  <si>
    <t>VM+ HCM 45F1-46F1 DUONG DN5 KDC AN SUONG</t>
  </si>
  <si>
    <t>5588 - VM+ BOTANICA PREMIER</t>
  </si>
  <si>
    <t>5591 - VM+ KDC NEWCITY</t>
  </si>
  <si>
    <t>5606_VM+ HCM 685/32 - 685/30/1 XVNT</t>
  </si>
  <si>
    <t>5637_VM+ HCM CC GIA HOA</t>
  </si>
  <si>
    <t>5652-WM+ HCM S2.0501S11 VINHOMES GRAND P</t>
  </si>
  <si>
    <t>5647_VM+ HCM 24B LAM SON</t>
  </si>
  <si>
    <t>5657-VM+ HCM 1.12-1.12B LO B SAI GON GATEWAY</t>
  </si>
  <si>
    <t>5712-VM+ HCM 04 CC CONIC RIVERSIDE</t>
  </si>
  <si>
    <t>5755_VM+ HCM CC GREEN RIVER, Q8</t>
  </si>
  <si>
    <t>5717_VM+ HCM 1.01, CC B2 (9 VIEW)</t>
  </si>
  <si>
    <t>5827_VM+ HCM 26 NHAT CHI MAI</t>
  </si>
  <si>
    <t>5794_VM+ HCM 244 PHAM HUU LAU</t>
  </si>
  <si>
    <t>5920_VM+ HCM 39 DUONG 19, KDC SO 4</t>
  </si>
  <si>
    <t>VM+ HCM S3.0101S02 VINHOMES GRAND PARK</t>
  </si>
  <si>
    <t>6000_VM+ HCM 11 TRAN QUANG CO</t>
  </si>
  <si>
    <t>5809_VM+ HCM 174A TRINH DINH TRONG</t>
  </si>
  <si>
    <t>5972_VM+ HCM B4 BACH DANG</t>
  </si>
  <si>
    <t>5823_VM+ HCM 136 NGUYEN CONG HOAN</t>
  </si>
  <si>
    <t>5840_VM+ HCM 43 QUACH VAN TUAN</t>
  </si>
  <si>
    <t>6032_VM+ HCM 0.03 MOONLIGHT</t>
  </si>
  <si>
    <t>6036_VM+ HCM 232 LE VAN THINH</t>
  </si>
  <si>
    <t>6027_VM+ HCM 340 TAN CHANH HIEP 10</t>
  </si>
  <si>
    <t>6060_VM+ HCM 54 LO L, DUONG SO 7</t>
  </si>
  <si>
    <t>6067_VM+ HCM 181-183 LE CO</t>
  </si>
  <si>
    <t>6056_VM+ HCM 27 Y LAN</t>
  </si>
  <si>
    <t>5983_VM+ HCM SO 31 DUONG SO 4</t>
  </si>
  <si>
    <t>5793_VM+ HCM 0.08, TANG 1,CC SAIGON</t>
  </si>
  <si>
    <t>5786_VM+ HCM 1016/28 KHU SKY GARDEN</t>
  </si>
  <si>
    <t>6066_VM+ HCM 59-61 TAN HAI</t>
  </si>
  <si>
    <t>VM+ HCM 1.22-TMDV TANG 1 THAP A, SAPHIRE</t>
  </si>
  <si>
    <t>VM+ HCM H1-04, CAN 0.01, 0.28, 0.29 CITIHOME</t>
  </si>
  <si>
    <t>6089_VM+ HCM 151 LY THANH TONG</t>
  </si>
  <si>
    <t>6070_VM+ HCM 726 PHAM THE HIEN</t>
  </si>
  <si>
    <t>6008_VM+ HCM 125A DUONG THI MUOI</t>
  </si>
  <si>
    <t>6103_VM+ HCM 1/84 CU XA LU GIA</t>
  </si>
  <si>
    <t>5824_VM+ HCM 0.02, CC PHUC THINH</t>
  </si>
  <si>
    <t>6114_VM+ HCM 120-122 CA VAN THINH</t>
  </si>
  <si>
    <t>6058_VM+ HCM THE BOTANICA,TB-01.19</t>
  </si>
  <si>
    <t>6133-WM+ HCM 36/2–36/2B LE THI HA</t>
  </si>
  <si>
    <t>6140_VM+ HCM 18 HOANG DIEU 2</t>
  </si>
  <si>
    <t>6065_VM+ HCM 132 BEN VAN DON</t>
  </si>
  <si>
    <t>VM+ HCM 1.04 S1.06 VINHOME GRAND PARK</t>
  </si>
  <si>
    <t>5973_VM+ HCM 74 NGUYEN CHI THANH</t>
  </si>
  <si>
    <t>6188_VM+ HCM 245B HUYNH VAN BANH</t>
  </si>
  <si>
    <t>6190_VM+ HCM 108 TUNG THIEN VUONG</t>
  </si>
  <si>
    <t>6158_VM+ HCM KHU 3 TANG TRET CC B2</t>
  </si>
  <si>
    <t>6068_WM+ HCM 104 TRAN BA GIAO</t>
  </si>
  <si>
    <t>6230_VM+  122 TRUNG MY TAY 13</t>
  </si>
  <si>
    <t>5904_WM+ 5904 HCM SH-02 BLOCK A</t>
  </si>
  <si>
    <t>6220_WM+ 6220 HCM 36 -38 NGOC HAN</t>
  </si>
  <si>
    <t>6242_WM+ HCM SHOP 58-60-62, B3</t>
  </si>
  <si>
    <t>6272_WM+ HCM 151 NGUYEN DUY TRINH</t>
  </si>
  <si>
    <t>6256_WM+ HCM 24-26 TAN CANG</t>
  </si>
  <si>
    <t>WM+ 6245 HCM 06 - 07 BLOCK B3, CC TOPAZHOME</t>
  </si>
  <si>
    <t>6279_WM+ HCM 244 DIEN BIEN PHU</t>
  </si>
  <si>
    <t>WM+ 6135 HCM CC BO CONG AN, B01.05</t>
  </si>
  <si>
    <t>6305_WM+HCM 64 YEN THE</t>
  </si>
  <si>
    <t>6267_WM+HCM C10/21 DINH DUC THIEN</t>
  </si>
  <si>
    <t>6319_WM+HCM 60/14 LAM VAN BEN</t>
  </si>
  <si>
    <t>6316_WM+HCM 115 DANG THUY TRAM</t>
  </si>
  <si>
    <t>6343_WM+HCM 66 BINH LOI</t>
  </si>
  <si>
    <t>6259_WM+HCM T1-0.02, CALLA GARDEN</t>
  </si>
  <si>
    <t>6254_WM+HCM 0.01-0.02, CC IMPERIAL</t>
  </si>
  <si>
    <t>6350_WM+HCM 48 DUONG SO 53</t>
  </si>
  <si>
    <t>WM+6359 HCM THUA 842</t>
  </si>
  <si>
    <t>6389_WM+ HCM 31/55 UNG VAN KHIEM</t>
  </si>
  <si>
    <t>6382_WM+ HCM 8/1A KP4</t>
  </si>
  <si>
    <t>6373_WM+ HCM C00.01, 35 HO HOC LAM</t>
  </si>
  <si>
    <t>6409_WM+ HCM C5/BC68 DUONG TAN LIEM</t>
  </si>
  <si>
    <t>6295_WM+ HCM CC SUNWAH PEAL</t>
  </si>
  <si>
    <t>VIN+/win</t>
  </si>
  <si>
    <t>VISSAN 19 LE THACH</t>
  </si>
  <si>
    <t>GENSHAI CELADON CITY</t>
  </si>
  <si>
    <t>GENSHAI Q7 SAI GON RIVERSIDE COMPLEX</t>
  </si>
  <si>
    <t>GENSHAI RIVERSIDE - NHA BE</t>
  </si>
  <si>
    <t>Store</t>
  </si>
  <si>
    <t>ST</t>
  </si>
  <si>
    <t>SATRAFOODS B6/187 QL50 PHONG PHU</t>
  </si>
  <si>
    <t>SATRAFOODS TAN HOA</t>
  </si>
  <si>
    <t>2027_WM+ HCM 1.4 TANG 1, CC PHU HOANG AN</t>
  </si>
  <si>
    <t>2039_VM+ DNG 8 CHU HUY MAN</t>
  </si>
  <si>
    <t>2040_VM+ DNG 53 PHAN DANG LUU</t>
  </si>
  <si>
    <t>2041_VM+ DNG 2G NGUYEN XUAN NHI</t>
  </si>
  <si>
    <t>2047_VM+ DNG 111-113 TRAN HUNG DAO</t>
  </si>
  <si>
    <t>2048_VM+ DNG 134 BA THANG HAI</t>
  </si>
  <si>
    <t>2049_VM+ DNG 213 HOANG DIEU</t>
  </si>
  <si>
    <t>2064_VM+ DNG 55 KHUC HAO</t>
  </si>
  <si>
    <t>2089_VM+ DNG 114 QUANG TRUNG</t>
  </si>
  <si>
    <t>2120_VM+ DNG 179 HO NGHINH</t>
  </si>
  <si>
    <t>2483_VM+ DNG 408 HOANG DIEU</t>
  </si>
  <si>
    <t>2588_VM+ DNG 88 HA HUY TAP - DN</t>
  </si>
  <si>
    <t>2589_VM+ DNG 71 LE HONG PHONG</t>
  </si>
  <si>
    <t>2590_VM+ DNG 47 LY THUONG KIET - DN</t>
  </si>
  <si>
    <t>2592_VM+ DNG 55 CAO THANG</t>
  </si>
  <si>
    <t>2594_VM+ DNG 278C TRUNG NU VUONG</t>
  </si>
  <si>
    <t>2596_VM+ DNG 744 LE VAN HIEN</t>
  </si>
  <si>
    <t>2933_VM+ DNG 485 TRAN CAO VAN</t>
  </si>
  <si>
    <t>2934_WM+ DNI 86 VO THI SAU</t>
  </si>
  <si>
    <t>2952_WM+ KHA 8B DA TUONG</t>
  </si>
  <si>
    <t>2959_VM+ DNG 55 HO XUAN HUONG</t>
  </si>
  <si>
    <t>2988_WM+ DNI 468 HUYNH VAN NGHE</t>
  </si>
  <si>
    <t>2991_WM+ CTO 404/12 NG. VAN LINH</t>
  </si>
  <si>
    <t>2A03_WM+ QNM 486 HUNG VUONG</t>
  </si>
  <si>
    <t>2A05-WM+ HCM 14-16 BANH VAN TRAN</t>
  </si>
  <si>
    <t>2A07-WM+ CTO 98 NGUYEN THI MINH KHAI</t>
  </si>
  <si>
    <t>2A08-WM+ LDG 11 CHI LANG</t>
  </si>
  <si>
    <t>2A10-WM+ HCM S7.01-01.17 VINHOMES GRAND</t>
  </si>
  <si>
    <t>2A12-WM+ HCM EA4-01-06, CC ERA TOWN</t>
  </si>
  <si>
    <t>2A13-WM+ HCM 0.02 TANG TRET, CC AN HOA</t>
  </si>
  <si>
    <t>2A18-WM+ BPC 47 LE DUAN</t>
  </si>
  <si>
    <t>2A19-WM+ BDG SH21-22 CC BCONS PLAZA</t>
  </si>
  <si>
    <t>2A25-WM+ HCM 437 NGUYEN VAN TANG</t>
  </si>
  <si>
    <t>2A29-WM+ TTH 46 HAI BA TRUNG</t>
  </si>
  <si>
    <t>2A33-WM+ KHA 64 MAI XUAN THUONG</t>
  </si>
  <si>
    <t>2A35-WM+ KHA 15 HA HUY TAP</t>
  </si>
  <si>
    <t>2A38-WM+QNM NGOC VINH,DIEN BAN</t>
  </si>
  <si>
    <t>2A39-WM+ HCM 3086-3088 PHAM THE HIEN</t>
  </si>
  <si>
    <t>2A40-WM+ HCM 31 NGUYEN THUONG HIEN</t>
  </si>
  <si>
    <t>2A46-WM+ HCM TM.03, CC CTL TOWER</t>
  </si>
  <si>
    <t>2A48-WM+ HCM 01.03-S5.01 VINHOMES GRAND</t>
  </si>
  <si>
    <t>2A49-WM+ HCM A9-10, CC SAIGON INTELA</t>
  </si>
  <si>
    <t>2A61-WM+ KHA 29 DUONG TRUNG TAM XA</t>
  </si>
  <si>
    <t>2A65-WM+ CTO 28 BUI HUU NGHIA</t>
  </si>
  <si>
    <t>2A74-WM+ KHA 11 PHONG CHAU</t>
  </si>
  <si>
    <t>2A77-WM+ HCM 122 - 124 NI SU HUYNH LIEN</t>
  </si>
  <si>
    <t>2A81-WM+ CTO 75A2-77A2 BUI QUANG TRINH</t>
  </si>
  <si>
    <t>2A85-WM+ BDG 245 TRUONG DINH</t>
  </si>
  <si>
    <t>2A88-WM+ HCM 60 DUONG SO 40</t>
  </si>
  <si>
    <t>2A94-WM+ GLI 1107 - 1109 QUANG TRUNG</t>
  </si>
  <si>
    <t>2AA0-WM+ TTH 44 CACH MANG THANG TAM</t>
  </si>
  <si>
    <t>2AA7-WM+ QTI 473 LE DUAN</t>
  </si>
  <si>
    <t>2AA8-WM+ CTO 132 DUONG 3/2</t>
  </si>
  <si>
    <t>2AB0 - WM+ HCM 22 DUONG SO 3</t>
  </si>
  <si>
    <t>2AB1-WM+ HCM A1.01, CC D’LUSSO</t>
  </si>
  <si>
    <t>2AB6-WM+ CTO 380H1 TRAN NAM PHU</t>
  </si>
  <si>
    <t>2AB7-WM+ STG 4-6 PASTEUR</t>
  </si>
  <si>
    <t>2AC3-WM+ DNG 07 - 09 MAI HAC DE</t>
  </si>
  <si>
    <t>2AC7-WM+BDG SH02-03 CC BCONS MIEN DONG</t>
  </si>
  <si>
    <t>2AC8-WM+ HCM B1.01- B1.02, CC PHU GIA</t>
  </si>
  <si>
    <t>2AC9-WM+ HCM I-1.TM03, CC HA DO</t>
  </si>
  <si>
    <t>2AE0-WM+ CTO T1-6 CC TAY NGUYEN PLAZA</t>
  </si>
  <si>
    <t>2AE2-WM+ HCM 79 DUONG SO 1</t>
  </si>
  <si>
    <t>2AF9-WM+ KHA 146 CHINH HUU</t>
  </si>
  <si>
    <t>2AG1-WM+ BDG O 87-89 DC13, KDC VIETSING</t>
  </si>
  <si>
    <t>2AG2-WM+ KGG LO A7.08-A7.09 DUONG SO 27</t>
  </si>
  <si>
    <t>2AG4-WM+ HCM 250-252 PHAM VAN CHIEU</t>
  </si>
  <si>
    <t>2AG7-WM+ DNI 119 - 121 VU HONG PHO</t>
  </si>
  <si>
    <t>2AH0-WM+ HCM 4A NGUYEN VAN DUNG</t>
  </si>
  <si>
    <t>2AI1-WM+ CTO 8B DUONG SO 3</t>
  </si>
  <si>
    <t>2AL5-WM+ HCM 213 GO XOAI</t>
  </si>
  <si>
    <t>2AL7-WM+ HCM SI.18, CC SAI GON RIVERSIDE</t>
  </si>
  <si>
    <t>2AM0-WM+ DNG 171 NGUYEN LUONG BANG</t>
  </si>
  <si>
    <t>2AM4-WM+ CTO 92 XO VIET NGHE TINH</t>
  </si>
  <si>
    <t>2AN7-WM+ BTN 109 CACH MANG THANG 8</t>
  </si>
  <si>
    <t>2AP6-WM+ HCM A-0.07, CC THU THIEM DRAGON</t>
  </si>
  <si>
    <t>2AR0-WM+ HCM 118-118A TRUONG CONG DINH</t>
  </si>
  <si>
    <t>2AR4-WM+ DNG 78-80 NGUYEN BINH</t>
  </si>
  <si>
    <t>2AR7-WM+ HCM 1 DUONG N1</t>
  </si>
  <si>
    <t>2AT3-WM+ DNG 245 HAI PHONG</t>
  </si>
  <si>
    <t>3001_VM+ DNG 131 LE VAN HIEN</t>
  </si>
  <si>
    <t>3003_VM+ DNG 80 NGU HANH SON</t>
  </si>
  <si>
    <t>3006_VM+ DNG 488 TON DUC THANG</t>
  </si>
  <si>
    <t>3035_WM+ CTO 1B TRAN QUANG KHAI</t>
  </si>
  <si>
    <t>3050_WM+ CTO 119-121 DE THAM</t>
  </si>
  <si>
    <t>3058_WM+ DNI 266/5 PHAN TRUNG</t>
  </si>
  <si>
    <t>3069_VM+ HCM 57 QUANG TRUNG</t>
  </si>
  <si>
    <t>3078_VM+ HCM 89 HOANG QUOC VIET</t>
  </si>
  <si>
    <t>3098_VM+ DNG SUN HOME 3</t>
  </si>
  <si>
    <t>3099_VM+ KHA 53 VAN DON</t>
  </si>
  <si>
    <t>3111_VM+ KHA 48 DANG TAT</t>
  </si>
  <si>
    <t>3112_VM+ HCM DRAGON HILL RESIDENCE</t>
  </si>
  <si>
    <t>3115_VM+ HCM B2 HOANG ANH GOLD</t>
  </si>
  <si>
    <t>3126_VM+ HCM 649/115C DBP</t>
  </si>
  <si>
    <t>3128_VM+ DNG 757 TRAN CAO VAN</t>
  </si>
  <si>
    <t>3135_VM+ HCM M-ONE NAM SAI GON</t>
  </si>
  <si>
    <t>3140_VM+ HCM 220/116 XVNT</t>
  </si>
  <si>
    <t>3146_VM+ DHI 042 TO 2 BIEN HOA</t>
  </si>
  <si>
    <t>3147_VM+ HCM 145 VINH VIEN</t>
  </si>
  <si>
    <t>3156_VM+ HCM CITIBELLA</t>
  </si>
  <si>
    <t>3157_VM+ HCM 537 NGUYEN DUY TRINH</t>
  </si>
  <si>
    <t>3158_VM+ HCM 24 DOAN KET</t>
  </si>
  <si>
    <t>3163_VM+ HCM 9/3B HA HUY GIAP</t>
  </si>
  <si>
    <t>3165_VM+ CTO 9 TRAN CHIEN</t>
  </si>
  <si>
    <t>3173_VM+ HCM 192/72 NGUYEN OANH</t>
  </si>
  <si>
    <t>3175_VM+ HCM 10B-10C LE MINH XUAN</t>
  </si>
  <si>
    <t>3185_VM+ HCM CC LINH TAY</t>
  </si>
  <si>
    <t>3193_VM+ HCM 24 LE BINH</t>
  </si>
  <si>
    <t>3194_VM+ DNG 263 ONG ICH DUONG</t>
  </si>
  <si>
    <t>3202_VM+ DNG 86 NGUYEN THI DINH</t>
  </si>
  <si>
    <t>3205_VM+ HCM IDICO LUY BAN BICH</t>
  </si>
  <si>
    <t>3213_VM+ HCM B5/119K AP 2, PHONG PHU</t>
  </si>
  <si>
    <t>3218_VM+ HCM 89-91 PHAM PHU THU</t>
  </si>
  <si>
    <t>3223_VM+ HCM 596/2 TO KY</t>
  </si>
  <si>
    <t>3234_VM+ KHA 124B CHUNG CU CT1</t>
  </si>
  <si>
    <t>3241_VM+ HCM 1206 LE DUC THO</t>
  </si>
  <si>
    <t>3242_VM+ HCM 4 DUONG D7</t>
  </si>
  <si>
    <t>3243_VM+ HCM 53 VUON LAI</t>
  </si>
  <si>
    <t>3252_VM+ DNG 126 VAN TIEN DUNG</t>
  </si>
  <si>
    <t>3254_VM+ HCM 54B NG. THI HUYNH</t>
  </si>
  <si>
    <t>3259_VM+ HCM FLORA-FUJI</t>
  </si>
  <si>
    <t>3269_VM+ DNG 904 TON DUC THANG</t>
  </si>
  <si>
    <t>3272_VM+ DNG 152 TRAN CAO VAN</t>
  </si>
  <si>
    <t>3274_VM+ HCM 10B-10C NG.H.TIEN</t>
  </si>
  <si>
    <t>3282_VM+ HCM 130E-G GO DUA</t>
  </si>
  <si>
    <t>3283_VM+ HCM 1/45 NGUYEN VAN QUA</t>
  </si>
  <si>
    <t>3285-WM+ HCM 1/23B AP 3 DONG THANH</t>
  </si>
  <si>
    <t>3287_VM+ HCM 173 LIEN KHU 4-5</t>
  </si>
  <si>
    <t>3294_VM+ HCM C3/5 AP 3</t>
  </si>
  <si>
    <t>3296_VM+ HCM 25 BUI CONG TRUNG</t>
  </si>
  <si>
    <t>3297_VM+ DNG 228 KINH DUONG VUONG</t>
  </si>
  <si>
    <t>3306_VM+ DNG 41 HAI HO</t>
  </si>
  <si>
    <t>3316_VM+ HCM 126/4/1 TAY LAN</t>
  </si>
  <si>
    <t>3321_VM+ HCM 13B KDC CONIC</t>
  </si>
  <si>
    <t>3327_VM+ HCM 79 LIEN KHU 5-6</t>
  </si>
  <si>
    <t>3331_VM+ VTU 602 TRUONG CONG DINH</t>
  </si>
  <si>
    <t>3339_VM+ HCM 6 TRAN THI NGHI</t>
  </si>
  <si>
    <t>3352_VM+ HCM 23 24N NG. THI TAN</t>
  </si>
  <si>
    <t>3353_VM+ HCM 1132 QUOC LO 50</t>
  </si>
  <si>
    <t>3355_VM+ HCM 102 KP 2</t>
  </si>
  <si>
    <t>3359_VM+ VTU 72A-72B VO THI SAU</t>
  </si>
  <si>
    <t>3360_VM+ VTU 286 LE LOI</t>
  </si>
  <si>
    <t>3376_VM+ VTU 192-194 LE LAI</t>
  </si>
  <si>
    <t>3387_VM+ HCM 651-653 TL 43</t>
  </si>
  <si>
    <t>3388_VM+ HCM 602/52 DIEN BIEN PHU</t>
  </si>
  <si>
    <t>3392_VM+ HCM AP DONG LAN</t>
  </si>
  <si>
    <t>3394_VM+ HCM HCM 41 TMT2A QK7</t>
  </si>
  <si>
    <t>3396_VM+ VTU 1003/56 BINH GIA</t>
  </si>
  <si>
    <t>3399_VM+ VTU 93 LE LOI</t>
  </si>
  <si>
    <t>3411_VM+ HCM 2D-2E LUONG THE VINH</t>
  </si>
  <si>
    <t>3413_VM+ HCM 18 DUONG SO 2</t>
  </si>
  <si>
    <t>3414_VM+ HCM F12/2G AP 6 VL A</t>
  </si>
  <si>
    <t>3418_VM+ DNG 56 DOAN UAN</t>
  </si>
  <si>
    <t>3419_VM+ HCM 744 TL 43</t>
  </si>
  <si>
    <t>3422_VM+ HCM 419 BA DINH</t>
  </si>
  <si>
    <t>3424_VM+ 410-412 TRUONG CONG DINH</t>
  </si>
  <si>
    <t>3425_VM+ VTU CC CHI LINH 8</t>
  </si>
  <si>
    <t>3426-WM+ HCM 3/123 AP NHI TAN 1</t>
  </si>
  <si>
    <t>3427_VM+ BDG 416 NG.THI MINH KHAI</t>
  </si>
  <si>
    <t>3430_VM+ HCM C12/13 LIEN AP 3</t>
  </si>
  <si>
    <t>3441_VM+ HCM E8/2H AP 5</t>
  </si>
  <si>
    <t>3443_VM+ HCM 1191 PHAM VAN BACH</t>
  </si>
  <si>
    <t>3445_VM+ HCM 41 DUONG 59</t>
  </si>
  <si>
    <t>3448_VM+ HCM 39A1 BINH CHIEU</t>
  </si>
  <si>
    <t>3449_VM+ HCM LO G9 THAP AB</t>
  </si>
  <si>
    <t>3456_VM+ HCM 77A DUONG DINH HOI</t>
  </si>
  <si>
    <t>3458_VM+ KHA 174 DBP NHA TRANG</t>
  </si>
  <si>
    <t>3459_VM+ KHA 184 DA TUONG</t>
  </si>
  <si>
    <t>3473_VM+ HCM 60 DUONG SO 9</t>
  </si>
  <si>
    <t>3481_VM+ DNG 121 CU CHINH LAN</t>
  </si>
  <si>
    <t>3484-WM+ HCM 101/2 AP 4</t>
  </si>
  <si>
    <t>3485_VM+ DNG 241 PHAN DANG LUU</t>
  </si>
  <si>
    <t>3490_VM+ CTO1B DINH TIEN HOANG</t>
  </si>
  <si>
    <t>3502_VM+ HCM 47-49-51 TRAN VAN ON</t>
  </si>
  <si>
    <t>3504_VM+ CTO 29-31 DUONG A3</t>
  </si>
  <si>
    <t>3505_VM+ HCM 152 LE LOI</t>
  </si>
  <si>
    <t>3508_VM+ HCM 15 DUONG CN6</t>
  </si>
  <si>
    <t>3510_VM+ DNG 248 DONG DA</t>
  </si>
  <si>
    <t>3514_VM+ DNG 131-133 LY THAI TONG</t>
  </si>
  <si>
    <t>3533_VM+ HCM 156A NG. HUU THO</t>
  </si>
  <si>
    <t>3534_VM+ HCM 860/80/22 XVNT</t>
  </si>
  <si>
    <t>3535_VM+ DNI 20A KDC AN BINH</t>
  </si>
  <si>
    <t>3537_VM+ HCM GOLDEN RIVER A3.SH10</t>
  </si>
  <si>
    <t>3551_VM+ CTO 38 VO VAN KIET</t>
  </si>
  <si>
    <t>3561_VM+ DNG 45 NGUYEN DINH TU</t>
  </si>
  <si>
    <t>3562_VM+ HCM 25 LO A TRUONG SON</t>
  </si>
  <si>
    <t>3563_VM+ HCM 137 TRAN HUU TRANG</t>
  </si>
  <si>
    <t>3578_VM+ DNI 27 DUONG 643</t>
  </si>
  <si>
    <t>3581_VM+ DNG 47 NGUYEN PHONG SAC</t>
  </si>
  <si>
    <t>3590_VM+ DNI 18/30A TO 24</t>
  </si>
  <si>
    <t>3593_VM+ DNI 27 LY VAN SAM</t>
  </si>
  <si>
    <t>3594_VM+ HCM 206 DINH PHONG PHU</t>
  </si>
  <si>
    <t>3595_VM+ HCM 165 AN DUONG VUONG</t>
  </si>
  <si>
    <t>3596_VM+ VTU 134B NAM KY KHOI NGHIA</t>
  </si>
  <si>
    <t>3604_VM+ TGG 152 LY THUONG KIET</t>
  </si>
  <si>
    <t>3610_VM+ KHA 513 DUONG 2/4</t>
  </si>
  <si>
    <t>3612_VM+ VTU 33 TRAN DONG</t>
  </si>
  <si>
    <t>3619_VM+ HCM 23 I KHUONG VIET</t>
  </si>
  <si>
    <t>3620_VM+ HCM 404 A-B-C NGUYEN OANH</t>
  </si>
  <si>
    <t>3626_VM+ DNI 4/4 TO 6</t>
  </si>
  <si>
    <t>3634_VM+ HCM 53-55 BUI TU TOAN</t>
  </si>
  <si>
    <t>3635_VM+ HCM 104 THONG NHAT</t>
  </si>
  <si>
    <t>3636_VM+ CTO216 DUONG 3/2</t>
  </si>
  <si>
    <t>3645_VM+ HCM 1/54 THANH DA</t>
  </si>
  <si>
    <t>3646_VM+ HCM 1266 KHA VAN CAN</t>
  </si>
  <si>
    <t>3647_VM+ HCM 28 DUONG 14</t>
  </si>
  <si>
    <t>3663_VM+ HCM 56-58 DUONG SO 23</t>
  </si>
  <si>
    <t>3665_VM+ DNG 445 TRUNG NU VUONG</t>
  </si>
  <si>
    <t>3666_VM+ HCM 14/6 HOANG DU KHUONG</t>
  </si>
  <si>
    <t>3667_VM+ HCM 117 DUONG QUANG HAM</t>
  </si>
  <si>
    <t>3670_VM+ HCM 85A QUOC LO 13</t>
  </si>
  <si>
    <t>3671_VM+ BDG 207A AP BINH DUONG</t>
  </si>
  <si>
    <t>3672_VM+ DNG 357 ONG ICH KHIEM</t>
  </si>
  <si>
    <t>3673_VM+ HCM 336/55 NG. VAN LUONG</t>
  </si>
  <si>
    <t>3674_VM+ DNG 47 CHAU THUONG VAN</t>
  </si>
  <si>
    <t>3677_VM+ HCM 135B DUONG SO 20</t>
  </si>
  <si>
    <t>3695_VM+ VTU 11 - 11A LE VAN LOC</t>
  </si>
  <si>
    <t>3697_VM+ VTU A7 - 10/7 TT CHI LINH</t>
  </si>
  <si>
    <t>3704_VM+ DNG 103 NGUYEN HUY TUONG</t>
  </si>
  <si>
    <t>3705_VM+ HCM DREAM HOME RESIDENCE</t>
  </si>
  <si>
    <t>3726-WM+ HCM 8/2B TRAN VAN MUOI</t>
  </si>
  <si>
    <t>3733_VM+ DNG 148 DUONG VAN NGA</t>
  </si>
  <si>
    <t>3735_VM+ CTO 21-22 VO NGUYEN GIAP</t>
  </si>
  <si>
    <t>3736_VM+ HCM 68 HUYNH VAN NGHE</t>
  </si>
  <si>
    <t>3737_VM+ DNG 92 NGUYEN BAO</t>
  </si>
  <si>
    <t>3738_VM+ HCM HCM 97 LO LU</t>
  </si>
  <si>
    <t>3739_VM+ DNG 76B-76C BA HUYEN THANH QUAN</t>
  </si>
  <si>
    <t>3740_VM+ HCM 355A DO XUAN HOP</t>
  </si>
  <si>
    <t>3742_VM+ HCM 94/54-56 HOA BINH</t>
  </si>
  <si>
    <t>3744_VM+ DNG 324 NGU HANH SON</t>
  </si>
  <si>
    <t>3746_VM+ DNG 131 PHAM HUY THONG</t>
  </si>
  <si>
    <t>3748_VM+ KHA LO 232 KHU A-DONG NAM</t>
  </si>
  <si>
    <t>3756_VM+ DNG 522 NUI THANH</t>
  </si>
  <si>
    <t>3757_VM+ HCM 39A-41 DOI CUNG</t>
  </si>
  <si>
    <t>3758_VM+ HCM 82 LY PHUC MAN</t>
  </si>
  <si>
    <t>3759_VM+ HCM 268 BUI MINH TRUC</t>
  </si>
  <si>
    <t>3760_VM+ HCM 176 TRUONG DINH HOI</t>
  </si>
  <si>
    <t>3768_VM+ HCM 298 PHAN VAN TRI</t>
  </si>
  <si>
    <t>3769_VM+ HCM 66B NGUYEN SY SACH</t>
  </si>
  <si>
    <t>3770_VM+ BDG 86 NGO THI NHAM</t>
  </si>
  <si>
    <t>3771_VM+ CTO SO 2 TRAN HOANG NA</t>
  </si>
  <si>
    <t>3773_VM+ DNG SO 88 - 90 HUYEN TRAN CONG</t>
  </si>
  <si>
    <t>3774_VM+ HCM 965/44 QUANG TRUNG</t>
  </si>
  <si>
    <t>3775_VM+ HCM 55-57 TRAN VAN KIEU</t>
  </si>
  <si>
    <t>3780_VM+ BDG 27 NGUYEN DU</t>
  </si>
  <si>
    <t>3782_VM+ DNG 237 LE TAN TRUNG</t>
  </si>
  <si>
    <t>3783_VM+ HCM 15 HO BA KIEN</t>
  </si>
  <si>
    <t>3784_VM+ DNG 31 THANH THAI</t>
  </si>
  <si>
    <t>3785_VM+ HCM 54 DUONG 339</t>
  </si>
  <si>
    <t>3788_VM+ VTU 209 NGUYEN HUU CANH</t>
  </si>
  <si>
    <t>3789_VM+ DNG 36 TRAN QUY HAI</t>
  </si>
  <si>
    <t>3792_VM+ DNG 125 ONG ICH DUONG</t>
  </si>
  <si>
    <t>3797_VM+ DNG 274 NGUYEN PHUOC NGUYEN</t>
  </si>
  <si>
    <t>3798_VM+ BDG 223 CMT8</t>
  </si>
  <si>
    <t>3801_VM+ DNG 135B NGUYEN CONG TRU</t>
  </si>
  <si>
    <t>3802_VM+ HCM 36/27 KINH DUONG VUONG</t>
  </si>
  <si>
    <t>3807_VM+ DHI 249 HA HUY GIAP</t>
  </si>
  <si>
    <t>3808_VM+ BDG 39 TRAN HUNG DAO</t>
  </si>
  <si>
    <t>3810_VM+ DNI 36-38 A13 NG. VAN TIEN</t>
  </si>
  <si>
    <t>3811_VM+ HCM KINGSTON RESIDENCE</t>
  </si>
  <si>
    <t>3814_VM+ HCM 63/13 GO DAU</t>
  </si>
  <si>
    <t>3816_VM+ HCM 38C/ 7-9 CAY KEO</t>
  </si>
  <si>
    <t>3819_VM+ DNG 183 HAN THUYEN</t>
  </si>
  <si>
    <t>3829_VM+ CTO 370 LE BINH</t>
  </si>
  <si>
    <t>3831_VM+ HCM 37 DUONG 385</t>
  </si>
  <si>
    <t>3834_VM+ HCM 34/33 TRAN THAI TONG</t>
  </si>
  <si>
    <t>3835_VM+ DNG 234 LE VAN HIEN</t>
  </si>
  <si>
    <t>3854_VM+ DNG 110 TIEU LA</t>
  </si>
  <si>
    <t>3855_VM+ BDG 453 LY THUONG KIET</t>
  </si>
  <si>
    <t>3868_VM+ HCM 38 DUONG TTNO2</t>
  </si>
  <si>
    <t>3870_VM+ HCM CC OPAL RIVERSIDE</t>
  </si>
  <si>
    <t>3873_VM+ HCM 121 NGUYEN VAN DAU</t>
  </si>
  <si>
    <t>3880_VM+ HCM 1E THANH DA</t>
  </si>
  <si>
    <t>3885_VM+ DNG 52 NGO THI NHAM</t>
  </si>
  <si>
    <t>3888_VM+ DNI 53 HOANG BA BICH</t>
  </si>
  <si>
    <t>3892_VM+ BDG 323A BINH THUNG</t>
  </si>
  <si>
    <t>3902_VM+ CTO THUA 12 YEN HOA</t>
  </si>
  <si>
    <t>3906_VM+ HCM 75/4B KP 6</t>
  </si>
  <si>
    <t>3911_VM+ HCM RIVERGATE RESIDENCE</t>
  </si>
  <si>
    <t>3915_VM+ DNG NGO QUYEN</t>
  </si>
  <si>
    <t>3920_VM+ BDG 108 HOANG HOA THAM</t>
  </si>
  <si>
    <t>3921_VM+ HCM 52A DUONG SO 18</t>
  </si>
  <si>
    <t>3922_VM+ HCM 11 DUONG SO 15</t>
  </si>
  <si>
    <t>3926_VM+ HCM 179 KDC KENH LUONG BEO</t>
  </si>
  <si>
    <t>3932_VM+ HCM 226/17 NG. VAN LUONG</t>
  </si>
  <si>
    <t>3933_VM+ HCM 39 DUONG SO 1</t>
  </si>
  <si>
    <t>3934_VM+ HCM 39A - 41 DUONG SO 3</t>
  </si>
  <si>
    <t>3935_VM+ DNG 61 PHAM VAN NGHI</t>
  </si>
  <si>
    <t>3937_VM+ DNG KDC NAM SAN BAY</t>
  </si>
  <si>
    <t>3938_VM+ DNG 200 NUI THANH</t>
  </si>
  <si>
    <t>3946_VM+ HCM 34 DUONG SO 12</t>
  </si>
  <si>
    <t>3947_VM+ VTU 9 NGUYEN HUU CANH</t>
  </si>
  <si>
    <t>3956_VM+ DNG 119 HUYNH NGOC HUE, TO 15</t>
  </si>
  <si>
    <t>3957_VM+ HCM 135 BINH LONG</t>
  </si>
  <si>
    <t>3964_VM+ HCM 1192 LE VAN LUONG</t>
  </si>
  <si>
    <t>3965_VM+ HCM 116 DUONG SO 10</t>
  </si>
  <si>
    <t>3970_VM+ HCM 169 NG. PHUC NGUYEN</t>
  </si>
  <si>
    <t>3971_VM+ HCM 1443 NG. DUY TRINH</t>
  </si>
  <si>
    <t>3974_VM+ HCM 520 QUOC LO 13</t>
  </si>
  <si>
    <t>3976_VM+ HCM 22A- 24 NGUYEN SUY</t>
  </si>
  <si>
    <t>3983_VM+ HCM 2672A PHAM THE HIEN</t>
  </si>
  <si>
    <t>3984_VM+ HCM 148 NG. DUY CUNG</t>
  </si>
  <si>
    <t>3985_VM+ DNG 148 ONG ICH KHIEM</t>
  </si>
  <si>
    <t>3996_VM+ HCM 66/10A BINH THANH</t>
  </si>
  <si>
    <t>4012_VM+ HCM 258/27 BONG SAO</t>
  </si>
  <si>
    <t>4013_VM+ HCM L12 KHU NHA O THOI AN</t>
  </si>
  <si>
    <t>4016_VM+ HCM 82 DUONG SO 9</t>
  </si>
  <si>
    <t>4027_VM+ HCM 4/1D AP NAM THOI</t>
  </si>
  <si>
    <t>4044_WM+ DNI 389 DUONG N6</t>
  </si>
  <si>
    <t>4045_VM+ HCM 92 DAT THANH</t>
  </si>
  <si>
    <t>4047_VM+ HCM 4 HOANG THIEU HOA</t>
  </si>
  <si>
    <t>4055_VM+ HCM 958/39 AU CO</t>
  </si>
  <si>
    <t>4056_VM+ HCM 282 NGUYEN VAN KHOI</t>
  </si>
  <si>
    <t>4058_VM+ HCM D1 KP 1</t>
  </si>
  <si>
    <t>4062_WM+ DNG 154 LE DINH LY</t>
  </si>
  <si>
    <t>4063_VM+ DNG 183 TO HIEU</t>
  </si>
  <si>
    <t>4071_VM+ DNG 164 KY DONG</t>
  </si>
  <si>
    <t>4073_VM+ HCM DU AN KNO HIM LAM</t>
  </si>
  <si>
    <t>4074_VM+ BDG 12-14-14A TAN LAP</t>
  </si>
  <si>
    <t>4075_VM+ KHA 69 TRUONG SA</t>
  </si>
  <si>
    <t>4083_WM+ DNG 74 HAM NGHI</t>
  </si>
  <si>
    <t>4090_WM+ DNI 340 BUI TRONG NGHIA</t>
  </si>
  <si>
    <t>4091_VM+ HCM 217A LONG PHUOC</t>
  </si>
  <si>
    <t>4092_VM+ BDG C3-3A KDC HIM LAM</t>
  </si>
  <si>
    <t>4096_WM+ BDG 14A DT 743</t>
  </si>
  <si>
    <t>4100_VM+ HCM 1-3 N1, KDC LACASA</t>
  </si>
  <si>
    <t>4112_VM+ DNI 38 DANG VAN TRON</t>
  </si>
  <si>
    <t>4130_VM+ CTO 160 TRAN QUANG DIEU</t>
  </si>
  <si>
    <t>4131_VM+ HCM CC 312 LAC LONG QUAN</t>
  </si>
  <si>
    <t>4134_VM+ DNI G15 PHAM THI NGHIA</t>
  </si>
  <si>
    <t>4139_VM+ DNI 157-159 PH. DINH PHUNG</t>
  </si>
  <si>
    <t>4145_VM+ HCM 271 BAU CAT</t>
  </si>
  <si>
    <t>4146_VM+ HCM TANG TRET KTM B-C</t>
  </si>
  <si>
    <t>4147_VM+ HCM 17/41 THANH DA</t>
  </si>
  <si>
    <t>4148_WM+ HCM 23/2 TR.VAN MUOI</t>
  </si>
  <si>
    <t>4149_VM+ HCM 121 LE NIEM</t>
  </si>
  <si>
    <t>4150_VM+ VTU SO 7-8G1 NGO DUC KE</t>
  </si>
  <si>
    <t>4151_VM+ HCM TANG TRET BLOCK B</t>
  </si>
  <si>
    <t>4152_VM+ HCM THUA 508</t>
  </si>
  <si>
    <t>4157_VM+ DNG 119 PHAM NHU XUONG</t>
  </si>
  <si>
    <t>4158_VM+ HCM 202A QLO 13 CU</t>
  </si>
  <si>
    <t>4162_WM+ DNI SO 8 DUONG DONG KHOI</t>
  </si>
  <si>
    <t>4163_VM+ DNI 3/9 NGUYEN VAN TO</t>
  </si>
  <si>
    <t>4164_VM+ DNG 30 DO DOC BAO, TO 60</t>
  </si>
  <si>
    <t>4165_VM+ HCM 209/48 TON THAT THUYET</t>
  </si>
  <si>
    <t>4181_VM+ BDG CC HIEP THANH 3 KHOI D</t>
  </si>
  <si>
    <t>4182_VM+ BDG 6 DOAN THI KIA</t>
  </si>
  <si>
    <t>4186_VM+ DNI 89 TO 9 TAN HIEP</t>
  </si>
  <si>
    <t>4187_VM+ DNI 19/5 CMT 8</t>
  </si>
  <si>
    <t>4193_VM+ HCM 2 LE LOI</t>
  </si>
  <si>
    <t>4194_VM+ HCM 755 LE DUC THO</t>
  </si>
  <si>
    <t>4195_VM+ BDG 524C/12 KHU C</t>
  </si>
  <si>
    <t>4200_VM+ HCM 37 HO HAO HON</t>
  </si>
  <si>
    <t>4203_VM+ HCM CC THE TRESOR</t>
  </si>
  <si>
    <t>4204_VM+ BDG 342/2A KP CHIEU LIEU</t>
  </si>
  <si>
    <t>4205_VM+ HCM EHOME 3 TAY SAI GON</t>
  </si>
  <si>
    <t>4207_VM+ HCM 314 PHU THO HOA</t>
  </si>
  <si>
    <t>4209_WM+ BDG 116-118 DUONG SO 9</t>
  </si>
  <si>
    <t>4223_VM+ HCM 590/32 PHAN VAN TRI</t>
  </si>
  <si>
    <t>4224_WM+ VTU 1481 DUONG 30/4</t>
  </si>
  <si>
    <t>4227_WM+ DNI 869 HOANG TAM KY</t>
  </si>
  <si>
    <t>4228_VM+ BDG THUA 4128</t>
  </si>
  <si>
    <t>4229_WM+ HCM TM02-CH3, CITYLAND PH</t>
  </si>
  <si>
    <t>4240_VM+ BDG SO 7 DT746</t>
  </si>
  <si>
    <t>4254_WM+ DNG 2 DONG DA</t>
  </si>
  <si>
    <t>4257_WM+ VTU 193 BINH GIA</t>
  </si>
  <si>
    <t>4278_WM+ CTO 163H/7 NGUYEN VAN CU</t>
  </si>
  <si>
    <t>4279_WM+ DNG K48/104 LE DINH DUONG</t>
  </si>
  <si>
    <t>4286_WM+ VTU 270A BINH GIA</t>
  </si>
  <si>
    <t>4292_VM+ CTO 184 TRAN HUNG DAO</t>
  </si>
  <si>
    <t>4296_WM+ CTO 90A2-92A2 HUNG PHU 1</t>
  </si>
  <si>
    <t>4297_WM+ VTU 40 DO LUONG</t>
  </si>
  <si>
    <t>4299_WM+ BDG 68 DUONG DB8</t>
  </si>
  <si>
    <t>4310_WM+ BDG THUA 2359</t>
  </si>
  <si>
    <t>4314_VM+ CTO 83 - 85 NGUYEN HIEN</t>
  </si>
  <si>
    <t>4315_WM+ DNG 17 YEN THE</t>
  </si>
  <si>
    <t>4316_WM+ DNG LO 9 C15 LY NHAT QUANG</t>
  </si>
  <si>
    <t>4318_WM+ BDG TH. 1647 KHU MY PHUOC</t>
  </si>
  <si>
    <t>4324_WM+ DNI A32  DUONG 5</t>
  </si>
  <si>
    <t>4325_VM+ DNG 63 NUI THANH</t>
  </si>
  <si>
    <t>4346_WM+ KHA 21 NGUYEN DUC CANH</t>
  </si>
  <si>
    <t>4351_WM+ DNI H1/1 NGUYEN AI QUOC</t>
  </si>
  <si>
    <t>4352_WM+ DNI H2/4 T.34 KDC TAN PHONG</t>
  </si>
  <si>
    <t>4354_VM+ DNI 81 NGUYEN HOANG</t>
  </si>
  <si>
    <t>4359_VM+ DNG 119 PHAM TU (LO 08-D18)</t>
  </si>
  <si>
    <t>4401_WM+ BDG CAN NHA SO 4-F4</t>
  </si>
  <si>
    <t>4410_WM+ DNI LO17-18 KDC BINH DUONG</t>
  </si>
  <si>
    <t>4413_WM+ DNG 429-431 HA HUY TAP</t>
  </si>
  <si>
    <t>4415_VM+ CTO 155 LY TU TRONG</t>
  </si>
  <si>
    <t>4422_VM+ DNG 290 MAI DANG CHON</t>
  </si>
  <si>
    <t>4427_VM+ QNM 57 HUNG VUONG</t>
  </si>
  <si>
    <t>4434_VM+ DNG 43 HO QUY LY</t>
  </si>
  <si>
    <t>4438_VM+ QNM 53 DINH TIEN HOANG</t>
  </si>
  <si>
    <t>4439_WM+ DNG 376-378 K. D. VUONG</t>
  </si>
  <si>
    <t>4458_VM+ CTO 86A MAU THAN</t>
  </si>
  <si>
    <t>4459_VM+ CTO 18 DUONG A1</t>
  </si>
  <si>
    <t>4465_VM+ DNI G1, KHU 94, AP LONG DUC 1</t>
  </si>
  <si>
    <t>4467_VM+ CTO SO 151/59 TRAN HOANG NA</t>
  </si>
  <si>
    <t>4468_VM+ DNI 152 DINH QUANG AN</t>
  </si>
  <si>
    <t>4471_VM+ BDG 300 NGUYEN DUC THIEU</t>
  </si>
  <si>
    <t>4472_VM+ BDG 2A NGUYEN TRAI</t>
  </si>
  <si>
    <t>4473_VM+ DNG 51 NGUYEN NHAN</t>
  </si>
  <si>
    <t>4474_VM+ DNG 217 NGUYEN DUY TRINH</t>
  </si>
  <si>
    <t>4475_VM+ DNG 220 THANH THUY</t>
  </si>
  <si>
    <t>4485_VM+ BDG C2-01 DUONG TC3</t>
  </si>
  <si>
    <t>4486_VM+ DNG 47 DUONG LOAN</t>
  </si>
  <si>
    <t>4488_VM+ DNG 245-247 LE THANH NGHI</t>
  </si>
  <si>
    <t>4489_VM+ DNG 253 HUYNH NGOC HUE</t>
  </si>
  <si>
    <t>4495_VM+ DNG 36 TAY SON</t>
  </si>
  <si>
    <t>4501_VM+ CTO 13 XUAN THUY</t>
  </si>
  <si>
    <t>4502_VM+ DNG 19 DINH GIA TRINH</t>
  </si>
  <si>
    <t>4506_VM+ DNI 155 TRUONG DINH</t>
  </si>
  <si>
    <t>4510_VM+ DNI 77/2 DONG KHOI</t>
  </si>
  <si>
    <t>4527_VM+ DNG 89 DONG KE</t>
  </si>
  <si>
    <t>4528_VM+ DNG 140 LY THAI TO</t>
  </si>
  <si>
    <t>4529_VM+ DNG 69 NGUYEN HOANG</t>
  </si>
  <si>
    <t>4530_VM+ CTO 44-46 BUI QUANG TRINH</t>
  </si>
  <si>
    <t>4541_VM+ QNM 127 LE HONG PHONG</t>
  </si>
  <si>
    <t>4542_VM+ QNM 134A-B TRAN NHAN TONG</t>
  </si>
  <si>
    <t>4543_VM+ QNM 450 CUA DAI</t>
  </si>
  <si>
    <t>4544_VM+ DNG 2 DINH CONG TRU</t>
  </si>
  <si>
    <t>4545_VM+ DNG 278 NGUYEN CONG TRU</t>
  </si>
  <si>
    <t>4546_VM+ CTO 28 DUONG 3/2</t>
  </si>
  <si>
    <t>4547_VM+ CTO 1056 QUOC LO 91</t>
  </si>
  <si>
    <t>4548_VM+ CTO 51 DUONG 26/3</t>
  </si>
  <si>
    <t>4549_VM+ AGG 268/4 VA 268/5 HUNG VUONG</t>
  </si>
  <si>
    <t>4550_VM+ AGG 54A LY THUONG KIET</t>
  </si>
  <si>
    <t>4557_VM+ TGG 203 LY THUONG KIET</t>
  </si>
  <si>
    <t>4558_VM+ AGG 4BIS LE MINH NGUON</t>
  </si>
  <si>
    <t>4559_VM+ DNG 133 DO BA</t>
  </si>
  <si>
    <t>4560_VM+ TGG 200 NAM KI KHOI NGHIA</t>
  </si>
  <si>
    <t>4562_VM+ AGG 244-245 HAM NGHI</t>
  </si>
  <si>
    <t>4572_VM+ AGG SO 77 UNG VAN KHIEM</t>
  </si>
  <si>
    <t>4573_VM+ AGG 535A VO THI SAU</t>
  </si>
  <si>
    <t>4576_VM+ AGG 01 BINH KHANH</t>
  </si>
  <si>
    <t>4593_VM+ TGG 915B TRAN HUNG DAO</t>
  </si>
  <si>
    <t>4606_VM+ AGG TDS 70-398, TBDS 37-026</t>
  </si>
  <si>
    <t>4607_VM+ DNI 2/11 KHU PHO 4</t>
  </si>
  <si>
    <t>4609_VM+ DTP 163 TON DUC THANG</t>
  </si>
  <si>
    <t>4616_VM+ BTN 180 VO THI SAU</t>
  </si>
  <si>
    <t>4618_VM+ BTN 29B NGUYEN DINH CHIEU</t>
  </si>
  <si>
    <t>4619_VM+ BTN 9 NGUYEN TUONG</t>
  </si>
  <si>
    <t>4620_VM+ BTN 67 LE QUANG DAO</t>
  </si>
  <si>
    <t>4621_VM+ LAN 468 NGUYEN DINH CHIEU</t>
  </si>
  <si>
    <t>4623_VM+ LAN 69 HUNG VUONG</t>
  </si>
  <si>
    <t>4624_VM+ TTH 89 TRUONG CHINH</t>
  </si>
  <si>
    <t>4629_VM+ TTH 50 PHAN BOI CHAU</t>
  </si>
  <si>
    <t>4630_VM+ AGG 001 UNG VAN KIEM</t>
  </si>
  <si>
    <t>4648_VM+ DNG 31 NGUYEN DINH TRONG</t>
  </si>
  <si>
    <t>4659_VM+ BTN 77 NGUYEN DINH CHIEU</t>
  </si>
  <si>
    <t>4661_VM+ CTO 140B/1 NGUYEN VAN CU</t>
  </si>
  <si>
    <t>4673_VM+ DNI SO 27 PHUNG HUNG</t>
  </si>
  <si>
    <t>4674_VM+ DTP 669 PHAM HUU LAU</t>
  </si>
  <si>
    <t>4675_VM+ DTP PHAM HUU LAU</t>
  </si>
  <si>
    <t>4686_VM+ BTN SO 118 TU VAN TU</t>
  </si>
  <si>
    <t>4687_VM+ BTN 44-46 PHAM NGOC THACH</t>
  </si>
  <si>
    <t>4694_VM+ AGG 493/26 QUAN CO THANH</t>
  </si>
  <si>
    <t>4700_VM+ KHA SO 128A BACH DANG</t>
  </si>
  <si>
    <t>4717_VM+ DLK 275 PHAN BOI CHAU</t>
  </si>
  <si>
    <t>4718_VM+ DNG 28 PHAN CHAU TRINH</t>
  </si>
  <si>
    <t>4727_VM+ DLK 152 PHAM VAN DONG</t>
  </si>
  <si>
    <t>4730_VM+ CTO 35 NGUYEN CHI THANH</t>
  </si>
  <si>
    <t>4732_VM+ DLK 349 LE THANH TONG</t>
  </si>
  <si>
    <t>4733_VM+ DTP 106-108 TON DUC THANG</t>
  </si>
  <si>
    <t>4743_VM+ DLK 44 NGUYEN DINH CHIEU</t>
  </si>
  <si>
    <t>4751_VM+ AGI SO 017 MY XUYEN</t>
  </si>
  <si>
    <t>4752_VM+ DLK 47 NGUYEN VIET XUAN</t>
  </si>
  <si>
    <t>4755_VM+ DNG 46 LE VAN THU</t>
  </si>
  <si>
    <t>4763_VM+ AGI TH 173 MY PHUOC</t>
  </si>
  <si>
    <t>4773_VM+ DLK 211 MAI HAC DE</t>
  </si>
  <si>
    <t>4784_VM+ VLG 68 DUONG 2/9</t>
  </si>
  <si>
    <t>4786_VM+ VLG 33/15D PHAM THAI BUONG</t>
  </si>
  <si>
    <t>4787_VM+ VLG 1 MAU THAN</t>
  </si>
  <si>
    <t>4788_VM+ STG 80 TON DUC THANG</t>
  </si>
  <si>
    <t>4802_VM+ STG 62 DUONG 30/4</t>
  </si>
  <si>
    <t>4806_VM+ DNG 64 TO HIEN THANH</t>
  </si>
  <si>
    <t>4807_VM+ DNG 92 MAI THUC LAN</t>
  </si>
  <si>
    <t>4818_VM+ KGG LO F14-30 DUONG 3/2</t>
  </si>
  <si>
    <t>4819_VM+ KGG 07 NGUYEN BINH KHIEM</t>
  </si>
  <si>
    <t>4836_VM+ DNG 5 PHAN KHOANG</t>
  </si>
  <si>
    <t>4837_VM+ DNG 19-21 NGUYEN PHUOC LAN</t>
  </si>
  <si>
    <t>4838_VM+ DNG 588 PHAM HUNG</t>
  </si>
  <si>
    <t>4857_VM+ TTH 216 NGUYEN SINH CUNG</t>
  </si>
  <si>
    <t>4859_VM+ DNG K01/51 PHAM NHU XUONG</t>
  </si>
  <si>
    <t>4860_VM+ LAN 10 TRUONG DINH</t>
  </si>
  <si>
    <t>4862_VM+ KGG D4-25 DUONG 3/2</t>
  </si>
  <si>
    <t>4868_VM+ KGG 14 TRAN QUANG KHAI</t>
  </si>
  <si>
    <t>4873_VM+ QBH 93 TO HUU</t>
  </si>
  <si>
    <t>4879_VM+ TTH 97 TRAN PHU</t>
  </si>
  <si>
    <t>4894_VM+ QNI 39 TRUONG DINH</t>
  </si>
  <si>
    <t>4899_VM+ GLI 306 CÁCH MANG THANG 8</t>
  </si>
  <si>
    <t>4900_VM+ GLI 05-107 THONG NHAT</t>
  </si>
  <si>
    <t>4907_VM+ GLI 399 TRUONG CHINH</t>
  </si>
  <si>
    <t>4909_VM+ GLI 32 LE DUAN</t>
  </si>
  <si>
    <t>4910_VM+ GLI 115 CACH MANG THANG 8</t>
  </si>
  <si>
    <t>4921_VM+ VLG SO 27 A LE VAN TAM</t>
  </si>
  <si>
    <t>4938_VM+ BTN SO 213 NGUYEN HOI</t>
  </si>
  <si>
    <t>4939_VM+ DNI SO 48 NGUYEN AI QUOC</t>
  </si>
  <si>
    <t>4948_VM+ DNI SO 6 NGUYEN BAO DUC</t>
  </si>
  <si>
    <t>4949_VM+ DNG 28 LE TAN TRUNG</t>
  </si>
  <si>
    <t>4950_VM+ DNG 286 VAN TIEN DUNG</t>
  </si>
  <si>
    <t>4960_VM+ KGG 79 QUANG TRUNG</t>
  </si>
  <si>
    <t>4961_VM+ KGG SO 208 NGUYEN BINH KHIEM</t>
  </si>
  <si>
    <t>4963_VM+ CMU SO 81 HUNG VUONG</t>
  </si>
  <si>
    <t>4980_VM+ QTI 158 LE LOI</t>
  </si>
  <si>
    <t>4981_VM+ QTI 52 TON THAT THUYET</t>
  </si>
  <si>
    <t>4984_VM+ QBH 31 HOANG DIEU</t>
  </si>
  <si>
    <t>5011_VM+ DNG 84 BUI TA HAN</t>
  </si>
  <si>
    <t>5012_VM+ DNG SAVICO 66 VO VAN TAN</t>
  </si>
  <si>
    <t>5013_VM+ QNI 330-332 NGUYEN VAN LINH</t>
  </si>
  <si>
    <t>5017_VM+ DTP SO 98 LE LOI</t>
  </si>
  <si>
    <t>5027_VM+ BTN UNG CHIEM</t>
  </si>
  <si>
    <t>5033_VM+ QTI 35 HUNG VUONG</t>
  </si>
  <si>
    <t>5034_VM+ QTI 85 QUOC LO 9B</t>
  </si>
  <si>
    <t>5035_VM+ QTI 150 NGUYEN DU</t>
  </si>
  <si>
    <t>5046_VM+ CMU SO 418 TRAN VAN THOI</t>
  </si>
  <si>
    <t>5059_VM+ BTE SO 80 NGUYEN HUE</t>
  </si>
  <si>
    <t>5078_VM+ CTO SO 7 VU DINH LIEU</t>
  </si>
  <si>
    <t>5087_VM+ QNI 776 QUANG TRUNG</t>
  </si>
  <si>
    <t>5105_VM+ LDG SO 105 NGO QUYEN</t>
  </si>
  <si>
    <t>5106_VM+ BTE SO 298F KP 2</t>
  </si>
  <si>
    <t>5107_VM+ BTE 401B NGUYEN DINH CHIEU</t>
  </si>
  <si>
    <t>5118_VM+ BTE SO 261K DUONG SO 1</t>
  </si>
  <si>
    <t>5123_VM+ VTU SO 33A DUONG 30 THANG 4</t>
  </si>
  <si>
    <t>5126_VM+ VTU 159 LE QUANG DINH</t>
  </si>
  <si>
    <t>5127_VM+ BTE 63/2 PHAN DINH PHUNG</t>
  </si>
  <si>
    <t>5137_VM+ DNG 311 BUI TAN DIEN</t>
  </si>
  <si>
    <t>5140_VM+ DNI SO 175-177 DUONG N16</t>
  </si>
  <si>
    <t>5149_VM+ NTN SO 42C DUONG 21 THANG 8</t>
  </si>
  <si>
    <t>5150_VM+ NTN 284 DUONG 21/8</t>
  </si>
  <si>
    <t>5152_VM+ TTH 58 CHU VAN AN</t>
  </si>
  <si>
    <t>5164_VM+ TVH SO 28 HUNG VUONG</t>
  </si>
  <si>
    <t>5165_VM+ LDG SO 09 BUI THI XUAN</t>
  </si>
  <si>
    <t>5169_VM+ DNG 95 PHAM XUAN AN</t>
  </si>
  <si>
    <t>5170_VM+ DNG 159-161QUACH THI TRANG</t>
  </si>
  <si>
    <t>5171_VM+ QNM 114 NGUYEN DUY HIEU</t>
  </si>
  <si>
    <t>5179_VM+ TTH 102 DIEN BIEN PHU</t>
  </si>
  <si>
    <t>5180_VM+ QNI 10 NGUYEN THUY</t>
  </si>
  <si>
    <t>5181_VM+ DNG 96 TRINH DINH THAO</t>
  </si>
  <si>
    <t>5187_VM+ HCM 413-39 LE VAN QUOI</t>
  </si>
  <si>
    <t>5193_VM+ NTN SO 10 NGUYEN DU</t>
  </si>
  <si>
    <t>5194_VM+ BDG SO 10/9 VO THI SAU</t>
  </si>
  <si>
    <t>5198_VM+ BDG SO 23/1 KP TAN THANG</t>
  </si>
  <si>
    <t>5199_VM+ DNI 17/15A HUYNH VAN NGHE</t>
  </si>
  <si>
    <t>5200_VM+ NTN SO 143 HAI THUONG LAN ONG</t>
  </si>
  <si>
    <t>5211_VM+ TVH SO 491 NGUYEN THI MINH KHAI</t>
  </si>
  <si>
    <t>5216_VM+ TTH 43 NGUYEN CONG TRU</t>
  </si>
  <si>
    <t>5217_VM+ TTH LO C4-3, KQH XUAN PHU</t>
  </si>
  <si>
    <t>5220_VM+ TTH 47 HO DAC DI</t>
  </si>
  <si>
    <t>5228_VM+ KGG SO 6 MAI THI HONG HANH</t>
  </si>
  <si>
    <t>5229_VM+ QNI 107 PHAN CHU TRINH</t>
  </si>
  <si>
    <t>5232_VM+ CTO SO 303 NGUYEN VAN LINH</t>
  </si>
  <si>
    <t>5234_VM+ CTO SO 158 DUONG 30/4</t>
  </si>
  <si>
    <t>5235_VM+ DNG 413 TRUONG SON</t>
  </si>
  <si>
    <t>5237_VM+ CMU SO 168 LY THUONG KIET</t>
  </si>
  <si>
    <t>5241_VM+ DNI SO 8F2-9F2 DUONG N4</t>
  </si>
  <si>
    <t>5242_VM+ TVH SO 363 KHOM 8</t>
  </si>
  <si>
    <t>5243_VM+ TVH SO 214 LE LOI</t>
  </si>
  <si>
    <t>5253_VM+ STG SO 177 NGUYEN HUE</t>
  </si>
  <si>
    <t>5254_VM+ DNG 84 NGUYEN LUONG BANG</t>
  </si>
  <si>
    <t>5260_VM+ QTI 51 LE LOI</t>
  </si>
  <si>
    <t>5261_VM+ DNG 02 TON THAT DAM</t>
  </si>
  <si>
    <t>5271_VM+ CTO 399 NGUYEN DE</t>
  </si>
  <si>
    <t>5276_VM+ TVH SO 57 DONG KHOI</t>
  </si>
  <si>
    <t>5277_VM+ DNG 226 LY TRIEN</t>
  </si>
  <si>
    <t>5279_VM+ DLK SO 70 Y WANG</t>
  </si>
  <si>
    <t>5299_VM+ NTN SO 111 LE LOI</t>
  </si>
  <si>
    <t>5330_VM+ BDG SO 24/1-24/3 LE TRONG TAN</t>
  </si>
  <si>
    <t>5331_VM+ DNG 985 NGO QUYEN</t>
  </si>
  <si>
    <t>5333_VM+ BTN SO 41 TRUONG VAN LY</t>
  </si>
  <si>
    <t>5358_VM+ NTN 9 NGUYEN VAN CU</t>
  </si>
  <si>
    <t>5362_VM+ DNG 62 NGUYEN HUU TIEN</t>
  </si>
  <si>
    <t>5384_VM+ VTU SO 83 NGUYEN CU TRINH</t>
  </si>
  <si>
    <t>5391_VM+ VTU TO 3 AP MY XUAN</t>
  </si>
  <si>
    <t>5398_VM+ TTH 26 VO LIEM SON</t>
  </si>
  <si>
    <t>5404_VM+ LDG SO 83 PHAN DINH PHUNG</t>
  </si>
  <si>
    <t>5410_VM+ DNI SO 64 TRAN THI HOA</t>
  </si>
  <si>
    <t>5412_VM+ DNG 91 CHAU THI VINH TE</t>
  </si>
  <si>
    <t>5421_VM+ DNG 124 NGUYEN DUC TRUNG</t>
  </si>
  <si>
    <t>5424_VM+ SO 168-170 HA HUY TAP</t>
  </si>
  <si>
    <t>5437_VM+ VTU DAT TRONG VO VAN KIET</t>
  </si>
  <si>
    <t>5450_VM+ STG SO 176 LE HONG PHONG</t>
  </si>
  <si>
    <t>5455_VM+ DNI SO 26/90 HO NAI</t>
  </si>
  <si>
    <t>5458_VM+ DNG 60 NGUYEN CHANH</t>
  </si>
  <si>
    <t>5461_VM+ BTN SO 272 THU KHOA HUAN</t>
  </si>
  <si>
    <t>5462_VM+ CMU 13 DOAN THI DIEM</t>
  </si>
  <si>
    <t>5476_VM+ CMU 127 NGUYEN CONG TRU</t>
  </si>
  <si>
    <t>5477_VM+ CMU 69 PHAM HONG THAM</t>
  </si>
  <si>
    <t>5478_VM+ DLK 544-546 NGUYEN VAN CU</t>
  </si>
  <si>
    <t>5480-WM+ VTU 408 - 410 NGUYEN HUU CANH</t>
  </si>
  <si>
    <t>5481_VM+ CTO 100-102 NG TRI PHUONG</t>
  </si>
  <si>
    <t>5494_VM+ VTU 30 DAT TRONG GIAO XU THANH PHONG</t>
  </si>
  <si>
    <t>5498_VM+ TVH 120 TRAN QUOC TUAN</t>
  </si>
  <si>
    <t>5518_VM+ AGI 141/5 NGUYEN THAI HOC</t>
  </si>
  <si>
    <t>5527_VM+ TTH 162 BUI THI XUAN</t>
  </si>
  <si>
    <t>5529_VM+ KGG 186-188 NGUYEN HUNG SON</t>
  </si>
  <si>
    <t>5531_VM+ LAN 320 QUOC LO 62</t>
  </si>
  <si>
    <t>5549_VM+ KGG 327 NG TRUNG TRUC</t>
  </si>
  <si>
    <t>5550_VM+ STG 78 MAC DINH CHI</t>
  </si>
  <si>
    <t>5551_VM+ VLG 86 NGUYEN HUE</t>
  </si>
  <si>
    <t>5563_VM+ DNG 249 - 251 PHAM HUNG</t>
  </si>
  <si>
    <t>5571-VM+ DNI 6/3 NGUYEN THI TON</t>
  </si>
  <si>
    <t>5624_VM+ QNM 99 DIEN BIEN PHU</t>
  </si>
  <si>
    <t>5626 VM+ BDG SB.07 CC MARINA TOWER</t>
  </si>
  <si>
    <t>5627_VM+ DNG 124 HOANG HOA THAM</t>
  </si>
  <si>
    <t>5639_VM+ DNG 97 NGUYEN PHAN VINH</t>
  </si>
  <si>
    <t>5641_VM+ DNG 135 NGUYEN VAN THOAI</t>
  </si>
  <si>
    <t>5645_VM+ DNG 86 CAO SON PHAO</t>
  </si>
  <si>
    <t>5648_VM+ VTU 117 NGUYEN THI MINH KHAI</t>
  </si>
  <si>
    <t>5649_VM+ DNG 296 NGUYEN HOANG</t>
  </si>
  <si>
    <t>5650_VM+ DNI 123 BINH MINH - QUANG TIEN</t>
  </si>
  <si>
    <t>5687_VM+ LDG 35 HOANG DIEU</t>
  </si>
  <si>
    <t>5703_VM+ HCM 876 HUYNH TAN PHAT</t>
  </si>
  <si>
    <t>5707_VM+ AGG 225 THOAI NGOC HAU</t>
  </si>
  <si>
    <t>5718_VM+ CTO 43-45 VO TRUONG TOAN</t>
  </si>
  <si>
    <t>5719 - VM+ KHA 19 DUONG A1</t>
  </si>
  <si>
    <t>5733_VM+ DNI 18 HUNG VUONG</t>
  </si>
  <si>
    <t>5756_VM+ BDG CC PHUC DAT</t>
  </si>
  <si>
    <t>5769_VM+ DNG LO 160A DT 605</t>
  </si>
  <si>
    <t>5775_VM+ LDG 39 NGO QUYEN</t>
  </si>
  <si>
    <t>5776_VM+ BDG 01.01 CC MARINA</t>
  </si>
  <si>
    <t>5780_VM+ DNG 438 TRAN DAI NGHIA</t>
  </si>
  <si>
    <t>5781_VM+ DNI 518 BINH MINH</t>
  </si>
  <si>
    <t>5783_VM+ DNG 02 PHAN XICH LONG</t>
  </si>
  <si>
    <t>5798_VM+ DNI 249 CMT8</t>
  </si>
  <si>
    <t>5833_VM+ VTU 41 HAI BA TRUNG</t>
  </si>
  <si>
    <t>5834_VM+ DNG THON MIEU BONG</t>
  </si>
  <si>
    <t>5850_VM+ QNM 597 PHAN CHU TRINH</t>
  </si>
  <si>
    <t>5860_VM+ QNM 274 TRAN NHAN TONG</t>
  </si>
  <si>
    <t>5864_VM+ DNG 407 AU CO</t>
  </si>
  <si>
    <t>5883_VM+ GLI 40B HUNG VUONG</t>
  </si>
  <si>
    <t>5902_VM+ KHA 155 DUONG A2 PHUOC HAI</t>
  </si>
  <si>
    <t>5962_VM+ DNG AN NGAI DONG, HOA VANG</t>
  </si>
  <si>
    <t>5975_VM+ DNG DUONG DT 602</t>
  </si>
  <si>
    <t>5979_VM+ DNI 164 PHAN TRUNG</t>
  </si>
  <si>
    <t>5984_VM+ LAN 78 NGUYEN CUU VAN</t>
  </si>
  <si>
    <t>5999_VM+ CTO 131-133 DONG VAN CONG</t>
  </si>
  <si>
    <t>6002_VM+ BDG CH SACOM BINH THANG</t>
  </si>
  <si>
    <t>6003_VM+ VLG 80 NGUYEN VAN THANH</t>
  </si>
  <si>
    <t>6005_WM+ KHA XH1 PHUOC LONG</t>
  </si>
  <si>
    <t>6010_WM+ CMU 758 DUONG NGO QUYEN</t>
  </si>
  <si>
    <t>6011_VM+  81B/2 MAC THIEN TICH</t>
  </si>
  <si>
    <t>6034_VM+ BDG A-S-04, A-S-05 ECOXUAN</t>
  </si>
  <si>
    <t>6035_VM+  CAN 36-37 DUONG 3/2</t>
  </si>
  <si>
    <t>6055_VM+ DNI G1/31 TO 19</t>
  </si>
  <si>
    <t>6059_VM+ CTO 56 NGUYEN VAN CU</t>
  </si>
  <si>
    <t>6080_VM+ LDG 14 NGUYEN CONG TRU</t>
  </si>
  <si>
    <t>6096_VM+ BDG 200 DUONG D1- PHU HOA</t>
  </si>
  <si>
    <t>6097_WM+ 6097CTO 95/31 NGUYEN THONG</t>
  </si>
  <si>
    <t>6098_VM+ DNG 58 HA TONG QUYEN</t>
  </si>
  <si>
    <t>6105_WM+ DNI 27 LE DUAN</t>
  </si>
  <si>
    <t>6107_VM+ QNM 97 PHAN CHAU TRINH</t>
  </si>
  <si>
    <t>6113_WM+ BDG OPAL BOULEVARD</t>
  </si>
  <si>
    <t>6115_VM+ QNM 37 LE LOI</t>
  </si>
  <si>
    <t>6124_VM+ CTO 24A HO TRUNG THANH</t>
  </si>
  <si>
    <t>6138_VM+ DNI 1706, TO 13, VUON DUA</t>
  </si>
  <si>
    <t>6145_VM+ BDG 27/2 KP TAN THANG</t>
  </si>
  <si>
    <t>6150_WM+ AGG 1 NGUYEN TRUONG TO</t>
  </si>
  <si>
    <t>6161_VM+ QNI 200 HUNG VUONG</t>
  </si>
  <si>
    <t>6170_VM+ GLI 04 TRUONG SON, PLEIKU</t>
  </si>
  <si>
    <t>6193_VM+ QTI 315 QUOC LO 9B</t>
  </si>
  <si>
    <t>6198_VM+ DNG TUY LOAN DONG 1</t>
  </si>
  <si>
    <t>6199_WM+ DNG 297-299 DUONG 29/3</t>
  </si>
  <si>
    <t>6200_VM+ QTI 163 TRAN HUNG DAO</t>
  </si>
  <si>
    <t>6203-WM+ HCM BPC-01.03-01.04 BOTANICA PR</t>
  </si>
  <si>
    <t>6216_WM+ TVH 320A PHAM NGU LAO</t>
  </si>
  <si>
    <t>6234_WM+ BDG 16D1 TAN DONG HIEP</t>
  </si>
  <si>
    <t>6241_WM+ STG 106 TRAN HUNG DAO</t>
  </si>
  <si>
    <t>6246_WM+AGG 210 THUC PHAN</t>
  </si>
  <si>
    <t>6250_WM+ CTO 51D1 DUONG 3/2</t>
  </si>
  <si>
    <t>6266_WM+ BDG 74 HUYNH THI TUOI</t>
  </si>
  <si>
    <t>6268_WM+ DNG LO B2 -11 KHU SO 4</t>
  </si>
  <si>
    <t>6276_WM+CTO 91 TRAN VAN LONG</t>
  </si>
  <si>
    <t>6277_WM+CTO 31-33 AP THI TU</t>
  </si>
  <si>
    <t>6283_WM+DNI LK1-32 KDC LONG CHAU</t>
  </si>
  <si>
    <t>6284_WM+ TTH 27 MAI THUC LOAN</t>
  </si>
  <si>
    <t>6286_WM+KHA LO 98 – 99 O 25 LTT</t>
  </si>
  <si>
    <t>6290_WM+ BDG 97 TRAN QUANG KHAI</t>
  </si>
  <si>
    <t>6299_WM+ DNG 572 LE VAN HIEN</t>
  </si>
  <si>
    <t>6300_WM+ QNM 56 NGUYEN TAT THANH</t>
  </si>
  <si>
    <t>6301_WM+ DNG 431 NG.LUONG BANG</t>
  </si>
  <si>
    <t>6302_WM+ QNI 474 - 476 NGUYEN TRAI</t>
  </si>
  <si>
    <t>6304_WM+ QNI 277 – 279 LE LOI</t>
  </si>
  <si>
    <t>6317_WM+VTU 639 VO THI SAU</t>
  </si>
  <si>
    <t>6339_WM+CMU 10 LE HONG PHONG</t>
  </si>
  <si>
    <t>6344_WM+ DNG 356 MAI CHI THO</t>
  </si>
  <si>
    <t>6349_WM+ DNG 723 NGUYEN LUONG BANG</t>
  </si>
  <si>
    <t>6354_WM+KGG 250 LAM QUANG KY</t>
  </si>
  <si>
    <t>6355_WM+ DNG 58 MY AN 7</t>
  </si>
  <si>
    <t>6356_WM+DLK 110 Y NGONG</t>
  </si>
  <si>
    <t>6383_WM+ DNI 9/8 NGUYEN KHUYEN</t>
  </si>
  <si>
    <t>6391-WM+ VTU 79A NO TRANG LONG</t>
  </si>
  <si>
    <t>6406_WM+ VTU 31/3 AP PHUOC BINH</t>
  </si>
  <si>
    <t>6407_WM+ QNM 101 HUYNH NGOC HUE</t>
  </si>
  <si>
    <t>6412_WM+ KTM 580 TRAN PHU</t>
  </si>
  <si>
    <t>6414_WM+ QBH 204 QUANG TRUNG</t>
  </si>
  <si>
    <t>6420_WM+ KTM 209A TRAN PHU</t>
  </si>
  <si>
    <t>6421_WM+ HCM B0.01 CC GREEN VALLEY</t>
  </si>
  <si>
    <t>6422_WM+ HCM I.1.05- I.1.06 SUNRISE</t>
  </si>
  <si>
    <t>6425_WM+ LDG 25 THONG THIEN HOC</t>
  </si>
  <si>
    <t>6426_WM+ VTU CC 18 TANG LO A, 199</t>
  </si>
  <si>
    <t>6429_WM+ HCM CC CITISOHO, B0.07</t>
  </si>
  <si>
    <t>6437_WM+ HCM 173/23/100 KHUONG VIET</t>
  </si>
  <si>
    <t>6445_WM+ DNG 119 HOANG VAN THAI</t>
  </si>
  <si>
    <t>6461_WM+ HCM S9.01-01.17 VINHOMES</t>
  </si>
  <si>
    <t>6463_WM+ HCM E1-09, CC BELLEZA</t>
  </si>
  <si>
    <t>6468_WM+ HCM 330 NGUYEN THUONG HIEN</t>
  </si>
  <si>
    <t>6469_WM+ HCM 38 DUONG SO 18B</t>
  </si>
  <si>
    <t>6478_WM+ HCM 2398 PHAM THE HIEN</t>
  </si>
  <si>
    <t>6483_WM+AGG 4082–4122 UVKHIEM</t>
  </si>
  <si>
    <t>6488_WM+ DNI 1111 BUI VAN HOA</t>
  </si>
  <si>
    <t>6494_WM+QNM 120 TRAN THU DO</t>
  </si>
  <si>
    <t>6497_VM+ VTU 66 NGUYEN AN NINH</t>
  </si>
  <si>
    <t>6498_WM+ QTI 68 NGUYEN HUE</t>
  </si>
  <si>
    <t>6506_WM+ HCM 973 NGUYEN DUY TRINH</t>
  </si>
  <si>
    <t>6514_WM+ KHA 12D VO THI SAU</t>
  </si>
  <si>
    <t>6518_WIN HCM HR2SH21-22, ECO GREEN</t>
  </si>
  <si>
    <t>6530_WM+ AGG 107 NGUYEN TRI PHUONG</t>
  </si>
  <si>
    <t>6531_WM+ DNI 21 KHONG TU</t>
  </si>
  <si>
    <t>6537_WM+ AGG 582 NGUYEN HUE</t>
  </si>
  <si>
    <t>6544_WM+ HCM 1 DUONG SO 38</t>
  </si>
  <si>
    <t>6554_WM+ LDG 04 NGUYEN TRAI</t>
  </si>
  <si>
    <t>6556_WM+ QNM 8-10 NGUYEN VAN LINH</t>
  </si>
  <si>
    <t>6558_WM+ HCM A0101, KCH HOANG ANH</t>
  </si>
  <si>
    <t>6565_WM+ HCM 12/1 DUONG TL27</t>
  </si>
  <si>
    <t>6573_WM+ CTO 162/1 PHAM NGU LAO</t>
  </si>
  <si>
    <t>6590_WM+ VTU 764 DUONG 30/4</t>
  </si>
  <si>
    <t>6593_WM+ VTU 221 TRAN PHU</t>
  </si>
  <si>
    <t>6598_WM+ BDH 80 VU BAO</t>
  </si>
  <si>
    <t>6599_WM+ BDH 32 HOANG VAN THU</t>
  </si>
  <si>
    <t>6607_WM+ KGG 24 MAC CUU</t>
  </si>
  <si>
    <t>6608_WM+ KGG 537 QUOC LO 80</t>
  </si>
  <si>
    <t>6616_WM+ AGG 581 DUONG VONG NUI SAM</t>
  </si>
  <si>
    <t>6617_WM+ BPC 02 TRAN PHU</t>
  </si>
  <si>
    <t>6618_VM+ HCM 666/72 DUONG 3 THANG 2</t>
  </si>
  <si>
    <t>6626_WM+ BPC 72 TRAN HUNG DAO</t>
  </si>
  <si>
    <t>6637_WM+ GLI 324 TON DUC THANG</t>
  </si>
  <si>
    <t>6638_WM+ KTM 51 NGUYEN VAN LINH</t>
  </si>
  <si>
    <t>6640_WM+ GLI 02 NO TRANG LONG</t>
  </si>
  <si>
    <t>6648_WM+ GLI 45C PHAN DINH PHUNG</t>
  </si>
  <si>
    <t>6651_WM+ TGG 378 LE THI HONG GAM</t>
  </si>
  <si>
    <t>6652_WM+ VTU 172A TRUONG CONG DINH</t>
  </si>
  <si>
    <t>6653_WM+ DNI 18I, P. TAN PHONG</t>
  </si>
  <si>
    <t>6654-WM+ BDG CC SKYVIEW, 212 TRAN PHU</t>
  </si>
  <si>
    <t>6655_WM+ AGG 108 TRUNG NU VUONG</t>
  </si>
  <si>
    <t>6657_WM+ LDG 32 THONG NHAT</t>
  </si>
  <si>
    <t>6661_WM+ BDH 251 HOANG VAN THU</t>
  </si>
  <si>
    <t>6662_WM+ HCM 12 – 12A CHIEN LUOC</t>
  </si>
  <si>
    <t>6672_WM+ LAN 78 HUYNH VIET THANH</t>
  </si>
  <si>
    <t>6675_WM+ HCM 148 DUONG SO 9</t>
  </si>
  <si>
    <t>6679_WM+ DLK 72 Y MOAN ENUOIL</t>
  </si>
  <si>
    <t>6773-WM+ BDG SH R1 BLOCK A CC CHARM RUBY</t>
  </si>
  <si>
    <t>6786-WM+ TNH 17 NGUYEN VAN LINH</t>
  </si>
  <si>
    <t>6840-WM+ KGG 37 DONG DA</t>
  </si>
  <si>
    <t>6844-WM+HCM 776 - 778 THONG NHAT</t>
  </si>
  <si>
    <t>6845-WM+ DNI LK230-LK231 DUONG NGUYEN VAN HOA</t>
  </si>
  <si>
    <t>6846-WM+ HCM 275 AN DUONG VUONG</t>
  </si>
  <si>
    <t>6859-WM+ HCM 03-04, CC TOPAZHOME 2</t>
  </si>
  <si>
    <t>6860-WM+ HCM SAV.8-00.06-07, CC SUN AVEN</t>
  </si>
  <si>
    <t>6875-WM+ HCM S7.02-01.04 VINHOMES GRAND</t>
  </si>
  <si>
    <t>6886-WM+ HCM S10.03-01.04 VINHOMES GRAND</t>
  </si>
  <si>
    <t>6889-WM+ VTU 168 NGUYEN VAN CU</t>
  </si>
  <si>
    <t>6896-WM+ HCM GIAN HANG B2, CC RIVERSIDE</t>
  </si>
  <si>
    <t>6897-WM+ VTU 2B LUONG THE VINH</t>
  </si>
  <si>
    <t>6901-WM+ QTI 106 QL9B</t>
  </si>
  <si>
    <t>6903-WM+ QTI 321 DUONG 2/4</t>
  </si>
  <si>
    <t>6904-WM+ QTI QUOC LO 9, HUONG HOA</t>
  </si>
  <si>
    <t>6934-WM+ BDG 39 LE THI TRUNG</t>
  </si>
  <si>
    <t>6935-WM+ DNI 08 LUU VAN VIET</t>
  </si>
  <si>
    <t>6936-WM+ QTI 48 TRAN HUNG DAO</t>
  </si>
  <si>
    <t>6943-WM+ BDG 76 BUI THI XUAN</t>
  </si>
  <si>
    <t>6944-WM+ DLK 45 - 47 HUNG VUONG</t>
  </si>
  <si>
    <t>6951-WM+ HCM C0.01, TANG 1, CC MIDTOWN</t>
  </si>
  <si>
    <t>6952-WM+ DNI KIOSK SO 14, CC THANH BINH</t>
  </si>
  <si>
    <t>6953-WM+ BDG 20-21 BCONS GREEN VIEW</t>
  </si>
  <si>
    <t>6955-WM+ DNG 12A-12B PHAN TU, NGU HANH SON</t>
  </si>
  <si>
    <t>6963-WM+ KTM 112 HOANG THI LOAN</t>
  </si>
  <si>
    <t>6964-WM+ HCM 05 -06, TANG 1, CC TOPAZ EL</t>
  </si>
  <si>
    <t>6970-WM+ HCM E1 BLOCK E CC TECCO TOWN</t>
  </si>
  <si>
    <t>6971-WM+ GLI 42 NGUYEN HUE, DOAN KET</t>
  </si>
  <si>
    <t>6974-WM+ HCM 82 TRAN MAI NINH</t>
  </si>
  <si>
    <t>6979_WM+ DNG 63 NGUYEN DUY HIEU</t>
  </si>
  <si>
    <t>6984_WM+ QNM 157 TRUNG NU VUONG</t>
  </si>
  <si>
    <t>6985-WM+ HCM 0.02 CC 243 TAN HOA DONG</t>
  </si>
  <si>
    <t>6987_WM+ TTH 65 AN CU DONG</t>
  </si>
  <si>
    <t>6992-WM+ HCM SH21, CC HOMYLAND RIVERSIDE</t>
  </si>
  <si>
    <t>6997-WM+ HCM 1F DUONG 18</t>
  </si>
  <si>
    <t>6999-WM+ HCM 73 PHAM DANG GIANG</t>
  </si>
  <si>
    <t>VM+ BTN 60 VO VAN TAN</t>
  </si>
  <si>
    <t>VM+ BTN 7 HOANG VAN THU</t>
  </si>
  <si>
    <t>VM+ BTN SO 226 TRAN HUNG DAO</t>
  </si>
  <si>
    <t>VM+ CMU SO 227-229 PHAN NGOC HIEN</t>
  </si>
  <si>
    <t>VM+ CTO THUA 1776, TBD 15, KV BINH NHUT</t>
  </si>
  <si>
    <t>VM+ DNI 27 QUANG VINH</t>
  </si>
  <si>
    <t>VM+ HCM 1648 VO VAN KIET</t>
  </si>
  <si>
    <t>VM+ HCM 17/4 NGUYEN THI KIEU</t>
  </si>
  <si>
    <t>VM+ HCM 319 CHIEN LUOC</t>
  </si>
  <si>
    <t>VM+ HCM KCH EHOME 3 TAY SG</t>
  </si>
  <si>
    <t>VM+ HCM VINHOMES C. PARK P7</t>
  </si>
  <si>
    <t>VM+ HCM VINHOMES CENTRAL PARK L6</t>
  </si>
  <si>
    <t>VM+ HCM VINHOMES CENTRAL PARK P2</t>
  </si>
  <si>
    <t>VM+ KGG SO 37 3 THANG 2</t>
  </si>
  <si>
    <t>VM+ KHA BT01-18 KDT PHUOC LONG</t>
  </si>
  <si>
    <t>VM+ LDG SO D03 ME LINH</t>
  </si>
  <si>
    <t>VM+ NT LO 112 DUONG A1</t>
  </si>
  <si>
    <t>VM+ TVH SO 142 A NGUYEN DANG</t>
  </si>
  <si>
    <t>WM+ AGG 191 THU KHOA NGHIA</t>
  </si>
  <si>
    <t>WM+ AGG 342 QUOC LO 91</t>
  </si>
  <si>
    <t>WM+ AGG 393 -395 HUU NGHI</t>
  </si>
  <si>
    <t>WM+ AGG 54-56 NGUYEN VAN CU</t>
  </si>
  <si>
    <t>WM+ AGG TO 1, D. TAN LO KIEU LUONG</t>
  </si>
  <si>
    <t>WM+ AGG TO 8, AP HOA HA</t>
  </si>
  <si>
    <t>WM+ BDG 107 KP. 2, DAU TIENG</t>
  </si>
  <si>
    <t>WM+ BDG 108 LE HONG PHONG</t>
  </si>
  <si>
    <t>WM+ BDG 33 KHU PHO 2</t>
  </si>
  <si>
    <t>WM+ BDG 343 QUOC LO 1K</t>
  </si>
  <si>
    <t>WM+ BDG 65 THICH QUANG DUC</t>
  </si>
  <si>
    <t>WM+ BDG 75 - 77 DUONG N4</t>
  </si>
  <si>
    <t>WM+ BDH 172B NGUYEN THAI HOC, QUY NHON</t>
  </si>
  <si>
    <t>WM+ BDH 210 AU CO</t>
  </si>
  <si>
    <t>WM+ BDH 292 - 294 TRAN HUNG DAO, QUY NHON</t>
  </si>
  <si>
    <t>WM+ BDH 48 CHUONG DUONG</t>
  </si>
  <si>
    <t>WM+ CMU 315 LY THUONG KIET</t>
  </si>
  <si>
    <t>WM+ CTO 09 TRAN VINH KIET</t>
  </si>
  <si>
    <t>WM+ CTO 106 – 108 TRAN BACH DANG</t>
  </si>
  <si>
    <t>WM+ CTO 118 NGUYEN VAN CU NOI DAI</t>
  </si>
  <si>
    <t>WM+ CTO 695 LE THI TAO</t>
  </si>
  <si>
    <t>WM+ DLK 32 AMA JHAO</t>
  </si>
  <si>
    <t>WM+ DNG 110 LUONG TRUC DAM</t>
  </si>
  <si>
    <t>WM+ DNG 193 HA HUY TAP</t>
  </si>
  <si>
    <t>WM+ DNG 38 LE THANH NGHI</t>
  </si>
  <si>
    <t>WM+ DNG 40 TRAN BINH TRONG</t>
  </si>
  <si>
    <t>WM+ DNI 106 HO HOA</t>
  </si>
  <si>
    <t>WM+ DNI 322 TINH LO 768</t>
  </si>
  <si>
    <t>WM+ DNI 408 DUONG SO 4</t>
  </si>
  <si>
    <t>WM+ DNI 420 PHAM VAN THUAN</t>
  </si>
  <si>
    <t>WM+ HCM 117-119 TRAN VAN KIEU</t>
  </si>
  <si>
    <t>WM+ HCM 121-123-125-127 NGUYEN QUY</t>
  </si>
  <si>
    <t>WM+ HCM 129/3 AP TAM DONG</t>
  </si>
  <si>
    <t>WM+ HCM 137 LUONG THE VINH</t>
  </si>
  <si>
    <t>WM+ HCM 15 DUONG SO 1</t>
  </si>
  <si>
    <t>WM+ HCM 174 DUONG DINH HOI</t>
  </si>
  <si>
    <t>WM+ HCM 3/22A AP 1</t>
  </si>
  <si>
    <t>WM+ HCM 33 MAI HAC DE</t>
  </si>
  <si>
    <t>WM+ HCM 34 HOANG HOA THAM</t>
  </si>
  <si>
    <t>WM+ HCM 34 TA HIEN</t>
  </si>
  <si>
    <t>WM+ HCM 34/5B TRUNG MY - TAN XUAN</t>
  </si>
  <si>
    <t>WM+ HCM 60 LIEN KHU 10-11</t>
  </si>
  <si>
    <t>WM+ HCM 662 TEN LUA</t>
  </si>
  <si>
    <t>WM+ HCM 8/17 DONG THANH 3</t>
  </si>
  <si>
    <t>WM+ HCM 9A THOAI NGOC HAU</t>
  </si>
  <si>
    <t>WM+ HCM A0.02 CC HUNG PHAT</t>
  </si>
  <si>
    <t>WM+ HCM A10/27 AP 1 QUOC LO 50</t>
  </si>
  <si>
    <t>WM+ HCM B01.02-03, CC LOVERA VISTA</t>
  </si>
  <si>
    <t>WM+ HCM B-TM01, CC HARMONA</t>
  </si>
  <si>
    <t>WM+ HCM LO G17, 33 DUONG SO 6</t>
  </si>
  <si>
    <t>WM+ HCM S3.05-01.17 VINHOMES GRAND</t>
  </si>
  <si>
    <t>WM+ HCM SH3-6, CC HQC PLAZA</t>
  </si>
  <si>
    <t>WM+ HCM SL09 CU XA PHU LAM A</t>
  </si>
  <si>
    <t>WM+ HCM TANG TRET CC THE MANSION KH</t>
  </si>
  <si>
    <t>WM+ KGG 232 DT 971</t>
  </si>
  <si>
    <t>WM+ KGG 24A TO 1</t>
  </si>
  <si>
    <t>WM+ KHA 34 HON CHONG</t>
  </si>
  <si>
    <t>WM+ QBH 11 LY THUONG KIET</t>
  </si>
  <si>
    <t>WM+ QBH 17 TRAN HUNG DAO</t>
  </si>
  <si>
    <t>WM+ QBH TDP 14 NAM LY</t>
  </si>
  <si>
    <t>WM+ QBH TDP XUAN TIEN, BO TRACH</t>
  </si>
  <si>
    <t>WM+ QTI 101 HAI BA TRUNG</t>
  </si>
  <si>
    <t>WM+ QTI 87 HUNG VUONG</t>
  </si>
  <si>
    <t>WM+ QTI TĐ 22, TBĐ 23, LY THUONG KIET</t>
  </si>
  <si>
    <t>WM+ STG 133 TRUONG CONG DINH</t>
  </si>
  <si>
    <t>WM+ TGG 489 QUOC LO 50</t>
  </si>
  <si>
    <t>WM+ TNH 06 HOANG LE KHA</t>
  </si>
  <si>
    <t>WM+ VTU 117-119 HOANG VAN THU</t>
  </si>
  <si>
    <t>WM+ VTU LK8-16 HUYNH VAN HON</t>
  </si>
  <si>
    <t>WM+LDG 66 HCM NGUYEN DINH CHIEU</t>
  </si>
  <si>
    <t>Tinh</t>
  </si>
  <si>
    <t>TP HCM</t>
  </si>
  <si>
    <t>DA NANG</t>
  </si>
  <si>
    <t>QUANG NAM</t>
  </si>
  <si>
    <t>THUA THIEN - HUE</t>
  </si>
  <si>
    <t>GIA LAI</t>
  </si>
  <si>
    <t>QUANG TRI</t>
  </si>
  <si>
    <t>BA RIA-VUNG TAU</t>
  </si>
  <si>
    <t>DAK LAK</t>
  </si>
  <si>
    <t>QUANG BINH</t>
  </si>
  <si>
    <t>THUA THIEN-HUE</t>
  </si>
  <si>
    <t>QUANG NGAI</t>
  </si>
  <si>
    <t>KON TUM</t>
  </si>
  <si>
    <t>BINH DINH</t>
  </si>
  <si>
    <t>QUAN</t>
  </si>
  <si>
    <t>QUAN 4</t>
  </si>
  <si>
    <t>QUAN BINH THANH</t>
  </si>
  <si>
    <t>QUAN 5</t>
  </si>
  <si>
    <t>QUAN 12</t>
  </si>
  <si>
    <t>QUAN THU DUC</t>
  </si>
  <si>
    <t>QUAN BINH TAN</t>
  </si>
  <si>
    <t>QUAN 9</t>
  </si>
  <si>
    <t>QUAN 10</t>
  </si>
  <si>
    <t>QUAN 8</t>
  </si>
  <si>
    <t>QUAN TAN PHU</t>
  </si>
  <si>
    <t>QUAN GO VAP</t>
  </si>
  <si>
    <t>HUYEN HOC MON</t>
  </si>
  <si>
    <t>1702-WM HCM NOVIA THU DUC</t>
  </si>
  <si>
    <t>1704 - WM VCP TGG MY THO</t>
  </si>
  <si>
    <t>CN DA NANG – CTY CP SIEU THI WINMART</t>
  </si>
  <si>
    <t>WINMART 10 PHO QUANG</t>
  </si>
  <si>
    <t>WINMART 216 PHAM VAN THUAN</t>
  </si>
  <si>
    <t>WINMART 44 LE THANH TON - NHA TRANG</t>
  </si>
  <si>
    <t>WINMART 78 TRAN PHU-NHA TRANG</t>
  </si>
  <si>
    <t>WINMART BUON ME THUOT</t>
  </si>
  <si>
    <t>WINMART DI AN</t>
  </si>
  <si>
    <t>WINMART DI AN BD (VINATEX)</t>
  </si>
  <si>
    <t>WINMART HAU GIANG</t>
  </si>
  <si>
    <t>WINMART HCM LANDMARK 81</t>
  </si>
  <si>
    <t>WINMART HUE</t>
  </si>
  <si>
    <t>WINMART KONTUM (VINATEX)</t>
  </si>
  <si>
    <t>WINMART LDG DUC TRONG</t>
  </si>
  <si>
    <t>WINMART LONG AN</t>
  </si>
  <si>
    <t>WINMART LONG XUYEN (VINATEX)</t>
  </si>
  <si>
    <t>WINMART MY PHUOC 1 (VINATEX)</t>
  </si>
  <si>
    <t>WINMART NHA TRANG(MAXIMARK CU)</t>
  </si>
  <si>
    <t>WINMART NINH HOA</t>
  </si>
  <si>
    <t>WINMART NINH KIEU (VINATEX)</t>
  </si>
  <si>
    <t>WINMART NINH THUAN (MAXIMARK CU)</t>
  </si>
  <si>
    <t>WINMART PHU YEN</t>
  </si>
  <si>
    <t>WINMART PLEIKU (VINATEX)</t>
  </si>
  <si>
    <t>WINMART QUY NHON (VINATEX)</t>
  </si>
  <si>
    <t>WINMART RACH GIA</t>
  </si>
  <si>
    <t>WINMART SA DEC</t>
  </si>
  <si>
    <t>WINMART SOC TRANG</t>
  </si>
  <si>
    <t>WINMART THU DUC</t>
  </si>
  <si>
    <t>WINMART VTU GATEWAY VUNG TAU</t>
  </si>
  <si>
    <t>WINMART XUAN KHANH</t>
  </si>
  <si>
    <t>WINMART_LDG BAO LOC</t>
  </si>
  <si>
    <t>WM VCP BLU BAC LIEU</t>
  </si>
  <si>
    <t>store</t>
  </si>
  <si>
    <t>tinh</t>
  </si>
  <si>
    <t>st</t>
  </si>
  <si>
    <t>PHU YEN</t>
  </si>
  <si>
    <t>ST: AN PHU</t>
  </si>
  <si>
    <t>BEE MART - LE THANH</t>
  </si>
  <si>
    <t>BEE MART AN LAC</t>
  </si>
  <si>
    <t>MY MARKET CITI HOME</t>
  </si>
  <si>
    <t>Sum of TAR</t>
  </si>
  <si>
    <t>Sum of ACT</t>
  </si>
  <si>
    <t>% ACT/TAR</t>
  </si>
  <si>
    <t>Tổng cộng</t>
  </si>
  <si>
    <t>HƯƠNG THỦY (THÁNG 11)</t>
  </si>
  <si>
    <t>V1</t>
  </si>
  <si>
    <t>V2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</si>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</sst>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164" fontId="2" fillId="2" borderId="1" xfId="1" applyNumberFormat="1" applyFont="1" applyFill="1" applyBorder="1"/>
    <xf numFmtId="0" fontId="2" fillId="0" borderId="1" xfId="0" applyFont="1" applyBorder="1" applyAlignment="1">
      <alignment horizontal="left"/>
    </xf>
    <xf numFmtId="164" fontId="2" fillId="0" borderId="1" xfId="1" applyNumberFormat="1" applyFont="1" applyBorder="1"/>
    <xf numFmtId="0" fontId="0" fillId="0" borderId="1" xfId="0" applyBorder="1" applyAlignment="1">
      <alignment horizontal="left" indent="1"/>
    </xf>
    <xf numFmtId="164" fontId="0" fillId="0" borderId="1" xfId="1" applyNumberFormat="1" applyFont="1" applyBorder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 indent="1"/>
    </xf>
    <xf numFmtId="164" fontId="2" fillId="0" borderId="1" xfId="0" applyNumberFormat="1" applyFont="1" applyBorder="1"/>
    <xf numFmtId="164" fontId="1" fillId="0" borderId="1" xfId="1" applyNumberFormat="1" applyFont="1" applyBorder="1"/>
    <xf numFmtId="0" fontId="2" fillId="2" borderId="1" xfId="0" applyFont="1" applyFill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43" fontId="2" fillId="0" borderId="0" xfId="1" applyFont="1" applyBorder="1"/>
    <xf numFmtId="164" fontId="2" fillId="0" borderId="0" xfId="1" applyNumberFormat="1" applyFont="1"/>
    <xf numFmtId="0" fontId="2" fillId="0" borderId="0" xfId="0" applyFont="1"/>
    <xf numFmtId="164" fontId="2" fillId="0" borderId="0" xfId="0" applyNumberFormat="1" applyFont="1"/>
    <xf numFmtId="43" fontId="0" fillId="0" borderId="0" xfId="0" applyNumberFormat="1"/>
    <xf numFmtId="9" fontId="2" fillId="0" borderId="0" xfId="2" applyFont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2" applyFont="1" applyBorder="1"/>
    <xf numFmtId="164" fontId="0" fillId="0" borderId="1" xfId="0" applyNumberFormat="1" applyBorder="1"/>
    <xf numFmtId="0" fontId="2" fillId="0" borderId="1" xfId="0" applyFont="1" applyBorder="1"/>
    <xf numFmtId="9" fontId="2" fillId="0" borderId="1" xfId="2" applyFont="1" applyBorder="1"/>
    <xf numFmtId="0" fontId="0" fillId="0" borderId="0" xfId="0" applyAlignment="1">
      <alignment horizontal="center"/>
    </xf>
    <xf numFmtId="164" fontId="0" fillId="0" borderId="0" xfId="1" applyNumberFormat="1" applyFont="1"/>
    <xf numFmtId="9" fontId="0" fillId="0" borderId="0" xfId="2" applyFont="1"/>
    <xf numFmtId="0" fontId="0" fillId="0" borderId="0" xfId="0" applyAlignment="1">
      <alignment horizontal="left"/>
    </xf>
    <xf numFmtId="43" fontId="0" fillId="0" borderId="0" xfId="1" applyFont="1"/>
    <xf numFmtId="9" fontId="0" fillId="0" borderId="0" xfId="0" applyNumberFormat="1"/>
    <xf numFmtId="43" fontId="0" fillId="0" borderId="0" xfId="2" applyNumberFormat="1" applyFont="1"/>
    <xf numFmtId="164" fontId="0" fillId="0" borderId="0" xfId="0" applyNumberFormat="1"/>
    <xf numFmtId="0" fontId="0" fillId="3" borderId="0" xfId="0" applyFill="1"/>
    <xf numFmtId="0" fontId="2" fillId="4" borderId="0" xfId="0" applyFont="1" applyFill="1"/>
    <xf numFmtId="164" fontId="2" fillId="4" borderId="0" xfId="1" applyNumberFormat="1" applyFont="1" applyFill="1"/>
    <xf numFmtId="10" fontId="0" fillId="0" borderId="0" xfId="0" applyNumberFormat="1"/>
    <xf numFmtId="10" fontId="2" fillId="0" borderId="1" xfId="0" applyNumberFormat="1" applyFont="1" applyBorder="1"/>
    <xf numFmtId="10" fontId="0" fillId="0" borderId="1" xfId="2" applyNumberFormat="1" applyFont="1" applyBorder="1"/>
    <xf numFmtId="10" fontId="2" fillId="0" borderId="1" xfId="2" applyNumberFormat="1" applyFont="1" applyBorder="1"/>
    <xf numFmtId="0" fontId="0" fillId="5" borderId="1" xfId="0" applyFill="1" applyBorder="1"/>
    <xf numFmtId="164" fontId="0" fillId="5" borderId="1" xfId="1" applyNumberFormat="1" applyFont="1" applyFill="1" applyBorder="1"/>
    <xf numFmtId="9" fontId="0" fillId="5" borderId="1" xfId="2" applyFont="1" applyFill="1" applyBorder="1"/>
    <xf numFmtId="164" fontId="2" fillId="0" borderId="1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xcportal-my.sharepoint.com/ttny/Work/NBT/3.%20Sales%20target/2017/01.2017/2%20V2/3.%20VN-%20ASO%20distribution%20Jan'2017%20nh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  <sheetName val="UMUR STOCK"/>
      <sheetName val="GD-BB Kt. A"/>
      <sheetName val="GD-PREP Kt. A"/>
      <sheetName val="GD-FORMULA-KANJI"/>
      <sheetName val="GD-BB Kt. B"/>
      <sheetName val="GD-PREP KEMASAN"/>
      <sheetName val="GD-BHN KEMASAN"/>
      <sheetName val="GD-SPARE PART"/>
      <sheetName val="GD-FG"/>
      <sheetName val="GD-B.PROMOSI"/>
      <sheetName val="REND.BAHAN"/>
      <sheetName val="COBAAN"/>
      <sheetName val="PREP-PROD BP"/>
      <sheetName val="PREP-PROD BB"/>
      <sheetName val="PACKING"/>
      <sheetName val="FORMULA-STOCK"/>
      <sheetName val="PRODUKSI-KANJI"/>
      <sheetName val="PRODUKSI-BB"/>
      <sheetName val="MINYAK"/>
      <sheetName val="WIP"/>
      <sheetName val="MATERIAL USE"/>
      <sheetName val="JURNAL"/>
      <sheetName val="GD_BHN KEMASAN"/>
      <sheetName val="ocean voyage"/>
      <sheetName val="2002"/>
      <sheetName val="Asumsi"/>
      <sheetName val="STKBB"/>
      <sheetName val="Formulas"/>
      <sheetName val="Additional Parameter"/>
      <sheetName val="Noodles (assumptions)"/>
      <sheetName val="TT GDG"/>
      <sheetName val="TT EKSP"/>
      <sheetName val="FAA"/>
      <sheetName val="budget idr"/>
    </sheetNames>
    <sheetDataSet>
      <sheetData sheetId="0">
        <row r="3">
          <cell r="L3" t="str">
            <v>Retail</v>
          </cell>
        </row>
      </sheetData>
      <sheetData sheetId="1">
        <row r="3">
          <cell r="L3" t="str">
            <v>Retail</v>
          </cell>
        </row>
        <row r="69">
          <cell r="C69" t="str">
            <v>Retail</v>
          </cell>
          <cell r="D69">
            <v>0</v>
          </cell>
          <cell r="E69">
            <v>0</v>
          </cell>
          <cell r="F69">
            <v>27</v>
          </cell>
        </row>
        <row r="70">
          <cell r="C70" t="str">
            <v>Coverage</v>
          </cell>
          <cell r="D70">
            <v>0</v>
          </cell>
          <cell r="E70">
            <v>0</v>
          </cell>
          <cell r="F70">
            <v>12960</v>
          </cell>
        </row>
        <row r="71">
          <cell r="C71" t="str">
            <v>%</v>
          </cell>
          <cell r="D71">
            <v>0</v>
          </cell>
          <cell r="E71">
            <v>0</v>
          </cell>
          <cell r="F71">
            <v>0</v>
          </cell>
        </row>
        <row r="72">
          <cell r="C72" t="str">
            <v>WS</v>
          </cell>
          <cell r="D72">
            <v>0</v>
          </cell>
          <cell r="E72">
            <v>0</v>
          </cell>
          <cell r="F72">
            <v>1</v>
          </cell>
        </row>
        <row r="73">
          <cell r="C73" t="str">
            <v>Coverage</v>
          </cell>
          <cell r="D73">
            <v>0</v>
          </cell>
          <cell r="E73">
            <v>0</v>
          </cell>
          <cell r="F73">
            <v>200</v>
          </cell>
        </row>
        <row r="74">
          <cell r="C74" t="str">
            <v>%</v>
          </cell>
          <cell r="D74">
            <v>0</v>
          </cell>
          <cell r="E74">
            <v>0</v>
          </cell>
          <cell r="F74">
            <v>0</v>
          </cell>
        </row>
        <row r="75">
          <cell r="C75" t="str">
            <v>KA</v>
          </cell>
          <cell r="D75">
            <v>0</v>
          </cell>
          <cell r="E75">
            <v>0</v>
          </cell>
          <cell r="F75">
            <v>2</v>
          </cell>
        </row>
        <row r="76">
          <cell r="C76" t="str">
            <v>Coverage</v>
          </cell>
          <cell r="D76">
            <v>0</v>
          </cell>
          <cell r="E76">
            <v>0</v>
          </cell>
          <cell r="F76">
            <v>400</v>
          </cell>
        </row>
        <row r="77">
          <cell r="C77" t="str">
            <v>%</v>
          </cell>
          <cell r="D77">
            <v>0</v>
          </cell>
          <cell r="E77">
            <v>0</v>
          </cell>
          <cell r="F77">
            <v>0</v>
          </cell>
        </row>
        <row r="78">
          <cell r="C78" t="str">
            <v>Agent</v>
          </cell>
          <cell r="D78">
            <v>0</v>
          </cell>
          <cell r="E78">
            <v>0</v>
          </cell>
          <cell r="F78">
            <v>3</v>
          </cell>
        </row>
        <row r="79">
          <cell r="C79" t="str">
            <v>Coverage</v>
          </cell>
          <cell r="D79">
            <v>0</v>
          </cell>
          <cell r="E79">
            <v>0</v>
          </cell>
          <cell r="F79">
            <v>1440</v>
          </cell>
        </row>
        <row r="80">
          <cell r="C80" t="str">
            <v>%</v>
          </cell>
          <cell r="D80">
            <v>0</v>
          </cell>
          <cell r="E80">
            <v>0</v>
          </cell>
          <cell r="F80">
            <v>0</v>
          </cell>
        </row>
        <row r="81">
          <cell r="C81" t="str">
            <v>Rural</v>
          </cell>
          <cell r="D81">
            <v>0</v>
          </cell>
          <cell r="E81">
            <v>0</v>
          </cell>
          <cell r="F81">
            <v>11</v>
          </cell>
        </row>
        <row r="82">
          <cell r="C82" t="str">
            <v>Coverage</v>
          </cell>
          <cell r="D82">
            <v>0</v>
          </cell>
          <cell r="E82">
            <v>0</v>
          </cell>
          <cell r="F82">
            <v>3960</v>
          </cell>
        </row>
        <row r="83">
          <cell r="C83" t="str">
            <v>%</v>
          </cell>
          <cell r="D83">
            <v>0</v>
          </cell>
          <cell r="E83">
            <v>0</v>
          </cell>
          <cell r="F83">
            <v>0</v>
          </cell>
        </row>
        <row r="84">
          <cell r="C84" t="str">
            <v>EAST 2</v>
          </cell>
          <cell r="D84">
            <v>0</v>
          </cell>
          <cell r="E84">
            <v>0</v>
          </cell>
          <cell r="F84">
            <v>44</v>
          </cell>
        </row>
        <row r="85">
          <cell r="C85" t="str">
            <v>Coverage</v>
          </cell>
          <cell r="D85">
            <v>0</v>
          </cell>
          <cell r="E85">
            <v>0</v>
          </cell>
          <cell r="F85">
            <v>18960</v>
          </cell>
        </row>
        <row r="105">
          <cell r="C105" t="str">
            <v>Retail</v>
          </cell>
          <cell r="D105">
            <v>0</v>
          </cell>
          <cell r="E105">
            <v>0</v>
          </cell>
          <cell r="F105">
            <v>20</v>
          </cell>
        </row>
        <row r="106">
          <cell r="C106" t="str">
            <v>Coverage</v>
          </cell>
          <cell r="D106">
            <v>0</v>
          </cell>
          <cell r="E106">
            <v>0</v>
          </cell>
          <cell r="F106">
            <v>9600</v>
          </cell>
        </row>
        <row r="107">
          <cell r="C107" t="str">
            <v>%</v>
          </cell>
          <cell r="D107">
            <v>0</v>
          </cell>
          <cell r="E107">
            <v>0</v>
          </cell>
          <cell r="F107">
            <v>0</v>
          </cell>
        </row>
        <row r="108">
          <cell r="C108" t="str">
            <v>WS</v>
          </cell>
          <cell r="D108">
            <v>0</v>
          </cell>
          <cell r="E108">
            <v>0</v>
          </cell>
          <cell r="F108">
            <v>4</v>
          </cell>
        </row>
        <row r="109">
          <cell r="C109" t="str">
            <v>Coverage</v>
          </cell>
          <cell r="D109">
            <v>0</v>
          </cell>
          <cell r="E109">
            <v>0</v>
          </cell>
          <cell r="F109">
            <v>800</v>
          </cell>
        </row>
        <row r="110">
          <cell r="C110" t="str">
            <v>%</v>
          </cell>
          <cell r="D110">
            <v>0</v>
          </cell>
          <cell r="E110">
            <v>0</v>
          </cell>
          <cell r="F110">
            <v>0</v>
          </cell>
        </row>
        <row r="111">
          <cell r="C111" t="str">
            <v>KA</v>
          </cell>
          <cell r="D111">
            <v>0</v>
          </cell>
          <cell r="E111">
            <v>0</v>
          </cell>
          <cell r="F111">
            <v>1</v>
          </cell>
        </row>
        <row r="112">
          <cell r="C112" t="str">
            <v>Coverage</v>
          </cell>
          <cell r="D112">
            <v>0</v>
          </cell>
          <cell r="E112">
            <v>0</v>
          </cell>
          <cell r="F112">
            <v>200</v>
          </cell>
        </row>
        <row r="113">
          <cell r="C113" t="str">
            <v>%</v>
          </cell>
          <cell r="D113">
            <v>0</v>
          </cell>
          <cell r="E113">
            <v>0</v>
          </cell>
          <cell r="F113">
            <v>0</v>
          </cell>
        </row>
        <row r="114">
          <cell r="C114" t="str">
            <v>Agent</v>
          </cell>
          <cell r="D114">
            <v>0</v>
          </cell>
          <cell r="E114">
            <v>0</v>
          </cell>
          <cell r="F114">
            <v>7</v>
          </cell>
        </row>
        <row r="115">
          <cell r="C115" t="str">
            <v>Coverage</v>
          </cell>
          <cell r="D115">
            <v>0</v>
          </cell>
          <cell r="E115">
            <v>0</v>
          </cell>
          <cell r="F115">
            <v>3360</v>
          </cell>
        </row>
        <row r="116">
          <cell r="C116" t="str">
            <v>%</v>
          </cell>
          <cell r="D116">
            <v>0</v>
          </cell>
          <cell r="E116">
            <v>0</v>
          </cell>
          <cell r="F116">
            <v>0</v>
          </cell>
        </row>
        <row r="117">
          <cell r="C117" t="str">
            <v>Rural</v>
          </cell>
          <cell r="D117">
            <v>0</v>
          </cell>
          <cell r="E117">
            <v>0</v>
          </cell>
          <cell r="F117">
            <v>7</v>
          </cell>
        </row>
        <row r="118">
          <cell r="C118" t="str">
            <v>Coverage</v>
          </cell>
          <cell r="D118">
            <v>0</v>
          </cell>
          <cell r="E118">
            <v>0</v>
          </cell>
          <cell r="F118">
            <v>2520</v>
          </cell>
        </row>
        <row r="119">
          <cell r="C119" t="str">
            <v>%</v>
          </cell>
          <cell r="D119">
            <v>0</v>
          </cell>
          <cell r="E119">
            <v>0</v>
          </cell>
          <cell r="F119">
            <v>0</v>
          </cell>
        </row>
        <row r="120">
          <cell r="C120" t="str">
            <v>MK 1</v>
          </cell>
          <cell r="D120">
            <v>0</v>
          </cell>
          <cell r="E120">
            <v>0</v>
          </cell>
          <cell r="F120">
            <v>39</v>
          </cell>
        </row>
        <row r="121">
          <cell r="C121" t="str">
            <v>Coverage</v>
          </cell>
          <cell r="D121">
            <v>0</v>
          </cell>
          <cell r="E121">
            <v>0</v>
          </cell>
          <cell r="F121">
            <v>16480</v>
          </cell>
        </row>
        <row r="123">
          <cell r="C123" t="str">
            <v>Retail</v>
          </cell>
          <cell r="D123">
            <v>0</v>
          </cell>
          <cell r="E123">
            <v>0</v>
          </cell>
          <cell r="F123">
            <v>21</v>
          </cell>
        </row>
        <row r="124">
          <cell r="C124" t="str">
            <v>Coverage</v>
          </cell>
          <cell r="D124">
            <v>0</v>
          </cell>
          <cell r="E124">
            <v>0</v>
          </cell>
          <cell r="F124">
            <v>10080</v>
          </cell>
        </row>
        <row r="125">
          <cell r="C125" t="str">
            <v>%</v>
          </cell>
          <cell r="D125">
            <v>0</v>
          </cell>
          <cell r="E125">
            <v>0</v>
          </cell>
          <cell r="F125">
            <v>0</v>
          </cell>
        </row>
        <row r="126">
          <cell r="C126" t="str">
            <v>WS</v>
          </cell>
          <cell r="D126">
            <v>0</v>
          </cell>
          <cell r="E126">
            <v>0</v>
          </cell>
          <cell r="F126">
            <v>4</v>
          </cell>
        </row>
        <row r="127">
          <cell r="C127" t="str">
            <v>Coverage</v>
          </cell>
          <cell r="D127">
            <v>0</v>
          </cell>
          <cell r="E127">
            <v>0</v>
          </cell>
          <cell r="F127">
            <v>800</v>
          </cell>
        </row>
        <row r="128">
          <cell r="C128" t="str">
            <v>%</v>
          </cell>
          <cell r="D128">
            <v>0</v>
          </cell>
          <cell r="E128">
            <v>0</v>
          </cell>
          <cell r="F128">
            <v>0</v>
          </cell>
        </row>
        <row r="129">
          <cell r="C129" t="str">
            <v>KA</v>
          </cell>
          <cell r="D129">
            <v>0</v>
          </cell>
          <cell r="E129">
            <v>0</v>
          </cell>
          <cell r="F129">
            <v>3</v>
          </cell>
        </row>
        <row r="130">
          <cell r="C130" t="str">
            <v>Coverage</v>
          </cell>
          <cell r="D130">
            <v>0</v>
          </cell>
          <cell r="E130">
            <v>0</v>
          </cell>
          <cell r="F130">
            <v>600</v>
          </cell>
        </row>
        <row r="131">
          <cell r="C131" t="str">
            <v>%</v>
          </cell>
          <cell r="D131">
            <v>0</v>
          </cell>
          <cell r="E131">
            <v>0</v>
          </cell>
          <cell r="F131">
            <v>0</v>
          </cell>
        </row>
        <row r="132">
          <cell r="C132" t="str">
            <v>Agent</v>
          </cell>
          <cell r="D132">
            <v>0</v>
          </cell>
          <cell r="E132">
            <v>0</v>
          </cell>
          <cell r="F132">
            <v>4</v>
          </cell>
        </row>
        <row r="133">
          <cell r="C133" t="str">
            <v>Coverage</v>
          </cell>
          <cell r="D133">
            <v>0</v>
          </cell>
          <cell r="E133">
            <v>0</v>
          </cell>
          <cell r="F133">
            <v>1920</v>
          </cell>
        </row>
        <row r="134">
          <cell r="C134" t="str">
            <v>%</v>
          </cell>
          <cell r="D134">
            <v>0</v>
          </cell>
          <cell r="E134">
            <v>0</v>
          </cell>
          <cell r="F134">
            <v>0</v>
          </cell>
        </row>
        <row r="135">
          <cell r="C135" t="str">
            <v>Rural</v>
          </cell>
          <cell r="D135">
            <v>0</v>
          </cell>
          <cell r="E135">
            <v>0</v>
          </cell>
          <cell r="F135">
            <v>9</v>
          </cell>
        </row>
        <row r="136">
          <cell r="C136" t="str">
            <v>Coverage</v>
          </cell>
          <cell r="D136">
            <v>0</v>
          </cell>
          <cell r="E136">
            <v>0</v>
          </cell>
          <cell r="F136">
            <v>3240</v>
          </cell>
        </row>
        <row r="137">
          <cell r="C137" t="str">
            <v>%</v>
          </cell>
          <cell r="D137">
            <v>0</v>
          </cell>
          <cell r="E137">
            <v>0</v>
          </cell>
          <cell r="F137">
            <v>0</v>
          </cell>
        </row>
        <row r="138">
          <cell r="C138" t="str">
            <v>MK 2</v>
          </cell>
          <cell r="D138">
            <v>0</v>
          </cell>
          <cell r="E138">
            <v>0</v>
          </cell>
          <cell r="F138">
            <v>41</v>
          </cell>
        </row>
        <row r="139">
          <cell r="C139" t="str">
            <v>Coverage</v>
          </cell>
          <cell r="D139">
            <v>0</v>
          </cell>
          <cell r="E139">
            <v>0</v>
          </cell>
          <cell r="F139">
            <v>16640</v>
          </cell>
        </row>
        <row r="159">
          <cell r="C159" t="str">
            <v>Retail</v>
          </cell>
          <cell r="D159">
            <v>0</v>
          </cell>
          <cell r="E159">
            <v>0</v>
          </cell>
          <cell r="F159">
            <v>23</v>
          </cell>
        </row>
        <row r="160">
          <cell r="C160" t="str">
            <v>Coverage</v>
          </cell>
          <cell r="D160">
            <v>0</v>
          </cell>
          <cell r="E160">
            <v>0</v>
          </cell>
          <cell r="F160">
            <v>11040</v>
          </cell>
        </row>
        <row r="161">
          <cell r="C161" t="str">
            <v>%</v>
          </cell>
          <cell r="D161">
            <v>0</v>
          </cell>
          <cell r="E161">
            <v>0</v>
          </cell>
          <cell r="F161">
            <v>0</v>
          </cell>
        </row>
        <row r="162">
          <cell r="C162" t="str">
            <v>WS</v>
          </cell>
          <cell r="D162">
            <v>0</v>
          </cell>
          <cell r="E162">
            <v>0</v>
          </cell>
          <cell r="F162">
            <v>4</v>
          </cell>
        </row>
        <row r="163">
          <cell r="C163" t="str">
            <v>Coverage</v>
          </cell>
          <cell r="D163">
            <v>0</v>
          </cell>
          <cell r="E163">
            <v>0</v>
          </cell>
          <cell r="F163">
            <v>800</v>
          </cell>
        </row>
        <row r="164">
          <cell r="C164" t="str">
            <v>%</v>
          </cell>
          <cell r="D164">
            <v>0</v>
          </cell>
          <cell r="E164">
            <v>0</v>
          </cell>
          <cell r="F164">
            <v>0</v>
          </cell>
        </row>
        <row r="165">
          <cell r="C165" t="str">
            <v>KA</v>
          </cell>
          <cell r="D165">
            <v>0</v>
          </cell>
          <cell r="E165">
            <v>0</v>
          </cell>
          <cell r="F165">
            <v>2</v>
          </cell>
        </row>
        <row r="166">
          <cell r="C166" t="str">
            <v>Coverage</v>
          </cell>
          <cell r="D166">
            <v>0</v>
          </cell>
          <cell r="E166">
            <v>0</v>
          </cell>
          <cell r="F166">
            <v>400</v>
          </cell>
        </row>
        <row r="167">
          <cell r="C167" t="str">
            <v>%</v>
          </cell>
          <cell r="D167">
            <v>0</v>
          </cell>
          <cell r="E167">
            <v>0</v>
          </cell>
          <cell r="F167">
            <v>0</v>
          </cell>
        </row>
        <row r="168">
          <cell r="C168" t="str">
            <v>Agent</v>
          </cell>
          <cell r="D168">
            <v>0</v>
          </cell>
          <cell r="E168">
            <v>0</v>
          </cell>
          <cell r="F168">
            <v>4</v>
          </cell>
        </row>
        <row r="169">
          <cell r="C169" t="str">
            <v>Coverage</v>
          </cell>
          <cell r="D169">
            <v>0</v>
          </cell>
          <cell r="E169">
            <v>0</v>
          </cell>
          <cell r="F169">
            <v>1920</v>
          </cell>
        </row>
        <row r="170">
          <cell r="C170" t="str">
            <v>%</v>
          </cell>
          <cell r="D170">
            <v>0</v>
          </cell>
          <cell r="E170">
            <v>0</v>
          </cell>
          <cell r="F170">
            <v>0</v>
          </cell>
        </row>
        <row r="171">
          <cell r="C171" t="str">
            <v>Rural</v>
          </cell>
          <cell r="D171">
            <v>0</v>
          </cell>
          <cell r="E171">
            <v>0</v>
          </cell>
          <cell r="F171">
            <v>6</v>
          </cell>
        </row>
        <row r="172">
          <cell r="C172" t="str">
            <v>Coverage</v>
          </cell>
          <cell r="D172">
            <v>0</v>
          </cell>
          <cell r="E172">
            <v>0</v>
          </cell>
          <cell r="F172">
            <v>2160</v>
          </cell>
        </row>
        <row r="173">
          <cell r="C173" t="str">
            <v>%</v>
          </cell>
          <cell r="D173">
            <v>0</v>
          </cell>
          <cell r="E173">
            <v>0</v>
          </cell>
          <cell r="F173">
            <v>0</v>
          </cell>
        </row>
        <row r="174">
          <cell r="C174" t="str">
            <v>NORTH 1</v>
          </cell>
          <cell r="D174">
            <v>0</v>
          </cell>
          <cell r="E174">
            <v>0</v>
          </cell>
          <cell r="F174">
            <v>39</v>
          </cell>
        </row>
        <row r="175">
          <cell r="C175" t="str">
            <v>Coverage</v>
          </cell>
          <cell r="D175">
            <v>0</v>
          </cell>
          <cell r="E175">
            <v>0</v>
          </cell>
          <cell r="F175">
            <v>16320</v>
          </cell>
        </row>
        <row r="177">
          <cell r="C177" t="str">
            <v>Retail</v>
          </cell>
          <cell r="D177">
            <v>0</v>
          </cell>
          <cell r="E177">
            <v>0</v>
          </cell>
          <cell r="F177">
            <v>16</v>
          </cell>
        </row>
        <row r="178">
          <cell r="C178" t="str">
            <v>Coverage</v>
          </cell>
          <cell r="D178">
            <v>0</v>
          </cell>
          <cell r="E178">
            <v>0</v>
          </cell>
          <cell r="F178">
            <v>7680</v>
          </cell>
        </row>
        <row r="179">
          <cell r="C179" t="str">
            <v>%</v>
          </cell>
          <cell r="D179">
            <v>0</v>
          </cell>
          <cell r="E179">
            <v>0</v>
          </cell>
          <cell r="F179">
            <v>0</v>
          </cell>
        </row>
        <row r="180">
          <cell r="C180" t="str">
            <v>WS</v>
          </cell>
          <cell r="D180">
            <v>0</v>
          </cell>
          <cell r="E180">
            <v>0</v>
          </cell>
          <cell r="F180">
            <v>4</v>
          </cell>
        </row>
        <row r="181">
          <cell r="C181" t="str">
            <v>Coverage</v>
          </cell>
          <cell r="D181">
            <v>0</v>
          </cell>
          <cell r="E181">
            <v>0</v>
          </cell>
          <cell r="F181">
            <v>800</v>
          </cell>
        </row>
        <row r="182">
          <cell r="C182" t="str">
            <v>%</v>
          </cell>
          <cell r="D182">
            <v>0</v>
          </cell>
          <cell r="E182">
            <v>0</v>
          </cell>
          <cell r="F182">
            <v>0</v>
          </cell>
        </row>
        <row r="183">
          <cell r="C183" t="str">
            <v>KA</v>
          </cell>
          <cell r="D183">
            <v>0</v>
          </cell>
          <cell r="E183">
            <v>0</v>
          </cell>
          <cell r="F183">
            <v>3</v>
          </cell>
        </row>
        <row r="184">
          <cell r="C184" t="str">
            <v>Coverage</v>
          </cell>
          <cell r="D184">
            <v>0</v>
          </cell>
          <cell r="E184">
            <v>0</v>
          </cell>
          <cell r="F184">
            <v>600</v>
          </cell>
        </row>
        <row r="185">
          <cell r="C185" t="str">
            <v>%</v>
          </cell>
          <cell r="D185">
            <v>0</v>
          </cell>
          <cell r="E185">
            <v>0</v>
          </cell>
          <cell r="F185">
            <v>0</v>
          </cell>
        </row>
        <row r="186">
          <cell r="C186" t="str">
            <v>Agent</v>
          </cell>
          <cell r="D186">
            <v>0</v>
          </cell>
          <cell r="E186">
            <v>0</v>
          </cell>
          <cell r="F186">
            <v>6</v>
          </cell>
        </row>
        <row r="187">
          <cell r="C187" t="str">
            <v>Coverage</v>
          </cell>
          <cell r="D187">
            <v>0</v>
          </cell>
          <cell r="E187">
            <v>0</v>
          </cell>
          <cell r="F187">
            <v>2880</v>
          </cell>
        </row>
        <row r="188">
          <cell r="C188" t="str">
            <v>%</v>
          </cell>
          <cell r="D188">
            <v>0</v>
          </cell>
          <cell r="E188">
            <v>0</v>
          </cell>
          <cell r="F188">
            <v>0</v>
          </cell>
        </row>
        <row r="189">
          <cell r="C189" t="str">
            <v>Rural</v>
          </cell>
          <cell r="D189">
            <v>0</v>
          </cell>
          <cell r="E189">
            <v>0</v>
          </cell>
          <cell r="F189">
            <v>9</v>
          </cell>
        </row>
        <row r="190">
          <cell r="C190" t="str">
            <v>Coverage</v>
          </cell>
          <cell r="D190">
            <v>0</v>
          </cell>
          <cell r="E190">
            <v>0</v>
          </cell>
          <cell r="F190">
            <v>3240</v>
          </cell>
        </row>
        <row r="191">
          <cell r="C191" t="str">
            <v>%</v>
          </cell>
          <cell r="D191">
            <v>0</v>
          </cell>
          <cell r="E191">
            <v>0</v>
          </cell>
          <cell r="F191">
            <v>0</v>
          </cell>
        </row>
        <row r="192">
          <cell r="C192" t="str">
            <v>NORTH 2</v>
          </cell>
          <cell r="D192">
            <v>0</v>
          </cell>
          <cell r="E192">
            <v>0</v>
          </cell>
          <cell r="F192">
            <v>38</v>
          </cell>
        </row>
        <row r="195">
          <cell r="C195" t="str">
            <v>Retail</v>
          </cell>
          <cell r="D195">
            <v>0</v>
          </cell>
          <cell r="E195">
            <v>0</v>
          </cell>
          <cell r="F195">
            <v>17</v>
          </cell>
        </row>
        <row r="196">
          <cell r="C196" t="str">
            <v>Coverage</v>
          </cell>
          <cell r="D196">
            <v>0</v>
          </cell>
          <cell r="E196">
            <v>0</v>
          </cell>
          <cell r="F196">
            <v>8160</v>
          </cell>
        </row>
        <row r="197">
          <cell r="C197" t="str">
            <v>%</v>
          </cell>
          <cell r="D197">
            <v>0</v>
          </cell>
          <cell r="E197">
            <v>0</v>
          </cell>
          <cell r="F197">
            <v>0</v>
          </cell>
        </row>
        <row r="198">
          <cell r="C198" t="str">
            <v>WS</v>
          </cell>
          <cell r="D198">
            <v>0</v>
          </cell>
          <cell r="E198">
            <v>0</v>
          </cell>
          <cell r="F198">
            <v>1</v>
          </cell>
        </row>
        <row r="199">
          <cell r="C199" t="str">
            <v>Coverage</v>
          </cell>
          <cell r="D199">
            <v>0</v>
          </cell>
          <cell r="E199">
            <v>0</v>
          </cell>
          <cell r="F199">
            <v>200</v>
          </cell>
        </row>
        <row r="200">
          <cell r="C200" t="str">
            <v>%</v>
          </cell>
          <cell r="D200">
            <v>0</v>
          </cell>
          <cell r="E200">
            <v>0</v>
          </cell>
          <cell r="F200">
            <v>0</v>
          </cell>
        </row>
        <row r="201">
          <cell r="C201" t="str">
            <v>KA</v>
          </cell>
          <cell r="D201">
            <v>0</v>
          </cell>
          <cell r="E201">
            <v>0</v>
          </cell>
          <cell r="F201">
            <v>2</v>
          </cell>
        </row>
        <row r="202">
          <cell r="C202" t="str">
            <v>Coverage</v>
          </cell>
          <cell r="D202">
            <v>0</v>
          </cell>
          <cell r="E202">
            <v>0</v>
          </cell>
          <cell r="F202">
            <v>400</v>
          </cell>
        </row>
        <row r="203">
          <cell r="C203" t="str">
            <v>%</v>
          </cell>
          <cell r="D203">
            <v>0</v>
          </cell>
          <cell r="E203">
            <v>0</v>
          </cell>
          <cell r="F203">
            <v>0</v>
          </cell>
        </row>
        <row r="204">
          <cell r="C204" t="str">
            <v>Agent</v>
          </cell>
          <cell r="D204">
            <v>0</v>
          </cell>
          <cell r="E204">
            <v>0</v>
          </cell>
          <cell r="F204">
            <v>9</v>
          </cell>
        </row>
        <row r="205">
          <cell r="C205" t="str">
            <v>Coverage</v>
          </cell>
          <cell r="D205">
            <v>0</v>
          </cell>
          <cell r="E205">
            <v>0</v>
          </cell>
          <cell r="F205">
            <v>4320</v>
          </cell>
        </row>
        <row r="206">
          <cell r="C206" t="str">
            <v>%</v>
          </cell>
          <cell r="D206">
            <v>0</v>
          </cell>
          <cell r="E206">
            <v>0</v>
          </cell>
          <cell r="F206">
            <v>0</v>
          </cell>
        </row>
        <row r="207">
          <cell r="C207" t="str">
            <v>Rural</v>
          </cell>
          <cell r="D207">
            <v>0</v>
          </cell>
          <cell r="E207">
            <v>0</v>
          </cell>
          <cell r="F207">
            <v>9</v>
          </cell>
        </row>
        <row r="208">
          <cell r="C208" t="str">
            <v>Coverage</v>
          </cell>
          <cell r="D208">
            <v>0</v>
          </cell>
          <cell r="E208">
            <v>0</v>
          </cell>
          <cell r="F208">
            <v>3240</v>
          </cell>
        </row>
        <row r="209">
          <cell r="C209" t="str">
            <v>%</v>
          </cell>
          <cell r="D209">
            <v>0</v>
          </cell>
          <cell r="E209">
            <v>0</v>
          </cell>
          <cell r="F209">
            <v>0</v>
          </cell>
        </row>
        <row r="210">
          <cell r="C210" t="str">
            <v>NORTH 3</v>
          </cell>
          <cell r="D210">
            <v>0</v>
          </cell>
          <cell r="E210">
            <v>0</v>
          </cell>
          <cell r="F210">
            <v>38</v>
          </cell>
        </row>
        <row r="211">
          <cell r="C211" t="str">
            <v>Coverage</v>
          </cell>
          <cell r="D211">
            <v>0</v>
          </cell>
          <cell r="E211">
            <v>0</v>
          </cell>
          <cell r="F211">
            <v>16320</v>
          </cell>
        </row>
        <row r="249">
          <cell r="C249" t="str">
            <v>Retail</v>
          </cell>
          <cell r="D249">
            <v>0</v>
          </cell>
          <cell r="E249">
            <v>0</v>
          </cell>
          <cell r="F249">
            <v>8</v>
          </cell>
        </row>
        <row r="250">
          <cell r="C250" t="str">
            <v>Coverage</v>
          </cell>
          <cell r="D250">
            <v>0</v>
          </cell>
          <cell r="E250">
            <v>0</v>
          </cell>
          <cell r="F250">
            <v>3840</v>
          </cell>
        </row>
        <row r="251">
          <cell r="C251" t="str">
            <v>%</v>
          </cell>
          <cell r="D251">
            <v>0</v>
          </cell>
          <cell r="E251">
            <v>0</v>
          </cell>
          <cell r="F251">
            <v>0</v>
          </cell>
        </row>
        <row r="252">
          <cell r="C252" t="str">
            <v>WS</v>
          </cell>
          <cell r="D252">
            <v>0</v>
          </cell>
          <cell r="E252">
            <v>0</v>
          </cell>
          <cell r="F252">
            <v>3</v>
          </cell>
        </row>
        <row r="253">
          <cell r="C253" t="str">
            <v>Coverage</v>
          </cell>
          <cell r="D253">
            <v>0</v>
          </cell>
          <cell r="E253">
            <v>0</v>
          </cell>
          <cell r="F253">
            <v>600</v>
          </cell>
        </row>
        <row r="254">
          <cell r="C254" t="str">
            <v>%</v>
          </cell>
          <cell r="D254">
            <v>0</v>
          </cell>
          <cell r="E254">
            <v>0</v>
          </cell>
          <cell r="F254">
            <v>0</v>
          </cell>
        </row>
        <row r="255">
          <cell r="C255" t="str">
            <v>KA</v>
          </cell>
          <cell r="D255">
            <v>0</v>
          </cell>
          <cell r="E255">
            <v>0</v>
          </cell>
          <cell r="F255">
            <v>2</v>
          </cell>
        </row>
        <row r="256">
          <cell r="C256" t="str">
            <v>Coverage</v>
          </cell>
          <cell r="D256">
            <v>0</v>
          </cell>
          <cell r="E256">
            <v>0</v>
          </cell>
          <cell r="F256">
            <v>400</v>
          </cell>
        </row>
        <row r="257">
          <cell r="C257" t="str">
            <v>%</v>
          </cell>
          <cell r="D257">
            <v>0</v>
          </cell>
          <cell r="E257">
            <v>0</v>
          </cell>
          <cell r="F257">
            <v>0</v>
          </cell>
        </row>
        <row r="258">
          <cell r="C258" t="str">
            <v>Agent</v>
          </cell>
          <cell r="D258">
            <v>0</v>
          </cell>
          <cell r="E258">
            <v>0</v>
          </cell>
          <cell r="F258">
            <v>8</v>
          </cell>
        </row>
        <row r="259">
          <cell r="C259" t="str">
            <v>Coverage</v>
          </cell>
          <cell r="D259">
            <v>0</v>
          </cell>
          <cell r="E259">
            <v>0</v>
          </cell>
          <cell r="F259">
            <v>3840</v>
          </cell>
        </row>
        <row r="260">
          <cell r="C260" t="str">
            <v>%</v>
          </cell>
          <cell r="D260">
            <v>0</v>
          </cell>
          <cell r="E260">
            <v>0</v>
          </cell>
          <cell r="F260">
            <v>0</v>
          </cell>
        </row>
        <row r="261">
          <cell r="C261" t="str">
            <v>Rural</v>
          </cell>
          <cell r="D261">
            <v>0</v>
          </cell>
          <cell r="E261">
            <v>0</v>
          </cell>
          <cell r="F261">
            <v>8</v>
          </cell>
        </row>
        <row r="262">
          <cell r="C262" t="str">
            <v>Coverage</v>
          </cell>
          <cell r="D262">
            <v>0</v>
          </cell>
          <cell r="E262">
            <v>0</v>
          </cell>
          <cell r="F262">
            <v>2880</v>
          </cell>
        </row>
        <row r="263">
          <cell r="C263" t="str">
            <v>%</v>
          </cell>
          <cell r="D263">
            <v>0</v>
          </cell>
          <cell r="E263">
            <v>0</v>
          </cell>
          <cell r="F263">
            <v>0</v>
          </cell>
        </row>
        <row r="264">
          <cell r="C264" t="str">
            <v>CEN 2</v>
          </cell>
          <cell r="D264">
            <v>0</v>
          </cell>
          <cell r="E264">
            <v>0</v>
          </cell>
          <cell r="F264">
            <v>29</v>
          </cell>
        </row>
        <row r="265">
          <cell r="C265" t="str">
            <v>Coverage</v>
          </cell>
          <cell r="D265">
            <v>0</v>
          </cell>
          <cell r="E265">
            <v>0</v>
          </cell>
          <cell r="F265">
            <v>11560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T2">
            <v>20</v>
          </cell>
        </row>
      </sheetData>
      <sheetData sheetId="15">
        <row r="2">
          <cell r="T2">
            <v>20</v>
          </cell>
        </row>
      </sheetData>
      <sheetData sheetId="16">
        <row r="1">
          <cell r="C1">
            <v>2</v>
          </cell>
        </row>
      </sheetData>
      <sheetData sheetId="17">
        <row r="3">
          <cell r="B3" t="str">
            <v>In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S103"/>
  <sheetViews>
    <sheetView showGridLines="0" view="pageBreakPreview" zoomScale="6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9" sqref="N9"/>
    </sheetView>
  </sheetViews>
  <sheetFormatPr defaultRowHeight="15" x14ac:dyDescent="0.25"/>
  <cols>
    <col min="2" max="2" width="50.140625" customWidth="1"/>
    <col min="3" max="3" width="12.140625" customWidth="1"/>
    <col min="4" max="4" width="12.42578125" hidden="1" customWidth="1"/>
    <col min="5" max="5" width="11.7109375" hidden="1" customWidth="1"/>
    <col min="6" max="6" width="10.5703125" hidden="1" customWidth="1"/>
    <col min="7" max="7" width="15" customWidth="1"/>
    <col min="8" max="8" width="16.85546875" customWidth="1"/>
    <col min="9" max="9" width="14.7109375" customWidth="1"/>
    <col min="11" max="11" width="37.28515625" bestFit="1" customWidth="1"/>
    <col min="14" max="15" width="11.140625" bestFit="1" customWidth="1"/>
    <col min="17" max="18" width="11.5703125" bestFit="1" customWidth="1"/>
  </cols>
  <sheetData>
    <row r="1" spans="2:19" x14ac:dyDescent="0.25">
      <c r="H1" s="15">
        <v>3077763.4100074195</v>
      </c>
      <c r="I1" s="15">
        <v>4666512.02544</v>
      </c>
    </row>
    <row r="2" spans="2:19" ht="75" x14ac:dyDescent="0.25">
      <c r="B2" s="10" t="s">
        <v>0</v>
      </c>
      <c r="C2" s="13" t="s">
        <v>1</v>
      </c>
      <c r="D2" s="11" t="s">
        <v>50</v>
      </c>
      <c r="E2" s="11" t="s">
        <v>51</v>
      </c>
      <c r="F2" s="11" t="s">
        <v>52</v>
      </c>
      <c r="G2" s="11" t="s">
        <v>48</v>
      </c>
      <c r="H2" s="12" t="s">
        <v>53</v>
      </c>
      <c r="I2" s="12" t="s">
        <v>54</v>
      </c>
      <c r="K2" s="16" t="s">
        <v>206</v>
      </c>
      <c r="L2" s="16" t="s">
        <v>207</v>
      </c>
      <c r="M2" s="16" t="s">
        <v>57</v>
      </c>
      <c r="N2" s="16" t="s">
        <v>241</v>
      </c>
      <c r="O2" s="16" t="s">
        <v>242</v>
      </c>
      <c r="Q2" s="16" t="s">
        <v>241</v>
      </c>
      <c r="R2" s="16" t="s">
        <v>242</v>
      </c>
    </row>
    <row r="3" spans="2:19" ht="30" customHeight="1" x14ac:dyDescent="0.25">
      <c r="B3" s="2" t="s">
        <v>2</v>
      </c>
      <c r="C3" s="3">
        <v>125</v>
      </c>
      <c r="D3" s="3">
        <v>231376.128</v>
      </c>
      <c r="E3" s="3">
        <v>193733.00132000004</v>
      </c>
      <c r="F3" s="3">
        <v>183352.69799999997</v>
      </c>
      <c r="G3" s="8">
        <f>+IFERROR(AVERAGE(D3:F3),0)</f>
        <v>202820.60910666667</v>
      </c>
      <c r="H3" s="3">
        <f>+$G3/$G$68*$H$1</f>
        <v>224236.38654404046</v>
      </c>
      <c r="I3" s="3">
        <v>369682.53648000013</v>
      </c>
      <c r="K3" t="s">
        <v>2</v>
      </c>
      <c r="L3" t="s">
        <v>208</v>
      </c>
      <c r="M3">
        <v>6</v>
      </c>
      <c r="N3" s="27">
        <f>H6</f>
        <v>10763.346554113945</v>
      </c>
      <c r="O3" s="27">
        <f>I6</f>
        <v>17744.761751040001</v>
      </c>
      <c r="P3">
        <v>6</v>
      </c>
      <c r="Q3" s="33">
        <f>N3</f>
        <v>10763.346554113945</v>
      </c>
      <c r="R3" s="33">
        <f>O3</f>
        <v>17744.761751040001</v>
      </c>
    </row>
    <row r="4" spans="2:19" ht="30" customHeight="1" x14ac:dyDescent="0.25">
      <c r="B4" s="4" t="s">
        <v>3</v>
      </c>
      <c r="C4" s="5">
        <v>114</v>
      </c>
      <c r="D4" s="3"/>
      <c r="E4" s="3"/>
      <c r="F4" s="3"/>
      <c r="G4" s="8">
        <f>+IFERROR(AVERAGE(D4:E4),0)</f>
        <v>0</v>
      </c>
      <c r="H4" s="9">
        <f>+$H3/$C3*$C4</f>
        <v>204503.58452816491</v>
      </c>
      <c r="I4" s="5">
        <f>+$I3/$C3*$C4</f>
        <v>337150.47326976008</v>
      </c>
      <c r="K4" t="s">
        <v>24</v>
      </c>
      <c r="L4" t="s">
        <v>209</v>
      </c>
      <c r="M4">
        <v>14</v>
      </c>
      <c r="N4" s="27">
        <f>+Q$4/$P$4*$M4</f>
        <v>44105.188410640541</v>
      </c>
      <c r="O4" s="27">
        <f t="shared" ref="O4" si="0">+R$4/$P$4*$M4</f>
        <v>52001.122341265822</v>
      </c>
      <c r="P4">
        <f>SUM(M4:M8)</f>
        <v>79</v>
      </c>
      <c r="Q4" s="27">
        <v>248879.27746004306</v>
      </c>
      <c r="R4" s="27">
        <v>293434.90464000002</v>
      </c>
      <c r="S4" s="33"/>
    </row>
    <row r="5" spans="2:19" ht="30" customHeight="1" x14ac:dyDescent="0.25">
      <c r="B5" s="4" t="s">
        <v>4</v>
      </c>
      <c r="C5" s="5">
        <v>5</v>
      </c>
      <c r="D5" s="3"/>
      <c r="E5" s="3"/>
      <c r="F5" s="3"/>
      <c r="G5" s="8">
        <f>+IFERROR(AVERAGE(D5:E5),0)</f>
        <v>0</v>
      </c>
      <c r="H5" s="9">
        <f>+$H4/$C4*$C5</f>
        <v>8969.4554617616195</v>
      </c>
      <c r="I5" s="5">
        <f>+$I4/$C4*$C5</f>
        <v>14787.301459200004</v>
      </c>
      <c r="K5" t="s">
        <v>24</v>
      </c>
      <c r="L5" t="s">
        <v>210</v>
      </c>
      <c r="M5">
        <v>44</v>
      </c>
      <c r="N5" s="27">
        <f t="shared" ref="N5:N8" si="1">+Q$4/$P$4*$M5</f>
        <v>138616.3064334417</v>
      </c>
      <c r="O5" s="27">
        <f t="shared" ref="O5:O8" si="2">+R$4/$P$4*$M5</f>
        <v>163432.09878683544</v>
      </c>
    </row>
    <row r="6" spans="2:19" ht="30" customHeight="1" x14ac:dyDescent="0.25">
      <c r="B6" s="4" t="s">
        <v>5</v>
      </c>
      <c r="C6" s="5">
        <v>6</v>
      </c>
      <c r="D6" s="3"/>
      <c r="E6" s="3"/>
      <c r="F6" s="3"/>
      <c r="G6" s="8">
        <f>+IFERROR(AVERAGE(D6:E6),0)</f>
        <v>0</v>
      </c>
      <c r="H6" s="9">
        <f>+$H5/$C5*$C6</f>
        <v>10763.346554113945</v>
      </c>
      <c r="I6" s="5">
        <f>+$I5/$C5*$C6</f>
        <v>17744.761751040001</v>
      </c>
      <c r="K6" t="s">
        <v>24</v>
      </c>
      <c r="L6" t="s">
        <v>211</v>
      </c>
      <c r="M6">
        <v>3</v>
      </c>
      <c r="N6" s="27">
        <f t="shared" si="1"/>
        <v>9451.1118022801165</v>
      </c>
      <c r="O6" s="27">
        <f t="shared" si="2"/>
        <v>11143.097644556961</v>
      </c>
    </row>
    <row r="7" spans="2:19" ht="30" customHeight="1" x14ac:dyDescent="0.25">
      <c r="B7" s="2" t="s">
        <v>6</v>
      </c>
      <c r="C7" s="3">
        <v>67</v>
      </c>
      <c r="D7" s="3">
        <v>105472.52199999998</v>
      </c>
      <c r="E7" s="3">
        <v>90339.400000000023</v>
      </c>
      <c r="F7" s="3">
        <v>92898.073999999935</v>
      </c>
      <c r="G7" s="8">
        <f>+IFERROR(AVERAGE(D7:F7),0)</f>
        <v>96236.665333333309</v>
      </c>
      <c r="H7" s="3">
        <f>+$G7/$G$68*$H$1</f>
        <v>106398.27077950267</v>
      </c>
      <c r="I7" s="3">
        <v>168780.76499999996</v>
      </c>
      <c r="K7" t="s">
        <v>24</v>
      </c>
      <c r="L7" t="s">
        <v>212</v>
      </c>
      <c r="M7">
        <v>9</v>
      </c>
      <c r="N7" s="27">
        <f t="shared" si="1"/>
        <v>28353.335406840346</v>
      </c>
      <c r="O7" s="27">
        <f t="shared" si="2"/>
        <v>33429.292933670884</v>
      </c>
    </row>
    <row r="8" spans="2:19" ht="30" customHeight="1" x14ac:dyDescent="0.25">
      <c r="B8" s="4" t="s">
        <v>3</v>
      </c>
      <c r="C8" s="5">
        <v>7</v>
      </c>
      <c r="D8" s="3"/>
      <c r="E8" s="3"/>
      <c r="F8" s="3"/>
      <c r="G8" s="8">
        <f>+IFERROR(AVERAGE(D8:E8),0)</f>
        <v>0</v>
      </c>
      <c r="H8" s="9">
        <f>+$H7/$C7*$C8</f>
        <v>11116.237245619683</v>
      </c>
      <c r="I8" s="5">
        <f>+$I7/$C7*$C8</f>
        <v>17633.811268656711</v>
      </c>
      <c r="K8" t="s">
        <v>24</v>
      </c>
      <c r="L8" t="s">
        <v>213</v>
      </c>
      <c r="M8">
        <v>9</v>
      </c>
      <c r="N8" s="27">
        <f t="shared" si="1"/>
        <v>28353.335406840346</v>
      </c>
      <c r="O8" s="27">
        <f t="shared" si="2"/>
        <v>33429.292933670884</v>
      </c>
    </row>
    <row r="9" spans="2:19" ht="30" customHeight="1" x14ac:dyDescent="0.25">
      <c r="B9" s="4" t="s">
        <v>7</v>
      </c>
      <c r="C9" s="5">
        <v>54</v>
      </c>
      <c r="D9" s="3"/>
      <c r="E9" s="3"/>
      <c r="F9" s="3"/>
      <c r="G9" s="8">
        <f>+IFERROR(AVERAGE(D9:E9),0)</f>
        <v>0</v>
      </c>
      <c r="H9" s="9">
        <f>+$H8/$C8*$C9</f>
        <v>85753.830180494697</v>
      </c>
      <c r="I9" s="5">
        <f>+$I8/$C8*$C9</f>
        <v>136032.25835820893</v>
      </c>
      <c r="K9" t="s">
        <v>26</v>
      </c>
      <c r="L9" t="s">
        <v>214</v>
      </c>
      <c r="M9">
        <v>13</v>
      </c>
      <c r="N9" s="27">
        <f>Q$9/$P$9*$M9</f>
        <v>26466.2217888011</v>
      </c>
      <c r="O9" s="27">
        <f t="shared" ref="O9" si="3">R$9/$P$9*$M9</f>
        <v>31306.417038541673</v>
      </c>
      <c r="P9">
        <f>SUM(M9:M19)</f>
        <v>189</v>
      </c>
      <c r="Q9" s="27">
        <v>384778.14754487755</v>
      </c>
      <c r="R9" s="27">
        <v>455147.14002187509</v>
      </c>
    </row>
    <row r="10" spans="2:19" ht="30" customHeight="1" x14ac:dyDescent="0.25">
      <c r="B10" s="4" t="s">
        <v>8</v>
      </c>
      <c r="C10" s="5">
        <v>6</v>
      </c>
      <c r="D10" s="3"/>
      <c r="E10" s="3"/>
      <c r="F10" s="3"/>
      <c r="G10" s="8">
        <f>+IFERROR(AVERAGE(D10:E10),0)</f>
        <v>0</v>
      </c>
      <c r="H10" s="9">
        <f>+$H9/$C9*$C10</f>
        <v>9528.2033533883005</v>
      </c>
      <c r="I10" s="5">
        <f>+$I9/$C9*$C10</f>
        <v>15114.695373134327</v>
      </c>
      <c r="K10" t="s">
        <v>26</v>
      </c>
      <c r="L10" t="s">
        <v>215</v>
      </c>
      <c r="M10">
        <v>35</v>
      </c>
      <c r="N10" s="27">
        <f t="shared" ref="N10:N19" si="4">Q$9/$P$9*$M10</f>
        <v>71255.212508310651</v>
      </c>
      <c r="O10" s="27">
        <f t="shared" ref="O10:O19" si="5">R$9/$P$9*$M10</f>
        <v>84286.507411458355</v>
      </c>
    </row>
    <row r="11" spans="2:19" ht="30" customHeight="1" x14ac:dyDescent="0.25">
      <c r="B11" s="2" t="s">
        <v>9</v>
      </c>
      <c r="C11" s="3">
        <v>67</v>
      </c>
      <c r="D11" s="3">
        <v>86011.276840000006</v>
      </c>
      <c r="E11" s="3">
        <v>88560.869999999981</v>
      </c>
      <c r="F11" s="3">
        <v>96624.435800000007</v>
      </c>
      <c r="G11" s="8">
        <f>+IFERROR(AVERAGE(D11:F11),0)</f>
        <v>90398.860880000007</v>
      </c>
      <c r="H11" s="3">
        <f>+$G11/$G$68*$H$1</f>
        <v>99944.054012617213</v>
      </c>
      <c r="I11" s="3">
        <v>177819.68255999999</v>
      </c>
      <c r="K11" t="s">
        <v>26</v>
      </c>
      <c r="L11" t="s">
        <v>209</v>
      </c>
      <c r="M11">
        <v>20</v>
      </c>
      <c r="N11" s="27">
        <f t="shared" si="4"/>
        <v>40717.26429046323</v>
      </c>
      <c r="O11" s="27">
        <f t="shared" si="5"/>
        <v>48163.718520833347</v>
      </c>
    </row>
    <row r="12" spans="2:19" ht="30" customHeight="1" x14ac:dyDescent="0.25">
      <c r="B12" s="4" t="s">
        <v>10</v>
      </c>
      <c r="C12" s="5">
        <v>51</v>
      </c>
      <c r="D12" s="3"/>
      <c r="E12" s="3"/>
      <c r="F12" s="3"/>
      <c r="G12" s="8">
        <f>+IFERROR(AVERAGE(D12:E12),0)</f>
        <v>0</v>
      </c>
      <c r="H12" s="9">
        <f>+$H11/$C11*$C12</f>
        <v>76076.817233484748</v>
      </c>
      <c r="I12" s="5">
        <f>+$I11/$C11*$C12</f>
        <v>135355.28075462687</v>
      </c>
      <c r="K12" t="s">
        <v>26</v>
      </c>
      <c r="L12" t="s">
        <v>210</v>
      </c>
      <c r="M12">
        <v>24</v>
      </c>
      <c r="N12" s="27">
        <f t="shared" si="4"/>
        <v>48860.717148555879</v>
      </c>
      <c r="O12" s="27">
        <f t="shared" si="5"/>
        <v>57796.46222500001</v>
      </c>
    </row>
    <row r="13" spans="2:19" ht="30" customHeight="1" x14ac:dyDescent="0.25">
      <c r="B13" s="4" t="s">
        <v>4</v>
      </c>
      <c r="C13" s="5">
        <v>16</v>
      </c>
      <c r="D13" s="3"/>
      <c r="E13" s="3"/>
      <c r="F13" s="3"/>
      <c r="G13" s="8">
        <f>+IFERROR(AVERAGE(D13:E13),0)</f>
        <v>0</v>
      </c>
      <c r="H13" s="9">
        <f>+$H12/$C12*$C13</f>
        <v>23867.236779132469</v>
      </c>
      <c r="I13" s="5">
        <f>+$I12/$C12*$C13</f>
        <v>42464.401805373134</v>
      </c>
      <c r="K13" t="s">
        <v>26</v>
      </c>
      <c r="L13" t="s">
        <v>216</v>
      </c>
      <c r="M13">
        <v>10</v>
      </c>
      <c r="N13" s="27">
        <f t="shared" si="4"/>
        <v>20358.632145231615</v>
      </c>
      <c r="O13" s="27">
        <f t="shared" si="5"/>
        <v>24081.859260416673</v>
      </c>
    </row>
    <row r="14" spans="2:19" ht="30" customHeight="1" x14ac:dyDescent="0.25">
      <c r="B14" s="2" t="s">
        <v>11</v>
      </c>
      <c r="C14" s="3">
        <v>56</v>
      </c>
      <c r="D14" s="3">
        <v>52996.646000000001</v>
      </c>
      <c r="E14" s="3">
        <v>86783.702000000005</v>
      </c>
      <c r="F14" s="3">
        <v>53032.604039999984</v>
      </c>
      <c r="G14" s="8">
        <f>+IFERROR(AVERAGE(D14:F14),0)</f>
        <v>64270.984013333327</v>
      </c>
      <c r="H14" s="3">
        <f>+$G14/$G$68*$H$1</f>
        <v>71057.341156096256</v>
      </c>
      <c r="I14" s="3">
        <v>87608.101959999985</v>
      </c>
      <c r="K14" t="s">
        <v>26</v>
      </c>
      <c r="L14" t="s">
        <v>213</v>
      </c>
      <c r="M14">
        <v>17</v>
      </c>
      <c r="N14" s="27">
        <f t="shared" si="4"/>
        <v>34609.674646893749</v>
      </c>
      <c r="O14" s="27">
        <f t="shared" si="5"/>
        <v>40939.160742708344</v>
      </c>
    </row>
    <row r="15" spans="2:19" ht="30" customHeight="1" x14ac:dyDescent="0.25">
      <c r="B15" s="4" t="s">
        <v>12</v>
      </c>
      <c r="C15" s="5">
        <v>40</v>
      </c>
      <c r="D15" s="3"/>
      <c r="E15" s="3"/>
      <c r="F15" s="3"/>
      <c r="G15" s="8">
        <f>+IFERROR(AVERAGE(D15:E15),0)</f>
        <v>0</v>
      </c>
      <c r="H15" s="9">
        <f>+$H14/$C14*$C15</f>
        <v>50755.243682925895</v>
      </c>
      <c r="I15" s="5">
        <f>+$I14/$C14*$C15</f>
        <v>62577.215685714269</v>
      </c>
      <c r="K15" t="s">
        <v>26</v>
      </c>
      <c r="L15" t="s">
        <v>217</v>
      </c>
      <c r="M15">
        <v>28</v>
      </c>
      <c r="N15" s="27">
        <f t="shared" si="4"/>
        <v>57004.170006648521</v>
      </c>
      <c r="O15" s="27">
        <f t="shared" si="5"/>
        <v>67429.205929166681</v>
      </c>
    </row>
    <row r="16" spans="2:19" ht="30" customHeight="1" x14ac:dyDescent="0.25">
      <c r="B16" s="4" t="s">
        <v>4</v>
      </c>
      <c r="C16" s="5">
        <v>16</v>
      </c>
      <c r="D16" s="3"/>
      <c r="E16" s="3"/>
      <c r="F16" s="3"/>
      <c r="G16" s="8">
        <f>+IFERROR(AVERAGE(D16:E16),0)</f>
        <v>0</v>
      </c>
      <c r="H16" s="9">
        <f>+$H15/$C15*$C16</f>
        <v>20302.097473170357</v>
      </c>
      <c r="I16" s="5">
        <f>+$I15/$C15*$C16</f>
        <v>25030.886274285709</v>
      </c>
      <c r="K16" t="s">
        <v>26</v>
      </c>
      <c r="L16" t="s">
        <v>218</v>
      </c>
      <c r="M16">
        <v>14</v>
      </c>
      <c r="N16" s="27">
        <f t="shared" si="4"/>
        <v>28502.08500332426</v>
      </c>
      <c r="O16" s="27">
        <f t="shared" si="5"/>
        <v>33714.602964583341</v>
      </c>
    </row>
    <row r="17" spans="2:18" ht="30" customHeight="1" x14ac:dyDescent="0.25">
      <c r="B17" s="2" t="s">
        <v>13</v>
      </c>
      <c r="C17" s="3">
        <v>74</v>
      </c>
      <c r="D17" s="3">
        <v>76862.827000000005</v>
      </c>
      <c r="E17" s="3">
        <v>93537.998999999982</v>
      </c>
      <c r="F17" s="3">
        <v>100687.284</v>
      </c>
      <c r="G17" s="8">
        <f>+IFERROR(AVERAGE(D17:F17),0)</f>
        <v>90362.703333333324</v>
      </c>
      <c r="H17" s="3">
        <f>+$G17/$G$68*$H$1</f>
        <v>99904.078599632587</v>
      </c>
      <c r="I17" s="3">
        <v>130181.735</v>
      </c>
      <c r="K17" t="s">
        <v>26</v>
      </c>
      <c r="L17" t="s">
        <v>219</v>
      </c>
      <c r="M17">
        <v>6</v>
      </c>
      <c r="N17" s="27">
        <f t="shared" si="4"/>
        <v>12215.17928713897</v>
      </c>
      <c r="O17" s="27">
        <f t="shared" si="5"/>
        <v>14449.115556250003</v>
      </c>
    </row>
    <row r="18" spans="2:18" ht="30" customHeight="1" x14ac:dyDescent="0.25">
      <c r="B18" s="4" t="s">
        <v>14</v>
      </c>
      <c r="C18" s="5">
        <v>54</v>
      </c>
      <c r="D18" s="3"/>
      <c r="E18" s="3"/>
      <c r="F18" s="3"/>
      <c r="G18" s="8">
        <f>+IFERROR(AVERAGE(D18:E18),0)</f>
        <v>0</v>
      </c>
      <c r="H18" s="9">
        <f>+$H17/$C17*$C18</f>
        <v>72902.976275407564</v>
      </c>
      <c r="I18" s="5">
        <f>+$I17/$C17*$C18</f>
        <v>94997.482297297291</v>
      </c>
      <c r="K18" t="s">
        <v>26</v>
      </c>
      <c r="L18" t="s">
        <v>208</v>
      </c>
      <c r="M18">
        <v>21</v>
      </c>
      <c r="N18" s="27">
        <f t="shared" si="4"/>
        <v>42753.127504986391</v>
      </c>
      <c r="O18" s="27">
        <f t="shared" si="5"/>
        <v>50571.904446875014</v>
      </c>
    </row>
    <row r="19" spans="2:18" ht="30" customHeight="1" x14ac:dyDescent="0.25">
      <c r="B19" s="4" t="s">
        <v>15</v>
      </c>
      <c r="C19" s="5">
        <v>19</v>
      </c>
      <c r="D19" s="3"/>
      <c r="E19" s="3"/>
      <c r="F19" s="3"/>
      <c r="G19" s="8">
        <f>+IFERROR(AVERAGE(D19:E19),0)</f>
        <v>0</v>
      </c>
      <c r="H19" s="9">
        <f>+$H18/$C18*$C19</f>
        <v>25651.047208013773</v>
      </c>
      <c r="I19" s="5">
        <f>+$I18/$C18*$C19</f>
        <v>33425.04006756757</v>
      </c>
      <c r="K19" t="s">
        <v>26</v>
      </c>
      <c r="L19" t="s">
        <v>220</v>
      </c>
      <c r="M19">
        <v>1</v>
      </c>
      <c r="N19" s="27">
        <f t="shared" si="4"/>
        <v>2035.8632145231616</v>
      </c>
      <c r="O19" s="27">
        <f t="shared" si="5"/>
        <v>2408.1859260416672</v>
      </c>
    </row>
    <row r="20" spans="2:18" ht="30" customHeight="1" x14ac:dyDescent="0.25">
      <c r="B20" s="4" t="s">
        <v>16</v>
      </c>
      <c r="C20" s="5">
        <v>1</v>
      </c>
      <c r="D20" s="3"/>
      <c r="E20" s="3"/>
      <c r="F20" s="3"/>
      <c r="G20" s="8">
        <f>+IFERROR(AVERAGE(D20:E20),0)</f>
        <v>0</v>
      </c>
      <c r="H20" s="9">
        <f>+$H19/$C19*$C20</f>
        <v>1350.0551162112513</v>
      </c>
      <c r="I20" s="5">
        <f>+$I19/$C19*$C20</f>
        <v>1759.2126351351353</v>
      </c>
      <c r="K20" t="s">
        <v>27</v>
      </c>
      <c r="L20" t="s">
        <v>221</v>
      </c>
      <c r="M20">
        <v>19</v>
      </c>
      <c r="N20" s="27">
        <f>+Q$20/$P$20*$M20</f>
        <v>42948.268031402346</v>
      </c>
      <c r="O20" s="27">
        <f t="shared" ref="O20" si="6">+R$20/$P$20*$M20</f>
        <v>66555.929975609746</v>
      </c>
      <c r="P20">
        <f>SUM(M20:M22)</f>
        <v>62</v>
      </c>
      <c r="Q20" s="27">
        <v>140146.9798919445</v>
      </c>
      <c r="R20" s="27">
        <v>217182.50834146337</v>
      </c>
    </row>
    <row r="21" spans="2:18" ht="30" customHeight="1" x14ac:dyDescent="0.25">
      <c r="B21" s="2" t="s">
        <v>17</v>
      </c>
      <c r="C21" s="3">
        <v>58</v>
      </c>
      <c r="D21" s="3">
        <v>67697.656000000003</v>
      </c>
      <c r="E21" s="3">
        <v>93927.402999999977</v>
      </c>
      <c r="F21" s="3">
        <v>66267.030000000013</v>
      </c>
      <c r="G21" s="8">
        <f>+IFERROR(AVERAGE(D21:F21),0)</f>
        <v>75964.029666666655</v>
      </c>
      <c r="H21" s="3">
        <f>+$G21/$G$68*$H$1</f>
        <v>83985.052578257542</v>
      </c>
      <c r="I21" s="3">
        <v>165529.25200000001</v>
      </c>
      <c r="K21" t="s">
        <v>27</v>
      </c>
      <c r="L21" t="s">
        <v>214</v>
      </c>
      <c r="M21">
        <v>22</v>
      </c>
      <c r="N21" s="27">
        <f t="shared" ref="N21:N22" si="7">+Q$20/$P$20*$M21</f>
        <v>49729.573510044822</v>
      </c>
      <c r="O21" s="27">
        <f t="shared" ref="O21:O22" si="8">+R$20/$P$20*$M21</f>
        <v>77064.761024390231</v>
      </c>
    </row>
    <row r="22" spans="2:18" ht="30" customHeight="1" x14ac:dyDescent="0.25">
      <c r="B22" s="4" t="s">
        <v>18</v>
      </c>
      <c r="C22" s="5">
        <v>16</v>
      </c>
      <c r="D22" s="3"/>
      <c r="E22" s="3"/>
      <c r="F22" s="3"/>
      <c r="G22" s="8">
        <f>+IFERROR(AVERAGE(D22:E22),0)</f>
        <v>0</v>
      </c>
      <c r="H22" s="9">
        <f>+$H21/$C21*$C22</f>
        <v>23168.290366415873</v>
      </c>
      <c r="I22" s="5">
        <f>+$I21/$C21*$C22</f>
        <v>45663.241931034485</v>
      </c>
      <c r="K22" t="s">
        <v>27</v>
      </c>
      <c r="L22" t="s">
        <v>217</v>
      </c>
      <c r="M22">
        <v>21</v>
      </c>
      <c r="N22" s="27">
        <f t="shared" si="7"/>
        <v>47469.138350497327</v>
      </c>
      <c r="O22" s="27">
        <f t="shared" si="8"/>
        <v>73561.817341463393</v>
      </c>
    </row>
    <row r="23" spans="2:18" ht="30" customHeight="1" x14ac:dyDescent="0.25">
      <c r="B23" s="4" t="s">
        <v>19</v>
      </c>
      <c r="C23" s="5">
        <v>8</v>
      </c>
      <c r="D23" s="3"/>
      <c r="E23" s="3"/>
      <c r="F23" s="3"/>
      <c r="G23" s="8">
        <f>+IFERROR(AVERAGE(D23:E23),0)</f>
        <v>0</v>
      </c>
      <c r="H23" s="9">
        <f>+$H22/$C22*$C23</f>
        <v>11584.145183207936</v>
      </c>
      <c r="I23" s="5">
        <f>+$I22/$C22*$C23</f>
        <v>22831.620965517242</v>
      </c>
      <c r="K23" t="s">
        <v>28</v>
      </c>
      <c r="L23" t="s">
        <v>209</v>
      </c>
      <c r="M23">
        <v>5</v>
      </c>
      <c r="N23" s="27">
        <f>+Q$23/$P$23*$M23</f>
        <v>11212.361922066506</v>
      </c>
      <c r="O23" s="27">
        <f t="shared" ref="O23" si="9">+R$23/$P$23*$M23</f>
        <v>14637.173998639453</v>
      </c>
      <c r="P23">
        <f>SUM(M23:M37)</f>
        <v>147</v>
      </c>
      <c r="Q23" s="27">
        <v>329643.44050875527</v>
      </c>
      <c r="R23" s="27">
        <v>430332.91555999994</v>
      </c>
    </row>
    <row r="24" spans="2:18" ht="30" customHeight="1" x14ac:dyDescent="0.25">
      <c r="B24" s="4" t="s">
        <v>20</v>
      </c>
      <c r="C24" s="5">
        <v>33</v>
      </c>
      <c r="D24" s="3"/>
      <c r="E24" s="3"/>
      <c r="F24" s="3"/>
      <c r="G24" s="8">
        <f>+IFERROR(AVERAGE(D24:E24),0)</f>
        <v>0</v>
      </c>
      <c r="H24" s="9">
        <f>+$H23/$C23*$C24</f>
        <v>47784.598880732738</v>
      </c>
      <c r="I24" s="5">
        <f>+$I23/$C23*$C24</f>
        <v>94180.436482758625</v>
      </c>
      <c r="K24" t="s">
        <v>28</v>
      </c>
      <c r="L24" t="s">
        <v>216</v>
      </c>
      <c r="M24">
        <v>9</v>
      </c>
      <c r="N24" s="27">
        <f t="shared" ref="N24:N37" si="10">+Q$23/$P$23*$M24</f>
        <v>20182.251459719711</v>
      </c>
      <c r="O24" s="27">
        <f t="shared" ref="O24:O37" si="11">+R$23/$P$23*$M24</f>
        <v>26346.913197551014</v>
      </c>
    </row>
    <row r="25" spans="2:18" ht="30" customHeight="1" x14ac:dyDescent="0.25">
      <c r="B25" s="4" t="s">
        <v>15</v>
      </c>
      <c r="C25" s="5">
        <v>1</v>
      </c>
      <c r="D25" s="3"/>
      <c r="E25" s="3"/>
      <c r="F25" s="3"/>
      <c r="G25" s="8">
        <f>+IFERROR(AVERAGE(D25:E25),0)</f>
        <v>0</v>
      </c>
      <c r="H25" s="9">
        <f>+$H24/$C24*$C25</f>
        <v>1448.0181479009921</v>
      </c>
      <c r="I25" s="5">
        <f>+$I24/$C24*$C25</f>
        <v>2853.9526206896553</v>
      </c>
      <c r="K25" t="s">
        <v>28</v>
      </c>
      <c r="L25" t="s">
        <v>222</v>
      </c>
      <c r="M25">
        <v>4</v>
      </c>
      <c r="N25" s="27">
        <f t="shared" si="10"/>
        <v>8969.8895376532055</v>
      </c>
      <c r="O25" s="27">
        <f t="shared" si="11"/>
        <v>11709.739198911562</v>
      </c>
    </row>
    <row r="26" spans="2:18" ht="30" customHeight="1" x14ac:dyDescent="0.25">
      <c r="B26" s="2" t="s">
        <v>21</v>
      </c>
      <c r="C26" s="3">
        <v>63</v>
      </c>
      <c r="D26" s="3">
        <v>53631.133999999991</v>
      </c>
      <c r="E26" s="3">
        <v>74470.86099999999</v>
      </c>
      <c r="F26" s="3">
        <v>82767.918800000014</v>
      </c>
      <c r="G26" s="8">
        <f>+IFERROR(AVERAGE(D26:F26),0)</f>
        <v>70289.97126666666</v>
      </c>
      <c r="H26" s="3">
        <f>+$G26/$G$68*$H$1</f>
        <v>77711.871769562116</v>
      </c>
      <c r="I26" s="3">
        <v>96628.955599999987</v>
      </c>
      <c r="K26" t="s">
        <v>28</v>
      </c>
      <c r="L26" t="s">
        <v>223</v>
      </c>
      <c r="M26">
        <v>18</v>
      </c>
      <c r="N26" s="27">
        <f t="shared" si="10"/>
        <v>40364.502919439423</v>
      </c>
      <c r="O26" s="27">
        <f t="shared" si="11"/>
        <v>52693.826395102027</v>
      </c>
    </row>
    <row r="27" spans="2:18" ht="30" customHeight="1" x14ac:dyDescent="0.25">
      <c r="B27" s="4" t="s">
        <v>8</v>
      </c>
      <c r="C27" s="5">
        <v>14</v>
      </c>
      <c r="D27" s="3"/>
      <c r="E27" s="3"/>
      <c r="F27" s="3"/>
      <c r="G27" s="8">
        <f>+IFERROR(AVERAGE(D27:E27),0)</f>
        <v>0</v>
      </c>
      <c r="H27" s="9">
        <f>+$H26/$C26*$C27</f>
        <v>17269.304837680469</v>
      </c>
      <c r="I27" s="5">
        <f>+$I26/$C26*$C27</f>
        <v>21473.101244444439</v>
      </c>
      <c r="K27" t="s">
        <v>28</v>
      </c>
      <c r="L27" t="s">
        <v>224</v>
      </c>
      <c r="M27">
        <v>1</v>
      </c>
      <c r="N27" s="27">
        <f t="shared" si="10"/>
        <v>2242.4723844133014</v>
      </c>
      <c r="O27" s="27">
        <f t="shared" si="11"/>
        <v>2927.4347997278905</v>
      </c>
    </row>
    <row r="28" spans="2:18" ht="30" customHeight="1" x14ac:dyDescent="0.25">
      <c r="B28" s="4" t="s">
        <v>22</v>
      </c>
      <c r="C28" s="5">
        <v>49</v>
      </c>
      <c r="D28" s="3"/>
      <c r="E28" s="3"/>
      <c r="F28" s="3"/>
      <c r="G28" s="8">
        <f>+IFERROR(AVERAGE(D28:E28),0)</f>
        <v>0</v>
      </c>
      <c r="H28" s="9">
        <f>+$H27/$C27*$C28</f>
        <v>60442.566931881644</v>
      </c>
      <c r="I28" s="5">
        <f>+$I27/$C27*$C28</f>
        <v>75155.854355555537</v>
      </c>
      <c r="K28" t="s">
        <v>28</v>
      </c>
      <c r="L28" t="s">
        <v>220</v>
      </c>
      <c r="M28">
        <v>1</v>
      </c>
      <c r="N28" s="27">
        <f t="shared" si="10"/>
        <v>2242.4723844133014</v>
      </c>
      <c r="O28" s="27">
        <f t="shared" si="11"/>
        <v>2927.4347997278905</v>
      </c>
    </row>
    <row r="29" spans="2:18" ht="30" customHeight="1" x14ac:dyDescent="0.25">
      <c r="B29" s="2" t="s">
        <v>23</v>
      </c>
      <c r="C29" s="3">
        <v>99</v>
      </c>
      <c r="D29" s="3">
        <v>177030.4229200001</v>
      </c>
      <c r="E29" s="3">
        <v>190106.07</v>
      </c>
      <c r="F29" s="3">
        <v>233286.1350000001</v>
      </c>
      <c r="G29" s="8">
        <f>+IFERROR(AVERAGE(D29:F29),0)</f>
        <v>200140.8759733334</v>
      </c>
      <c r="H29" s="3">
        <f>+$G29/$G$68*$H$1</f>
        <v>221273.70105873569</v>
      </c>
      <c r="I29" s="3">
        <v>367449.00499999989</v>
      </c>
      <c r="K29" t="s">
        <v>28</v>
      </c>
      <c r="L29" t="s">
        <v>225</v>
      </c>
      <c r="M29">
        <v>3</v>
      </c>
      <c r="N29" s="27">
        <f t="shared" si="10"/>
        <v>6727.4171532399041</v>
      </c>
      <c r="O29" s="27">
        <f t="shared" si="11"/>
        <v>8782.3043991836712</v>
      </c>
    </row>
    <row r="30" spans="2:18" ht="30" customHeight="1" x14ac:dyDescent="0.25">
      <c r="B30" s="4" t="s">
        <v>4</v>
      </c>
      <c r="C30" s="5">
        <v>99</v>
      </c>
      <c r="D30" s="3"/>
      <c r="E30" s="3"/>
      <c r="F30" s="3"/>
      <c r="G30" s="8">
        <f>+IFERROR(AVERAGE(D30:E30),0)</f>
        <v>0</v>
      </c>
      <c r="H30" s="9">
        <f>+$H29/$C29*$C30</f>
        <v>221273.70105873566</v>
      </c>
      <c r="I30" s="5">
        <f>+$I29/$C29*$C30</f>
        <v>367449.00499999989</v>
      </c>
      <c r="K30" t="s">
        <v>28</v>
      </c>
      <c r="L30" t="s">
        <v>226</v>
      </c>
      <c r="M30">
        <v>4</v>
      </c>
      <c r="N30" s="27">
        <f t="shared" si="10"/>
        <v>8969.8895376532055</v>
      </c>
      <c r="O30" s="27">
        <f t="shared" si="11"/>
        <v>11709.739198911562</v>
      </c>
    </row>
    <row r="31" spans="2:18" ht="30" customHeight="1" x14ac:dyDescent="0.25">
      <c r="B31" s="2" t="s">
        <v>24</v>
      </c>
      <c r="C31" s="3">
        <v>92</v>
      </c>
      <c r="D31" s="3">
        <v>249661.36700000006</v>
      </c>
      <c r="E31" s="3">
        <v>216593.016</v>
      </c>
      <c r="F31" s="3">
        <v>209075.53236000004</v>
      </c>
      <c r="G31" s="8">
        <f>+IFERROR(AVERAGE(D31:F31),0)</f>
        <v>225109.97178666669</v>
      </c>
      <c r="H31" s="3">
        <f>+$G31/$G$68*$H$1</f>
        <v>248879.27746004306</v>
      </c>
      <c r="I31" s="3">
        <v>293434.90464000002</v>
      </c>
      <c r="K31" t="s">
        <v>28</v>
      </c>
      <c r="L31" t="s">
        <v>211</v>
      </c>
      <c r="M31">
        <v>2</v>
      </c>
      <c r="N31" s="27">
        <f t="shared" si="10"/>
        <v>4484.9447688266027</v>
      </c>
      <c r="O31" s="27">
        <f t="shared" si="11"/>
        <v>5854.8695994557811</v>
      </c>
    </row>
    <row r="32" spans="2:18" ht="30" customHeight="1" x14ac:dyDescent="0.25">
      <c r="B32" s="4" t="s">
        <v>5</v>
      </c>
      <c r="C32" s="5">
        <v>79</v>
      </c>
      <c r="D32" s="3"/>
      <c r="E32" s="3"/>
      <c r="F32" s="3"/>
      <c r="G32" s="8">
        <f>+IFERROR(AVERAGE(D32:E32),0)</f>
        <v>0</v>
      </c>
      <c r="H32" s="9">
        <f>+$H31/$C31*$C32</f>
        <v>213711.55347112395</v>
      </c>
      <c r="I32" s="5">
        <f>+$I31/$C31*$C32</f>
        <v>251971.27681043479</v>
      </c>
      <c r="K32" t="s">
        <v>28</v>
      </c>
      <c r="L32" t="s">
        <v>227</v>
      </c>
      <c r="M32">
        <v>22</v>
      </c>
      <c r="N32" s="27">
        <f t="shared" si="10"/>
        <v>49334.392457092632</v>
      </c>
      <c r="O32" s="27">
        <f t="shared" si="11"/>
        <v>64403.565594013591</v>
      </c>
    </row>
    <row r="33" spans="2:18" ht="30" customHeight="1" x14ac:dyDescent="0.25">
      <c r="B33" s="4" t="s">
        <v>25</v>
      </c>
      <c r="C33" s="5">
        <v>13</v>
      </c>
      <c r="D33" s="3"/>
      <c r="E33" s="3"/>
      <c r="F33" s="3"/>
      <c r="G33" s="8">
        <f>+IFERROR(AVERAGE(D33:E33),0)</f>
        <v>0</v>
      </c>
      <c r="H33" s="9">
        <f>+$H32/$C32*$C33</f>
        <v>35167.723988919126</v>
      </c>
      <c r="I33" s="5">
        <f>+$I32/$C32*$C33</f>
        <v>41463.627829565223</v>
      </c>
      <c r="K33" t="s">
        <v>28</v>
      </c>
      <c r="L33" t="s">
        <v>212</v>
      </c>
      <c r="M33">
        <v>10</v>
      </c>
      <c r="N33" s="27">
        <f t="shared" si="10"/>
        <v>22424.723844133012</v>
      </c>
      <c r="O33" s="27">
        <f t="shared" si="11"/>
        <v>29274.347997278906</v>
      </c>
    </row>
    <row r="34" spans="2:18" ht="30" customHeight="1" x14ac:dyDescent="0.25">
      <c r="B34" s="2" t="s">
        <v>26</v>
      </c>
      <c r="C34" s="3">
        <v>192</v>
      </c>
      <c r="D34" s="3">
        <v>327643.57100000017</v>
      </c>
      <c r="E34" s="3">
        <v>367669.06200000003</v>
      </c>
      <c r="F34" s="3">
        <v>365349.52619999996</v>
      </c>
      <c r="G34" s="8">
        <f>+IFERROR(AVERAGE(D34:F34),0)</f>
        <v>353554.0530666667</v>
      </c>
      <c r="H34" s="3">
        <f>+$G34/$G$68*$H$1</f>
        <v>390885.73718844703</v>
      </c>
      <c r="I34" s="3">
        <v>462371.69780000008</v>
      </c>
      <c r="K34" t="s">
        <v>28</v>
      </c>
      <c r="L34" t="s">
        <v>228</v>
      </c>
      <c r="M34">
        <v>2</v>
      </c>
      <c r="N34" s="27">
        <f t="shared" si="10"/>
        <v>4484.9447688266027</v>
      </c>
      <c r="O34" s="27">
        <f t="shared" si="11"/>
        <v>5854.8695994557811</v>
      </c>
    </row>
    <row r="35" spans="2:18" ht="30" customHeight="1" x14ac:dyDescent="0.25">
      <c r="B35" s="4" t="s">
        <v>3</v>
      </c>
      <c r="C35" s="5">
        <v>3</v>
      </c>
      <c r="D35" s="3"/>
      <c r="E35" s="3"/>
      <c r="F35" s="3"/>
      <c r="G35" s="8">
        <f>+IFERROR(AVERAGE(D35:E35),0)</f>
        <v>0</v>
      </c>
      <c r="H35" s="9">
        <f>+$H34/$C34*$C35</f>
        <v>6107.5896435694849</v>
      </c>
      <c r="I35" s="5">
        <f>+$I34/$C34*$C35</f>
        <v>7224.5577781250013</v>
      </c>
      <c r="K35" t="s">
        <v>28</v>
      </c>
      <c r="L35" t="s">
        <v>229</v>
      </c>
      <c r="M35">
        <v>7</v>
      </c>
      <c r="N35" s="27">
        <f t="shared" si="10"/>
        <v>15697.30669089311</v>
      </c>
      <c r="O35" s="27">
        <f t="shared" si="11"/>
        <v>20492.043598095235</v>
      </c>
    </row>
    <row r="36" spans="2:18" ht="30" customHeight="1" x14ac:dyDescent="0.25">
      <c r="B36" s="4" t="s">
        <v>5</v>
      </c>
      <c r="C36" s="5">
        <v>189</v>
      </c>
      <c r="D36" s="3"/>
      <c r="E36" s="3"/>
      <c r="F36" s="3"/>
      <c r="G36" s="8">
        <f>+IFERROR(AVERAGE(D36:E36),0)</f>
        <v>0</v>
      </c>
      <c r="H36" s="9">
        <f>+$H35/$C35*$C36</f>
        <v>384778.14754487755</v>
      </c>
      <c r="I36" s="5">
        <f>+$I35/$C35*$C36</f>
        <v>455147.14002187509</v>
      </c>
      <c r="K36" t="s">
        <v>28</v>
      </c>
      <c r="L36" t="s">
        <v>218</v>
      </c>
      <c r="M36">
        <v>2</v>
      </c>
      <c r="N36" s="27">
        <f t="shared" si="10"/>
        <v>4484.9447688266027</v>
      </c>
      <c r="O36" s="27">
        <f t="shared" si="11"/>
        <v>5854.8695994557811</v>
      </c>
    </row>
    <row r="37" spans="2:18" ht="30" customHeight="1" x14ac:dyDescent="0.25">
      <c r="B37" s="2" t="s">
        <v>27</v>
      </c>
      <c r="C37" s="3">
        <v>82</v>
      </c>
      <c r="D37" s="3">
        <v>179153.79499999998</v>
      </c>
      <c r="E37" s="3">
        <v>178935.08999999994</v>
      </c>
      <c r="F37" s="3">
        <v>144870.77900000004</v>
      </c>
      <c r="G37" s="8">
        <f>+IFERROR(AVERAGE(D37:F37),0)</f>
        <v>167653.22133333332</v>
      </c>
      <c r="H37" s="3">
        <f>+$G37/$G$68*$H$1</f>
        <v>185355.68308289433</v>
      </c>
      <c r="I37" s="3">
        <v>287241.38199999993</v>
      </c>
      <c r="K37" t="s">
        <v>28</v>
      </c>
      <c r="L37" t="s">
        <v>208</v>
      </c>
      <c r="M37">
        <v>57</v>
      </c>
      <c r="N37" s="27">
        <f t="shared" si="10"/>
        <v>127820.92591155818</v>
      </c>
      <c r="O37" s="27">
        <f t="shared" si="11"/>
        <v>166863.78358448975</v>
      </c>
    </row>
    <row r="38" spans="2:18" ht="30" customHeight="1" x14ac:dyDescent="0.25">
      <c r="B38" s="4" t="s">
        <v>5</v>
      </c>
      <c r="C38" s="5">
        <v>62</v>
      </c>
      <c r="D38" s="3"/>
      <c r="E38" s="3"/>
      <c r="F38" s="3"/>
      <c r="G38" s="8">
        <f>+IFERROR(AVERAGE(D38:E38),0)</f>
        <v>0</v>
      </c>
      <c r="H38" s="9">
        <f>+$H37/$C37*$C38</f>
        <v>140146.9798919445</v>
      </c>
      <c r="I38" s="5">
        <f>+$I37/$C37*$C38</f>
        <v>217182.50834146337</v>
      </c>
      <c r="K38" t="s">
        <v>40</v>
      </c>
      <c r="L38" t="s">
        <v>209</v>
      </c>
      <c r="M38">
        <v>16</v>
      </c>
      <c r="N38" s="27">
        <f>+Q38</f>
        <v>24541.23557314424</v>
      </c>
      <c r="O38" s="27">
        <f>+R38</f>
        <v>36627.0673307826</v>
      </c>
      <c r="P38">
        <f>M38</f>
        <v>16</v>
      </c>
      <c r="Q38" s="27">
        <v>24541.23557314424</v>
      </c>
      <c r="R38" s="27">
        <v>36627.0673307826</v>
      </c>
    </row>
    <row r="39" spans="2:18" ht="30" customHeight="1" x14ac:dyDescent="0.25">
      <c r="B39" s="4" t="s">
        <v>25</v>
      </c>
      <c r="C39" s="5">
        <v>20</v>
      </c>
      <c r="D39" s="3"/>
      <c r="E39" s="3"/>
      <c r="F39" s="3"/>
      <c r="G39" s="8">
        <f>+IFERROR(AVERAGE(D39:E39),0)</f>
        <v>0</v>
      </c>
      <c r="H39" s="9">
        <f>+$H38/$C38*$C39</f>
        <v>45208.703190949833</v>
      </c>
      <c r="I39" s="5">
        <f>+$I38/$C38*$C39</f>
        <v>70058.87365853657</v>
      </c>
      <c r="K39" t="s">
        <v>230</v>
      </c>
      <c r="M39" s="33">
        <v>1205</v>
      </c>
      <c r="N39" s="33">
        <f>+Q39</f>
        <v>1939010.9824745413</v>
      </c>
      <c r="O39" s="33">
        <f>+R39</f>
        <v>3216042.7277948391</v>
      </c>
      <c r="P39" s="33">
        <f>+M39</f>
        <v>1205</v>
      </c>
      <c r="Q39" s="27">
        <v>1939010.9824745413</v>
      </c>
      <c r="R39" s="27">
        <v>3216042.7277948391</v>
      </c>
    </row>
    <row r="40" spans="2:18" ht="30" customHeight="1" x14ac:dyDescent="0.25">
      <c r="B40" s="2" t="s">
        <v>28</v>
      </c>
      <c r="C40" s="3">
        <v>147</v>
      </c>
      <c r="D40" s="3">
        <v>302917.61200000002</v>
      </c>
      <c r="E40" s="3">
        <v>254339.27800000002</v>
      </c>
      <c r="F40" s="3">
        <v>337225.28244000027</v>
      </c>
      <c r="G40" s="8">
        <f>+IFERROR(AVERAGE(D40:F40),0)</f>
        <v>298160.72414666676</v>
      </c>
      <c r="H40" s="3">
        <f>+$G40/$G$68*$H$1</f>
        <v>329643.44050875527</v>
      </c>
      <c r="I40" s="3">
        <v>430332.91555999994</v>
      </c>
      <c r="K40" s="16" t="s">
        <v>231</v>
      </c>
      <c r="L40" s="16"/>
      <c r="M40" s="15">
        <f>+SUM(M3:M39)</f>
        <v>1704</v>
      </c>
      <c r="N40" s="15">
        <f>+SUM(N3:N39)</f>
        <v>3077763.41000742</v>
      </c>
      <c r="O40" s="15">
        <f>+SUM(O3:O39)</f>
        <v>4666512.02544</v>
      </c>
      <c r="P40" s="15">
        <f>+SUM(P3:P39)</f>
        <v>1704</v>
      </c>
      <c r="Q40" s="15">
        <f t="shared" ref="Q40:R40" si="12">+SUM(Q3:Q39)</f>
        <v>3077763.4100074195</v>
      </c>
      <c r="R40" s="15">
        <f t="shared" si="12"/>
        <v>4666512.02544</v>
      </c>
    </row>
    <row r="41" spans="2:18" ht="30" customHeight="1" x14ac:dyDescent="0.25">
      <c r="B41" s="4" t="s">
        <v>5</v>
      </c>
      <c r="C41" s="5">
        <v>147</v>
      </c>
      <c r="D41" s="3"/>
      <c r="E41" s="3"/>
      <c r="F41" s="3"/>
      <c r="G41" s="8">
        <f>+IFERROR(AVERAGE(D41:E41),0)</f>
        <v>0</v>
      </c>
      <c r="H41" s="9">
        <f>+$H40/$C40*$C41</f>
        <v>329643.44050875527</v>
      </c>
      <c r="I41" s="5">
        <f>+$I40/$C40*$C41</f>
        <v>430332.91555999994</v>
      </c>
      <c r="Q41" s="33"/>
      <c r="R41" s="33"/>
    </row>
    <row r="42" spans="2:18" ht="30" customHeight="1" x14ac:dyDescent="0.25">
      <c r="B42" s="2" t="s">
        <v>29</v>
      </c>
      <c r="C42" s="3">
        <v>179</v>
      </c>
      <c r="D42" s="3">
        <v>267485.00300000003</v>
      </c>
      <c r="E42" s="3">
        <v>305174.86900000001</v>
      </c>
      <c r="F42" s="3">
        <v>261840.63000000006</v>
      </c>
      <c r="G42" s="8">
        <f>+IFERROR(AVERAGE(D42:F42),0)</f>
        <v>278166.83400000003</v>
      </c>
      <c r="H42" s="3">
        <f>+$G42/$G$68*$H$1</f>
        <v>307538.40049731755</v>
      </c>
      <c r="I42" s="3">
        <v>610057.53900000011</v>
      </c>
      <c r="K42" s="16" t="s">
        <v>207</v>
      </c>
      <c r="L42" s="16" t="s">
        <v>57</v>
      </c>
      <c r="N42" s="16" t="s">
        <v>241</v>
      </c>
      <c r="O42" s="16" t="s">
        <v>242</v>
      </c>
    </row>
    <row r="43" spans="2:18" ht="30" customHeight="1" x14ac:dyDescent="0.25">
      <c r="B43" s="4" t="s">
        <v>30</v>
      </c>
      <c r="C43" s="5">
        <v>19</v>
      </c>
      <c r="D43" s="3"/>
      <c r="E43" s="3"/>
      <c r="F43" s="3"/>
      <c r="G43" s="8">
        <f t="shared" ref="G43:G51" si="13">+IFERROR(AVERAGE(D43:E43),0)</f>
        <v>0</v>
      </c>
      <c r="H43" s="9">
        <f t="shared" ref="H43:H51" si="14">+$H42/$C42*$C43</f>
        <v>32643.740834910801</v>
      </c>
      <c r="I43" s="5">
        <f t="shared" ref="I43:I51" si="15">+$I42/$C42*$C43</f>
        <v>64754.710843575427</v>
      </c>
      <c r="K43" t="s">
        <v>208</v>
      </c>
      <c r="L43">
        <f>SUMIF($L$3:$L$38,$K43,$M$3:$M$38)</f>
        <v>84</v>
      </c>
      <c r="N43" s="27">
        <f>SUMIF($L$3:$L$38,$K43,$N$3:$N$38)</f>
        <v>181337.39997065853</v>
      </c>
      <c r="O43" s="27">
        <f>SUMIF($L$3:$L$38,$K43,$O$3:$O$38)</f>
        <v>235180.44978240476</v>
      </c>
    </row>
    <row r="44" spans="2:18" ht="30" customHeight="1" x14ac:dyDescent="0.25">
      <c r="B44" s="4" t="s">
        <v>31</v>
      </c>
      <c r="C44" s="5">
        <v>2</v>
      </c>
      <c r="D44" s="3"/>
      <c r="E44" s="3"/>
      <c r="F44" s="3"/>
      <c r="G44" s="8">
        <f t="shared" si="13"/>
        <v>0</v>
      </c>
      <c r="H44" s="9">
        <f t="shared" si="14"/>
        <v>3436.1832457800842</v>
      </c>
      <c r="I44" s="5">
        <f t="shared" si="15"/>
        <v>6816.2853519553082</v>
      </c>
      <c r="K44" t="s">
        <v>209</v>
      </c>
      <c r="L44">
        <f t="shared" ref="L44:L64" si="16">SUMIF($L$3:$L$38,$K44,$M$3:$M$38)</f>
        <v>55</v>
      </c>
      <c r="N44" s="27">
        <f t="shared" ref="N44:N64" si="17">SUMIF($L$3:$L$38,$K44,$N$3:$N$38)</f>
        <v>120576.05019631451</v>
      </c>
      <c r="O44" s="27">
        <f t="shared" ref="O44:O64" si="18">SUMIF($L$3:$L$38,$K44,$O$3:$O$38)</f>
        <v>151429.08219152121</v>
      </c>
    </row>
    <row r="45" spans="2:18" ht="30" customHeight="1" x14ac:dyDescent="0.25">
      <c r="B45" s="4" t="s">
        <v>19</v>
      </c>
      <c r="C45" s="5">
        <v>46</v>
      </c>
      <c r="D45" s="3"/>
      <c r="E45" s="3"/>
      <c r="F45" s="3"/>
      <c r="G45" s="8">
        <f t="shared" si="13"/>
        <v>0</v>
      </c>
      <c r="H45" s="9">
        <f t="shared" si="14"/>
        <v>79032.214652941941</v>
      </c>
      <c r="I45" s="5">
        <f t="shared" si="15"/>
        <v>156774.56309497208</v>
      </c>
      <c r="K45" t="s">
        <v>210</v>
      </c>
      <c r="L45">
        <f t="shared" si="16"/>
        <v>68</v>
      </c>
      <c r="N45" s="27">
        <f t="shared" si="17"/>
        <v>187477.02358199758</v>
      </c>
      <c r="O45" s="27">
        <f t="shared" si="18"/>
        <v>221228.56101183547</v>
      </c>
    </row>
    <row r="46" spans="2:18" ht="30" customHeight="1" x14ac:dyDescent="0.25">
      <c r="B46" s="4" t="s">
        <v>20</v>
      </c>
      <c r="C46" s="5">
        <v>11</v>
      </c>
      <c r="D46" s="3"/>
      <c r="E46" s="3"/>
      <c r="F46" s="3"/>
      <c r="G46" s="8">
        <f t="shared" si="13"/>
        <v>0</v>
      </c>
      <c r="H46" s="9">
        <f t="shared" si="14"/>
        <v>18899.007851790462</v>
      </c>
      <c r="I46" s="5">
        <f t="shared" si="15"/>
        <v>37489.569435754194</v>
      </c>
      <c r="K46" t="s">
        <v>211</v>
      </c>
      <c r="L46">
        <f t="shared" si="16"/>
        <v>5</v>
      </c>
      <c r="N46" s="27">
        <f t="shared" si="17"/>
        <v>13936.056571106719</v>
      </c>
      <c r="O46" s="27">
        <f t="shared" si="18"/>
        <v>16997.967244012743</v>
      </c>
    </row>
    <row r="47" spans="2:18" ht="30" customHeight="1" x14ac:dyDescent="0.25">
      <c r="B47" s="4" t="s">
        <v>32</v>
      </c>
      <c r="C47" s="5">
        <v>22</v>
      </c>
      <c r="D47" s="3"/>
      <c r="E47" s="3"/>
      <c r="F47" s="3"/>
      <c r="G47" s="8">
        <f t="shared" si="13"/>
        <v>0</v>
      </c>
      <c r="H47" s="9">
        <f t="shared" si="14"/>
        <v>37798.015703580924</v>
      </c>
      <c r="I47" s="5">
        <f t="shared" si="15"/>
        <v>74979.138871508389</v>
      </c>
      <c r="K47" t="s">
        <v>212</v>
      </c>
      <c r="L47">
        <f t="shared" si="16"/>
        <v>19</v>
      </c>
      <c r="N47" s="27">
        <f t="shared" si="17"/>
        <v>50778.059250973354</v>
      </c>
      <c r="O47" s="27">
        <f t="shared" si="18"/>
        <v>62703.64093094979</v>
      </c>
    </row>
    <row r="48" spans="2:18" ht="30" customHeight="1" x14ac:dyDescent="0.25">
      <c r="B48" s="4" t="s">
        <v>33</v>
      </c>
      <c r="C48" s="5">
        <v>27</v>
      </c>
      <c r="D48" s="3"/>
      <c r="E48" s="3"/>
      <c r="F48" s="3"/>
      <c r="G48" s="8">
        <f t="shared" si="13"/>
        <v>0</v>
      </c>
      <c r="H48" s="9">
        <f t="shared" si="14"/>
        <v>46388.47381803114</v>
      </c>
      <c r="I48" s="5">
        <f t="shared" si="15"/>
        <v>92019.85225139666</v>
      </c>
      <c r="K48" t="s">
        <v>213</v>
      </c>
      <c r="L48">
        <f t="shared" si="16"/>
        <v>26</v>
      </c>
      <c r="N48" s="27">
        <f t="shared" si="17"/>
        <v>62963.010053734091</v>
      </c>
      <c r="O48" s="27">
        <f t="shared" si="18"/>
        <v>74368.453676379228</v>
      </c>
    </row>
    <row r="49" spans="2:15" ht="30" customHeight="1" x14ac:dyDescent="0.25">
      <c r="B49" s="4" t="s">
        <v>15</v>
      </c>
      <c r="C49" s="5">
        <v>3</v>
      </c>
      <c r="D49" s="3"/>
      <c r="E49" s="3"/>
      <c r="F49" s="3"/>
      <c r="G49" s="8">
        <f t="shared" si="13"/>
        <v>0</v>
      </c>
      <c r="H49" s="9">
        <f t="shared" si="14"/>
        <v>5154.2748686701261</v>
      </c>
      <c r="I49" s="5">
        <f t="shared" si="15"/>
        <v>10224.428027932961</v>
      </c>
      <c r="K49" t="s">
        <v>214</v>
      </c>
      <c r="L49">
        <f t="shared" si="16"/>
        <v>35</v>
      </c>
      <c r="N49" s="27">
        <f t="shared" si="17"/>
        <v>76195.795298845915</v>
      </c>
      <c r="O49" s="27">
        <f t="shared" si="18"/>
        <v>108371.1780629319</v>
      </c>
    </row>
    <row r="50" spans="2:15" ht="30" customHeight="1" x14ac:dyDescent="0.25">
      <c r="B50" s="4" t="s">
        <v>34</v>
      </c>
      <c r="C50" s="5">
        <v>16</v>
      </c>
      <c r="D50" s="3"/>
      <c r="E50" s="3"/>
      <c r="F50" s="3"/>
      <c r="G50" s="8">
        <f t="shared" si="13"/>
        <v>0</v>
      </c>
      <c r="H50" s="9">
        <f t="shared" si="14"/>
        <v>27489.465966240674</v>
      </c>
      <c r="I50" s="5">
        <f t="shared" si="15"/>
        <v>54530.282815642458</v>
      </c>
      <c r="K50" t="s">
        <v>215</v>
      </c>
      <c r="L50">
        <f t="shared" si="16"/>
        <v>35</v>
      </c>
      <c r="N50" s="27">
        <f t="shared" si="17"/>
        <v>71255.212508310651</v>
      </c>
      <c r="O50" s="27">
        <f t="shared" si="18"/>
        <v>84286.507411458355</v>
      </c>
    </row>
    <row r="51" spans="2:15" ht="30" customHeight="1" x14ac:dyDescent="0.25">
      <c r="B51" s="4" t="s">
        <v>16</v>
      </c>
      <c r="C51" s="5">
        <v>33</v>
      </c>
      <c r="D51" s="3"/>
      <c r="E51" s="3"/>
      <c r="F51" s="3"/>
      <c r="G51" s="8">
        <f t="shared" si="13"/>
        <v>0</v>
      </c>
      <c r="H51" s="9">
        <f t="shared" si="14"/>
        <v>56697.023555371386</v>
      </c>
      <c r="I51" s="5">
        <f t="shared" si="15"/>
        <v>112468.70830726257</v>
      </c>
      <c r="K51" t="s">
        <v>216</v>
      </c>
      <c r="L51">
        <f t="shared" si="16"/>
        <v>19</v>
      </c>
      <c r="N51" s="27">
        <f t="shared" si="17"/>
        <v>40540.883604951327</v>
      </c>
      <c r="O51" s="27">
        <f t="shared" si="18"/>
        <v>50428.772457967687</v>
      </c>
    </row>
    <row r="52" spans="2:15" ht="30" customHeight="1" x14ac:dyDescent="0.25">
      <c r="B52" s="2" t="s">
        <v>35</v>
      </c>
      <c r="C52" s="3">
        <v>126</v>
      </c>
      <c r="D52" s="3">
        <v>177254.60000000006</v>
      </c>
      <c r="E52" s="3">
        <v>208176.989</v>
      </c>
      <c r="F52" s="3">
        <v>179982.20200000002</v>
      </c>
      <c r="G52" s="8">
        <f>+IFERROR(AVERAGE(D52:F52),0)</f>
        <v>188471.26366666669</v>
      </c>
      <c r="H52" s="3">
        <f>+$G52/$G$68*$H$1</f>
        <v>208371.89730446032</v>
      </c>
      <c r="I52" s="3">
        <v>382818.49400000006</v>
      </c>
      <c r="K52" t="s">
        <v>217</v>
      </c>
      <c r="L52">
        <f t="shared" si="16"/>
        <v>49</v>
      </c>
      <c r="N52" s="27">
        <f t="shared" si="17"/>
        <v>104473.30835714584</v>
      </c>
      <c r="O52" s="27">
        <f t="shared" si="18"/>
        <v>140991.02327063007</v>
      </c>
    </row>
    <row r="53" spans="2:15" ht="30" customHeight="1" x14ac:dyDescent="0.25">
      <c r="B53" s="4" t="s">
        <v>18</v>
      </c>
      <c r="C53" s="5">
        <v>43</v>
      </c>
      <c r="D53" s="3"/>
      <c r="E53" s="3"/>
      <c r="F53" s="3"/>
      <c r="G53" s="8">
        <f>+IFERROR(AVERAGE(D53:E53),0)</f>
        <v>0</v>
      </c>
      <c r="H53" s="9">
        <f>+$H52/$C52*$C53</f>
        <v>71111.04431818884</v>
      </c>
      <c r="I53" s="5">
        <f>+$I52/$C52*$C53</f>
        <v>130644.4066825397</v>
      </c>
      <c r="K53" t="s">
        <v>218</v>
      </c>
      <c r="L53">
        <f t="shared" si="16"/>
        <v>16</v>
      </c>
      <c r="N53" s="27">
        <f t="shared" si="17"/>
        <v>32987.029772150861</v>
      </c>
      <c r="O53" s="27">
        <f t="shared" si="18"/>
        <v>39569.472564039119</v>
      </c>
    </row>
    <row r="54" spans="2:15" ht="30" customHeight="1" x14ac:dyDescent="0.25">
      <c r="B54" s="4" t="s">
        <v>31</v>
      </c>
      <c r="C54" s="5">
        <v>30</v>
      </c>
      <c r="D54" s="3"/>
      <c r="E54" s="3"/>
      <c r="F54" s="3"/>
      <c r="G54" s="8">
        <f>+IFERROR(AVERAGE(D54:E54),0)</f>
        <v>0</v>
      </c>
      <c r="H54" s="9">
        <f>+$H53/$C53*$C54</f>
        <v>49612.356501061979</v>
      </c>
      <c r="I54" s="5">
        <f>+$I53/$C53*$C54</f>
        <v>91147.260476190495</v>
      </c>
      <c r="K54" t="s">
        <v>219</v>
      </c>
      <c r="L54">
        <f t="shared" si="16"/>
        <v>6</v>
      </c>
      <c r="N54" s="27">
        <f t="shared" si="17"/>
        <v>12215.17928713897</v>
      </c>
      <c r="O54" s="27">
        <f t="shared" si="18"/>
        <v>14449.115556250003</v>
      </c>
    </row>
    <row r="55" spans="2:15" ht="30" customHeight="1" x14ac:dyDescent="0.25">
      <c r="B55" s="4" t="s">
        <v>36</v>
      </c>
      <c r="C55" s="5">
        <v>53</v>
      </c>
      <c r="D55" s="3"/>
      <c r="E55" s="3"/>
      <c r="F55" s="3"/>
      <c r="G55" s="8">
        <f>+IFERROR(AVERAGE(D55:E55),0)</f>
        <v>0</v>
      </c>
      <c r="H55" s="9">
        <f>+$H54/$C54*$C55</f>
        <v>87648.4964852095</v>
      </c>
      <c r="I55" s="5">
        <f>+$I54/$C54*$C55</f>
        <v>161026.82684126988</v>
      </c>
      <c r="K55" t="s">
        <v>220</v>
      </c>
      <c r="L55">
        <f t="shared" si="16"/>
        <v>2</v>
      </c>
      <c r="N55" s="27">
        <f t="shared" si="17"/>
        <v>4278.3355989364627</v>
      </c>
      <c r="O55" s="27">
        <f t="shared" si="18"/>
        <v>5335.6207257695578</v>
      </c>
    </row>
    <row r="56" spans="2:15" ht="30" customHeight="1" x14ac:dyDescent="0.25">
      <c r="B56" s="2" t="s">
        <v>37</v>
      </c>
      <c r="C56" s="3">
        <v>51</v>
      </c>
      <c r="D56" s="3">
        <v>67552.892999999953</v>
      </c>
      <c r="E56" s="3">
        <v>69504.865999999995</v>
      </c>
      <c r="F56" s="3">
        <v>81707.526559999969</v>
      </c>
      <c r="G56" s="8">
        <f>+IFERROR(AVERAGE(D56:F56),0)</f>
        <v>72921.761853333315</v>
      </c>
      <c r="H56" s="3">
        <f>+$G56/$G$68*$H$1</f>
        <v>80621.552466676992</v>
      </c>
      <c r="I56" s="3">
        <v>131430.73943999998</v>
      </c>
      <c r="K56" t="s">
        <v>221</v>
      </c>
      <c r="L56">
        <f t="shared" si="16"/>
        <v>19</v>
      </c>
      <c r="N56" s="27">
        <f t="shared" si="17"/>
        <v>42948.268031402346</v>
      </c>
      <c r="O56" s="27">
        <f t="shared" si="18"/>
        <v>66555.929975609746</v>
      </c>
    </row>
    <row r="57" spans="2:15" ht="30" customHeight="1" x14ac:dyDescent="0.25">
      <c r="B57" s="4" t="s">
        <v>38</v>
      </c>
      <c r="C57" s="5">
        <v>37</v>
      </c>
      <c r="D57" s="3"/>
      <c r="E57" s="3"/>
      <c r="F57" s="3"/>
      <c r="G57" s="8">
        <f>+IFERROR(AVERAGE(D57:E57),0)</f>
        <v>0</v>
      </c>
      <c r="H57" s="9">
        <f>+$H56/$C56*$C57</f>
        <v>58490.145907197038</v>
      </c>
      <c r="I57" s="5">
        <f>+$I56/$C56*$C57</f>
        <v>95351.712927058805</v>
      </c>
      <c r="K57" t="s">
        <v>222</v>
      </c>
      <c r="L57">
        <f t="shared" si="16"/>
        <v>4</v>
      </c>
      <c r="N57" s="27">
        <f t="shared" si="17"/>
        <v>8969.8895376532055</v>
      </c>
      <c r="O57" s="27">
        <f t="shared" si="18"/>
        <v>11709.739198911562</v>
      </c>
    </row>
    <row r="58" spans="2:15" ht="30" customHeight="1" x14ac:dyDescent="0.25">
      <c r="B58" s="4" t="s">
        <v>39</v>
      </c>
      <c r="C58" s="5">
        <v>14</v>
      </c>
      <c r="D58" s="3"/>
      <c r="E58" s="3"/>
      <c r="F58" s="3"/>
      <c r="G58" s="8">
        <f>+IFERROR(AVERAGE(D58:E58),0)</f>
        <v>0</v>
      </c>
      <c r="H58" s="9">
        <f>+$H57/$C57*$C58</f>
        <v>22131.406559479961</v>
      </c>
      <c r="I58" s="5">
        <f>+$I57/$C57*$C58</f>
        <v>36079.026512941171</v>
      </c>
      <c r="K58" t="s">
        <v>223</v>
      </c>
      <c r="L58">
        <f t="shared" si="16"/>
        <v>18</v>
      </c>
      <c r="N58" s="27">
        <f t="shared" si="17"/>
        <v>40364.502919439423</v>
      </c>
      <c r="O58" s="27">
        <f t="shared" si="18"/>
        <v>52693.826395102027</v>
      </c>
    </row>
    <row r="59" spans="2:15" ht="30" customHeight="1" x14ac:dyDescent="0.25">
      <c r="B59" s="2" t="s">
        <v>40</v>
      </c>
      <c r="C59" s="3">
        <v>115</v>
      </c>
      <c r="D59" s="3">
        <v>166855.62700000007</v>
      </c>
      <c r="E59" s="3">
        <v>170369.64824000001</v>
      </c>
      <c r="F59" s="3">
        <v>141406.50656000001</v>
      </c>
      <c r="G59" s="8">
        <f>+IFERROR(AVERAGE(D59:F59),0)</f>
        <v>159543.92726666669</v>
      </c>
      <c r="H59" s="3">
        <f>+$G59/$G$68*$H$1</f>
        <v>176390.13068197423</v>
      </c>
      <c r="I59" s="3">
        <v>263257.04643999995</v>
      </c>
      <c r="K59" t="s">
        <v>224</v>
      </c>
      <c r="L59">
        <f t="shared" si="16"/>
        <v>1</v>
      </c>
      <c r="N59" s="27">
        <f t="shared" si="17"/>
        <v>2242.4723844133014</v>
      </c>
      <c r="O59" s="27">
        <f t="shared" si="18"/>
        <v>2927.4347997278905</v>
      </c>
    </row>
    <row r="60" spans="2:15" ht="30" customHeight="1" x14ac:dyDescent="0.25">
      <c r="B60" s="4" t="s">
        <v>5</v>
      </c>
      <c r="C60" s="5">
        <v>16</v>
      </c>
      <c r="D60" s="3"/>
      <c r="E60" s="3"/>
      <c r="F60" s="3"/>
      <c r="G60" s="8">
        <f>+IFERROR(AVERAGE(D60:E60),0)</f>
        <v>0</v>
      </c>
      <c r="H60" s="9">
        <f>+$H59/$C59*$C60</f>
        <v>24541.23557314424</v>
      </c>
      <c r="I60" s="5">
        <f>+$I59/$C59*$C60</f>
        <v>36627.0673307826</v>
      </c>
      <c r="K60" t="s">
        <v>225</v>
      </c>
      <c r="L60">
        <f t="shared" si="16"/>
        <v>3</v>
      </c>
      <c r="N60" s="27">
        <f t="shared" si="17"/>
        <v>6727.4171532399041</v>
      </c>
      <c r="O60" s="27">
        <f t="shared" si="18"/>
        <v>8782.3043991836712</v>
      </c>
    </row>
    <row r="61" spans="2:15" ht="30" customHeight="1" x14ac:dyDescent="0.25">
      <c r="B61" s="4" t="s">
        <v>25</v>
      </c>
      <c r="C61" s="5">
        <v>57</v>
      </c>
      <c r="D61" s="3"/>
      <c r="E61" s="3"/>
      <c r="F61" s="3"/>
      <c r="G61" s="8">
        <f>+IFERROR(AVERAGE(D61:E61),0)</f>
        <v>0</v>
      </c>
      <c r="H61" s="9">
        <f>+$H60/$C60*$C61</f>
        <v>87428.151729326361</v>
      </c>
      <c r="I61" s="5">
        <f>+$I60/$C60*$C61</f>
        <v>130483.92736591301</v>
      </c>
      <c r="K61" t="s">
        <v>226</v>
      </c>
      <c r="L61">
        <f t="shared" si="16"/>
        <v>4</v>
      </c>
      <c r="N61" s="27">
        <f t="shared" si="17"/>
        <v>8969.8895376532055</v>
      </c>
      <c r="O61" s="27">
        <f t="shared" si="18"/>
        <v>11709.739198911562</v>
      </c>
    </row>
    <row r="62" spans="2:15" ht="30" customHeight="1" x14ac:dyDescent="0.25">
      <c r="B62" s="4" t="s">
        <v>15</v>
      </c>
      <c r="C62" s="5">
        <v>42</v>
      </c>
      <c r="D62" s="3"/>
      <c r="E62" s="3"/>
      <c r="F62" s="3"/>
      <c r="G62" s="8">
        <f>+IFERROR(AVERAGE(D62:E62),0)</f>
        <v>0</v>
      </c>
      <c r="H62" s="9">
        <f>+$H61/$C61*$C62</f>
        <v>64420.743379503634</v>
      </c>
      <c r="I62" s="5">
        <f>+$I61/$C61*$C62</f>
        <v>96146.051743304328</v>
      </c>
      <c r="K62" t="s">
        <v>227</v>
      </c>
      <c r="L62">
        <f t="shared" si="16"/>
        <v>22</v>
      </c>
      <c r="N62" s="27">
        <f t="shared" si="17"/>
        <v>49334.392457092632</v>
      </c>
      <c r="O62" s="27">
        <f t="shared" si="18"/>
        <v>64403.565594013591</v>
      </c>
    </row>
    <row r="63" spans="2:15" ht="30" customHeight="1" x14ac:dyDescent="0.25">
      <c r="B63" s="2" t="s">
        <v>41</v>
      </c>
      <c r="C63" s="3">
        <v>47</v>
      </c>
      <c r="D63" s="3">
        <v>59285.928000000007</v>
      </c>
      <c r="E63" s="3">
        <v>70606.602000000014</v>
      </c>
      <c r="F63" s="3">
        <v>76981.734199999992</v>
      </c>
      <c r="G63" s="8">
        <f>+IFERROR(AVERAGE(D63:F63),0)</f>
        <v>68958.088066666678</v>
      </c>
      <c r="H63" s="3">
        <f>+$G63/$G$68*$H$1</f>
        <v>76239.355355267937</v>
      </c>
      <c r="I63" s="3">
        <v>80947.511800000007</v>
      </c>
      <c r="K63" t="s">
        <v>228</v>
      </c>
      <c r="L63">
        <f t="shared" si="16"/>
        <v>2</v>
      </c>
      <c r="N63" s="27">
        <f t="shared" si="17"/>
        <v>4484.9447688266027</v>
      </c>
      <c r="O63" s="27">
        <f t="shared" si="18"/>
        <v>5854.8695994557811</v>
      </c>
    </row>
    <row r="64" spans="2:15" ht="30" customHeight="1" x14ac:dyDescent="0.25">
      <c r="B64" s="4" t="s">
        <v>42</v>
      </c>
      <c r="C64" s="5">
        <v>47</v>
      </c>
      <c r="D64" s="3"/>
      <c r="E64" s="3"/>
      <c r="F64" s="3"/>
      <c r="G64" s="8">
        <f>+IFERROR(AVERAGE(D64:E64),0)</f>
        <v>0</v>
      </c>
      <c r="H64" s="9">
        <f>+$H63/$C63*$C64</f>
        <v>76239.355355267937</v>
      </c>
      <c r="I64" s="5">
        <f>+$I63/$C63*$C64</f>
        <v>80947.511800000007</v>
      </c>
      <c r="K64" t="s">
        <v>229</v>
      </c>
      <c r="L64">
        <f t="shared" si="16"/>
        <v>7</v>
      </c>
      <c r="N64" s="27">
        <f t="shared" si="17"/>
        <v>15697.30669089311</v>
      </c>
      <c r="O64" s="27">
        <f t="shared" si="18"/>
        <v>20492.043598095235</v>
      </c>
    </row>
    <row r="65" spans="2:16" ht="30" customHeight="1" x14ac:dyDescent="0.25">
      <c r="B65" s="2" t="s">
        <v>43</v>
      </c>
      <c r="C65" s="3">
        <v>64</v>
      </c>
      <c r="D65" s="3">
        <v>84294.905999999974</v>
      </c>
      <c r="E65" s="3">
        <v>87112.060000000012</v>
      </c>
      <c r="F65" s="3">
        <v>70980.896999999968</v>
      </c>
      <c r="G65" s="8">
        <f>+IFERROR(AVERAGE(D65:F65),0)</f>
        <v>80795.954333333313</v>
      </c>
      <c r="H65" s="3">
        <f>+$G65/$G$68*$H$1</f>
        <v>89327.178963138489</v>
      </c>
      <c r="I65" s="3">
        <v>160274.01800000001</v>
      </c>
    </row>
    <row r="66" spans="2:16" ht="30" customHeight="1" x14ac:dyDescent="0.25">
      <c r="B66" s="4" t="s">
        <v>3</v>
      </c>
      <c r="C66" s="5">
        <v>4</v>
      </c>
      <c r="D66" s="3"/>
      <c r="E66" s="3"/>
      <c r="F66" s="3"/>
      <c r="G66" s="8">
        <f>+IFERROR(AVERAGE(D66:E66),0)</f>
        <v>0</v>
      </c>
      <c r="H66" s="9">
        <f>+$H65/$C65*$C66</f>
        <v>5582.9486851961556</v>
      </c>
      <c r="I66" s="5">
        <f>+$I65/$C65*$C66</f>
        <v>10017.126125000001</v>
      </c>
      <c r="K66" t="s">
        <v>231</v>
      </c>
      <c r="L66">
        <f>SUM(L43:L64)</f>
        <v>499</v>
      </c>
      <c r="N66" s="27">
        <f>SUM(N43:N64)</f>
        <v>1138752.4275328787</v>
      </c>
      <c r="O66" s="27">
        <f>SUM(O43:O64)</f>
        <v>1450469.2976451609</v>
      </c>
    </row>
    <row r="67" spans="2:16" ht="30" customHeight="1" x14ac:dyDescent="0.25">
      <c r="B67" s="4" t="s">
        <v>44</v>
      </c>
      <c r="C67" s="5">
        <v>60</v>
      </c>
      <c r="D67" s="3"/>
      <c r="E67" s="3"/>
      <c r="F67" s="3"/>
      <c r="G67" s="8">
        <f>+IFERROR(AVERAGE(D67:E67),0)</f>
        <v>0</v>
      </c>
      <c r="H67" s="9">
        <f>+$H66/$C66*$C67</f>
        <v>83744.230277942333</v>
      </c>
      <c r="I67" s="5">
        <f>+$I66/$C66*$C67</f>
        <v>150256.891875</v>
      </c>
    </row>
    <row r="68" spans="2:16" ht="30" customHeight="1" x14ac:dyDescent="0.25">
      <c r="B68" s="6" t="s">
        <v>45</v>
      </c>
      <c r="C68" s="1">
        <v>1704</v>
      </c>
      <c r="D68" s="3">
        <f t="shared" ref="D68:G68" si="19">+SUM(D3:D67)</f>
        <v>2733183.9147600001</v>
      </c>
      <c r="E68" s="3">
        <f t="shared" si="19"/>
        <v>2839940.7865599999</v>
      </c>
      <c r="F68" s="3">
        <f>+SUM(F3:F67)</f>
        <v>2778336.7959600003</v>
      </c>
      <c r="G68" s="3">
        <f t="shared" si="19"/>
        <v>2783820.4990933333</v>
      </c>
      <c r="H68" s="3">
        <f>+SUM(H3:H67)/2</f>
        <v>3077763.41000742</v>
      </c>
      <c r="I68" s="3">
        <f>+SUM(I3:I67)/2</f>
        <v>4665846.2822799999</v>
      </c>
      <c r="K68" s="16" t="s">
        <v>232</v>
      </c>
      <c r="L68" s="16" t="s">
        <v>233</v>
      </c>
      <c r="N68" s="16" t="s">
        <v>241</v>
      </c>
      <c r="O68" s="16" t="s">
        <v>242</v>
      </c>
      <c r="P68" s="16" t="s">
        <v>63</v>
      </c>
    </row>
    <row r="69" spans="2:16" x14ac:dyDescent="0.25">
      <c r="B69" s="7" t="s">
        <v>47</v>
      </c>
      <c r="D69" s="14">
        <v>998.63400000000001</v>
      </c>
      <c r="E69" s="14">
        <v>2663.0209999999997</v>
      </c>
      <c r="F69" s="14">
        <v>332.87799999999999</v>
      </c>
      <c r="I69" s="16">
        <v>665.75599999999997</v>
      </c>
      <c r="K69" s="35" t="s">
        <v>190</v>
      </c>
      <c r="L69" s="35">
        <f>L70+L71</f>
        <v>66</v>
      </c>
      <c r="M69" s="35"/>
      <c r="N69" s="36">
        <f t="shared" ref="N69:O69" si="20">N70+N71</f>
        <v>142479.3856912317</v>
      </c>
      <c r="O69" s="36">
        <f t="shared" si="20"/>
        <v>184784.63911474659</v>
      </c>
      <c r="P69" s="18">
        <f>+O69/N69</f>
        <v>1.2969219246578938</v>
      </c>
    </row>
    <row r="70" spans="2:16" x14ac:dyDescent="0.25">
      <c r="K70" t="s">
        <v>234</v>
      </c>
      <c r="L70">
        <v>30</v>
      </c>
      <c r="N70" s="27">
        <f>+$N$43/$L$43*$L70</f>
        <v>64763.357132378049</v>
      </c>
      <c r="O70" s="27">
        <f>+$O$43/$L$43*$L70</f>
        <v>83993.017779430273</v>
      </c>
    </row>
    <row r="71" spans="2:16" x14ac:dyDescent="0.25">
      <c r="B71" t="s">
        <v>46</v>
      </c>
      <c r="C71" t="s">
        <v>46</v>
      </c>
      <c r="D71" t="s">
        <v>46</v>
      </c>
      <c r="E71" t="s">
        <v>46</v>
      </c>
      <c r="F71" t="s">
        <v>46</v>
      </c>
      <c r="G71" t="s">
        <v>46</v>
      </c>
      <c r="H71" t="s">
        <v>46</v>
      </c>
      <c r="I71" t="s">
        <v>46</v>
      </c>
      <c r="K71" t="s">
        <v>208</v>
      </c>
      <c r="L71">
        <v>36</v>
      </c>
      <c r="N71" s="27">
        <f t="shared" ref="N71" si="21">+$N$43/$L$43*$L71</f>
        <v>77716.02855885365</v>
      </c>
      <c r="O71" s="27">
        <f t="shared" ref="O71" si="22">+$O$43/$L$43*$L71</f>
        <v>100791.62133531633</v>
      </c>
    </row>
    <row r="72" spans="2:16" x14ac:dyDescent="0.25">
      <c r="B72" s="16" t="s">
        <v>5</v>
      </c>
      <c r="C72" s="15">
        <f>+SUMIFS($C$3:$C$67,$B$3:$B$67,$B72)</f>
        <v>499</v>
      </c>
      <c r="G72" s="16"/>
      <c r="H72" s="15"/>
      <c r="I72" s="15"/>
      <c r="J72" s="19"/>
      <c r="K72" s="35" t="s">
        <v>191</v>
      </c>
      <c r="L72" s="35">
        <f>L73+L74</f>
        <v>43</v>
      </c>
      <c r="M72" s="35"/>
      <c r="N72" s="36">
        <f t="shared" ref="N72:O72" si="23">N73+N74</f>
        <v>87542.118224495949</v>
      </c>
      <c r="O72" s="36">
        <f t="shared" si="23"/>
        <v>103551.9948197917</v>
      </c>
      <c r="P72" s="18">
        <f>+O72/N72</f>
        <v>1.1828819877791794</v>
      </c>
    </row>
    <row r="73" spans="2:16" x14ac:dyDescent="0.25">
      <c r="B73" s="16" t="s">
        <v>49</v>
      </c>
      <c r="C73" s="17">
        <f>+C68-C72</f>
        <v>1205</v>
      </c>
      <c r="H73" s="17"/>
      <c r="I73" s="17"/>
      <c r="J73" s="19"/>
      <c r="K73" t="s">
        <v>215</v>
      </c>
      <c r="L73">
        <v>30</v>
      </c>
      <c r="N73" s="27">
        <f>+$N$50/$L$50*$L73</f>
        <v>61075.896435694849</v>
      </c>
      <c r="O73" s="27">
        <f>+$O$50/$L$50*$L73</f>
        <v>72245.577781250016</v>
      </c>
    </row>
    <row r="74" spans="2:16" x14ac:dyDescent="0.25">
      <c r="H74" s="18"/>
      <c r="K74" t="s">
        <v>216</v>
      </c>
      <c r="L74">
        <v>13</v>
      </c>
      <c r="N74" s="27">
        <f>+$N$50/$L$50*$L74</f>
        <v>26466.2217888011</v>
      </c>
      <c r="O74" s="27">
        <f>+$O$50/$L$50*$L74</f>
        <v>31306.417038541673</v>
      </c>
    </row>
    <row r="75" spans="2:16" x14ac:dyDescent="0.25">
      <c r="H75" s="15"/>
      <c r="I75" s="17"/>
      <c r="J75" s="19"/>
      <c r="K75" s="35" t="s">
        <v>192</v>
      </c>
      <c r="L75" s="35">
        <f>SUM(L76:L79)</f>
        <v>26</v>
      </c>
      <c r="M75" s="35"/>
      <c r="N75" s="36">
        <f t="shared" ref="N75:O75" si="24">SUM(N76:N79)</f>
        <v>53965.489427052897</v>
      </c>
      <c r="O75" s="36">
        <f t="shared" si="24"/>
        <v>65209.078445514453</v>
      </c>
      <c r="P75" s="18">
        <f>+O75/N75</f>
        <v>1.2083477633175166</v>
      </c>
    </row>
    <row r="76" spans="2:16" x14ac:dyDescent="0.25">
      <c r="H76" s="15"/>
      <c r="I76" s="15"/>
      <c r="J76" s="19"/>
      <c r="K76" t="s">
        <v>219</v>
      </c>
      <c r="L76">
        <v>6</v>
      </c>
      <c r="N76" s="27">
        <f>+N54</f>
        <v>12215.17928713897</v>
      </c>
      <c r="O76" s="27">
        <f>+O54</f>
        <v>14449.115556250003</v>
      </c>
    </row>
    <row r="77" spans="2:16" x14ac:dyDescent="0.25">
      <c r="K77" t="s">
        <v>218</v>
      </c>
      <c r="L77">
        <v>16</v>
      </c>
      <c r="N77" s="27">
        <f>+N53</f>
        <v>32987.029772150861</v>
      </c>
      <c r="O77" s="27">
        <f>+O53</f>
        <v>39569.472564039119</v>
      </c>
    </row>
    <row r="78" spans="2:16" x14ac:dyDescent="0.25">
      <c r="K78" t="s">
        <v>228</v>
      </c>
      <c r="L78">
        <v>2</v>
      </c>
      <c r="N78" s="27">
        <f>+N63</f>
        <v>4484.9447688266027</v>
      </c>
      <c r="O78" s="27">
        <f>+O63</f>
        <v>5854.8695994557811</v>
      </c>
    </row>
    <row r="79" spans="2:16" x14ac:dyDescent="0.25">
      <c r="G79" s="16"/>
      <c r="H79" s="15"/>
      <c r="K79" t="s">
        <v>220</v>
      </c>
      <c r="L79">
        <v>2</v>
      </c>
      <c r="N79" s="27">
        <f>+N55</f>
        <v>4278.3355989364627</v>
      </c>
      <c r="O79" s="27">
        <f>+O55</f>
        <v>5335.6207257695578</v>
      </c>
    </row>
    <row r="80" spans="2:16" x14ac:dyDescent="0.25">
      <c r="H80" s="17"/>
      <c r="I80" s="15"/>
      <c r="J80" s="19"/>
      <c r="K80" s="35" t="s">
        <v>193</v>
      </c>
      <c r="L80" s="35">
        <f>SUM(L81:L83)</f>
        <v>17</v>
      </c>
      <c r="M80" s="35"/>
      <c r="N80" s="36">
        <f t="shared" ref="N80:O80" si="25">SUM(N81:N83)</f>
        <v>36657.690246535596</v>
      </c>
      <c r="O80" s="36">
        <f t="shared" si="25"/>
        <v>46995.60424638768</v>
      </c>
      <c r="P80" s="18">
        <f>+O80/N80</f>
        <v>1.2820121488922529</v>
      </c>
    </row>
    <row r="81" spans="11:16" x14ac:dyDescent="0.25">
      <c r="K81" t="s">
        <v>224</v>
      </c>
      <c r="L81">
        <v>1</v>
      </c>
      <c r="N81" s="27">
        <f>+N59</f>
        <v>2242.4723844133014</v>
      </c>
      <c r="O81" s="27">
        <f>+O59</f>
        <v>2927.4347997278905</v>
      </c>
    </row>
    <row r="82" spans="11:16" x14ac:dyDescent="0.25">
      <c r="K82" t="s">
        <v>235</v>
      </c>
      <c r="L82">
        <v>11</v>
      </c>
      <c r="N82" s="27">
        <f>+$N$43/$L$43*$L82</f>
        <v>23746.56428187195</v>
      </c>
      <c r="O82" s="27">
        <f>+$O$43/$L$43*$L82</f>
        <v>30797.439852457766</v>
      </c>
    </row>
    <row r="83" spans="11:16" x14ac:dyDescent="0.25">
      <c r="K83" t="s">
        <v>216</v>
      </c>
      <c r="L83">
        <v>5</v>
      </c>
      <c r="N83" s="27">
        <f>+$N$51/$L$51*$L83</f>
        <v>10668.653580250349</v>
      </c>
      <c r="O83" s="27">
        <f>+$O$51/$L$51*$L83</f>
        <v>13270.729594202023</v>
      </c>
    </row>
    <row r="84" spans="11:16" x14ac:dyDescent="0.25">
      <c r="K84" s="35" t="s">
        <v>194</v>
      </c>
      <c r="L84" s="35">
        <f>+SUM(L85:L87)</f>
        <v>101</v>
      </c>
      <c r="M84" s="35"/>
      <c r="N84" s="36">
        <f t="shared" ref="N84:O84" si="26">+SUM(N85:N87)</f>
        <v>219263.32624174576</v>
      </c>
      <c r="O84" s="36">
        <f t="shared" si="26"/>
        <v>309725.49256271846</v>
      </c>
      <c r="P84" s="18">
        <f>+O84/N84</f>
        <v>1.4125731734144855</v>
      </c>
    </row>
    <row r="85" spans="11:16" x14ac:dyDescent="0.25">
      <c r="K85" t="s">
        <v>214</v>
      </c>
      <c r="L85">
        <v>33</v>
      </c>
      <c r="N85" s="27">
        <f>+$N$49/$L$49*$L85</f>
        <v>71841.749853197573</v>
      </c>
      <c r="O85" s="27">
        <f>+$O$49/$L$49*$L85</f>
        <v>102178.53931647864</v>
      </c>
    </row>
    <row r="86" spans="11:16" x14ac:dyDescent="0.25">
      <c r="K86" t="s">
        <v>221</v>
      </c>
      <c r="L86">
        <v>19</v>
      </c>
      <c r="N86" s="27">
        <f>+N56</f>
        <v>42948.268031402346</v>
      </c>
      <c r="O86" s="27">
        <f>+O56</f>
        <v>66555.929975609746</v>
      </c>
    </row>
    <row r="87" spans="11:16" x14ac:dyDescent="0.25">
      <c r="K87" t="s">
        <v>217</v>
      </c>
      <c r="L87">
        <v>49</v>
      </c>
      <c r="N87" s="33">
        <f>+N52</f>
        <v>104473.30835714584</v>
      </c>
      <c r="O87" s="33">
        <f>+O52</f>
        <v>140991.02327063007</v>
      </c>
    </row>
    <row r="88" spans="11:16" x14ac:dyDescent="0.25">
      <c r="K88" s="35" t="s">
        <v>196</v>
      </c>
      <c r="L88" s="35">
        <f>+SUM(L89:L92)</f>
        <v>35</v>
      </c>
      <c r="M88" s="35"/>
      <c r="N88" s="36">
        <f t="shared" ref="N88:O88" si="27">+SUM(N89:N92)</f>
        <v>84607.489838995476</v>
      </c>
      <c r="O88" s="36">
        <f t="shared" si="27"/>
        <v>102872.44010354363</v>
      </c>
      <c r="P88" s="18">
        <f>+O88/N88</f>
        <v>1.2158786450148278</v>
      </c>
    </row>
    <row r="89" spans="11:16" x14ac:dyDescent="0.25">
      <c r="K89" t="s">
        <v>226</v>
      </c>
      <c r="L89">
        <v>3</v>
      </c>
      <c r="N89" s="27">
        <f>+$N$61/$L$61*$L89</f>
        <v>6727.4171532399041</v>
      </c>
      <c r="O89" s="27">
        <f>+$O$61/$L$61*$L89</f>
        <v>8782.3043991836712</v>
      </c>
    </row>
    <row r="90" spans="11:16" x14ac:dyDescent="0.25">
      <c r="K90" t="s">
        <v>211</v>
      </c>
      <c r="L90">
        <v>4</v>
      </c>
      <c r="N90" s="27">
        <f>+$N$46/$L$46*$L90</f>
        <v>11148.845256885375</v>
      </c>
      <c r="O90" s="27">
        <f>+$O$46/$L$46*$L90</f>
        <v>13598.373795210195</v>
      </c>
    </row>
    <row r="91" spans="11:16" x14ac:dyDescent="0.25">
      <c r="K91" t="s">
        <v>213</v>
      </c>
      <c r="L91">
        <v>22</v>
      </c>
      <c r="N91" s="27">
        <f>+$N$48/$L48*$L$91</f>
        <v>53276.393122390378</v>
      </c>
      <c r="O91" s="27">
        <f>+$O$48/$L48*$L$91</f>
        <v>62927.153110782427</v>
      </c>
    </row>
    <row r="92" spans="11:16" x14ac:dyDescent="0.25">
      <c r="K92" t="s">
        <v>229</v>
      </c>
      <c r="L92">
        <v>6</v>
      </c>
      <c r="N92" s="27">
        <f>+$N$64/$L$64*$L92</f>
        <v>13454.834306479808</v>
      </c>
      <c r="O92" s="27">
        <f>+$O$64/$L$64*$L92</f>
        <v>17564.608798367342</v>
      </c>
    </row>
    <row r="93" spans="11:16" x14ac:dyDescent="0.25">
      <c r="K93" s="35" t="s">
        <v>197</v>
      </c>
      <c r="L93" s="35">
        <f>+SUM(L94:L96)</f>
        <v>53</v>
      </c>
      <c r="M93" s="35"/>
      <c r="N93" s="36">
        <f t="shared" ref="N93:O93" si="28">+SUM(N94:N96)</f>
        <v>127022.12032102561</v>
      </c>
      <c r="O93" s="36">
        <f t="shared" si="28"/>
        <v>162236.42412169807</v>
      </c>
      <c r="P93" s="18">
        <f>+O93/N93</f>
        <v>1.2772296959905458</v>
      </c>
    </row>
    <row r="94" spans="11:16" x14ac:dyDescent="0.25">
      <c r="K94" t="s">
        <v>236</v>
      </c>
      <c r="L94">
        <v>12</v>
      </c>
      <c r="N94" s="27">
        <f>+$N$58/$L$58*$L94</f>
        <v>26909.668612959616</v>
      </c>
      <c r="O94" s="27">
        <f>+$O$58/$L$58*$L94</f>
        <v>35129.217596734685</v>
      </c>
    </row>
    <row r="95" spans="11:16" x14ac:dyDescent="0.25">
      <c r="K95" t="s">
        <v>237</v>
      </c>
      <c r="L95">
        <v>22</v>
      </c>
      <c r="N95" s="27">
        <f>+N62</f>
        <v>49334.392457092632</v>
      </c>
      <c r="O95" s="27">
        <f>+O62</f>
        <v>64403.565594013591</v>
      </c>
    </row>
    <row r="96" spans="11:16" x14ac:dyDescent="0.25">
      <c r="K96" t="s">
        <v>238</v>
      </c>
      <c r="L96">
        <v>19</v>
      </c>
      <c r="N96" s="33">
        <f>+N47</f>
        <v>50778.059250973354</v>
      </c>
      <c r="O96" s="33">
        <f>+O47</f>
        <v>62703.64093094979</v>
      </c>
    </row>
    <row r="97" spans="11:16" x14ac:dyDescent="0.25">
      <c r="K97" s="35" t="s">
        <v>195</v>
      </c>
      <c r="L97" s="35">
        <f>+SUM(L98:L99)</f>
        <v>118</v>
      </c>
      <c r="M97" s="35"/>
      <c r="N97" s="36">
        <f>+SUM(N98:N99)</f>
        <v>295962.16820770572</v>
      </c>
      <c r="O97" s="36">
        <f>+SUM(O98:O99)</f>
        <v>357891.15270111815</v>
      </c>
      <c r="P97" s="18">
        <f>+O97/N97</f>
        <v>1.209246285998117</v>
      </c>
    </row>
    <row r="98" spans="11:16" x14ac:dyDescent="0.25">
      <c r="K98" t="s">
        <v>209</v>
      </c>
      <c r="L98">
        <v>52</v>
      </c>
      <c r="N98" s="27">
        <f>+$N$44/$L$44*$L98</f>
        <v>113999.17473106099</v>
      </c>
      <c r="O98" s="27">
        <f>+$O$44/$L$44*$L98</f>
        <v>143169.31407198371</v>
      </c>
    </row>
    <row r="99" spans="11:16" x14ac:dyDescent="0.25">
      <c r="K99" t="s">
        <v>210</v>
      </c>
      <c r="L99">
        <v>66</v>
      </c>
      <c r="N99" s="27">
        <f>+$N$45/$L$45*$L$99</f>
        <v>181962.99347664471</v>
      </c>
      <c r="O99" s="27">
        <f>+$O$45/$L$45*$L$99</f>
        <v>214721.83862913441</v>
      </c>
    </row>
    <row r="100" spans="11:16" x14ac:dyDescent="0.25">
      <c r="K100" s="16" t="s">
        <v>239</v>
      </c>
      <c r="L100" s="17">
        <f>+L66-SUM(L69,L72,L75,L80,L84,L88,L93,L97)</f>
        <v>40</v>
      </c>
      <c r="M100" s="16"/>
      <c r="N100" s="17">
        <f>+N66-SUM(N69,N72,N75,N80,N84,N88,N93,N97)</f>
        <v>91252.639334089938</v>
      </c>
      <c r="O100" s="17">
        <f>+O66-SUM(O69,O72,O75,O80,O84,O88,O93,O97)</f>
        <v>117202.47152964212</v>
      </c>
    </row>
    <row r="101" spans="11:16" x14ac:dyDescent="0.25">
      <c r="K101" s="17" t="s">
        <v>240</v>
      </c>
      <c r="L101" s="17">
        <f>+SUM(L100,L88,L84,L80,L75,L72,L69,L93,L97)</f>
        <v>499</v>
      </c>
      <c r="M101" s="16"/>
      <c r="N101" s="17">
        <f>+SUM(N100,N88,N84,N80,N75,N72,N69,N93,N97)</f>
        <v>1138752.4275328787</v>
      </c>
      <c r="O101" s="17">
        <f>+SUM(O100,O88,O84,O80,O75,O72,O69,O93,O97)</f>
        <v>1450469.2976451609</v>
      </c>
    </row>
    <row r="102" spans="11:16" x14ac:dyDescent="0.25">
      <c r="L102" s="17">
        <f>1704-L101</f>
        <v>1205</v>
      </c>
      <c r="M102" s="16"/>
      <c r="N102" s="17">
        <f>+N39</f>
        <v>1939010.9824745413</v>
      </c>
      <c r="O102" s="17">
        <f>+O39</f>
        <v>3216042.7277948391</v>
      </c>
    </row>
    <row r="103" spans="11:16" x14ac:dyDescent="0.25">
      <c r="N103" s="17">
        <f>+N101+N102</f>
        <v>3077763.41000742</v>
      </c>
      <c r="O103" s="17">
        <f>+O101+O102</f>
        <v>4666512.02544</v>
      </c>
    </row>
  </sheetData>
  <conditionalFormatting sqref="B3:B67">
    <cfRule type="containsText" dxfId="0" priority="1" operator="containsText" text="HCM">
      <formula>NOT(ISERROR(SEARCH("HCM",B3)))</formula>
    </cfRule>
  </conditionalFormatting>
  <pageMargins left="0.2" right="0.7" top="0" bottom="0.75" header="0.3" footer="0.3"/>
  <pageSetup paperSize="9" scale="39" fitToHeight="0" orientation="portrait" horizontalDpi="0" verticalDpi="0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62"/>
  <sheetViews>
    <sheetView showGridLines="0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G43" sqref="G43"/>
    </sheetView>
  </sheetViews>
  <sheetFormatPr defaultRowHeight="15" x14ac:dyDescent="0.25"/>
  <cols>
    <col min="1" max="1" width="17.85546875" bestFit="1" customWidth="1"/>
    <col min="2" max="2" width="13.140625" bestFit="1" customWidth="1"/>
    <col min="3" max="4" width="10.140625" bestFit="1" customWidth="1"/>
    <col min="5" max="5" width="10.5703125" bestFit="1" customWidth="1"/>
    <col min="6" max="6" width="11.42578125" bestFit="1" customWidth="1"/>
    <col min="7" max="7" width="9.140625" bestFit="1" customWidth="1"/>
    <col min="8" max="8" width="10.140625" bestFit="1" customWidth="1"/>
    <col min="9" max="9" width="9.140625" bestFit="1" customWidth="1"/>
    <col min="10" max="10" width="11.85546875" customWidth="1"/>
    <col min="11" max="11" width="11.140625" bestFit="1" customWidth="1"/>
    <col min="12" max="12" width="20" bestFit="1" customWidth="1"/>
    <col min="13" max="13" width="13.85546875" customWidth="1"/>
  </cols>
  <sheetData>
    <row r="3" spans="1:14" x14ac:dyDescent="0.25">
      <c r="A3" t="s">
        <v>188</v>
      </c>
      <c r="B3" t="s">
        <v>189</v>
      </c>
    </row>
    <row r="4" spans="1:14" x14ac:dyDescent="0.25">
      <c r="A4" t="s">
        <v>0</v>
      </c>
      <c r="B4" t="s">
        <v>190</v>
      </c>
      <c r="C4" t="s">
        <v>191</v>
      </c>
      <c r="D4" t="s">
        <v>192</v>
      </c>
      <c r="E4" t="s">
        <v>193</v>
      </c>
      <c r="F4" t="s">
        <v>194</v>
      </c>
      <c r="G4" t="s">
        <v>195</v>
      </c>
      <c r="H4" t="s">
        <v>196</v>
      </c>
      <c r="I4" t="s">
        <v>197</v>
      </c>
      <c r="K4" t="s">
        <v>45</v>
      </c>
      <c r="L4" t="s">
        <v>198</v>
      </c>
    </row>
    <row r="5" spans="1:14" x14ac:dyDescent="0.25">
      <c r="A5" s="29" t="s">
        <v>185</v>
      </c>
      <c r="B5" s="18">
        <v>6</v>
      </c>
      <c r="C5" s="18">
        <v>3</v>
      </c>
      <c r="D5" s="18">
        <v>1</v>
      </c>
      <c r="E5" s="18">
        <v>2</v>
      </c>
      <c r="F5" s="18">
        <v>7</v>
      </c>
      <c r="G5" s="18">
        <v>6</v>
      </c>
      <c r="H5" s="18">
        <v>2</v>
      </c>
      <c r="I5" s="18">
        <v>2</v>
      </c>
      <c r="J5" s="18"/>
      <c r="K5" s="18">
        <v>29</v>
      </c>
      <c r="L5" s="30">
        <v>29</v>
      </c>
      <c r="M5" s="18">
        <f>+L5-K5</f>
        <v>0</v>
      </c>
    </row>
    <row r="6" spans="1:14" x14ac:dyDescent="0.25">
      <c r="A6" s="29" t="s">
        <v>64</v>
      </c>
      <c r="B6" s="18">
        <v>8</v>
      </c>
      <c r="C6" s="18">
        <v>13</v>
      </c>
      <c r="D6" s="18">
        <v>12</v>
      </c>
      <c r="E6" s="18">
        <v>4</v>
      </c>
      <c r="F6" s="18">
        <v>1</v>
      </c>
      <c r="G6" s="18">
        <v>2</v>
      </c>
      <c r="H6" s="18">
        <v>15</v>
      </c>
      <c r="I6" s="18">
        <v>11</v>
      </c>
      <c r="J6" s="18"/>
      <c r="K6" s="18">
        <v>66</v>
      </c>
      <c r="L6" s="30">
        <v>78</v>
      </c>
      <c r="M6" s="18">
        <f t="shared" ref="M6:M14" si="0">+L6-K6</f>
        <v>12</v>
      </c>
    </row>
    <row r="7" spans="1:14" x14ac:dyDescent="0.25">
      <c r="A7" s="29" t="s">
        <v>86</v>
      </c>
      <c r="B7" s="18">
        <v>7</v>
      </c>
      <c r="C7" s="18">
        <v>20</v>
      </c>
      <c r="D7" s="18">
        <v>45</v>
      </c>
      <c r="E7" s="18">
        <v>48</v>
      </c>
      <c r="F7" s="18">
        <v>2</v>
      </c>
      <c r="G7" s="18">
        <v>9</v>
      </c>
      <c r="H7" s="18">
        <v>18</v>
      </c>
      <c r="I7" s="18">
        <v>16</v>
      </c>
      <c r="J7" s="18"/>
      <c r="K7" s="18">
        <v>165</v>
      </c>
      <c r="L7" s="30">
        <v>251</v>
      </c>
      <c r="M7" s="18">
        <f t="shared" si="0"/>
        <v>86</v>
      </c>
    </row>
    <row r="8" spans="1:14" x14ac:dyDescent="0.25">
      <c r="A8" s="29" t="s">
        <v>87</v>
      </c>
      <c r="B8" s="18">
        <v>10</v>
      </c>
      <c r="C8" s="18">
        <v>9</v>
      </c>
      <c r="D8" s="18">
        <v>18</v>
      </c>
      <c r="E8" s="18">
        <v>30</v>
      </c>
      <c r="F8" s="18">
        <v>7</v>
      </c>
      <c r="G8" s="18">
        <v>1</v>
      </c>
      <c r="H8" s="18">
        <v>6</v>
      </c>
      <c r="I8" s="18">
        <v>10</v>
      </c>
      <c r="J8" s="18"/>
      <c r="K8" s="18">
        <v>91</v>
      </c>
      <c r="L8" s="30">
        <v>160</v>
      </c>
      <c r="M8" s="18">
        <f t="shared" si="0"/>
        <v>69</v>
      </c>
    </row>
    <row r="9" spans="1:14" x14ac:dyDescent="0.25">
      <c r="A9" s="29" t="s">
        <v>88</v>
      </c>
      <c r="B9" s="18"/>
      <c r="C9" s="18">
        <v>9</v>
      </c>
      <c r="D9" s="18">
        <v>25</v>
      </c>
      <c r="E9" s="18">
        <v>45</v>
      </c>
      <c r="F9" s="18">
        <v>5</v>
      </c>
      <c r="G9" s="18">
        <v>9</v>
      </c>
      <c r="H9" s="18">
        <v>17</v>
      </c>
      <c r="I9" s="18">
        <v>15</v>
      </c>
      <c r="J9" s="18"/>
      <c r="K9" s="18">
        <v>125</v>
      </c>
      <c r="L9" s="30">
        <v>211</v>
      </c>
      <c r="M9" s="18">
        <f t="shared" si="0"/>
        <v>86</v>
      </c>
    </row>
    <row r="10" spans="1:14" x14ac:dyDescent="0.25">
      <c r="A10" s="29" t="s">
        <v>89</v>
      </c>
      <c r="B10" s="18">
        <v>2</v>
      </c>
      <c r="C10" s="18">
        <v>7</v>
      </c>
      <c r="D10" s="18">
        <v>3</v>
      </c>
      <c r="E10" s="18">
        <v>2</v>
      </c>
      <c r="F10" s="18">
        <v>2</v>
      </c>
      <c r="G10" s="18">
        <v>4</v>
      </c>
      <c r="H10" s="18">
        <v>6</v>
      </c>
      <c r="I10" s="18">
        <v>0</v>
      </c>
      <c r="J10" s="18"/>
      <c r="K10" s="18">
        <v>26</v>
      </c>
      <c r="L10" s="30">
        <v>43</v>
      </c>
      <c r="M10" s="18">
        <f t="shared" si="0"/>
        <v>17</v>
      </c>
    </row>
    <row r="11" spans="1:14" x14ac:dyDescent="0.25">
      <c r="A11" s="29" t="s">
        <v>84</v>
      </c>
      <c r="B11" s="18">
        <v>1</v>
      </c>
      <c r="C11" s="18"/>
      <c r="D11" s="18">
        <v>0</v>
      </c>
      <c r="E11" s="18">
        <v>1</v>
      </c>
      <c r="F11" s="18">
        <v>1</v>
      </c>
      <c r="G11" s="18">
        <v>0</v>
      </c>
      <c r="H11" s="18">
        <v>1</v>
      </c>
      <c r="I11" s="18">
        <v>0</v>
      </c>
      <c r="J11" s="18"/>
      <c r="K11" s="18">
        <v>4</v>
      </c>
      <c r="L11" s="30">
        <v>24</v>
      </c>
      <c r="M11" s="18">
        <v>7</v>
      </c>
      <c r="N11" t="s">
        <v>199</v>
      </c>
    </row>
    <row r="12" spans="1:14" x14ac:dyDescent="0.25">
      <c r="A12" s="29" t="s">
        <v>90</v>
      </c>
      <c r="B12" s="18">
        <v>6</v>
      </c>
      <c r="C12" s="18">
        <v>27</v>
      </c>
      <c r="D12" s="18">
        <v>48</v>
      </c>
      <c r="E12" s="18">
        <v>28</v>
      </c>
      <c r="F12" s="18">
        <v>0</v>
      </c>
      <c r="G12" s="18">
        <v>6</v>
      </c>
      <c r="H12" s="18">
        <v>22</v>
      </c>
      <c r="I12" s="18">
        <v>3</v>
      </c>
      <c r="J12" s="18"/>
      <c r="K12" s="18">
        <v>140</v>
      </c>
      <c r="L12" s="30">
        <v>145</v>
      </c>
      <c r="M12" s="18">
        <f t="shared" si="0"/>
        <v>5</v>
      </c>
    </row>
    <row r="13" spans="1:14" x14ac:dyDescent="0.25">
      <c r="A13" s="29" t="s">
        <v>91</v>
      </c>
      <c r="B13" s="18">
        <v>7</v>
      </c>
      <c r="C13" s="18"/>
      <c r="D13" s="18">
        <v>12</v>
      </c>
      <c r="E13" s="18">
        <v>14</v>
      </c>
      <c r="F13" s="18">
        <v>1</v>
      </c>
      <c r="G13" s="18">
        <v>3</v>
      </c>
      <c r="H13" s="18">
        <v>1</v>
      </c>
      <c r="I13" s="18">
        <v>2</v>
      </c>
      <c r="J13" s="18"/>
      <c r="K13" s="18">
        <v>40</v>
      </c>
      <c r="L13" s="30">
        <v>95</v>
      </c>
      <c r="M13" s="18">
        <f t="shared" si="0"/>
        <v>55</v>
      </c>
    </row>
    <row r="14" spans="1:14" x14ac:dyDescent="0.25">
      <c r="A14" s="29" t="s">
        <v>45</v>
      </c>
      <c r="B14" s="18">
        <f t="shared" ref="B14:L14" si="1">SUM(B5:B13)</f>
        <v>47</v>
      </c>
      <c r="C14" s="18">
        <f t="shared" si="1"/>
        <v>88</v>
      </c>
      <c r="D14" s="18">
        <f t="shared" si="1"/>
        <v>164</v>
      </c>
      <c r="E14" s="18">
        <f t="shared" si="1"/>
        <v>174</v>
      </c>
      <c r="F14" s="18">
        <f t="shared" si="1"/>
        <v>26</v>
      </c>
      <c r="G14" s="18">
        <f t="shared" si="1"/>
        <v>40</v>
      </c>
      <c r="H14" s="18">
        <f t="shared" si="1"/>
        <v>88</v>
      </c>
      <c r="I14" s="18">
        <f t="shared" si="1"/>
        <v>59</v>
      </c>
      <c r="J14" s="18">
        <f t="shared" si="1"/>
        <v>0</v>
      </c>
      <c r="K14" s="18">
        <f t="shared" si="1"/>
        <v>686</v>
      </c>
      <c r="L14" s="18">
        <f t="shared" si="1"/>
        <v>1036</v>
      </c>
      <c r="M14" s="18">
        <f t="shared" si="0"/>
        <v>350</v>
      </c>
    </row>
    <row r="16" spans="1:14" x14ac:dyDescent="0.25">
      <c r="A16" t="s">
        <v>200</v>
      </c>
      <c r="B16" t="s">
        <v>190</v>
      </c>
      <c r="C16" t="s">
        <v>191</v>
      </c>
      <c r="D16" t="s">
        <v>192</v>
      </c>
      <c r="E16" t="s">
        <v>193</v>
      </c>
      <c r="F16" t="s">
        <v>194</v>
      </c>
      <c r="G16" t="s">
        <v>195</v>
      </c>
      <c r="H16" t="s">
        <v>196</v>
      </c>
      <c r="I16" t="s">
        <v>197</v>
      </c>
      <c r="J16" t="s">
        <v>201</v>
      </c>
      <c r="K16" t="s">
        <v>45</v>
      </c>
      <c r="L16" t="s">
        <v>198</v>
      </c>
    </row>
    <row r="17" spans="1:13" x14ac:dyDescent="0.25">
      <c r="A17" s="29" t="s">
        <v>185</v>
      </c>
      <c r="B17" s="28">
        <f t="shared" ref="B17:I25" si="2">B5/$L17</f>
        <v>0.20689655172413793</v>
      </c>
      <c r="C17" s="28">
        <f t="shared" si="2"/>
        <v>0.10344827586206896</v>
      </c>
      <c r="D17" s="28">
        <f t="shared" si="2"/>
        <v>3.4482758620689655E-2</v>
      </c>
      <c r="E17" s="28">
        <f t="shared" si="2"/>
        <v>6.8965517241379309E-2</v>
      </c>
      <c r="F17" s="28">
        <f t="shared" si="2"/>
        <v>0.2413793103448276</v>
      </c>
      <c r="G17" s="28">
        <f t="shared" si="2"/>
        <v>0.20689655172413793</v>
      </c>
      <c r="H17" s="28">
        <f t="shared" si="2"/>
        <v>6.8965517241379309E-2</v>
      </c>
      <c r="I17" s="28">
        <f t="shared" si="2"/>
        <v>6.8965517241379309E-2</v>
      </c>
      <c r="J17" s="28">
        <f>1-K17</f>
        <v>0</v>
      </c>
      <c r="K17" s="31">
        <f>SUM(B17:I17)</f>
        <v>1</v>
      </c>
      <c r="L17" s="30">
        <v>29</v>
      </c>
    </row>
    <row r="18" spans="1:13" x14ac:dyDescent="0.25">
      <c r="A18" s="29" t="s">
        <v>64</v>
      </c>
      <c r="B18" s="28">
        <f t="shared" si="2"/>
        <v>0.10256410256410256</v>
      </c>
      <c r="C18" s="28">
        <f t="shared" si="2"/>
        <v>0.16666666666666666</v>
      </c>
      <c r="D18" s="28">
        <f t="shared" si="2"/>
        <v>0.15384615384615385</v>
      </c>
      <c r="E18" s="28">
        <f t="shared" si="2"/>
        <v>5.128205128205128E-2</v>
      </c>
      <c r="F18" s="28">
        <f t="shared" si="2"/>
        <v>1.282051282051282E-2</v>
      </c>
      <c r="G18" s="28">
        <f t="shared" si="2"/>
        <v>2.564102564102564E-2</v>
      </c>
      <c r="H18" s="28">
        <f t="shared" si="2"/>
        <v>0.19230769230769232</v>
      </c>
      <c r="I18" s="28">
        <f t="shared" si="2"/>
        <v>0.14102564102564102</v>
      </c>
      <c r="J18" s="28">
        <f t="shared" ref="J18:J25" si="3">1-K18</f>
        <v>0.15384615384615397</v>
      </c>
      <c r="K18" s="31">
        <f t="shared" ref="K18:K25" si="4">SUM(B18:I18)</f>
        <v>0.84615384615384603</v>
      </c>
      <c r="L18" s="30">
        <v>78</v>
      </c>
    </row>
    <row r="19" spans="1:13" x14ac:dyDescent="0.25">
      <c r="A19" s="29" t="s">
        <v>86</v>
      </c>
      <c r="B19" s="28">
        <f t="shared" si="2"/>
        <v>2.7888446215139442E-2</v>
      </c>
      <c r="C19" s="28">
        <f t="shared" si="2"/>
        <v>7.9681274900398405E-2</v>
      </c>
      <c r="D19" s="28">
        <f t="shared" si="2"/>
        <v>0.17928286852589642</v>
      </c>
      <c r="E19" s="28">
        <f t="shared" si="2"/>
        <v>0.19123505976095617</v>
      </c>
      <c r="F19" s="28">
        <f t="shared" si="2"/>
        <v>7.9681274900398405E-3</v>
      </c>
      <c r="G19" s="28">
        <f t="shared" si="2"/>
        <v>3.5856573705179286E-2</v>
      </c>
      <c r="H19" s="28">
        <f t="shared" si="2"/>
        <v>7.1713147410358571E-2</v>
      </c>
      <c r="I19" s="28">
        <f t="shared" si="2"/>
        <v>6.3745019920318724E-2</v>
      </c>
      <c r="J19" s="28">
        <f t="shared" si="3"/>
        <v>0.34262948207171307</v>
      </c>
      <c r="K19" s="31">
        <f t="shared" si="4"/>
        <v>0.65737051792828693</v>
      </c>
      <c r="L19" s="30">
        <v>251</v>
      </c>
    </row>
    <row r="20" spans="1:13" x14ac:dyDescent="0.25">
      <c r="A20" s="29" t="s">
        <v>87</v>
      </c>
      <c r="B20" s="28">
        <f t="shared" si="2"/>
        <v>6.25E-2</v>
      </c>
      <c r="C20" s="28">
        <f t="shared" si="2"/>
        <v>5.6250000000000001E-2</v>
      </c>
      <c r="D20" s="28">
        <f t="shared" si="2"/>
        <v>0.1125</v>
      </c>
      <c r="E20" s="28">
        <f t="shared" si="2"/>
        <v>0.1875</v>
      </c>
      <c r="F20" s="28">
        <f t="shared" si="2"/>
        <v>4.3749999999999997E-2</v>
      </c>
      <c r="G20" s="28">
        <f t="shared" si="2"/>
        <v>6.2500000000000003E-3</v>
      </c>
      <c r="H20" s="28">
        <f t="shared" si="2"/>
        <v>3.7499999999999999E-2</v>
      </c>
      <c r="I20" s="28">
        <f t="shared" si="2"/>
        <v>6.25E-2</v>
      </c>
      <c r="J20" s="28">
        <f t="shared" si="3"/>
        <v>0.43125000000000002</v>
      </c>
      <c r="K20" s="31">
        <f t="shared" si="4"/>
        <v>0.56874999999999998</v>
      </c>
      <c r="L20" s="30">
        <v>160</v>
      </c>
    </row>
    <row r="21" spans="1:13" x14ac:dyDescent="0.25">
      <c r="A21" s="29" t="s">
        <v>88</v>
      </c>
      <c r="B21" s="28">
        <f t="shared" si="2"/>
        <v>0</v>
      </c>
      <c r="C21" s="28">
        <f t="shared" si="2"/>
        <v>4.2654028436018961E-2</v>
      </c>
      <c r="D21" s="28">
        <f t="shared" si="2"/>
        <v>0.11848341232227488</v>
      </c>
      <c r="E21" s="28">
        <f t="shared" si="2"/>
        <v>0.2132701421800948</v>
      </c>
      <c r="F21" s="28">
        <f t="shared" si="2"/>
        <v>2.3696682464454975E-2</v>
      </c>
      <c r="G21" s="28">
        <f t="shared" si="2"/>
        <v>4.2654028436018961E-2</v>
      </c>
      <c r="H21" s="28">
        <f t="shared" si="2"/>
        <v>8.0568720379146919E-2</v>
      </c>
      <c r="I21" s="28">
        <f t="shared" si="2"/>
        <v>7.1090047393364927E-2</v>
      </c>
      <c r="J21" s="28">
        <f t="shared" si="3"/>
        <v>0.40758293838862558</v>
      </c>
      <c r="K21" s="31">
        <f t="shared" si="4"/>
        <v>0.59241706161137442</v>
      </c>
      <c r="L21" s="30">
        <v>211</v>
      </c>
    </row>
    <row r="22" spans="1:13" x14ac:dyDescent="0.25">
      <c r="A22" s="29" t="s">
        <v>89</v>
      </c>
      <c r="B22" s="28">
        <f t="shared" si="2"/>
        <v>4.6511627906976744E-2</v>
      </c>
      <c r="C22" s="28">
        <f t="shared" si="2"/>
        <v>0.16279069767441862</v>
      </c>
      <c r="D22" s="28">
        <f t="shared" si="2"/>
        <v>6.9767441860465115E-2</v>
      </c>
      <c r="E22" s="28">
        <f t="shared" si="2"/>
        <v>4.6511627906976744E-2</v>
      </c>
      <c r="F22" s="28">
        <f t="shared" si="2"/>
        <v>4.6511627906976744E-2</v>
      </c>
      <c r="G22" s="28">
        <f t="shared" si="2"/>
        <v>9.3023255813953487E-2</v>
      </c>
      <c r="H22" s="28">
        <f t="shared" si="2"/>
        <v>0.13953488372093023</v>
      </c>
      <c r="I22" s="28">
        <f t="shared" si="2"/>
        <v>0</v>
      </c>
      <c r="J22" s="28">
        <f t="shared" si="3"/>
        <v>0.39534883720930236</v>
      </c>
      <c r="K22" s="31">
        <f t="shared" si="4"/>
        <v>0.60465116279069764</v>
      </c>
      <c r="L22" s="30">
        <v>43</v>
      </c>
    </row>
    <row r="23" spans="1:13" x14ac:dyDescent="0.25">
      <c r="A23" s="29" t="s">
        <v>84</v>
      </c>
      <c r="B23" s="28">
        <f t="shared" si="2"/>
        <v>5.8823529411764705E-2</v>
      </c>
      <c r="C23" s="28">
        <f t="shared" si="2"/>
        <v>0</v>
      </c>
      <c r="D23" s="28">
        <f t="shared" si="2"/>
        <v>0</v>
      </c>
      <c r="E23" s="28">
        <f t="shared" si="2"/>
        <v>5.8823529411764705E-2</v>
      </c>
      <c r="F23" s="28">
        <f t="shared" si="2"/>
        <v>5.8823529411764705E-2</v>
      </c>
      <c r="G23" s="28">
        <f t="shared" si="2"/>
        <v>0</v>
      </c>
      <c r="H23" s="28">
        <f t="shared" si="2"/>
        <v>5.8823529411764705E-2</v>
      </c>
      <c r="I23" s="28">
        <f t="shared" si="2"/>
        <v>0</v>
      </c>
      <c r="J23" s="28">
        <f t="shared" si="3"/>
        <v>0.76470588235294112</v>
      </c>
      <c r="K23" s="31">
        <f t="shared" si="4"/>
        <v>0.23529411764705882</v>
      </c>
      <c r="L23" s="30">
        <v>17</v>
      </c>
    </row>
    <row r="24" spans="1:13" x14ac:dyDescent="0.25">
      <c r="A24" s="29" t="s">
        <v>90</v>
      </c>
      <c r="B24" s="28">
        <f t="shared" si="2"/>
        <v>4.1379310344827586E-2</v>
      </c>
      <c r="C24" s="28">
        <f t="shared" si="2"/>
        <v>0.18620689655172415</v>
      </c>
      <c r="D24" s="28">
        <f t="shared" si="2"/>
        <v>0.33103448275862069</v>
      </c>
      <c r="E24" s="28">
        <f t="shared" si="2"/>
        <v>0.19310344827586207</v>
      </c>
      <c r="F24" s="28">
        <f t="shared" si="2"/>
        <v>0</v>
      </c>
      <c r="G24" s="28">
        <f t="shared" si="2"/>
        <v>4.1379310344827586E-2</v>
      </c>
      <c r="H24" s="28">
        <f t="shared" si="2"/>
        <v>0.15172413793103448</v>
      </c>
      <c r="I24" s="28">
        <f t="shared" si="2"/>
        <v>2.0689655172413793E-2</v>
      </c>
      <c r="J24" s="28">
        <f t="shared" si="3"/>
        <v>3.4482758620689724E-2</v>
      </c>
      <c r="K24" s="31">
        <f t="shared" si="4"/>
        <v>0.96551724137931028</v>
      </c>
      <c r="L24" s="30">
        <v>145</v>
      </c>
    </row>
    <row r="25" spans="1:13" x14ac:dyDescent="0.25">
      <c r="A25" s="29" t="s">
        <v>91</v>
      </c>
      <c r="B25" s="28">
        <f t="shared" si="2"/>
        <v>7.3684210526315783E-2</v>
      </c>
      <c r="C25" s="28">
        <f t="shared" si="2"/>
        <v>0</v>
      </c>
      <c r="D25" s="28">
        <f t="shared" si="2"/>
        <v>0.12631578947368421</v>
      </c>
      <c r="E25" s="28">
        <f t="shared" si="2"/>
        <v>0.14736842105263157</v>
      </c>
      <c r="F25" s="28">
        <f t="shared" si="2"/>
        <v>1.0526315789473684E-2</v>
      </c>
      <c r="G25" s="28">
        <f t="shared" si="2"/>
        <v>3.1578947368421054E-2</v>
      </c>
      <c r="H25" s="28">
        <f t="shared" si="2"/>
        <v>1.0526315789473684E-2</v>
      </c>
      <c r="I25" s="28">
        <f t="shared" si="2"/>
        <v>2.1052631578947368E-2</v>
      </c>
      <c r="J25" s="28">
        <f t="shared" si="3"/>
        <v>0.57894736842105265</v>
      </c>
      <c r="K25" s="31">
        <f t="shared" si="4"/>
        <v>0.42105263157894729</v>
      </c>
      <c r="L25" s="30">
        <v>95</v>
      </c>
    </row>
    <row r="26" spans="1:13" x14ac:dyDescent="0.25">
      <c r="A26" s="29" t="s">
        <v>45</v>
      </c>
      <c r="B26" s="18"/>
      <c r="C26" s="18"/>
      <c r="D26" s="18"/>
      <c r="E26" s="18"/>
      <c r="F26" s="18"/>
      <c r="G26" s="18"/>
      <c r="H26" s="18"/>
      <c r="I26" s="18"/>
      <c r="J26" s="32"/>
      <c r="K26" s="18"/>
      <c r="L26" s="18">
        <f>SUM(L17:L25)</f>
        <v>1029</v>
      </c>
    </row>
    <row r="28" spans="1:13" x14ac:dyDescent="0.25">
      <c r="A28" s="29" t="s">
        <v>202</v>
      </c>
    </row>
    <row r="29" spans="1:13" x14ac:dyDescent="0.25">
      <c r="A29" t="s">
        <v>0</v>
      </c>
      <c r="B29" t="s">
        <v>190</v>
      </c>
      <c r="C29" t="s">
        <v>191</v>
      </c>
      <c r="D29" t="s">
        <v>192</v>
      </c>
      <c r="E29" t="s">
        <v>193</v>
      </c>
      <c r="F29" t="s">
        <v>194</v>
      </c>
      <c r="G29" t="s">
        <v>195</v>
      </c>
      <c r="H29" t="s">
        <v>196</v>
      </c>
      <c r="I29" t="s">
        <v>197</v>
      </c>
      <c r="J29" t="s">
        <v>201</v>
      </c>
      <c r="K29" t="s">
        <v>45</v>
      </c>
      <c r="L29" t="s">
        <v>243</v>
      </c>
    </row>
    <row r="30" spans="1:13" x14ac:dyDescent="0.25">
      <c r="A30" t="s">
        <v>64</v>
      </c>
      <c r="B30" s="27">
        <f>B18*$L30</f>
        <v>3140.4370586424657</v>
      </c>
      <c r="C30" s="27">
        <f t="shared" ref="C30:J30" si="5">C18*$L30</f>
        <v>5103.2102202940059</v>
      </c>
      <c r="D30" s="27">
        <f t="shared" si="5"/>
        <v>4710.655587963699</v>
      </c>
      <c r="E30" s="27">
        <f t="shared" si="5"/>
        <v>1570.2185293212328</v>
      </c>
      <c r="F30" s="27">
        <f t="shared" si="5"/>
        <v>392.55463233030821</v>
      </c>
      <c r="G30" s="27">
        <f t="shared" si="5"/>
        <v>785.10926466061642</v>
      </c>
      <c r="H30" s="27">
        <f t="shared" si="5"/>
        <v>5888.3194849546235</v>
      </c>
      <c r="I30" s="27">
        <f t="shared" si="5"/>
        <v>4318.1009556333902</v>
      </c>
      <c r="J30" s="27">
        <f t="shared" si="5"/>
        <v>4710.6555879637017</v>
      </c>
      <c r="K30" s="27">
        <f>SUM(B30:I30)</f>
        <v>25908.605733800337</v>
      </c>
      <c r="L30" s="27">
        <v>30619.261321764039</v>
      </c>
      <c r="M30" s="33">
        <f>+L30-K30</f>
        <v>4710.6555879637017</v>
      </c>
    </row>
    <row r="31" spans="1:13" x14ac:dyDescent="0.25">
      <c r="A31" t="s">
        <v>86</v>
      </c>
      <c r="B31" s="27">
        <f t="shared" ref="B31:J37" si="6">B19*$L31</f>
        <v>3128.6310626747731</v>
      </c>
      <c r="C31" s="27">
        <f t="shared" si="6"/>
        <v>8938.9458933564947</v>
      </c>
      <c r="D31" s="27">
        <f t="shared" si="6"/>
        <v>20112.628260052112</v>
      </c>
      <c r="E31" s="27">
        <f t="shared" si="6"/>
        <v>21453.470144055587</v>
      </c>
      <c r="F31" s="27">
        <f t="shared" si="6"/>
        <v>893.89458933564936</v>
      </c>
      <c r="G31" s="27">
        <f t="shared" si="6"/>
        <v>4022.5256520104226</v>
      </c>
      <c r="H31" s="27">
        <f t="shared" si="6"/>
        <v>8045.0513040208452</v>
      </c>
      <c r="I31" s="27">
        <f t="shared" si="6"/>
        <v>7151.1567146851949</v>
      </c>
      <c r="J31" s="27">
        <f t="shared" si="6"/>
        <v>38437.467341432915</v>
      </c>
      <c r="K31" s="27">
        <f t="shared" ref="K31:K37" si="7">SUM(B31:I31)</f>
        <v>73746.303620191073</v>
      </c>
      <c r="L31" s="27">
        <v>112183.770961624</v>
      </c>
      <c r="M31" s="33">
        <f t="shared" ref="M31:M38" si="8">+L31-K31</f>
        <v>38437.46734143293</v>
      </c>
    </row>
    <row r="32" spans="1:13" x14ac:dyDescent="0.25">
      <c r="A32" t="s">
        <v>87</v>
      </c>
      <c r="B32" s="27">
        <f t="shared" si="6"/>
        <v>10534.464032352818</v>
      </c>
      <c r="C32" s="27">
        <f t="shared" si="6"/>
        <v>9481.0176291175376</v>
      </c>
      <c r="D32" s="27">
        <f t="shared" si="6"/>
        <v>18962.035258235075</v>
      </c>
      <c r="E32" s="27">
        <f t="shared" si="6"/>
        <v>31603.392097058455</v>
      </c>
      <c r="F32" s="27">
        <f t="shared" si="6"/>
        <v>7374.1248226469725</v>
      </c>
      <c r="G32" s="27">
        <f t="shared" si="6"/>
        <v>1053.4464032352819</v>
      </c>
      <c r="H32" s="27">
        <f t="shared" si="6"/>
        <v>6320.6784194116908</v>
      </c>
      <c r="I32" s="27">
        <f t="shared" si="6"/>
        <v>10534.464032352818</v>
      </c>
      <c r="J32" s="27">
        <f t="shared" si="6"/>
        <v>72687.801823234448</v>
      </c>
      <c r="K32" s="27">
        <f t="shared" si="7"/>
        <v>95863.62269441066</v>
      </c>
      <c r="L32" s="27">
        <v>168551.42451764509</v>
      </c>
      <c r="M32" s="33">
        <f t="shared" si="8"/>
        <v>72687.801823234433</v>
      </c>
    </row>
    <row r="33" spans="1:13" x14ac:dyDescent="0.25">
      <c r="A33" t="s">
        <v>88</v>
      </c>
      <c r="B33" s="27">
        <f t="shared" si="6"/>
        <v>0</v>
      </c>
      <c r="C33" s="27">
        <f t="shared" si="6"/>
        <v>3622.7619649462094</v>
      </c>
      <c r="D33" s="27">
        <f t="shared" si="6"/>
        <v>10063.227680406137</v>
      </c>
      <c r="E33" s="27">
        <f t="shared" si="6"/>
        <v>18113.809824731048</v>
      </c>
      <c r="F33" s="27">
        <f t="shared" si="6"/>
        <v>2012.6455360812272</v>
      </c>
      <c r="G33" s="27">
        <f t="shared" si="6"/>
        <v>3622.7619649462094</v>
      </c>
      <c r="H33" s="27">
        <f t="shared" si="6"/>
        <v>6842.9948226761726</v>
      </c>
      <c r="I33" s="27">
        <f t="shared" si="6"/>
        <v>6037.9366082436818</v>
      </c>
      <c r="J33" s="27">
        <f t="shared" si="6"/>
        <v>34617.503220597107</v>
      </c>
      <c r="K33" s="27">
        <f t="shared" si="7"/>
        <v>50316.13840203068</v>
      </c>
      <c r="L33" s="27">
        <v>84933.641622627794</v>
      </c>
      <c r="M33" s="33">
        <f t="shared" si="8"/>
        <v>34617.503220597115</v>
      </c>
    </row>
    <row r="34" spans="1:13" x14ac:dyDescent="0.25">
      <c r="A34" t="s">
        <v>89</v>
      </c>
      <c r="B34" s="27">
        <f t="shared" si="6"/>
        <v>4337.4590622280293</v>
      </c>
      <c r="C34" s="27">
        <f t="shared" si="6"/>
        <v>15181.106717798104</v>
      </c>
      <c r="D34" s="27">
        <f t="shared" si="6"/>
        <v>6506.1885933420444</v>
      </c>
      <c r="E34" s="27">
        <f t="shared" si="6"/>
        <v>4337.4590622280293</v>
      </c>
      <c r="F34" s="27">
        <f t="shared" si="6"/>
        <v>4337.4590622280293</v>
      </c>
      <c r="G34" s="27">
        <f t="shared" si="6"/>
        <v>8674.9181244560586</v>
      </c>
      <c r="H34" s="27">
        <f t="shared" si="6"/>
        <v>13012.377186684089</v>
      </c>
      <c r="I34" s="27">
        <f t="shared" si="6"/>
        <v>0</v>
      </c>
      <c r="J34" s="27">
        <f t="shared" si="6"/>
        <v>36868.402028938253</v>
      </c>
      <c r="K34" s="27">
        <f t="shared" si="7"/>
        <v>56386.967808964386</v>
      </c>
      <c r="L34" s="27">
        <v>93255.369837902632</v>
      </c>
      <c r="M34" s="33">
        <f t="shared" si="8"/>
        <v>36868.402028938246</v>
      </c>
    </row>
    <row r="35" spans="1:13" x14ac:dyDescent="0.25">
      <c r="A35" t="s">
        <v>84</v>
      </c>
      <c r="B35" s="27">
        <f t="shared" si="6"/>
        <v>8615.5582616056035</v>
      </c>
      <c r="C35" s="27">
        <f t="shared" si="6"/>
        <v>0</v>
      </c>
      <c r="D35" s="27">
        <f t="shared" si="6"/>
        <v>0</v>
      </c>
      <c r="E35" s="27">
        <f t="shared" si="6"/>
        <v>8615.5582616056035</v>
      </c>
      <c r="F35" s="27">
        <f t="shared" si="6"/>
        <v>8615.5582616056035</v>
      </c>
      <c r="G35" s="27">
        <f t="shared" si="6"/>
        <v>0</v>
      </c>
      <c r="H35" s="27">
        <f t="shared" si="6"/>
        <v>8615.5582616056035</v>
      </c>
      <c r="I35" s="27">
        <f t="shared" si="6"/>
        <v>0</v>
      </c>
      <c r="J35" s="27">
        <f t="shared" si="6"/>
        <v>112002.25740087283</v>
      </c>
      <c r="K35" s="27">
        <f t="shared" si="7"/>
        <v>34462.233046422414</v>
      </c>
      <c r="L35" s="27">
        <v>146464.49044729525</v>
      </c>
      <c r="M35" s="33">
        <f t="shared" si="8"/>
        <v>112002.25740087283</v>
      </c>
    </row>
    <row r="36" spans="1:13" x14ac:dyDescent="0.25">
      <c r="A36" t="s">
        <v>90</v>
      </c>
      <c r="B36" s="27">
        <f t="shared" si="6"/>
        <v>6180.4577285522055</v>
      </c>
      <c r="C36" s="27">
        <f t="shared" si="6"/>
        <v>27812.059778484927</v>
      </c>
      <c r="D36" s="27">
        <f t="shared" si="6"/>
        <v>49443.661828417644</v>
      </c>
      <c r="E36" s="27">
        <f t="shared" si="6"/>
        <v>28842.136066576957</v>
      </c>
      <c r="F36" s="27">
        <f t="shared" si="6"/>
        <v>0</v>
      </c>
      <c r="G36" s="27">
        <f t="shared" si="6"/>
        <v>6180.4577285522055</v>
      </c>
      <c r="H36" s="27">
        <f t="shared" si="6"/>
        <v>22661.678338024751</v>
      </c>
      <c r="I36" s="27">
        <f t="shared" si="6"/>
        <v>3090.2288642761027</v>
      </c>
      <c r="J36" s="27">
        <f t="shared" si="6"/>
        <v>5150.3814404601817</v>
      </c>
      <c r="K36" s="27">
        <f t="shared" si="7"/>
        <v>144210.6803328848</v>
      </c>
      <c r="L36" s="27">
        <v>149361.06177334496</v>
      </c>
      <c r="M36" s="33">
        <f t="shared" si="8"/>
        <v>5150.381440460158</v>
      </c>
    </row>
    <row r="37" spans="1:13" x14ac:dyDescent="0.25">
      <c r="A37" t="s">
        <v>91</v>
      </c>
      <c r="B37" s="27">
        <f t="shared" si="6"/>
        <v>2465.0218343726028</v>
      </c>
      <c r="C37" s="27">
        <f t="shared" si="6"/>
        <v>0</v>
      </c>
      <c r="D37" s="27">
        <f t="shared" si="6"/>
        <v>4225.7517160673196</v>
      </c>
      <c r="E37" s="27">
        <f t="shared" si="6"/>
        <v>4930.0436687452057</v>
      </c>
      <c r="F37" s="27">
        <f t="shared" si="6"/>
        <v>352.14597633894329</v>
      </c>
      <c r="G37" s="27">
        <f t="shared" si="6"/>
        <v>1056.4379290168299</v>
      </c>
      <c r="H37" s="27">
        <f t="shared" si="6"/>
        <v>352.14597633894329</v>
      </c>
      <c r="I37" s="27">
        <f t="shared" si="6"/>
        <v>704.29195267788657</v>
      </c>
      <c r="J37" s="27">
        <f t="shared" si="6"/>
        <v>19368.028698641883</v>
      </c>
      <c r="K37" s="27">
        <f t="shared" si="7"/>
        <v>14085.839053557731</v>
      </c>
      <c r="L37" s="27">
        <v>33453.867752199614</v>
      </c>
      <c r="M37" s="33">
        <f t="shared" si="8"/>
        <v>19368.028698641883</v>
      </c>
    </row>
    <row r="38" spans="1:13" x14ac:dyDescent="0.25">
      <c r="A38" t="s">
        <v>203</v>
      </c>
      <c r="B38" s="27">
        <f>SUM(B30:B37)</f>
        <v>38402.029040428497</v>
      </c>
      <c r="C38" s="27">
        <f t="shared" ref="C38:L38" si="9">SUM(C30:C37)</f>
        <v>70139.102203997274</v>
      </c>
      <c r="D38" s="27">
        <f t="shared" si="9"/>
        <v>114024.14892448403</v>
      </c>
      <c r="E38" s="27">
        <f t="shared" si="9"/>
        <v>119466.08765432212</v>
      </c>
      <c r="F38" s="27">
        <f t="shared" si="9"/>
        <v>23978.382880566736</v>
      </c>
      <c r="G38" s="27">
        <f t="shared" si="9"/>
        <v>25395.657066877622</v>
      </c>
      <c r="H38" s="27">
        <f t="shared" si="9"/>
        <v>71738.803793716725</v>
      </c>
      <c r="I38" s="27">
        <f t="shared" si="9"/>
        <v>31836.179127869073</v>
      </c>
      <c r="J38" s="27">
        <f t="shared" si="9"/>
        <v>323842.49754214124</v>
      </c>
      <c r="K38" s="27">
        <f t="shared" si="9"/>
        <v>494980.3906922621</v>
      </c>
      <c r="L38" s="27">
        <f t="shared" si="9"/>
        <v>818822.88823440345</v>
      </c>
      <c r="M38" s="33">
        <f t="shared" si="8"/>
        <v>323842.49754214135</v>
      </c>
    </row>
    <row r="40" spans="1:13" x14ac:dyDescent="0.25">
      <c r="A40" t="s">
        <v>204</v>
      </c>
    </row>
    <row r="41" spans="1:13" x14ac:dyDescent="0.25">
      <c r="A41" t="s">
        <v>0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195</v>
      </c>
      <c r="H41" t="s">
        <v>196</v>
      </c>
      <c r="I41" t="s">
        <v>197</v>
      </c>
      <c r="J41" t="s">
        <v>201</v>
      </c>
      <c r="K41" t="s">
        <v>45</v>
      </c>
      <c r="L41" t="s">
        <v>244</v>
      </c>
    </row>
    <row r="42" spans="1:13" x14ac:dyDescent="0.25">
      <c r="A42" s="34" t="s">
        <v>64</v>
      </c>
      <c r="B42" s="27">
        <f>B18*$L42</f>
        <v>2323.5726153846153</v>
      </c>
      <c r="C42" s="27">
        <f t="shared" ref="C42:J42" si="10">C18*$L42</f>
        <v>3775.8055000000004</v>
      </c>
      <c r="D42" s="27">
        <f t="shared" si="10"/>
        <v>3485.3589230769235</v>
      </c>
      <c r="E42" s="27">
        <f t="shared" si="10"/>
        <v>1161.7863076923077</v>
      </c>
      <c r="F42" s="27">
        <f t="shared" si="10"/>
        <v>290.44657692307692</v>
      </c>
      <c r="G42" s="27">
        <f t="shared" si="10"/>
        <v>580.89315384615384</v>
      </c>
      <c r="H42" s="27">
        <f t="shared" si="10"/>
        <v>4356.6986538461542</v>
      </c>
      <c r="I42" s="27">
        <f t="shared" si="10"/>
        <v>3194.9123461538466</v>
      </c>
      <c r="J42" s="27">
        <f t="shared" si="10"/>
        <v>3485.3589230769262</v>
      </c>
      <c r="K42" s="27">
        <f t="shared" ref="K42:K49" si="11">SUM(B42:I42)</f>
        <v>19169.474076923078</v>
      </c>
      <c r="L42" s="27">
        <v>22654.833000000002</v>
      </c>
    </row>
    <row r="43" spans="1:13" x14ac:dyDescent="0.25">
      <c r="A43" s="34" t="s">
        <v>86</v>
      </c>
      <c r="B43" s="27">
        <f t="shared" ref="B43:J49" si="12">B19*$L43</f>
        <v>3357.5973824701186</v>
      </c>
      <c r="C43" s="27">
        <f t="shared" si="12"/>
        <v>9593.135378486053</v>
      </c>
      <c r="D43" s="27">
        <f t="shared" si="12"/>
        <v>21584.55460159362</v>
      </c>
      <c r="E43" s="27">
        <f t="shared" si="12"/>
        <v>23023.524908366529</v>
      </c>
      <c r="F43" s="27">
        <f t="shared" si="12"/>
        <v>959.31353784860539</v>
      </c>
      <c r="G43" s="27">
        <f t="shared" si="12"/>
        <v>4316.9109203187245</v>
      </c>
      <c r="H43" s="27">
        <f t="shared" si="12"/>
        <v>8633.821840637449</v>
      </c>
      <c r="I43" s="27">
        <f t="shared" si="12"/>
        <v>7674.5083027888431</v>
      </c>
      <c r="J43" s="27">
        <f t="shared" si="12"/>
        <v>41250.482127490024</v>
      </c>
      <c r="K43" s="27">
        <f t="shared" si="11"/>
        <v>79143.366872509941</v>
      </c>
      <c r="L43" s="27">
        <v>120393.84899999997</v>
      </c>
    </row>
    <row r="44" spans="1:13" x14ac:dyDescent="0.25">
      <c r="A44" s="34" t="s">
        <v>87</v>
      </c>
      <c r="B44" s="27">
        <f t="shared" si="12"/>
        <v>7022.9787599999972</v>
      </c>
      <c r="C44" s="27">
        <f t="shared" si="12"/>
        <v>6320.6808839999976</v>
      </c>
      <c r="D44" s="27">
        <f t="shared" si="12"/>
        <v>12641.361767999995</v>
      </c>
      <c r="E44" s="27">
        <f t="shared" si="12"/>
        <v>21068.936279999991</v>
      </c>
      <c r="F44" s="27">
        <f t="shared" si="12"/>
        <v>4916.0851319999974</v>
      </c>
      <c r="G44" s="27">
        <f t="shared" si="12"/>
        <v>702.29787599999975</v>
      </c>
      <c r="H44" s="27">
        <f t="shared" si="12"/>
        <v>4213.7872559999978</v>
      </c>
      <c r="I44" s="27">
        <f t="shared" si="12"/>
        <v>7022.9787599999972</v>
      </c>
      <c r="J44" s="27">
        <f t="shared" si="12"/>
        <v>48458.553443999983</v>
      </c>
      <c r="K44" s="27">
        <f t="shared" si="11"/>
        <v>63909.106715999973</v>
      </c>
      <c r="L44" s="27">
        <v>112367.66015999996</v>
      </c>
    </row>
    <row r="45" spans="1:13" x14ac:dyDescent="0.25">
      <c r="A45" s="34" t="s">
        <v>88</v>
      </c>
      <c r="B45" s="27">
        <f t="shared" si="12"/>
        <v>0</v>
      </c>
      <c r="C45" s="27">
        <f t="shared" si="12"/>
        <v>1943.4048483412323</v>
      </c>
      <c r="D45" s="27">
        <f t="shared" si="12"/>
        <v>5398.3468009478675</v>
      </c>
      <c r="E45" s="27">
        <f t="shared" si="12"/>
        <v>9717.0242417061618</v>
      </c>
      <c r="F45" s="27">
        <f t="shared" si="12"/>
        <v>1079.6693601895734</v>
      </c>
      <c r="G45" s="27">
        <f t="shared" si="12"/>
        <v>1943.4048483412323</v>
      </c>
      <c r="H45" s="27">
        <f t="shared" si="12"/>
        <v>3670.8758246445495</v>
      </c>
      <c r="I45" s="27">
        <f t="shared" si="12"/>
        <v>3239.0080805687203</v>
      </c>
      <c r="J45" s="27">
        <f t="shared" si="12"/>
        <v>18570.312995260661</v>
      </c>
      <c r="K45" s="27">
        <f t="shared" si="11"/>
        <v>26991.734004739341</v>
      </c>
      <c r="L45" s="27">
        <v>45562.046999999999</v>
      </c>
    </row>
    <row r="46" spans="1:13" x14ac:dyDescent="0.25">
      <c r="A46" s="34" t="s">
        <v>89</v>
      </c>
      <c r="B46" s="27">
        <f t="shared" si="12"/>
        <v>3290.7079069767442</v>
      </c>
      <c r="C46" s="27">
        <f t="shared" si="12"/>
        <v>11517.477674418606</v>
      </c>
      <c r="D46" s="27">
        <f t="shared" si="12"/>
        <v>4936.0618604651163</v>
      </c>
      <c r="E46" s="27">
        <f t="shared" si="12"/>
        <v>3290.7079069767442</v>
      </c>
      <c r="F46" s="27">
        <f t="shared" si="12"/>
        <v>3290.7079069767442</v>
      </c>
      <c r="G46" s="27">
        <f t="shared" si="12"/>
        <v>6581.4158139534884</v>
      </c>
      <c r="H46" s="27">
        <f t="shared" si="12"/>
        <v>9872.1237209302326</v>
      </c>
      <c r="I46" s="27">
        <f t="shared" si="12"/>
        <v>0</v>
      </c>
      <c r="J46" s="27">
        <f t="shared" si="12"/>
        <v>27971.017209302328</v>
      </c>
      <c r="K46" s="27">
        <f t="shared" si="11"/>
        <v>42779.202790697673</v>
      </c>
      <c r="L46" s="27">
        <v>70750.22</v>
      </c>
    </row>
    <row r="47" spans="1:13" x14ac:dyDescent="0.25">
      <c r="A47" s="34" t="s">
        <v>84</v>
      </c>
      <c r="B47" s="27">
        <f t="shared" si="12"/>
        <v>11264.078235294117</v>
      </c>
      <c r="C47" s="27">
        <f t="shared" si="12"/>
        <v>0</v>
      </c>
      <c r="D47" s="27">
        <f t="shared" si="12"/>
        <v>0</v>
      </c>
      <c r="E47" s="27">
        <f t="shared" si="12"/>
        <v>11264.078235294117</v>
      </c>
      <c r="F47" s="27">
        <f t="shared" si="12"/>
        <v>11264.078235294117</v>
      </c>
      <c r="G47" s="27">
        <f t="shared" si="12"/>
        <v>0</v>
      </c>
      <c r="H47" s="27">
        <f t="shared" si="12"/>
        <v>11264.078235294117</v>
      </c>
      <c r="I47" s="27">
        <f t="shared" si="12"/>
        <v>0</v>
      </c>
      <c r="J47" s="27">
        <f t="shared" si="12"/>
        <v>146433.01705882352</v>
      </c>
      <c r="K47" s="27">
        <f t="shared" si="11"/>
        <v>45056.312941176468</v>
      </c>
      <c r="L47" s="27">
        <v>191489.33</v>
      </c>
      <c r="M47" t="s">
        <v>205</v>
      </c>
    </row>
    <row r="48" spans="1:13" x14ac:dyDescent="0.25">
      <c r="A48" s="34" t="s">
        <v>90</v>
      </c>
      <c r="B48" s="27">
        <f t="shared" si="12"/>
        <v>2861.4714620689647</v>
      </c>
      <c r="C48" s="27">
        <f t="shared" si="12"/>
        <v>12876.621579310342</v>
      </c>
      <c r="D48" s="27">
        <f t="shared" si="12"/>
        <v>22891.771696551717</v>
      </c>
      <c r="E48" s="27">
        <f t="shared" si="12"/>
        <v>13353.533489655169</v>
      </c>
      <c r="F48" s="27">
        <f t="shared" si="12"/>
        <v>0</v>
      </c>
      <c r="G48" s="27">
        <f t="shared" si="12"/>
        <v>2861.4714620689647</v>
      </c>
      <c r="H48" s="27">
        <f t="shared" si="12"/>
        <v>10492.062027586204</v>
      </c>
      <c r="I48" s="27">
        <f t="shared" si="12"/>
        <v>1430.7357310344823</v>
      </c>
      <c r="J48" s="27">
        <f t="shared" si="12"/>
        <v>2384.5595517241422</v>
      </c>
      <c r="K48" s="27">
        <f t="shared" si="11"/>
        <v>66767.667448275839</v>
      </c>
      <c r="L48" s="27">
        <v>69152.226999999984</v>
      </c>
    </row>
    <row r="49" spans="1:12" x14ac:dyDescent="0.25">
      <c r="A49" s="34" t="s">
        <v>91</v>
      </c>
      <c r="B49" s="27">
        <f t="shared" si="12"/>
        <v>2252.8939204210528</v>
      </c>
      <c r="C49" s="27">
        <f t="shared" si="12"/>
        <v>0</v>
      </c>
      <c r="D49" s="27">
        <f t="shared" si="12"/>
        <v>3862.1038635789478</v>
      </c>
      <c r="E49" s="27">
        <f t="shared" si="12"/>
        <v>4505.7878408421057</v>
      </c>
      <c r="F49" s="27">
        <f t="shared" si="12"/>
        <v>321.841988631579</v>
      </c>
      <c r="G49" s="27">
        <f t="shared" si="12"/>
        <v>965.52596589473694</v>
      </c>
      <c r="H49" s="27">
        <f t="shared" si="12"/>
        <v>321.841988631579</v>
      </c>
      <c r="I49" s="27">
        <f t="shared" si="12"/>
        <v>643.683977263158</v>
      </c>
      <c r="J49" s="27">
        <f t="shared" si="12"/>
        <v>17701.309374736844</v>
      </c>
      <c r="K49" s="27">
        <f t="shared" si="11"/>
        <v>12873.679545263158</v>
      </c>
      <c r="L49" s="27">
        <v>30574.988920000003</v>
      </c>
    </row>
    <row r="50" spans="1:12" x14ac:dyDescent="0.25">
      <c r="A50" t="s">
        <v>203</v>
      </c>
      <c r="B50" s="27">
        <f>SUM(B42:B49)</f>
        <v>32373.300282615608</v>
      </c>
      <c r="C50" s="27">
        <f t="shared" ref="C50:K50" si="13">SUM(C42:C49)</f>
        <v>46027.125864556227</v>
      </c>
      <c r="D50" s="27">
        <f t="shared" si="13"/>
        <v>74799.559514214183</v>
      </c>
      <c r="E50" s="27">
        <f t="shared" si="13"/>
        <v>87385.379210533123</v>
      </c>
      <c r="F50" s="27">
        <f t="shared" si="13"/>
        <v>22122.142737863691</v>
      </c>
      <c r="G50" s="27">
        <f t="shared" si="13"/>
        <v>17951.920040423302</v>
      </c>
      <c r="H50" s="27">
        <f t="shared" si="13"/>
        <v>52825.28954757029</v>
      </c>
      <c r="I50" s="27">
        <f t="shared" si="13"/>
        <v>23205.827197809049</v>
      </c>
      <c r="J50" s="27">
        <f t="shared" si="13"/>
        <v>306254.61068441439</v>
      </c>
      <c r="K50" s="27">
        <f t="shared" si="13"/>
        <v>356690.54439558549</v>
      </c>
      <c r="L50" s="27">
        <f>SUM(L42:L49)</f>
        <v>662945.15507999994</v>
      </c>
    </row>
    <row r="52" spans="1:12" x14ac:dyDescent="0.25">
      <c r="A52" t="s">
        <v>63</v>
      </c>
    </row>
    <row r="53" spans="1:12" x14ac:dyDescent="0.25">
      <c r="A53" t="s">
        <v>0</v>
      </c>
      <c r="B53" t="s">
        <v>190</v>
      </c>
      <c r="C53" t="s">
        <v>191</v>
      </c>
      <c r="D53" t="s">
        <v>192</v>
      </c>
      <c r="E53" t="s">
        <v>193</v>
      </c>
      <c r="F53" t="s">
        <v>194</v>
      </c>
      <c r="G53" t="s">
        <v>195</v>
      </c>
      <c r="H53" t="s">
        <v>196</v>
      </c>
      <c r="I53" t="s">
        <v>197</v>
      </c>
      <c r="J53" t="s">
        <v>201</v>
      </c>
      <c r="K53" t="s">
        <v>45</v>
      </c>
      <c r="L53" t="s">
        <v>244</v>
      </c>
    </row>
    <row r="54" spans="1:12" x14ac:dyDescent="0.25">
      <c r="A54" t="s">
        <v>64</v>
      </c>
      <c r="B54" s="28">
        <f>+IFERROR(B42/B30,0)</f>
        <v>0.73988829325209882</v>
      </c>
      <c r="C54" s="28">
        <f t="shared" ref="C54:J54" si="14">+IFERROR(C42/C30,0)</f>
        <v>0.73988829325209904</v>
      </c>
      <c r="D54" s="28">
        <f t="shared" si="14"/>
        <v>0.73988829325209882</v>
      </c>
      <c r="E54" s="28">
        <f t="shared" si="14"/>
        <v>0.73988829325209882</v>
      </c>
      <c r="F54" s="28">
        <f t="shared" si="14"/>
        <v>0.73988829325209882</v>
      </c>
      <c r="G54" s="28">
        <f t="shared" si="14"/>
        <v>0.73988829325209882</v>
      </c>
      <c r="H54" s="28">
        <f t="shared" si="14"/>
        <v>0.73988829325209882</v>
      </c>
      <c r="I54" s="28">
        <f t="shared" si="14"/>
        <v>0.73988829325209893</v>
      </c>
      <c r="J54" s="28">
        <f t="shared" si="14"/>
        <v>0.73988829325209904</v>
      </c>
      <c r="K54" s="27">
        <f t="shared" ref="K54:K61" si="15">SUM(B54:I54)</f>
        <v>5.9191063460167905</v>
      </c>
      <c r="L54" s="27">
        <v>23644.468999999997</v>
      </c>
    </row>
    <row r="55" spans="1:12" x14ac:dyDescent="0.25">
      <c r="A55" t="s">
        <v>86</v>
      </c>
      <c r="B55" s="28">
        <f t="shared" ref="B55:J61" si="16">+IFERROR(B43/B31,0)</f>
        <v>1.0731841866965275</v>
      </c>
      <c r="C55" s="28">
        <f t="shared" si="16"/>
        <v>1.0731841866965273</v>
      </c>
      <c r="D55" s="28">
        <f t="shared" si="16"/>
        <v>1.0731841866965275</v>
      </c>
      <c r="E55" s="28">
        <f t="shared" si="16"/>
        <v>1.0731841866965275</v>
      </c>
      <c r="F55" s="28">
        <f t="shared" si="16"/>
        <v>1.0731841866965277</v>
      </c>
      <c r="G55" s="28">
        <f t="shared" si="16"/>
        <v>1.0731841866965275</v>
      </c>
      <c r="H55" s="28">
        <f t="shared" si="16"/>
        <v>1.0731841866965275</v>
      </c>
      <c r="I55" s="28">
        <f t="shared" si="16"/>
        <v>1.0731841866965277</v>
      </c>
      <c r="J55" s="28">
        <f t="shared" si="16"/>
        <v>1.0731841866965275</v>
      </c>
      <c r="K55" s="27">
        <f t="shared" si="15"/>
        <v>8.5854734935722217</v>
      </c>
      <c r="L55" s="27">
        <v>154621.04199999996</v>
      </c>
    </row>
    <row r="56" spans="1:12" x14ac:dyDescent="0.25">
      <c r="A56" t="s">
        <v>87</v>
      </c>
      <c r="B56" s="28">
        <f t="shared" si="16"/>
        <v>0.6666669266164319</v>
      </c>
      <c r="C56" s="28">
        <f t="shared" si="16"/>
        <v>0.66666692661643179</v>
      </c>
      <c r="D56" s="28">
        <f t="shared" si="16"/>
        <v>0.66666692661643179</v>
      </c>
      <c r="E56" s="28">
        <f t="shared" si="16"/>
        <v>0.66666692661643179</v>
      </c>
      <c r="F56" s="28">
        <f t="shared" si="16"/>
        <v>0.66666692661643179</v>
      </c>
      <c r="G56" s="28">
        <f t="shared" si="16"/>
        <v>0.6666669266164319</v>
      </c>
      <c r="H56" s="28">
        <f t="shared" si="16"/>
        <v>0.66666692661643179</v>
      </c>
      <c r="I56" s="28">
        <f t="shared" si="16"/>
        <v>0.6666669266164319</v>
      </c>
      <c r="J56" s="28">
        <f t="shared" si="16"/>
        <v>0.6666669266164319</v>
      </c>
      <c r="K56" s="27">
        <f t="shared" si="15"/>
        <v>5.3333354129314543</v>
      </c>
      <c r="L56" s="27">
        <v>202430.02900000013</v>
      </c>
    </row>
    <row r="57" spans="1:12" x14ac:dyDescent="0.25">
      <c r="A57" t="s">
        <v>88</v>
      </c>
      <c r="B57" s="28">
        <f t="shared" si="16"/>
        <v>0</v>
      </c>
      <c r="C57" s="28">
        <f t="shared" si="16"/>
        <v>0.53644287622139919</v>
      </c>
      <c r="D57" s="28">
        <f t="shared" si="16"/>
        <v>0.53644287622139919</v>
      </c>
      <c r="E57" s="28">
        <f t="shared" si="16"/>
        <v>0.53644287622139919</v>
      </c>
      <c r="F57" s="28">
        <f t="shared" si="16"/>
        <v>0.53644287622139919</v>
      </c>
      <c r="G57" s="28">
        <f t="shared" si="16"/>
        <v>0.53644287622139919</v>
      </c>
      <c r="H57" s="28">
        <f t="shared" si="16"/>
        <v>0.53644287622139919</v>
      </c>
      <c r="I57" s="28">
        <f t="shared" si="16"/>
        <v>0.53644287622139919</v>
      </c>
      <c r="J57" s="28">
        <f t="shared" si="16"/>
        <v>0.53644287622139919</v>
      </c>
      <c r="K57" s="27">
        <f t="shared" si="15"/>
        <v>3.755100133549794</v>
      </c>
      <c r="L57" s="27">
        <v>101901.239</v>
      </c>
    </row>
    <row r="58" spans="1:12" x14ac:dyDescent="0.25">
      <c r="A58" t="s">
        <v>89</v>
      </c>
      <c r="B58" s="28">
        <f t="shared" si="16"/>
        <v>0.75867180756431185</v>
      </c>
      <c r="C58" s="28">
        <f t="shared" si="16"/>
        <v>0.75867180756431185</v>
      </c>
      <c r="D58" s="28">
        <f t="shared" si="16"/>
        <v>0.75867180756431185</v>
      </c>
      <c r="E58" s="28">
        <f t="shared" si="16"/>
        <v>0.75867180756431185</v>
      </c>
      <c r="F58" s="28">
        <f t="shared" si="16"/>
        <v>0.75867180756431185</v>
      </c>
      <c r="G58" s="28">
        <f t="shared" si="16"/>
        <v>0.75867180756431185</v>
      </c>
      <c r="H58" s="28">
        <f t="shared" si="16"/>
        <v>0.75867180756431185</v>
      </c>
      <c r="I58" s="28">
        <f t="shared" si="16"/>
        <v>0</v>
      </c>
      <c r="J58" s="28">
        <f t="shared" si="16"/>
        <v>0.75867180756431185</v>
      </c>
      <c r="K58" s="27">
        <f t="shared" si="15"/>
        <v>5.3107026529501828</v>
      </c>
      <c r="L58" s="27">
        <v>96258.219159999993</v>
      </c>
    </row>
    <row r="59" spans="1:12" x14ac:dyDescent="0.25">
      <c r="A59" t="s">
        <v>84</v>
      </c>
      <c r="B59" s="28">
        <f t="shared" si="16"/>
        <v>1.3074113009590318</v>
      </c>
      <c r="C59" s="28">
        <f t="shared" si="16"/>
        <v>0</v>
      </c>
      <c r="D59" s="28">
        <f t="shared" si="16"/>
        <v>0</v>
      </c>
      <c r="E59" s="28">
        <f t="shared" si="16"/>
        <v>1.3074113009590318</v>
      </c>
      <c r="F59" s="28">
        <f t="shared" si="16"/>
        <v>1.3074113009590318</v>
      </c>
      <c r="G59" s="28">
        <f t="shared" si="16"/>
        <v>0</v>
      </c>
      <c r="H59" s="28">
        <f t="shared" si="16"/>
        <v>1.3074113009590318</v>
      </c>
      <c r="I59" s="28">
        <f t="shared" si="16"/>
        <v>0</v>
      </c>
      <c r="J59" s="28">
        <f t="shared" si="16"/>
        <v>1.307411300959032</v>
      </c>
      <c r="K59" s="27">
        <f t="shared" si="15"/>
        <v>5.2296452038361272</v>
      </c>
      <c r="L59" s="27">
        <v>81305.383000000002</v>
      </c>
    </row>
    <row r="60" spans="1:12" x14ac:dyDescent="0.25">
      <c r="A60" t="s">
        <v>90</v>
      </c>
      <c r="B60" s="28">
        <f t="shared" si="16"/>
        <v>0.46298698053538417</v>
      </c>
      <c r="C60" s="28">
        <f t="shared" si="16"/>
        <v>0.46298698053538417</v>
      </c>
      <c r="D60" s="28">
        <f t="shared" si="16"/>
        <v>0.46298698053538417</v>
      </c>
      <c r="E60" s="28">
        <f t="shared" si="16"/>
        <v>0.46298698053538423</v>
      </c>
      <c r="F60" s="28">
        <f t="shared" si="16"/>
        <v>0</v>
      </c>
      <c r="G60" s="28">
        <f t="shared" si="16"/>
        <v>0.46298698053538417</v>
      </c>
      <c r="H60" s="28">
        <f t="shared" si="16"/>
        <v>0.46298698053538423</v>
      </c>
      <c r="I60" s="28">
        <f t="shared" si="16"/>
        <v>0.46298698053538417</v>
      </c>
      <c r="J60" s="28">
        <f t="shared" si="16"/>
        <v>0.46298698053538423</v>
      </c>
      <c r="K60" s="27">
        <f t="shared" si="15"/>
        <v>3.2409088637476899</v>
      </c>
      <c r="L60" s="27">
        <v>141789.39899999998</v>
      </c>
    </row>
    <row r="61" spans="1:12" x14ac:dyDescent="0.25">
      <c r="A61" t="s">
        <v>91</v>
      </c>
      <c r="B61" s="28">
        <f t="shared" si="16"/>
        <v>0.91394481339126121</v>
      </c>
      <c r="C61" s="28">
        <f t="shared" si="16"/>
        <v>0</v>
      </c>
      <c r="D61" s="28">
        <f t="shared" si="16"/>
        <v>0.9139448133912611</v>
      </c>
      <c r="E61" s="28">
        <f t="shared" si="16"/>
        <v>0.91394481339126121</v>
      </c>
      <c r="F61" s="28">
        <f t="shared" si="16"/>
        <v>0.91394481339126121</v>
      </c>
      <c r="G61" s="28">
        <f t="shared" si="16"/>
        <v>0.9139448133912611</v>
      </c>
      <c r="H61" s="28">
        <f t="shared" si="16"/>
        <v>0.91394481339126121</v>
      </c>
      <c r="I61" s="28">
        <f t="shared" si="16"/>
        <v>0.91394481339126121</v>
      </c>
      <c r="J61" s="28">
        <f t="shared" si="16"/>
        <v>0.91394481339126099</v>
      </c>
      <c r="K61" s="27">
        <f t="shared" si="15"/>
        <v>6.3976136937388279</v>
      </c>
      <c r="L61" s="27">
        <v>38833.119839999999</v>
      </c>
    </row>
    <row r="62" spans="1:12" x14ac:dyDescent="0.25">
      <c r="A62" t="s">
        <v>203</v>
      </c>
      <c r="B62" s="27">
        <f>SUM(B54:B61)</f>
        <v>5.9227543090150467</v>
      </c>
      <c r="C62" s="27">
        <f t="shared" ref="C62:K62" si="17">SUM(C54:C61)</f>
        <v>4.2378410708861534</v>
      </c>
      <c r="D62" s="27">
        <f t="shared" si="17"/>
        <v>5.1517858842774142</v>
      </c>
      <c r="E62" s="27">
        <f t="shared" si="17"/>
        <v>6.4591971852364463</v>
      </c>
      <c r="F62" s="27">
        <f t="shared" si="17"/>
        <v>5.9962102047010619</v>
      </c>
      <c r="G62" s="27">
        <f t="shared" si="17"/>
        <v>5.1517858842774142</v>
      </c>
      <c r="H62" s="27">
        <f t="shared" si="17"/>
        <v>6.4591971852364463</v>
      </c>
      <c r="I62" s="27">
        <f t="shared" si="17"/>
        <v>4.3931140767131032</v>
      </c>
      <c r="J62" s="27">
        <f t="shared" si="17"/>
        <v>6.4591971852364471</v>
      </c>
      <c r="K62" s="27">
        <f t="shared" si="17"/>
        <v>43.771885800343092</v>
      </c>
      <c r="L62" s="27">
        <f>SUM(L54:L61)</f>
        <v>840782.90000000014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7969-1637-4495-A25F-C417A25FB896}">
  <dimension ref="B1:H144"/>
  <sheetViews>
    <sheetView workbookViewId="0">
      <selection activeCell="G5" sqref="G5"/>
    </sheetView>
  </sheetViews>
  <sheetFormatPr defaultRowHeight="15" x14ac:dyDescent="0.25"/>
  <cols>
    <col min="2" max="2" width="46.28515625" bestFit="1" customWidth="1"/>
    <col min="3" max="3" width="23" bestFit="1" customWidth="1"/>
    <col min="4" max="4" width="9.5703125" style="27" bestFit="1" customWidth="1"/>
    <col min="7" max="7" width="23" bestFit="1" customWidth="1"/>
  </cols>
  <sheetData>
    <row r="1" spans="2:8" x14ac:dyDescent="0.25">
      <c r="B1" t="s">
        <v>660</v>
      </c>
      <c r="C1" t="s">
        <v>232</v>
      </c>
      <c r="D1" s="27" t="s">
        <v>661</v>
      </c>
    </row>
    <row r="2" spans="2:8" x14ac:dyDescent="0.25">
      <c r="B2" t="s">
        <v>381</v>
      </c>
      <c r="C2" t="s">
        <v>77</v>
      </c>
      <c r="D2" s="27">
        <v>472.15899999999999</v>
      </c>
      <c r="G2" t="s">
        <v>232</v>
      </c>
      <c r="H2" s="27" t="s">
        <v>661</v>
      </c>
    </row>
    <row r="3" spans="2:8" x14ac:dyDescent="0.25">
      <c r="B3" t="s">
        <v>294</v>
      </c>
      <c r="C3" t="s">
        <v>66</v>
      </c>
      <c r="D3" s="27">
        <v>414.86900000000003</v>
      </c>
      <c r="G3" t="s">
        <v>77</v>
      </c>
      <c r="H3" s="33">
        <v>9145.9469999999983</v>
      </c>
    </row>
    <row r="4" spans="2:8" x14ac:dyDescent="0.25">
      <c r="B4" t="s">
        <v>298</v>
      </c>
      <c r="C4" t="s">
        <v>77</v>
      </c>
      <c r="D4" s="27">
        <v>178.79</v>
      </c>
      <c r="G4" t="s">
        <v>66</v>
      </c>
      <c r="H4" s="33">
        <v>7034.0347199999997</v>
      </c>
    </row>
    <row r="5" spans="2:8" x14ac:dyDescent="0.25">
      <c r="B5" t="s">
        <v>353</v>
      </c>
      <c r="C5" t="s">
        <v>79</v>
      </c>
      <c r="D5" s="27">
        <v>592.61500000000001</v>
      </c>
      <c r="G5" t="s">
        <v>79</v>
      </c>
      <c r="H5" s="33">
        <v>19171.447999999997</v>
      </c>
    </row>
    <row r="6" spans="2:8" x14ac:dyDescent="0.25">
      <c r="B6" t="s">
        <v>373</v>
      </c>
      <c r="C6" t="s">
        <v>71</v>
      </c>
      <c r="D6" s="27">
        <v>236.07900000000001</v>
      </c>
      <c r="G6" t="s">
        <v>71</v>
      </c>
      <c r="H6" s="33">
        <v>31056.864999999994</v>
      </c>
    </row>
    <row r="7" spans="2:8" x14ac:dyDescent="0.25">
      <c r="B7" t="s">
        <v>287</v>
      </c>
      <c r="C7" t="s">
        <v>71</v>
      </c>
      <c r="D7" s="27">
        <v>827.65100000000007</v>
      </c>
      <c r="G7" t="s">
        <v>75</v>
      </c>
      <c r="H7" s="33">
        <v>10455.64536</v>
      </c>
    </row>
    <row r="8" spans="2:8" x14ac:dyDescent="0.25">
      <c r="B8" t="s">
        <v>340</v>
      </c>
      <c r="C8" t="s">
        <v>66</v>
      </c>
      <c r="D8" s="27">
        <v>770.36199999999997</v>
      </c>
      <c r="G8" t="s">
        <v>73</v>
      </c>
      <c r="H8" s="33">
        <v>10916.122999999998</v>
      </c>
    </row>
    <row r="9" spans="2:8" x14ac:dyDescent="0.25">
      <c r="B9" t="s">
        <v>368</v>
      </c>
      <c r="C9" t="s">
        <v>75</v>
      </c>
      <c r="D9" s="27">
        <v>1006.442</v>
      </c>
      <c r="G9" t="s">
        <v>83</v>
      </c>
      <c r="H9" s="33">
        <v>1333.288</v>
      </c>
    </row>
    <row r="10" spans="2:8" x14ac:dyDescent="0.25">
      <c r="B10" t="s">
        <v>336</v>
      </c>
      <c r="C10" t="s">
        <v>75</v>
      </c>
      <c r="D10" s="27">
        <v>177.74600000000001</v>
      </c>
      <c r="G10" t="s">
        <v>69</v>
      </c>
      <c r="H10" s="33">
        <v>19328.411959999998</v>
      </c>
    </row>
    <row r="11" spans="2:8" x14ac:dyDescent="0.25">
      <c r="B11" t="s">
        <v>304</v>
      </c>
      <c r="C11" t="s">
        <v>73</v>
      </c>
      <c r="D11" s="27">
        <v>1006.441</v>
      </c>
      <c r="G11" t="s">
        <v>81</v>
      </c>
      <c r="H11" s="33">
        <v>10696.76852</v>
      </c>
    </row>
    <row r="12" spans="2:8" x14ac:dyDescent="0.25">
      <c r="B12" t="s">
        <v>332</v>
      </c>
      <c r="C12" t="s">
        <v>77</v>
      </c>
      <c r="D12" s="27">
        <v>533.36699999999996</v>
      </c>
    </row>
    <row r="13" spans="2:8" x14ac:dyDescent="0.25">
      <c r="B13" t="s">
        <v>320</v>
      </c>
      <c r="C13" t="s">
        <v>83</v>
      </c>
      <c r="D13" s="27">
        <v>177.74600000000001</v>
      </c>
    </row>
    <row r="14" spans="2:8" x14ac:dyDescent="0.25">
      <c r="B14" t="s">
        <v>343</v>
      </c>
      <c r="C14" t="s">
        <v>75</v>
      </c>
      <c r="D14" s="27">
        <v>593.65899999999999</v>
      </c>
    </row>
    <row r="15" spans="2:8" x14ac:dyDescent="0.25">
      <c r="B15" t="s">
        <v>289</v>
      </c>
      <c r="C15" t="s">
        <v>66</v>
      </c>
      <c r="D15" s="27">
        <v>355.49299999999999</v>
      </c>
    </row>
    <row r="16" spans="2:8" x14ac:dyDescent="0.25">
      <c r="B16" t="s">
        <v>303</v>
      </c>
      <c r="C16" t="s">
        <v>69</v>
      </c>
      <c r="D16" s="27">
        <v>2877.9700000000003</v>
      </c>
    </row>
    <row r="17" spans="2:4" x14ac:dyDescent="0.25">
      <c r="B17" t="s">
        <v>331</v>
      </c>
      <c r="C17" t="s">
        <v>79</v>
      </c>
      <c r="D17" s="27">
        <v>1577.2719999999999</v>
      </c>
    </row>
    <row r="18" spans="2:4" x14ac:dyDescent="0.25">
      <c r="B18" t="s">
        <v>346</v>
      </c>
      <c r="C18" t="s">
        <v>71</v>
      </c>
      <c r="D18" s="27">
        <v>770.36199999999997</v>
      </c>
    </row>
    <row r="19" spans="2:4" x14ac:dyDescent="0.25">
      <c r="B19" t="s">
        <v>330</v>
      </c>
      <c r="C19" t="s">
        <v>69</v>
      </c>
      <c r="D19" s="27">
        <v>178.79</v>
      </c>
    </row>
    <row r="20" spans="2:4" x14ac:dyDescent="0.25">
      <c r="B20" t="s">
        <v>293</v>
      </c>
      <c r="C20" t="s">
        <v>81</v>
      </c>
      <c r="D20" s="27">
        <v>949.15131999999994</v>
      </c>
    </row>
    <row r="21" spans="2:4" x14ac:dyDescent="0.25">
      <c r="B21" t="s">
        <v>248</v>
      </c>
      <c r="C21" t="s">
        <v>73</v>
      </c>
      <c r="D21" s="27">
        <v>592.61500000000001</v>
      </c>
    </row>
    <row r="22" spans="2:4" x14ac:dyDescent="0.25">
      <c r="B22" t="s">
        <v>315</v>
      </c>
      <c r="C22" t="s">
        <v>71</v>
      </c>
      <c r="D22" s="27">
        <v>1758.7349999999999</v>
      </c>
    </row>
    <row r="23" spans="2:4" x14ac:dyDescent="0.25">
      <c r="B23" t="s">
        <v>349</v>
      </c>
      <c r="C23" t="s">
        <v>71</v>
      </c>
      <c r="D23" s="27">
        <v>592.61500000000001</v>
      </c>
    </row>
    <row r="24" spans="2:4" x14ac:dyDescent="0.25">
      <c r="B24" t="s">
        <v>327</v>
      </c>
      <c r="C24" t="s">
        <v>75</v>
      </c>
      <c r="D24" s="27">
        <v>236.07900000000001</v>
      </c>
    </row>
    <row r="25" spans="2:4" x14ac:dyDescent="0.25">
      <c r="B25" t="s">
        <v>249</v>
      </c>
      <c r="C25" t="s">
        <v>81</v>
      </c>
      <c r="D25" s="27">
        <v>1006.442</v>
      </c>
    </row>
    <row r="26" spans="2:4" x14ac:dyDescent="0.25">
      <c r="B26" t="s">
        <v>356</v>
      </c>
      <c r="C26" t="s">
        <v>77</v>
      </c>
      <c r="D26" s="27">
        <v>472.15800000000002</v>
      </c>
    </row>
    <row r="27" spans="2:4" x14ac:dyDescent="0.25">
      <c r="B27" t="s">
        <v>374</v>
      </c>
      <c r="C27" t="s">
        <v>75</v>
      </c>
      <c r="D27" s="27">
        <v>1.9999999994979589E-4</v>
      </c>
    </row>
    <row r="28" spans="2:4" x14ac:dyDescent="0.25">
      <c r="B28" t="s">
        <v>250</v>
      </c>
      <c r="C28" t="s">
        <v>73</v>
      </c>
      <c r="D28" s="27">
        <v>355.49299999999999</v>
      </c>
    </row>
    <row r="29" spans="2:4" x14ac:dyDescent="0.25">
      <c r="B29" t="s">
        <v>355</v>
      </c>
      <c r="C29" t="s">
        <v>75</v>
      </c>
      <c r="D29" s="27">
        <v>591.572</v>
      </c>
    </row>
    <row r="30" spans="2:4" x14ac:dyDescent="0.25">
      <c r="B30" t="s">
        <v>283</v>
      </c>
      <c r="C30" t="s">
        <v>77</v>
      </c>
      <c r="D30" s="27">
        <v>592.61500000000001</v>
      </c>
    </row>
    <row r="31" spans="2:4" x14ac:dyDescent="0.25">
      <c r="B31" t="s">
        <v>339</v>
      </c>
      <c r="C31" t="s">
        <v>71</v>
      </c>
      <c r="D31" s="27">
        <v>593.65800000000002</v>
      </c>
    </row>
    <row r="32" spans="2:4" x14ac:dyDescent="0.25">
      <c r="B32" t="s">
        <v>317</v>
      </c>
      <c r="C32" t="s">
        <v>73</v>
      </c>
      <c r="D32" s="27">
        <v>1006.441</v>
      </c>
    </row>
    <row r="33" spans="2:4" x14ac:dyDescent="0.25">
      <c r="B33" t="s">
        <v>321</v>
      </c>
      <c r="C33" t="s">
        <v>71</v>
      </c>
      <c r="D33" s="27">
        <v>178.79</v>
      </c>
    </row>
    <row r="34" spans="2:4" x14ac:dyDescent="0.25">
      <c r="B34" t="s">
        <v>383</v>
      </c>
      <c r="C34" t="s">
        <v>75</v>
      </c>
      <c r="D34" s="27">
        <v>414.86900000000003</v>
      </c>
    </row>
    <row r="35" spans="2:4" x14ac:dyDescent="0.25">
      <c r="B35" t="s">
        <v>251</v>
      </c>
      <c r="C35" t="s">
        <v>73</v>
      </c>
      <c r="D35" s="27">
        <v>1006.442</v>
      </c>
    </row>
    <row r="36" spans="2:4" x14ac:dyDescent="0.25">
      <c r="B36" t="s">
        <v>314</v>
      </c>
      <c r="C36" t="s">
        <v>73</v>
      </c>
      <c r="D36" s="27">
        <v>414.86900000000003</v>
      </c>
    </row>
    <row r="37" spans="2:4" x14ac:dyDescent="0.25">
      <c r="B37" t="s">
        <v>366</v>
      </c>
      <c r="C37" t="s">
        <v>71</v>
      </c>
      <c r="D37" s="27">
        <v>355.49299999999999</v>
      </c>
    </row>
    <row r="38" spans="2:4" x14ac:dyDescent="0.25">
      <c r="B38" t="s">
        <v>296</v>
      </c>
      <c r="C38" t="s">
        <v>75</v>
      </c>
      <c r="D38" s="27">
        <v>590.65700000000004</v>
      </c>
    </row>
    <row r="39" spans="2:4" x14ac:dyDescent="0.25">
      <c r="B39" t="s">
        <v>311</v>
      </c>
      <c r="C39" t="s">
        <v>79</v>
      </c>
      <c r="D39" s="27">
        <v>2569.1579999999999</v>
      </c>
    </row>
    <row r="40" spans="2:4" x14ac:dyDescent="0.25">
      <c r="B40" t="s">
        <v>351</v>
      </c>
      <c r="C40" t="s">
        <v>81</v>
      </c>
      <c r="D40" s="27">
        <v>534.28300000000002</v>
      </c>
    </row>
    <row r="41" spans="2:4" x14ac:dyDescent="0.25">
      <c r="B41" t="s">
        <v>345</v>
      </c>
      <c r="C41" t="s">
        <v>81</v>
      </c>
      <c r="D41" s="27">
        <v>177.74600000000001</v>
      </c>
    </row>
    <row r="42" spans="2:4" x14ac:dyDescent="0.25">
      <c r="B42" t="s">
        <v>252</v>
      </c>
      <c r="C42" t="s">
        <v>71</v>
      </c>
      <c r="D42" s="27">
        <v>271.62799999999999</v>
      </c>
    </row>
    <row r="43" spans="2:4" x14ac:dyDescent="0.25">
      <c r="B43" t="s">
        <v>342</v>
      </c>
      <c r="C43" t="s">
        <v>73</v>
      </c>
      <c r="D43" s="27">
        <v>591.572</v>
      </c>
    </row>
    <row r="44" spans="2:4" x14ac:dyDescent="0.25">
      <c r="B44" t="s">
        <v>292</v>
      </c>
      <c r="C44" t="s">
        <v>73</v>
      </c>
      <c r="D44" s="27">
        <v>1068.5650000000001</v>
      </c>
    </row>
    <row r="45" spans="2:4" x14ac:dyDescent="0.25">
      <c r="B45" t="s">
        <v>291</v>
      </c>
      <c r="C45" t="s">
        <v>81</v>
      </c>
      <c r="D45" s="27">
        <v>713.072</v>
      </c>
    </row>
    <row r="46" spans="2:4" x14ac:dyDescent="0.25">
      <c r="B46" t="s">
        <v>299</v>
      </c>
      <c r="C46" t="s">
        <v>77</v>
      </c>
      <c r="D46" s="27">
        <v>728.16200000000003</v>
      </c>
    </row>
    <row r="47" spans="2:4" x14ac:dyDescent="0.25">
      <c r="B47" t="s">
        <v>253</v>
      </c>
      <c r="C47" t="s">
        <v>71</v>
      </c>
      <c r="D47" s="27">
        <v>413.82500000000005</v>
      </c>
    </row>
    <row r="48" spans="2:4" x14ac:dyDescent="0.25">
      <c r="B48" t="s">
        <v>329</v>
      </c>
      <c r="C48" t="s">
        <v>71</v>
      </c>
      <c r="D48" s="27">
        <v>1006.442</v>
      </c>
    </row>
    <row r="49" spans="2:4" x14ac:dyDescent="0.25">
      <c r="B49" t="s">
        <v>254</v>
      </c>
      <c r="C49" t="s">
        <v>66</v>
      </c>
      <c r="D49" s="27">
        <v>472.15951999999993</v>
      </c>
    </row>
    <row r="50" spans="2:4" x14ac:dyDescent="0.25">
      <c r="B50" t="s">
        <v>333</v>
      </c>
      <c r="C50" t="s">
        <v>75</v>
      </c>
      <c r="D50" s="27">
        <v>1097.606</v>
      </c>
    </row>
    <row r="51" spans="2:4" x14ac:dyDescent="0.25">
      <c r="B51" t="s">
        <v>312</v>
      </c>
      <c r="C51" t="s">
        <v>69</v>
      </c>
      <c r="D51" s="27">
        <v>592.61500000000001</v>
      </c>
    </row>
    <row r="52" spans="2:4" x14ac:dyDescent="0.25">
      <c r="B52" t="s">
        <v>326</v>
      </c>
      <c r="C52" t="s">
        <v>71</v>
      </c>
      <c r="D52" s="27">
        <v>148.64400000000001</v>
      </c>
    </row>
    <row r="53" spans="2:4" x14ac:dyDescent="0.25">
      <c r="B53" t="s">
        <v>307</v>
      </c>
      <c r="C53" t="s">
        <v>73</v>
      </c>
      <c r="D53" s="27">
        <v>488.25400000000002</v>
      </c>
    </row>
    <row r="54" spans="2:4" x14ac:dyDescent="0.25">
      <c r="B54" t="s">
        <v>360</v>
      </c>
      <c r="C54" t="s">
        <v>71</v>
      </c>
      <c r="D54" s="27">
        <v>531.86500000000001</v>
      </c>
    </row>
    <row r="55" spans="2:4" x14ac:dyDescent="0.25">
      <c r="B55" t="s">
        <v>348</v>
      </c>
      <c r="C55" t="s">
        <v>79</v>
      </c>
      <c r="D55" s="27">
        <v>267.14100000000002</v>
      </c>
    </row>
    <row r="56" spans="2:4" x14ac:dyDescent="0.25">
      <c r="B56" t="s">
        <v>337</v>
      </c>
      <c r="C56" t="s">
        <v>75</v>
      </c>
      <c r="D56" s="27">
        <v>354.577</v>
      </c>
    </row>
    <row r="57" spans="2:4" x14ac:dyDescent="0.25">
      <c r="B57" t="s">
        <v>255</v>
      </c>
      <c r="C57" t="s">
        <v>77</v>
      </c>
      <c r="D57" s="27">
        <v>297.28800000000001</v>
      </c>
    </row>
    <row r="58" spans="2:4" x14ac:dyDescent="0.25">
      <c r="B58" t="s">
        <v>318</v>
      </c>
      <c r="C58" t="s">
        <v>71</v>
      </c>
      <c r="D58" s="27">
        <v>828.69499999999994</v>
      </c>
    </row>
    <row r="59" spans="2:4" x14ac:dyDescent="0.25">
      <c r="B59" t="s">
        <v>300</v>
      </c>
      <c r="C59" t="s">
        <v>77</v>
      </c>
      <c r="D59" s="27">
        <v>593.65800000000002</v>
      </c>
    </row>
    <row r="60" spans="2:4" x14ac:dyDescent="0.25">
      <c r="B60" t="s">
        <v>384</v>
      </c>
      <c r="C60" t="s">
        <v>77</v>
      </c>
      <c r="D60" s="27">
        <v>356.536</v>
      </c>
    </row>
    <row r="61" spans="2:4" x14ac:dyDescent="0.25">
      <c r="B61" t="s">
        <v>256</v>
      </c>
      <c r="C61" t="s">
        <v>77</v>
      </c>
      <c r="D61" s="27">
        <v>770.36199999999997</v>
      </c>
    </row>
    <row r="62" spans="2:4" x14ac:dyDescent="0.25">
      <c r="B62" t="s">
        <v>257</v>
      </c>
      <c r="C62" t="s">
        <v>66</v>
      </c>
      <c r="D62" s="27">
        <v>177.74600000000001</v>
      </c>
    </row>
    <row r="63" spans="2:4" x14ac:dyDescent="0.25">
      <c r="B63" t="s">
        <v>328</v>
      </c>
      <c r="C63" t="s">
        <v>75</v>
      </c>
      <c r="D63" s="27">
        <v>592.61500000000001</v>
      </c>
    </row>
    <row r="64" spans="2:4" x14ac:dyDescent="0.25">
      <c r="B64" t="s">
        <v>258</v>
      </c>
      <c r="C64" t="s">
        <v>77</v>
      </c>
      <c r="D64" s="27">
        <v>592.61500000000001</v>
      </c>
    </row>
    <row r="65" spans="2:4" x14ac:dyDescent="0.25">
      <c r="B65" t="s">
        <v>382</v>
      </c>
      <c r="C65" t="s">
        <v>71</v>
      </c>
      <c r="D65" s="27">
        <v>604.96500000000003</v>
      </c>
    </row>
    <row r="66" spans="2:4" x14ac:dyDescent="0.25">
      <c r="B66" t="s">
        <v>286</v>
      </c>
      <c r="C66" t="s">
        <v>75</v>
      </c>
      <c r="D66" s="27">
        <v>475.72900000000004</v>
      </c>
    </row>
    <row r="67" spans="2:4" x14ac:dyDescent="0.25">
      <c r="B67" t="s">
        <v>301</v>
      </c>
      <c r="C67" t="s">
        <v>79</v>
      </c>
      <c r="D67" s="27">
        <v>414.86900000000003</v>
      </c>
    </row>
    <row r="68" spans="2:4" x14ac:dyDescent="0.25">
      <c r="B68" t="s">
        <v>290</v>
      </c>
      <c r="C68" t="s">
        <v>71</v>
      </c>
      <c r="D68" s="27">
        <v>1478.6010000000001</v>
      </c>
    </row>
    <row r="69" spans="2:4" x14ac:dyDescent="0.25">
      <c r="B69" t="s">
        <v>295</v>
      </c>
      <c r="C69" t="s">
        <v>71</v>
      </c>
      <c r="D69" s="27">
        <v>770.36199999999997</v>
      </c>
    </row>
    <row r="70" spans="2:4" x14ac:dyDescent="0.25">
      <c r="B70" t="s">
        <v>335</v>
      </c>
      <c r="C70" t="s">
        <v>71</v>
      </c>
      <c r="D70" s="27">
        <v>595.96600000000001</v>
      </c>
    </row>
    <row r="71" spans="2:4" x14ac:dyDescent="0.25">
      <c r="B71" t="s">
        <v>334</v>
      </c>
      <c r="C71" t="s">
        <v>71</v>
      </c>
      <c r="D71" s="27">
        <v>770.36199999999997</v>
      </c>
    </row>
    <row r="72" spans="2:4" x14ac:dyDescent="0.25">
      <c r="B72" t="s">
        <v>358</v>
      </c>
      <c r="C72" t="s">
        <v>69</v>
      </c>
      <c r="D72" s="27">
        <v>650.94899999999996</v>
      </c>
    </row>
    <row r="73" spans="2:4" x14ac:dyDescent="0.25">
      <c r="B73" t="s">
        <v>377</v>
      </c>
      <c r="C73" t="s">
        <v>71</v>
      </c>
      <c r="D73" s="27">
        <v>767.97699999999986</v>
      </c>
    </row>
    <row r="74" spans="2:4" x14ac:dyDescent="0.25">
      <c r="B74" t="s">
        <v>372</v>
      </c>
      <c r="C74" t="s">
        <v>75</v>
      </c>
      <c r="D74" s="27">
        <v>770.36199999999997</v>
      </c>
    </row>
    <row r="75" spans="2:4" x14ac:dyDescent="0.25">
      <c r="B75" t="s">
        <v>319</v>
      </c>
      <c r="C75" t="s">
        <v>71</v>
      </c>
      <c r="D75" s="27">
        <v>1067.192</v>
      </c>
    </row>
    <row r="76" spans="2:4" x14ac:dyDescent="0.25">
      <c r="B76" t="s">
        <v>316</v>
      </c>
      <c r="C76" t="s">
        <v>77</v>
      </c>
      <c r="D76" s="27">
        <v>1185.231</v>
      </c>
    </row>
    <row r="77" spans="2:4" x14ac:dyDescent="0.25">
      <c r="B77" t="s">
        <v>344</v>
      </c>
      <c r="C77" t="s">
        <v>79</v>
      </c>
      <c r="D77" s="27">
        <v>178.79</v>
      </c>
    </row>
    <row r="78" spans="2:4" x14ac:dyDescent="0.25">
      <c r="B78" t="s">
        <v>297</v>
      </c>
      <c r="C78" t="s">
        <v>75</v>
      </c>
      <c r="D78" s="27">
        <v>592.61500000000001</v>
      </c>
    </row>
    <row r="79" spans="2:4" x14ac:dyDescent="0.25">
      <c r="B79" t="s">
        <v>361</v>
      </c>
      <c r="C79" t="s">
        <v>69</v>
      </c>
      <c r="D79" s="27">
        <v>356.536</v>
      </c>
    </row>
    <row r="80" spans="2:4" x14ac:dyDescent="0.25">
      <c r="B80" t="s">
        <v>378</v>
      </c>
      <c r="C80" t="s">
        <v>69</v>
      </c>
      <c r="D80" s="27">
        <v>1034.403</v>
      </c>
    </row>
    <row r="81" spans="2:4" x14ac:dyDescent="0.25">
      <c r="B81" t="s">
        <v>662</v>
      </c>
      <c r="C81" t="s">
        <v>69</v>
      </c>
      <c r="D81" s="27">
        <v>2751.9470000000001</v>
      </c>
    </row>
    <row r="82" spans="2:4" x14ac:dyDescent="0.25">
      <c r="B82" t="s">
        <v>308</v>
      </c>
      <c r="C82" t="s">
        <v>69</v>
      </c>
      <c r="D82" s="27">
        <v>1509.0619999999999</v>
      </c>
    </row>
    <row r="83" spans="2:4" x14ac:dyDescent="0.25">
      <c r="B83" t="s">
        <v>259</v>
      </c>
      <c r="C83" t="s">
        <v>69</v>
      </c>
      <c r="D83" s="27">
        <v>414.86896000000002</v>
      </c>
    </row>
    <row r="84" spans="2:4" x14ac:dyDescent="0.25">
      <c r="B84" t="s">
        <v>260</v>
      </c>
      <c r="C84" t="s">
        <v>66</v>
      </c>
      <c r="D84" s="27">
        <v>1185.231</v>
      </c>
    </row>
    <row r="85" spans="2:4" x14ac:dyDescent="0.25">
      <c r="B85" t="s">
        <v>357</v>
      </c>
      <c r="C85" t="s">
        <v>69</v>
      </c>
      <c r="D85" s="27">
        <v>770.36199999999997</v>
      </c>
    </row>
    <row r="86" spans="2:4" x14ac:dyDescent="0.25">
      <c r="B86" t="s">
        <v>305</v>
      </c>
      <c r="C86" t="s">
        <v>75</v>
      </c>
      <c r="D86" s="27">
        <v>236.07900000000001</v>
      </c>
    </row>
    <row r="87" spans="2:4" x14ac:dyDescent="0.25">
      <c r="B87" t="s">
        <v>386</v>
      </c>
      <c r="C87" t="s">
        <v>69</v>
      </c>
      <c r="D87" s="27">
        <v>592.61500000000001</v>
      </c>
    </row>
    <row r="88" spans="2:4" x14ac:dyDescent="0.25">
      <c r="B88" t="s">
        <v>379</v>
      </c>
      <c r="C88" t="s">
        <v>71</v>
      </c>
      <c r="D88" s="27">
        <v>770.36199999999997</v>
      </c>
    </row>
    <row r="89" spans="2:4" x14ac:dyDescent="0.25">
      <c r="B89" t="s">
        <v>302</v>
      </c>
      <c r="C89" t="s">
        <v>71</v>
      </c>
      <c r="D89" s="27">
        <v>5094.7469999999994</v>
      </c>
    </row>
    <row r="90" spans="2:4" x14ac:dyDescent="0.25">
      <c r="B90" t="s">
        <v>341</v>
      </c>
      <c r="C90" t="s">
        <v>71</v>
      </c>
      <c r="D90" s="27">
        <v>413.82500000000005</v>
      </c>
    </row>
    <row r="91" spans="2:4" x14ac:dyDescent="0.25">
      <c r="B91" t="s">
        <v>268</v>
      </c>
      <c r="C91" t="s">
        <v>69</v>
      </c>
      <c r="D91" s="27">
        <v>414.86900000000003</v>
      </c>
    </row>
    <row r="92" spans="2:4" x14ac:dyDescent="0.25">
      <c r="B92" t="s">
        <v>261</v>
      </c>
      <c r="C92" t="s">
        <v>81</v>
      </c>
      <c r="D92" s="27">
        <v>1657.39</v>
      </c>
    </row>
    <row r="93" spans="2:4" x14ac:dyDescent="0.25">
      <c r="B93" t="s">
        <v>364</v>
      </c>
      <c r="C93" t="s">
        <v>75</v>
      </c>
      <c r="D93" s="27">
        <v>1006.441</v>
      </c>
    </row>
    <row r="94" spans="2:4" x14ac:dyDescent="0.25">
      <c r="B94" t="s">
        <v>359</v>
      </c>
      <c r="C94" t="s">
        <v>69</v>
      </c>
      <c r="D94" s="27">
        <v>827.65200000000004</v>
      </c>
    </row>
    <row r="95" spans="2:4" x14ac:dyDescent="0.25">
      <c r="B95" t="s">
        <v>262</v>
      </c>
      <c r="C95" t="s">
        <v>66</v>
      </c>
      <c r="D95" s="27">
        <v>178.79</v>
      </c>
    </row>
    <row r="96" spans="2:4" x14ac:dyDescent="0.25">
      <c r="B96" t="s">
        <v>263</v>
      </c>
      <c r="C96" t="s">
        <v>75</v>
      </c>
      <c r="D96" s="27">
        <v>1.5999999993709935E-4</v>
      </c>
    </row>
    <row r="97" spans="2:4" x14ac:dyDescent="0.25">
      <c r="B97" t="s">
        <v>264</v>
      </c>
      <c r="C97" t="s">
        <v>73</v>
      </c>
      <c r="D97" s="27">
        <v>650.94899999999996</v>
      </c>
    </row>
    <row r="98" spans="2:4" x14ac:dyDescent="0.25">
      <c r="B98" t="s">
        <v>376</v>
      </c>
      <c r="C98" t="s">
        <v>71</v>
      </c>
      <c r="D98" s="27">
        <v>983.61200000000008</v>
      </c>
    </row>
    <row r="99" spans="2:4" x14ac:dyDescent="0.25">
      <c r="B99" t="s">
        <v>325</v>
      </c>
      <c r="C99" t="s">
        <v>71</v>
      </c>
      <c r="D99" s="27">
        <v>1024.7139999999999</v>
      </c>
    </row>
    <row r="100" spans="2:4" x14ac:dyDescent="0.25">
      <c r="B100" t="s">
        <v>265</v>
      </c>
      <c r="C100" t="s">
        <v>81</v>
      </c>
      <c r="D100" s="27">
        <v>2014.9689999999998</v>
      </c>
    </row>
    <row r="101" spans="2:4" x14ac:dyDescent="0.25">
      <c r="B101" t="s">
        <v>266</v>
      </c>
      <c r="C101" t="s">
        <v>73</v>
      </c>
      <c r="D101" s="27">
        <v>414.86900000000003</v>
      </c>
    </row>
    <row r="102" spans="2:4" x14ac:dyDescent="0.25">
      <c r="B102" t="s">
        <v>280</v>
      </c>
      <c r="C102" t="s">
        <v>81</v>
      </c>
      <c r="D102" s="27">
        <v>770.36219999999992</v>
      </c>
    </row>
    <row r="103" spans="2:4" x14ac:dyDescent="0.25">
      <c r="B103" t="s">
        <v>365</v>
      </c>
      <c r="C103" t="s">
        <v>66</v>
      </c>
      <c r="D103" s="27">
        <v>591.572</v>
      </c>
    </row>
    <row r="104" spans="2:4" x14ac:dyDescent="0.25">
      <c r="B104" t="s">
        <v>375</v>
      </c>
      <c r="C104" t="s">
        <v>66</v>
      </c>
      <c r="D104" s="27">
        <v>414.86900000000003</v>
      </c>
    </row>
    <row r="105" spans="2:4" x14ac:dyDescent="0.25">
      <c r="B105" t="s">
        <v>267</v>
      </c>
      <c r="C105" t="s">
        <v>77</v>
      </c>
      <c r="D105" s="27">
        <v>236.07900000000001</v>
      </c>
    </row>
    <row r="106" spans="2:4" x14ac:dyDescent="0.25">
      <c r="B106" t="s">
        <v>309</v>
      </c>
      <c r="C106" t="s">
        <v>73</v>
      </c>
      <c r="D106" s="27">
        <v>236.07900000000001</v>
      </c>
    </row>
    <row r="107" spans="2:4" x14ac:dyDescent="0.25">
      <c r="B107" t="s">
        <v>363</v>
      </c>
      <c r="C107" t="s">
        <v>75</v>
      </c>
      <c r="D107" s="27">
        <v>89.394999999999996</v>
      </c>
    </row>
    <row r="108" spans="2:4" x14ac:dyDescent="0.25">
      <c r="B108" t="s">
        <v>313</v>
      </c>
      <c r="C108" t="s">
        <v>83</v>
      </c>
      <c r="D108" s="27">
        <v>385.18100000000004</v>
      </c>
    </row>
    <row r="109" spans="2:4" x14ac:dyDescent="0.25">
      <c r="B109" t="s">
        <v>371</v>
      </c>
      <c r="C109" t="s">
        <v>75</v>
      </c>
      <c r="D109" s="27">
        <v>503.22</v>
      </c>
    </row>
    <row r="110" spans="2:4" x14ac:dyDescent="0.25">
      <c r="B110" t="s">
        <v>279</v>
      </c>
      <c r="C110" t="s">
        <v>81</v>
      </c>
      <c r="D110" s="27">
        <v>357.57900000000001</v>
      </c>
    </row>
    <row r="111" spans="2:4" x14ac:dyDescent="0.25">
      <c r="B111" t="s">
        <v>385</v>
      </c>
      <c r="C111" t="s">
        <v>83</v>
      </c>
      <c r="D111" s="27">
        <v>177.74600000000001</v>
      </c>
    </row>
    <row r="112" spans="2:4" x14ac:dyDescent="0.25">
      <c r="B112" t="s">
        <v>269</v>
      </c>
      <c r="C112" t="s">
        <v>69</v>
      </c>
      <c r="D112" s="27">
        <v>2155.009</v>
      </c>
    </row>
    <row r="113" spans="2:4" x14ac:dyDescent="0.25">
      <c r="B113" t="s">
        <v>370</v>
      </c>
      <c r="C113" t="s">
        <v>71</v>
      </c>
      <c r="D113" s="27">
        <v>414.86900000000003</v>
      </c>
    </row>
    <row r="114" spans="2:4" x14ac:dyDescent="0.25">
      <c r="B114" t="s">
        <v>282</v>
      </c>
      <c r="C114" t="s">
        <v>77</v>
      </c>
      <c r="D114" s="27">
        <v>474.57600000000002</v>
      </c>
    </row>
    <row r="115" spans="2:4" x14ac:dyDescent="0.25">
      <c r="B115" t="s">
        <v>354</v>
      </c>
      <c r="C115" t="s">
        <v>77</v>
      </c>
      <c r="D115" s="27">
        <v>178.79</v>
      </c>
    </row>
    <row r="116" spans="2:4" x14ac:dyDescent="0.25">
      <c r="B116" t="s">
        <v>281</v>
      </c>
      <c r="C116" t="s">
        <v>71</v>
      </c>
      <c r="D116" s="27">
        <v>533.36699999999996</v>
      </c>
    </row>
    <row r="117" spans="2:4" x14ac:dyDescent="0.25">
      <c r="B117" t="s">
        <v>270</v>
      </c>
      <c r="C117" t="s">
        <v>77</v>
      </c>
      <c r="D117" s="27">
        <v>771.404</v>
      </c>
    </row>
    <row r="118" spans="2:4" x14ac:dyDescent="0.25">
      <c r="B118" t="s">
        <v>323</v>
      </c>
      <c r="C118" t="s">
        <v>83</v>
      </c>
      <c r="D118" s="27">
        <v>592.61500000000001</v>
      </c>
    </row>
    <row r="119" spans="2:4" x14ac:dyDescent="0.25">
      <c r="B119" t="s">
        <v>271</v>
      </c>
      <c r="C119" t="s">
        <v>66</v>
      </c>
      <c r="D119" s="27">
        <v>1.9999999994979589E-4</v>
      </c>
    </row>
    <row r="120" spans="2:4" x14ac:dyDescent="0.25">
      <c r="B120" t="s">
        <v>310</v>
      </c>
      <c r="C120" t="s">
        <v>66</v>
      </c>
      <c r="D120" s="27">
        <v>1821.9949999999999</v>
      </c>
    </row>
    <row r="121" spans="2:4" x14ac:dyDescent="0.25">
      <c r="B121" t="s">
        <v>362</v>
      </c>
      <c r="C121" t="s">
        <v>66</v>
      </c>
      <c r="D121" s="27">
        <v>236.07900000000001</v>
      </c>
    </row>
    <row r="122" spans="2:4" x14ac:dyDescent="0.25">
      <c r="B122" t="s">
        <v>272</v>
      </c>
      <c r="C122" t="s">
        <v>79</v>
      </c>
      <c r="D122" s="27">
        <v>1185.231</v>
      </c>
    </row>
    <row r="123" spans="2:4" x14ac:dyDescent="0.25">
      <c r="B123" t="s">
        <v>273</v>
      </c>
      <c r="C123" t="s">
        <v>79</v>
      </c>
      <c r="D123" s="27">
        <v>2018.249</v>
      </c>
    </row>
    <row r="124" spans="2:4" x14ac:dyDescent="0.25">
      <c r="B124" t="s">
        <v>288</v>
      </c>
      <c r="C124" t="s">
        <v>79</v>
      </c>
      <c r="D124" s="27">
        <v>747.53300000000002</v>
      </c>
    </row>
    <row r="125" spans="2:4" x14ac:dyDescent="0.25">
      <c r="B125" t="s">
        <v>274</v>
      </c>
      <c r="C125" t="s">
        <v>79</v>
      </c>
      <c r="D125" s="27">
        <v>1032.8980000000001</v>
      </c>
    </row>
    <row r="126" spans="2:4" x14ac:dyDescent="0.25">
      <c r="B126" t="s">
        <v>275</v>
      </c>
      <c r="C126" t="s">
        <v>77</v>
      </c>
      <c r="D126" s="27">
        <v>712.15699999999993</v>
      </c>
    </row>
    <row r="127" spans="2:4" x14ac:dyDescent="0.25">
      <c r="B127" t="s">
        <v>324</v>
      </c>
      <c r="C127" t="s">
        <v>71</v>
      </c>
      <c r="D127" s="27">
        <v>594.57400000000007</v>
      </c>
    </row>
    <row r="128" spans="2:4" x14ac:dyDescent="0.25">
      <c r="B128" t="s">
        <v>352</v>
      </c>
      <c r="C128" t="s">
        <v>69</v>
      </c>
      <c r="D128" s="27">
        <v>592.61500000000001</v>
      </c>
    </row>
    <row r="129" spans="2:4" x14ac:dyDescent="0.25">
      <c r="B129" t="s">
        <v>350</v>
      </c>
      <c r="C129" t="s">
        <v>71</v>
      </c>
      <c r="D129" s="27">
        <v>591.572</v>
      </c>
    </row>
    <row r="130" spans="2:4" x14ac:dyDescent="0.25">
      <c r="B130" t="s">
        <v>380</v>
      </c>
      <c r="C130" t="s">
        <v>81</v>
      </c>
      <c r="D130" s="27">
        <v>829.73800000000006</v>
      </c>
    </row>
    <row r="131" spans="2:4" x14ac:dyDescent="0.25">
      <c r="B131" t="s">
        <v>338</v>
      </c>
      <c r="C131" t="s">
        <v>71</v>
      </c>
      <c r="D131" s="27">
        <v>445.65199999999999</v>
      </c>
    </row>
    <row r="132" spans="2:4" x14ac:dyDescent="0.25">
      <c r="B132" t="s">
        <v>663</v>
      </c>
      <c r="C132" t="s">
        <v>73</v>
      </c>
      <c r="D132" s="27">
        <v>770.36199999999997</v>
      </c>
    </row>
    <row r="133" spans="2:4" x14ac:dyDescent="0.25">
      <c r="B133" t="s">
        <v>276</v>
      </c>
      <c r="C133" t="s">
        <v>73</v>
      </c>
      <c r="D133" s="27">
        <v>236.07900000000001</v>
      </c>
    </row>
    <row r="134" spans="2:4" x14ac:dyDescent="0.25">
      <c r="B134" t="s">
        <v>322</v>
      </c>
      <c r="C134" t="s">
        <v>79</v>
      </c>
      <c r="D134" s="27">
        <v>977.79699999999991</v>
      </c>
    </row>
    <row r="135" spans="2:4" x14ac:dyDescent="0.25">
      <c r="B135" t="s">
        <v>306</v>
      </c>
      <c r="C135" t="s">
        <v>75</v>
      </c>
      <c r="D135" s="27">
        <v>533.36699999999996</v>
      </c>
    </row>
    <row r="136" spans="2:4" x14ac:dyDescent="0.25">
      <c r="B136" t="s">
        <v>277</v>
      </c>
      <c r="C136" t="s">
        <v>73</v>
      </c>
      <c r="D136" s="27">
        <v>1306.731</v>
      </c>
    </row>
    <row r="137" spans="2:4" x14ac:dyDescent="0.25">
      <c r="B137" t="s">
        <v>367</v>
      </c>
      <c r="C137" t="s">
        <v>66</v>
      </c>
      <c r="D137" s="27">
        <v>414.86900000000003</v>
      </c>
    </row>
    <row r="138" spans="2:4" x14ac:dyDescent="0.25">
      <c r="B138" t="s">
        <v>285</v>
      </c>
      <c r="C138" t="s">
        <v>81</v>
      </c>
      <c r="D138" s="27">
        <v>1686.0359999999998</v>
      </c>
    </row>
    <row r="139" spans="2:4" x14ac:dyDescent="0.25">
      <c r="B139" t="s">
        <v>347</v>
      </c>
      <c r="C139" t="s">
        <v>75</v>
      </c>
      <c r="D139" s="27">
        <v>592.61500000000001</v>
      </c>
    </row>
    <row r="140" spans="2:4" x14ac:dyDescent="0.25">
      <c r="B140" t="s">
        <v>278</v>
      </c>
      <c r="C140" t="s">
        <v>79</v>
      </c>
      <c r="D140" s="27">
        <v>2798.5060000000003</v>
      </c>
    </row>
    <row r="141" spans="2:4" x14ac:dyDescent="0.25">
      <c r="B141" t="s">
        <v>284</v>
      </c>
      <c r="C141" t="s">
        <v>73</v>
      </c>
      <c r="D141" s="27">
        <v>770.36199999999997</v>
      </c>
    </row>
    <row r="142" spans="2:4" x14ac:dyDescent="0.25">
      <c r="B142" t="s">
        <v>369</v>
      </c>
      <c r="C142" t="s">
        <v>71</v>
      </c>
      <c r="D142" s="27">
        <v>5619.6640000000007</v>
      </c>
    </row>
    <row r="143" spans="2:4" x14ac:dyDescent="0.25">
      <c r="B143" t="s">
        <v>246</v>
      </c>
      <c r="C143" t="s">
        <v>69</v>
      </c>
      <c r="D143" s="27">
        <v>3608.1489999999999</v>
      </c>
    </row>
    <row r="144" spans="2:4" x14ac:dyDescent="0.25">
      <c r="B144" t="s">
        <v>247</v>
      </c>
      <c r="C144" t="s">
        <v>79</v>
      </c>
      <c r="D144" s="27">
        <v>4811.3890000000001</v>
      </c>
    </row>
  </sheetData>
  <autoFilter ref="B1:D1" xr:uid="{45653DDA-0049-41E5-AA71-B128CB9087C4}"/>
  <dataConsolidate topLabels="1">
    <dataRefs count="1">
      <dataRef ref="C1:D144" sheet="Sheet1" r:id="rId1"/>
    </dataRefs>
  </dataConsolid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367A-1E7E-4028-839F-02322440934F}">
  <dimension ref="B1:I11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0" sqref="E20"/>
    </sheetView>
  </sheetViews>
  <sheetFormatPr defaultRowHeight="15" x14ac:dyDescent="0.25"/>
  <cols>
    <col min="2" max="2" width="50.42578125" bestFit="1" customWidth="1"/>
    <col min="3" max="3" width="17" bestFit="1" customWidth="1"/>
    <col min="4" max="4" width="22.5703125" customWidth="1"/>
    <col min="5" max="5" width="23" bestFit="1" customWidth="1"/>
    <col min="6" max="6" width="9.5703125" style="27" bestFit="1" customWidth="1"/>
    <col min="8" max="8" width="23" bestFit="1" customWidth="1"/>
  </cols>
  <sheetData>
    <row r="1" spans="2:9" x14ac:dyDescent="0.25">
      <c r="B1" t="s">
        <v>245</v>
      </c>
      <c r="C1" t="s">
        <v>1540</v>
      </c>
      <c r="D1" t="s">
        <v>1554</v>
      </c>
      <c r="E1" t="s">
        <v>232</v>
      </c>
      <c r="F1" s="27" t="s">
        <v>661</v>
      </c>
    </row>
    <row r="2" spans="2:9" x14ac:dyDescent="0.25">
      <c r="B2" t="s">
        <v>393</v>
      </c>
      <c r="C2" t="s">
        <v>1541</v>
      </c>
      <c r="D2" t="s">
        <v>126</v>
      </c>
      <c r="E2" t="s">
        <v>81</v>
      </c>
      <c r="F2" s="27">
        <v>779.18799999999987</v>
      </c>
      <c r="H2" t="s">
        <v>232</v>
      </c>
      <c r="I2" s="27" t="s">
        <v>661</v>
      </c>
    </row>
    <row r="3" spans="2:9" x14ac:dyDescent="0.25">
      <c r="B3" t="s">
        <v>390</v>
      </c>
      <c r="C3" t="s">
        <v>1541</v>
      </c>
      <c r="D3" t="s">
        <v>124</v>
      </c>
      <c r="E3" t="s">
        <v>81</v>
      </c>
      <c r="F3" s="27">
        <v>778.11799999999994</v>
      </c>
      <c r="H3" t="s">
        <v>81</v>
      </c>
      <c r="I3" s="33">
        <v>34116.805399999997</v>
      </c>
    </row>
    <row r="4" spans="2:9" x14ac:dyDescent="0.25">
      <c r="B4" t="s">
        <v>664</v>
      </c>
      <c r="C4" t="s">
        <v>1541</v>
      </c>
      <c r="D4" t="s">
        <v>118</v>
      </c>
      <c r="E4" t="s">
        <v>66</v>
      </c>
      <c r="F4" s="27">
        <v>238.464</v>
      </c>
      <c r="H4" t="s">
        <v>66</v>
      </c>
      <c r="I4" s="33">
        <v>36792.584999999977</v>
      </c>
    </row>
    <row r="5" spans="2:9" x14ac:dyDescent="0.25">
      <c r="B5" t="s">
        <v>392</v>
      </c>
      <c r="C5" t="s">
        <v>1541</v>
      </c>
      <c r="D5" t="s">
        <v>1555</v>
      </c>
      <c r="E5" t="s">
        <v>81</v>
      </c>
      <c r="F5" s="27">
        <v>597.52099999999996</v>
      </c>
      <c r="H5" t="s">
        <v>77</v>
      </c>
      <c r="I5" s="33">
        <v>30474.974600000001</v>
      </c>
    </row>
    <row r="6" spans="2:9" x14ac:dyDescent="0.25">
      <c r="B6" t="s">
        <v>395</v>
      </c>
      <c r="C6" t="s">
        <v>1541</v>
      </c>
      <c r="D6" t="s">
        <v>1556</v>
      </c>
      <c r="E6" t="s">
        <v>77</v>
      </c>
      <c r="F6" s="27">
        <v>360.12599999999998</v>
      </c>
      <c r="H6" t="s">
        <v>79</v>
      </c>
      <c r="I6" s="33">
        <v>46191.989999999962</v>
      </c>
    </row>
    <row r="7" spans="2:9" x14ac:dyDescent="0.25">
      <c r="B7" t="s">
        <v>397</v>
      </c>
      <c r="C7" t="s">
        <v>1541</v>
      </c>
      <c r="D7" t="s">
        <v>110</v>
      </c>
      <c r="E7" t="s">
        <v>66</v>
      </c>
      <c r="F7" s="27">
        <v>656.4559999999999</v>
      </c>
      <c r="H7" t="s">
        <v>73</v>
      </c>
      <c r="I7" s="33">
        <v>33507.874999999985</v>
      </c>
    </row>
    <row r="8" spans="2:9" x14ac:dyDescent="0.25">
      <c r="B8" t="s">
        <v>396</v>
      </c>
      <c r="C8" t="s">
        <v>1541</v>
      </c>
      <c r="D8" t="s">
        <v>122</v>
      </c>
      <c r="E8" t="s">
        <v>79</v>
      </c>
      <c r="F8" s="27">
        <v>598.58999999999992</v>
      </c>
      <c r="H8" t="s">
        <v>71</v>
      </c>
      <c r="I8" s="33">
        <v>20749.827999999994</v>
      </c>
    </row>
    <row r="9" spans="2:9" x14ac:dyDescent="0.25">
      <c r="B9" t="s">
        <v>398</v>
      </c>
      <c r="C9" t="s">
        <v>1541</v>
      </c>
      <c r="D9" t="s">
        <v>122</v>
      </c>
      <c r="E9" t="s">
        <v>79</v>
      </c>
      <c r="F9" s="27">
        <v>1539.2909999999999</v>
      </c>
      <c r="H9" t="s">
        <v>75</v>
      </c>
      <c r="I9" s="33">
        <v>62326.31879999995</v>
      </c>
    </row>
    <row r="10" spans="2:9" x14ac:dyDescent="0.25">
      <c r="B10" t="s">
        <v>391</v>
      </c>
      <c r="C10" t="s">
        <v>1541</v>
      </c>
      <c r="D10" t="s">
        <v>120</v>
      </c>
      <c r="E10" t="s">
        <v>79</v>
      </c>
      <c r="F10" s="27">
        <v>2092.0989999999997</v>
      </c>
      <c r="H10" t="s">
        <v>69</v>
      </c>
      <c r="I10" s="33">
        <v>35493.185199999993</v>
      </c>
    </row>
    <row r="11" spans="2:9" x14ac:dyDescent="0.25">
      <c r="B11" t="s">
        <v>400</v>
      </c>
      <c r="C11" t="s">
        <v>1541</v>
      </c>
      <c r="D11" t="s">
        <v>1556</v>
      </c>
      <c r="E11" t="s">
        <v>77</v>
      </c>
      <c r="F11" s="27">
        <v>417.99199999999996</v>
      </c>
      <c r="H11" t="s">
        <v>83</v>
      </c>
      <c r="I11" s="33">
        <v>360519.60716000025</v>
      </c>
    </row>
    <row r="12" spans="2:9" x14ac:dyDescent="0.25">
      <c r="B12" t="s">
        <v>403</v>
      </c>
      <c r="C12" t="s">
        <v>1541</v>
      </c>
      <c r="D12" t="s">
        <v>1557</v>
      </c>
      <c r="E12" t="s">
        <v>73</v>
      </c>
      <c r="F12" s="27">
        <v>957.64740000000006</v>
      </c>
    </row>
    <row r="13" spans="2:9" x14ac:dyDescent="0.25">
      <c r="B13" t="s">
        <v>402</v>
      </c>
      <c r="C13" t="s">
        <v>1541</v>
      </c>
      <c r="D13" t="s">
        <v>1556</v>
      </c>
      <c r="E13" t="s">
        <v>77</v>
      </c>
      <c r="F13" s="27">
        <v>779.1869999999999</v>
      </c>
    </row>
    <row r="14" spans="2:9" x14ac:dyDescent="0.25">
      <c r="B14" t="s">
        <v>405</v>
      </c>
      <c r="C14" t="s">
        <v>1541</v>
      </c>
      <c r="D14" t="s">
        <v>1558</v>
      </c>
      <c r="E14" t="s">
        <v>71</v>
      </c>
      <c r="F14" s="27">
        <v>598.58999999999992</v>
      </c>
    </row>
    <row r="15" spans="2:9" x14ac:dyDescent="0.25">
      <c r="B15" t="s">
        <v>406</v>
      </c>
      <c r="C15" t="s">
        <v>1541</v>
      </c>
      <c r="D15" t="s">
        <v>1559</v>
      </c>
      <c r="E15" t="s">
        <v>75</v>
      </c>
      <c r="F15" s="27">
        <v>179.52800000000002</v>
      </c>
    </row>
    <row r="16" spans="2:9" x14ac:dyDescent="0.25">
      <c r="B16" t="s">
        <v>408</v>
      </c>
      <c r="C16" t="s">
        <v>1541</v>
      </c>
      <c r="D16" t="s">
        <v>122</v>
      </c>
      <c r="E16" t="s">
        <v>79</v>
      </c>
      <c r="F16" s="27">
        <v>657.52600000000007</v>
      </c>
    </row>
    <row r="17" spans="2:6" x14ac:dyDescent="0.25">
      <c r="B17" t="s">
        <v>409</v>
      </c>
      <c r="C17" t="s">
        <v>1541</v>
      </c>
      <c r="D17" t="s">
        <v>110</v>
      </c>
      <c r="E17" t="s">
        <v>66</v>
      </c>
      <c r="F17" s="27">
        <v>1017.652</v>
      </c>
    </row>
    <row r="18" spans="2:6" x14ac:dyDescent="0.25">
      <c r="B18" t="s">
        <v>410</v>
      </c>
      <c r="C18" t="s">
        <v>1541</v>
      </c>
      <c r="D18" t="s">
        <v>124</v>
      </c>
      <c r="E18" t="s">
        <v>81</v>
      </c>
      <c r="F18" s="27">
        <v>657.52600000000007</v>
      </c>
    </row>
    <row r="19" spans="2:6" x14ac:dyDescent="0.25">
      <c r="B19" t="s">
        <v>412</v>
      </c>
      <c r="C19" t="s">
        <v>1541</v>
      </c>
      <c r="D19" t="s">
        <v>1560</v>
      </c>
      <c r="E19" t="s">
        <v>69</v>
      </c>
      <c r="F19" s="27">
        <v>417.99199999999996</v>
      </c>
    </row>
    <row r="20" spans="2:6" x14ac:dyDescent="0.25">
      <c r="B20" t="s">
        <v>414</v>
      </c>
      <c r="C20" t="s">
        <v>1541</v>
      </c>
      <c r="D20" t="s">
        <v>1559</v>
      </c>
      <c r="E20" t="s">
        <v>75</v>
      </c>
      <c r="F20" s="27">
        <v>419.06200000000001</v>
      </c>
    </row>
    <row r="21" spans="2:6" x14ac:dyDescent="0.25">
      <c r="B21" t="s">
        <v>413</v>
      </c>
      <c r="C21" t="s">
        <v>1541</v>
      </c>
      <c r="D21" t="s">
        <v>1561</v>
      </c>
      <c r="E21" t="s">
        <v>75</v>
      </c>
      <c r="F21" s="27">
        <v>770.18000000000006</v>
      </c>
    </row>
    <row r="22" spans="2:6" x14ac:dyDescent="0.25">
      <c r="B22" t="s">
        <v>415</v>
      </c>
      <c r="C22" t="s">
        <v>1541</v>
      </c>
      <c r="D22" t="s">
        <v>124</v>
      </c>
      <c r="E22" t="s">
        <v>81</v>
      </c>
      <c r="F22" s="27">
        <v>598.58999999999992</v>
      </c>
    </row>
    <row r="23" spans="2:6" x14ac:dyDescent="0.25">
      <c r="B23" t="s">
        <v>417</v>
      </c>
      <c r="C23" t="s">
        <v>1541</v>
      </c>
      <c r="D23" t="s">
        <v>106</v>
      </c>
      <c r="E23" t="s">
        <v>79</v>
      </c>
      <c r="F23" s="27">
        <v>837.05399999999986</v>
      </c>
    </row>
    <row r="24" spans="2:6" x14ac:dyDescent="0.25">
      <c r="B24" t="s">
        <v>420</v>
      </c>
      <c r="C24" t="s">
        <v>1541</v>
      </c>
      <c r="D24" t="s">
        <v>1556</v>
      </c>
      <c r="E24" t="s">
        <v>77</v>
      </c>
      <c r="F24" s="27">
        <v>179.52800000000002</v>
      </c>
    </row>
    <row r="25" spans="2:6" x14ac:dyDescent="0.25">
      <c r="B25" t="s">
        <v>418</v>
      </c>
      <c r="C25" t="s">
        <v>1541</v>
      </c>
      <c r="D25" t="s">
        <v>1556</v>
      </c>
      <c r="E25" t="s">
        <v>81</v>
      </c>
      <c r="F25" s="27">
        <v>419.06200000000001</v>
      </c>
    </row>
    <row r="26" spans="2:6" x14ac:dyDescent="0.25">
      <c r="B26" t="s">
        <v>419</v>
      </c>
      <c r="C26" t="s">
        <v>1541</v>
      </c>
      <c r="D26" t="s">
        <v>106</v>
      </c>
      <c r="E26" t="s">
        <v>79</v>
      </c>
      <c r="F26" s="27">
        <v>837.05439999999999</v>
      </c>
    </row>
    <row r="27" spans="2:6" x14ac:dyDescent="0.25">
      <c r="B27" t="s">
        <v>421</v>
      </c>
      <c r="C27" t="s">
        <v>1541</v>
      </c>
      <c r="D27" t="s">
        <v>1562</v>
      </c>
      <c r="E27" t="s">
        <v>79</v>
      </c>
      <c r="F27" s="27">
        <v>598.58999999999992</v>
      </c>
    </row>
    <row r="28" spans="2:6" x14ac:dyDescent="0.25">
      <c r="B28" t="s">
        <v>422</v>
      </c>
      <c r="C28" t="s">
        <v>1541</v>
      </c>
      <c r="D28" t="s">
        <v>1558</v>
      </c>
      <c r="E28" t="s">
        <v>71</v>
      </c>
      <c r="F28" s="27">
        <v>360.12599999999998</v>
      </c>
    </row>
    <row r="29" spans="2:6" x14ac:dyDescent="0.25">
      <c r="B29" t="s">
        <v>427</v>
      </c>
      <c r="C29" t="s">
        <v>1541</v>
      </c>
      <c r="D29" t="s">
        <v>120</v>
      </c>
      <c r="E29" t="s">
        <v>79</v>
      </c>
      <c r="F29" s="27">
        <v>238.464</v>
      </c>
    </row>
    <row r="30" spans="2:6" x14ac:dyDescent="0.25">
      <c r="B30" t="s">
        <v>423</v>
      </c>
      <c r="C30" t="s">
        <v>1541</v>
      </c>
      <c r="D30" t="s">
        <v>122</v>
      </c>
      <c r="E30" t="s">
        <v>79</v>
      </c>
      <c r="F30" s="27">
        <v>419.06200000000001</v>
      </c>
    </row>
    <row r="31" spans="2:6" x14ac:dyDescent="0.25">
      <c r="B31" t="s">
        <v>424</v>
      </c>
      <c r="C31" t="s">
        <v>1541</v>
      </c>
      <c r="D31" t="s">
        <v>1559</v>
      </c>
      <c r="E31" t="s">
        <v>75</v>
      </c>
      <c r="F31" s="27">
        <v>770.18000000000006</v>
      </c>
    </row>
    <row r="32" spans="2:6" x14ac:dyDescent="0.25">
      <c r="B32" t="s">
        <v>425</v>
      </c>
      <c r="C32" t="s">
        <v>1541</v>
      </c>
      <c r="D32" t="s">
        <v>1558</v>
      </c>
      <c r="E32" t="s">
        <v>71</v>
      </c>
      <c r="F32" s="27">
        <v>179.52799999999999</v>
      </c>
    </row>
    <row r="33" spans="2:6" x14ac:dyDescent="0.25">
      <c r="B33" t="s">
        <v>426</v>
      </c>
      <c r="C33" t="s">
        <v>1541</v>
      </c>
      <c r="D33" t="s">
        <v>120</v>
      </c>
      <c r="E33" t="s">
        <v>79</v>
      </c>
      <c r="F33" s="27">
        <v>419.06200000000001</v>
      </c>
    </row>
    <row r="34" spans="2:6" x14ac:dyDescent="0.25">
      <c r="B34" t="s">
        <v>428</v>
      </c>
      <c r="C34" t="s">
        <v>1541</v>
      </c>
      <c r="D34" t="s">
        <v>110</v>
      </c>
      <c r="E34" t="s">
        <v>66</v>
      </c>
      <c r="F34" s="27">
        <v>179.52799999999999</v>
      </c>
    </row>
    <row r="35" spans="2:6" x14ac:dyDescent="0.25">
      <c r="B35" t="s">
        <v>431</v>
      </c>
      <c r="C35" t="s">
        <v>1541</v>
      </c>
      <c r="D35" t="s">
        <v>124</v>
      </c>
      <c r="E35" t="s">
        <v>81</v>
      </c>
      <c r="F35" s="27">
        <v>656.4559999999999</v>
      </c>
    </row>
    <row r="36" spans="2:6" x14ac:dyDescent="0.25">
      <c r="B36" t="s">
        <v>429</v>
      </c>
      <c r="C36" t="s">
        <v>1541</v>
      </c>
      <c r="D36" t="s">
        <v>1563</v>
      </c>
      <c r="E36" t="s">
        <v>66</v>
      </c>
      <c r="F36" s="27">
        <v>656.45600000000002</v>
      </c>
    </row>
    <row r="37" spans="2:6" x14ac:dyDescent="0.25">
      <c r="B37" t="s">
        <v>432</v>
      </c>
      <c r="C37" t="s">
        <v>1541</v>
      </c>
      <c r="D37" t="s">
        <v>1564</v>
      </c>
      <c r="E37" t="s">
        <v>73</v>
      </c>
      <c r="F37" s="27">
        <v>837.05399999999986</v>
      </c>
    </row>
    <row r="38" spans="2:6" x14ac:dyDescent="0.25">
      <c r="B38" t="s">
        <v>434</v>
      </c>
      <c r="C38" t="s">
        <v>1541</v>
      </c>
      <c r="D38" t="s">
        <v>124</v>
      </c>
      <c r="E38" t="s">
        <v>81</v>
      </c>
      <c r="F38" s="27">
        <v>238.464</v>
      </c>
    </row>
    <row r="39" spans="2:6" x14ac:dyDescent="0.25">
      <c r="B39" t="s">
        <v>435</v>
      </c>
      <c r="C39" t="s">
        <v>1541</v>
      </c>
      <c r="D39" t="s">
        <v>1559</v>
      </c>
      <c r="E39" t="s">
        <v>75</v>
      </c>
      <c r="F39" s="27">
        <v>238.464</v>
      </c>
    </row>
    <row r="40" spans="2:6" x14ac:dyDescent="0.25">
      <c r="B40" t="s">
        <v>688</v>
      </c>
      <c r="C40" t="s">
        <v>1541</v>
      </c>
      <c r="D40" t="s">
        <v>122</v>
      </c>
      <c r="E40" t="s">
        <v>79</v>
      </c>
      <c r="F40" s="27">
        <v>179.52799999999999</v>
      </c>
    </row>
    <row r="41" spans="2:6" x14ac:dyDescent="0.25">
      <c r="B41" t="s">
        <v>691</v>
      </c>
      <c r="C41" t="s">
        <v>1541</v>
      </c>
      <c r="D41" t="s">
        <v>1559</v>
      </c>
      <c r="E41" t="s">
        <v>75</v>
      </c>
      <c r="F41" s="27">
        <v>417.99199999999996</v>
      </c>
    </row>
    <row r="42" spans="2:6" x14ac:dyDescent="0.25">
      <c r="B42" t="s">
        <v>692</v>
      </c>
      <c r="C42" t="s">
        <v>1541</v>
      </c>
      <c r="D42" t="s">
        <v>110</v>
      </c>
      <c r="E42" t="s">
        <v>66</v>
      </c>
      <c r="F42" s="27">
        <v>657.52600000000007</v>
      </c>
    </row>
    <row r="43" spans="2:6" x14ac:dyDescent="0.25">
      <c r="B43" t="s">
        <v>693</v>
      </c>
      <c r="C43" t="s">
        <v>1541</v>
      </c>
      <c r="D43" t="s">
        <v>1559</v>
      </c>
      <c r="E43" t="s">
        <v>75</v>
      </c>
      <c r="F43" s="27">
        <v>835.98400000000004</v>
      </c>
    </row>
    <row r="44" spans="2:6" x14ac:dyDescent="0.25">
      <c r="B44" t="s">
        <v>696</v>
      </c>
      <c r="C44" t="s">
        <v>1541</v>
      </c>
      <c r="D44" t="s">
        <v>1559</v>
      </c>
      <c r="E44" t="s">
        <v>75</v>
      </c>
      <c r="F44" s="27">
        <v>417.99199999999996</v>
      </c>
    </row>
    <row r="45" spans="2:6" x14ac:dyDescent="0.25">
      <c r="B45" t="s">
        <v>701</v>
      </c>
      <c r="C45" t="s">
        <v>1541</v>
      </c>
      <c r="D45" t="s">
        <v>1563</v>
      </c>
      <c r="E45" t="s">
        <v>66</v>
      </c>
      <c r="F45" s="27">
        <v>597.52</v>
      </c>
    </row>
    <row r="46" spans="2:6" x14ac:dyDescent="0.25">
      <c r="B46" t="s">
        <v>702</v>
      </c>
      <c r="C46" t="s">
        <v>1541</v>
      </c>
      <c r="D46" t="s">
        <v>1556</v>
      </c>
      <c r="E46" t="s">
        <v>77</v>
      </c>
      <c r="F46" s="27">
        <v>657.52600000000007</v>
      </c>
    </row>
    <row r="47" spans="2:6" x14ac:dyDescent="0.25">
      <c r="B47" t="s">
        <v>703</v>
      </c>
      <c r="C47" t="s">
        <v>1541</v>
      </c>
      <c r="D47" t="s">
        <v>1558</v>
      </c>
      <c r="E47" t="s">
        <v>71</v>
      </c>
      <c r="F47" s="27">
        <v>179.52799999999999</v>
      </c>
    </row>
    <row r="48" spans="2:6" x14ac:dyDescent="0.25">
      <c r="B48" t="s">
        <v>704</v>
      </c>
      <c r="C48" t="s">
        <v>1541</v>
      </c>
      <c r="D48" t="s">
        <v>1559</v>
      </c>
      <c r="E48" t="s">
        <v>75</v>
      </c>
      <c r="F48" s="27">
        <v>778.11799999999994</v>
      </c>
    </row>
    <row r="49" spans="2:6" x14ac:dyDescent="0.25">
      <c r="B49" t="s">
        <v>705</v>
      </c>
      <c r="C49" t="s">
        <v>1541</v>
      </c>
      <c r="D49" t="s">
        <v>108</v>
      </c>
      <c r="E49" t="s">
        <v>69</v>
      </c>
      <c r="F49" s="27">
        <v>538.58399999999995</v>
      </c>
    </row>
    <row r="50" spans="2:6" x14ac:dyDescent="0.25">
      <c r="B50" t="s">
        <v>709</v>
      </c>
      <c r="C50" t="s">
        <v>1541</v>
      </c>
      <c r="D50" t="s">
        <v>122</v>
      </c>
      <c r="E50" t="s">
        <v>79</v>
      </c>
      <c r="F50" s="27">
        <v>360.12599999999998</v>
      </c>
    </row>
    <row r="51" spans="2:6" x14ac:dyDescent="0.25">
      <c r="B51" t="s">
        <v>712</v>
      </c>
      <c r="C51" t="s">
        <v>1541</v>
      </c>
      <c r="D51" t="s">
        <v>1560</v>
      </c>
      <c r="E51" t="s">
        <v>69</v>
      </c>
      <c r="F51" s="27">
        <v>417.99199999999996</v>
      </c>
    </row>
    <row r="52" spans="2:6" x14ac:dyDescent="0.25">
      <c r="B52" t="s">
        <v>717</v>
      </c>
      <c r="C52" t="s">
        <v>1541</v>
      </c>
      <c r="D52" t="s">
        <v>1559</v>
      </c>
      <c r="E52" t="s">
        <v>75</v>
      </c>
      <c r="F52" s="27">
        <v>419.06200000000001</v>
      </c>
    </row>
    <row r="53" spans="2:6" x14ac:dyDescent="0.25">
      <c r="B53" t="s">
        <v>718</v>
      </c>
      <c r="C53" t="s">
        <v>1541</v>
      </c>
      <c r="D53" t="s">
        <v>1559</v>
      </c>
      <c r="E53" t="s">
        <v>75</v>
      </c>
      <c r="F53" s="27">
        <v>417.99199999999996</v>
      </c>
    </row>
    <row r="54" spans="2:6" x14ac:dyDescent="0.25">
      <c r="B54" t="s">
        <v>723</v>
      </c>
      <c r="C54" t="s">
        <v>1541</v>
      </c>
      <c r="D54" t="s">
        <v>118</v>
      </c>
      <c r="E54" t="s">
        <v>66</v>
      </c>
      <c r="F54" s="27">
        <v>598.59</v>
      </c>
    </row>
    <row r="55" spans="2:6" x14ac:dyDescent="0.25">
      <c r="B55" t="s">
        <v>724</v>
      </c>
      <c r="C55" t="s">
        <v>1541</v>
      </c>
      <c r="D55" t="s">
        <v>1562</v>
      </c>
      <c r="E55" t="s">
        <v>79</v>
      </c>
      <c r="F55" s="27">
        <v>778.11799999999994</v>
      </c>
    </row>
    <row r="56" spans="2:6" x14ac:dyDescent="0.25">
      <c r="B56" t="s">
        <v>726</v>
      </c>
      <c r="C56" t="s">
        <v>1541</v>
      </c>
      <c r="D56" t="s">
        <v>1565</v>
      </c>
      <c r="E56" t="s">
        <v>77</v>
      </c>
      <c r="F56" s="27">
        <v>419.06200000000001</v>
      </c>
    </row>
    <row r="57" spans="2:6" x14ac:dyDescent="0.25">
      <c r="B57" t="s">
        <v>730</v>
      </c>
      <c r="C57" t="s">
        <v>1541</v>
      </c>
      <c r="D57" t="s">
        <v>1565</v>
      </c>
      <c r="E57" t="s">
        <v>77</v>
      </c>
      <c r="F57" s="27">
        <v>417.99199999999996</v>
      </c>
    </row>
    <row r="58" spans="2:6" x14ac:dyDescent="0.25">
      <c r="B58" t="s">
        <v>732</v>
      </c>
      <c r="C58" t="s">
        <v>1541</v>
      </c>
      <c r="D58" t="s">
        <v>1565</v>
      </c>
      <c r="E58" t="s">
        <v>77</v>
      </c>
      <c r="F58" s="27">
        <v>778.11899999999991</v>
      </c>
    </row>
    <row r="59" spans="2:6" x14ac:dyDescent="0.25">
      <c r="B59" t="s">
        <v>734</v>
      </c>
      <c r="C59" t="s">
        <v>1541</v>
      </c>
      <c r="D59" t="s">
        <v>1560</v>
      </c>
      <c r="E59" t="s">
        <v>69</v>
      </c>
      <c r="F59" s="27">
        <v>1198.249</v>
      </c>
    </row>
    <row r="60" spans="2:6" x14ac:dyDescent="0.25">
      <c r="B60" t="s">
        <v>735</v>
      </c>
      <c r="C60" t="s">
        <v>1541</v>
      </c>
      <c r="D60" t="s">
        <v>110</v>
      </c>
      <c r="E60" t="s">
        <v>66</v>
      </c>
      <c r="F60" s="27">
        <v>656.45600000000002</v>
      </c>
    </row>
    <row r="61" spans="2:6" x14ac:dyDescent="0.25">
      <c r="B61" t="s">
        <v>739</v>
      </c>
      <c r="C61" t="s">
        <v>1541</v>
      </c>
      <c r="D61" t="s">
        <v>1559</v>
      </c>
      <c r="E61" t="s">
        <v>75</v>
      </c>
      <c r="F61" s="27">
        <v>1008.644</v>
      </c>
    </row>
    <row r="62" spans="2:6" x14ac:dyDescent="0.25">
      <c r="B62" t="s">
        <v>740</v>
      </c>
      <c r="C62" t="s">
        <v>1541</v>
      </c>
      <c r="D62" t="s">
        <v>122</v>
      </c>
      <c r="E62" t="s">
        <v>79</v>
      </c>
      <c r="F62" s="27">
        <v>598.58999999999992</v>
      </c>
    </row>
    <row r="63" spans="2:6" x14ac:dyDescent="0.25">
      <c r="B63" t="s">
        <v>742</v>
      </c>
      <c r="C63" t="s">
        <v>1541</v>
      </c>
      <c r="D63" t="s">
        <v>1558</v>
      </c>
      <c r="E63" t="s">
        <v>71</v>
      </c>
      <c r="F63" s="27">
        <v>179.52799999999999</v>
      </c>
    </row>
    <row r="64" spans="2:6" x14ac:dyDescent="0.25">
      <c r="B64" t="s">
        <v>436</v>
      </c>
      <c r="C64" t="s">
        <v>1541</v>
      </c>
      <c r="D64" t="s">
        <v>1559</v>
      </c>
      <c r="E64" t="s">
        <v>75</v>
      </c>
      <c r="F64" s="27">
        <v>238.464</v>
      </c>
    </row>
    <row r="65" spans="2:6" x14ac:dyDescent="0.25">
      <c r="B65" t="s">
        <v>437</v>
      </c>
      <c r="C65" t="s">
        <v>1541</v>
      </c>
      <c r="D65" t="s">
        <v>110</v>
      </c>
      <c r="E65" t="s">
        <v>66</v>
      </c>
      <c r="F65" s="27">
        <v>589.58199999999999</v>
      </c>
    </row>
    <row r="66" spans="2:6" x14ac:dyDescent="0.25">
      <c r="B66" t="s">
        <v>439</v>
      </c>
      <c r="C66" t="s">
        <v>1541</v>
      </c>
      <c r="D66" t="s">
        <v>1559</v>
      </c>
      <c r="E66" t="s">
        <v>75</v>
      </c>
      <c r="F66" s="27">
        <v>656.4559999999999</v>
      </c>
    </row>
    <row r="67" spans="2:6" x14ac:dyDescent="0.25">
      <c r="B67" t="s">
        <v>443</v>
      </c>
      <c r="C67" t="s">
        <v>1541</v>
      </c>
      <c r="D67" t="s">
        <v>108</v>
      </c>
      <c r="E67" t="s">
        <v>69</v>
      </c>
      <c r="F67" s="27">
        <v>1198.249</v>
      </c>
    </row>
    <row r="68" spans="2:6" x14ac:dyDescent="0.25">
      <c r="B68" t="s">
        <v>750</v>
      </c>
      <c r="C68" t="s">
        <v>1541</v>
      </c>
      <c r="D68" t="s">
        <v>1561</v>
      </c>
      <c r="E68" t="s">
        <v>75</v>
      </c>
      <c r="F68" s="27">
        <v>656.4559999999999</v>
      </c>
    </row>
    <row r="69" spans="2:6" x14ac:dyDescent="0.25">
      <c r="B69" t="s">
        <v>751</v>
      </c>
      <c r="C69" t="s">
        <v>1541</v>
      </c>
      <c r="D69" t="s">
        <v>110</v>
      </c>
      <c r="E69" t="s">
        <v>66</v>
      </c>
      <c r="F69" s="27">
        <v>351.11799999999999</v>
      </c>
    </row>
    <row r="70" spans="2:6" x14ac:dyDescent="0.25">
      <c r="B70" t="s">
        <v>442</v>
      </c>
      <c r="C70" t="s">
        <v>1541</v>
      </c>
      <c r="D70" t="s">
        <v>1560</v>
      </c>
      <c r="E70" t="s">
        <v>69</v>
      </c>
      <c r="F70" s="27">
        <v>417.99199999999996</v>
      </c>
    </row>
    <row r="71" spans="2:6" x14ac:dyDescent="0.25">
      <c r="B71" t="s">
        <v>441</v>
      </c>
      <c r="C71" t="s">
        <v>1541</v>
      </c>
      <c r="D71" t="s">
        <v>110</v>
      </c>
      <c r="E71" t="s">
        <v>66</v>
      </c>
      <c r="F71" s="27">
        <v>940.7</v>
      </c>
    </row>
    <row r="72" spans="2:6" x14ac:dyDescent="0.25">
      <c r="B72" t="s">
        <v>755</v>
      </c>
      <c r="C72" t="s">
        <v>1541</v>
      </c>
      <c r="D72" t="s">
        <v>118</v>
      </c>
      <c r="E72" t="s">
        <v>66</v>
      </c>
      <c r="F72" s="27">
        <v>417.99199999999996</v>
      </c>
    </row>
    <row r="73" spans="2:6" x14ac:dyDescent="0.25">
      <c r="B73" t="s">
        <v>756</v>
      </c>
      <c r="C73" t="s">
        <v>1541</v>
      </c>
      <c r="D73" t="s">
        <v>118</v>
      </c>
      <c r="E73" t="s">
        <v>66</v>
      </c>
      <c r="F73" s="27">
        <v>238.464</v>
      </c>
    </row>
    <row r="74" spans="2:6" x14ac:dyDescent="0.25">
      <c r="B74" t="s">
        <v>757</v>
      </c>
      <c r="C74" t="s">
        <v>1541</v>
      </c>
      <c r="D74" t="s">
        <v>1556</v>
      </c>
      <c r="E74" t="s">
        <v>81</v>
      </c>
      <c r="F74" s="27">
        <v>417.99199999999996</v>
      </c>
    </row>
    <row r="75" spans="2:6" x14ac:dyDescent="0.25">
      <c r="B75" t="s">
        <v>759</v>
      </c>
      <c r="C75" t="s">
        <v>1541</v>
      </c>
      <c r="D75" t="s">
        <v>110</v>
      </c>
      <c r="E75" t="s">
        <v>66</v>
      </c>
      <c r="F75" s="27">
        <v>657.52600000000007</v>
      </c>
    </row>
    <row r="76" spans="2:6" x14ac:dyDescent="0.25">
      <c r="B76" t="s">
        <v>760</v>
      </c>
      <c r="C76" t="s">
        <v>1541</v>
      </c>
      <c r="D76" t="s">
        <v>1556</v>
      </c>
      <c r="E76" t="s">
        <v>77</v>
      </c>
      <c r="F76" s="27">
        <v>1017.6510000000001</v>
      </c>
    </row>
    <row r="77" spans="2:6" x14ac:dyDescent="0.25">
      <c r="B77" t="s">
        <v>762</v>
      </c>
      <c r="C77" t="s">
        <v>1541</v>
      </c>
      <c r="D77" t="s">
        <v>1562</v>
      </c>
      <c r="E77" t="s">
        <v>79</v>
      </c>
      <c r="F77" s="27">
        <v>1434.5753999999999</v>
      </c>
    </row>
    <row r="78" spans="2:6" x14ac:dyDescent="0.25">
      <c r="B78" t="s">
        <v>763</v>
      </c>
      <c r="C78" t="s">
        <v>1541</v>
      </c>
      <c r="D78" t="s">
        <v>124</v>
      </c>
      <c r="E78" t="s">
        <v>81</v>
      </c>
      <c r="F78" s="27">
        <v>598.58999999999992</v>
      </c>
    </row>
    <row r="79" spans="2:6" x14ac:dyDescent="0.25">
      <c r="B79" t="s">
        <v>764</v>
      </c>
      <c r="C79" t="s">
        <v>1541</v>
      </c>
      <c r="D79" t="s">
        <v>124</v>
      </c>
      <c r="E79" t="s">
        <v>81</v>
      </c>
      <c r="F79" s="27">
        <v>180.59800000000001</v>
      </c>
    </row>
    <row r="80" spans="2:6" x14ac:dyDescent="0.25">
      <c r="B80" t="s">
        <v>765</v>
      </c>
      <c r="C80" t="s">
        <v>1541</v>
      </c>
      <c r="D80" t="s">
        <v>1559</v>
      </c>
      <c r="E80" t="s">
        <v>75</v>
      </c>
      <c r="F80" s="27">
        <v>1434.5739999999998</v>
      </c>
    </row>
    <row r="81" spans="2:6" x14ac:dyDescent="0.25">
      <c r="B81" t="s">
        <v>766</v>
      </c>
      <c r="C81" t="s">
        <v>1541</v>
      </c>
      <c r="D81" t="s">
        <v>1558</v>
      </c>
      <c r="E81" t="s">
        <v>71</v>
      </c>
      <c r="F81" s="27">
        <v>180.59800000000001</v>
      </c>
    </row>
    <row r="82" spans="2:6" x14ac:dyDescent="0.25">
      <c r="B82" t="s">
        <v>768</v>
      </c>
      <c r="C82" t="s">
        <v>1541</v>
      </c>
      <c r="D82" t="s">
        <v>1565</v>
      </c>
      <c r="E82" t="s">
        <v>77</v>
      </c>
      <c r="F82" s="27">
        <v>656.4559999999999</v>
      </c>
    </row>
    <row r="83" spans="2:6" x14ac:dyDescent="0.25">
      <c r="B83" t="s">
        <v>769</v>
      </c>
      <c r="C83" t="s">
        <v>1541</v>
      </c>
      <c r="D83" t="s">
        <v>122</v>
      </c>
      <c r="E83" t="s">
        <v>79</v>
      </c>
      <c r="F83" s="27">
        <v>598.58999999999992</v>
      </c>
    </row>
    <row r="84" spans="2:6" x14ac:dyDescent="0.25">
      <c r="B84" t="s">
        <v>770</v>
      </c>
      <c r="C84" t="s">
        <v>1541</v>
      </c>
      <c r="D84" t="s">
        <v>1559</v>
      </c>
      <c r="E84" t="s">
        <v>75</v>
      </c>
      <c r="F84" s="27">
        <v>238.464</v>
      </c>
    </row>
    <row r="85" spans="2:6" x14ac:dyDescent="0.25">
      <c r="B85" t="s">
        <v>771</v>
      </c>
      <c r="C85" t="s">
        <v>1541</v>
      </c>
      <c r="D85" t="s">
        <v>122</v>
      </c>
      <c r="E85" t="s">
        <v>79</v>
      </c>
      <c r="F85" s="27">
        <v>1255.0459999999998</v>
      </c>
    </row>
    <row r="86" spans="2:6" x14ac:dyDescent="0.25">
      <c r="B86" t="s">
        <v>774</v>
      </c>
      <c r="C86" t="s">
        <v>1541</v>
      </c>
      <c r="D86" t="s">
        <v>1564</v>
      </c>
      <c r="E86" t="s">
        <v>73</v>
      </c>
      <c r="F86" s="27">
        <v>531.71600000000001</v>
      </c>
    </row>
    <row r="87" spans="2:6" x14ac:dyDescent="0.25">
      <c r="B87" t="s">
        <v>775</v>
      </c>
      <c r="C87" t="s">
        <v>1541</v>
      </c>
      <c r="D87" t="s">
        <v>108</v>
      </c>
      <c r="E87" t="s">
        <v>69</v>
      </c>
      <c r="F87" s="27">
        <v>180.59800000000001</v>
      </c>
    </row>
    <row r="88" spans="2:6" x14ac:dyDescent="0.25">
      <c r="B88" t="s">
        <v>776</v>
      </c>
      <c r="C88" t="s">
        <v>1541</v>
      </c>
      <c r="D88" t="s">
        <v>122</v>
      </c>
      <c r="E88" t="s">
        <v>79</v>
      </c>
      <c r="F88" s="27">
        <v>417.99199999999996</v>
      </c>
    </row>
    <row r="89" spans="2:6" x14ac:dyDescent="0.25">
      <c r="B89" t="s">
        <v>777</v>
      </c>
      <c r="C89" t="s">
        <v>1541</v>
      </c>
      <c r="D89" t="s">
        <v>1558</v>
      </c>
      <c r="E89" t="s">
        <v>71</v>
      </c>
      <c r="F89" s="27">
        <v>711.24399999999991</v>
      </c>
    </row>
    <row r="90" spans="2:6" x14ac:dyDescent="0.25">
      <c r="B90" t="s">
        <v>779</v>
      </c>
      <c r="C90" t="s">
        <v>1541</v>
      </c>
      <c r="D90" t="s">
        <v>1565</v>
      </c>
      <c r="E90" t="s">
        <v>77</v>
      </c>
      <c r="F90" s="27">
        <v>179.52799999999999</v>
      </c>
    </row>
    <row r="91" spans="2:6" x14ac:dyDescent="0.25">
      <c r="B91" t="s">
        <v>780</v>
      </c>
      <c r="C91" t="s">
        <v>1541</v>
      </c>
      <c r="D91" t="s">
        <v>1561</v>
      </c>
      <c r="E91" t="s">
        <v>75</v>
      </c>
      <c r="F91" s="27">
        <v>1016.5820000000001</v>
      </c>
    </row>
    <row r="92" spans="2:6" x14ac:dyDescent="0.25">
      <c r="B92" t="s">
        <v>781</v>
      </c>
      <c r="C92" t="s">
        <v>1541</v>
      </c>
      <c r="D92" t="s">
        <v>1564</v>
      </c>
      <c r="E92" t="s">
        <v>73</v>
      </c>
      <c r="F92" s="27">
        <v>656.4559999999999</v>
      </c>
    </row>
    <row r="93" spans="2:6" x14ac:dyDescent="0.25">
      <c r="B93" t="s">
        <v>783</v>
      </c>
      <c r="C93" t="s">
        <v>1541</v>
      </c>
      <c r="D93" t="s">
        <v>120</v>
      </c>
      <c r="E93" t="s">
        <v>79</v>
      </c>
      <c r="F93" s="27">
        <v>417.99199999999996</v>
      </c>
    </row>
    <row r="94" spans="2:6" x14ac:dyDescent="0.25">
      <c r="B94" t="s">
        <v>784</v>
      </c>
      <c r="C94" t="s">
        <v>1541</v>
      </c>
      <c r="D94" t="s">
        <v>1561</v>
      </c>
      <c r="E94" t="s">
        <v>75</v>
      </c>
      <c r="F94" s="27">
        <v>837.05399999999986</v>
      </c>
    </row>
    <row r="95" spans="2:6" x14ac:dyDescent="0.25">
      <c r="B95" t="s">
        <v>787</v>
      </c>
      <c r="C95" t="s">
        <v>1541</v>
      </c>
      <c r="D95" t="s">
        <v>1564</v>
      </c>
      <c r="E95" t="s">
        <v>73</v>
      </c>
      <c r="F95" s="27">
        <v>1256.116</v>
      </c>
    </row>
    <row r="96" spans="2:6" x14ac:dyDescent="0.25">
      <c r="B96" t="s">
        <v>788</v>
      </c>
      <c r="C96" t="s">
        <v>1541</v>
      </c>
      <c r="D96" t="s">
        <v>1559</v>
      </c>
      <c r="E96" t="s">
        <v>75</v>
      </c>
      <c r="F96" s="27">
        <v>238.464</v>
      </c>
    </row>
    <row r="97" spans="2:6" x14ac:dyDescent="0.25">
      <c r="B97" t="s">
        <v>789</v>
      </c>
      <c r="C97" t="s">
        <v>1541</v>
      </c>
      <c r="D97" t="s">
        <v>1558</v>
      </c>
      <c r="E97" t="s">
        <v>71</v>
      </c>
      <c r="F97" s="27">
        <v>-2.8421709430404007E-14</v>
      </c>
    </row>
    <row r="98" spans="2:6" x14ac:dyDescent="0.25">
      <c r="B98" t="s">
        <v>790</v>
      </c>
      <c r="C98" t="s">
        <v>1541</v>
      </c>
      <c r="D98" t="s">
        <v>1566</v>
      </c>
      <c r="E98" t="s">
        <v>71</v>
      </c>
      <c r="F98" s="27">
        <v>531.71600000000001</v>
      </c>
    </row>
    <row r="99" spans="2:6" x14ac:dyDescent="0.25">
      <c r="B99" t="s">
        <v>791</v>
      </c>
      <c r="C99" t="s">
        <v>1541</v>
      </c>
      <c r="D99" t="s">
        <v>1560</v>
      </c>
      <c r="E99" t="s">
        <v>69</v>
      </c>
      <c r="F99" s="27">
        <v>656.4559999999999</v>
      </c>
    </row>
    <row r="100" spans="2:6" x14ac:dyDescent="0.25">
      <c r="B100" t="s">
        <v>792</v>
      </c>
      <c r="C100" t="s">
        <v>1541</v>
      </c>
      <c r="D100" t="s">
        <v>108</v>
      </c>
      <c r="E100" t="s">
        <v>69</v>
      </c>
      <c r="F100" s="27">
        <v>179.52799999999999</v>
      </c>
    </row>
    <row r="101" spans="2:6" x14ac:dyDescent="0.25">
      <c r="B101" t="s">
        <v>793</v>
      </c>
      <c r="C101" t="s">
        <v>1541</v>
      </c>
      <c r="D101" t="s">
        <v>1558</v>
      </c>
      <c r="E101" t="s">
        <v>71</v>
      </c>
      <c r="F101" s="27">
        <v>351.11799999999999</v>
      </c>
    </row>
    <row r="102" spans="2:6" x14ac:dyDescent="0.25">
      <c r="B102" t="s">
        <v>796</v>
      </c>
      <c r="C102" t="s">
        <v>1541</v>
      </c>
      <c r="D102" t="s">
        <v>1566</v>
      </c>
      <c r="E102" t="s">
        <v>71</v>
      </c>
      <c r="F102" s="27">
        <v>360.12599999999998</v>
      </c>
    </row>
    <row r="103" spans="2:6" x14ac:dyDescent="0.25">
      <c r="B103" t="s">
        <v>797</v>
      </c>
      <c r="C103" t="s">
        <v>1541</v>
      </c>
      <c r="D103" t="s">
        <v>108</v>
      </c>
      <c r="E103" t="s">
        <v>69</v>
      </c>
      <c r="F103" s="27">
        <v>419.06200000000001</v>
      </c>
    </row>
    <row r="104" spans="2:6" x14ac:dyDescent="0.25">
      <c r="B104" t="s">
        <v>798</v>
      </c>
      <c r="C104" t="s">
        <v>1541</v>
      </c>
      <c r="D104" t="s">
        <v>1560</v>
      </c>
      <c r="E104" t="s">
        <v>69</v>
      </c>
      <c r="F104" s="27">
        <v>656.45600000000002</v>
      </c>
    </row>
    <row r="105" spans="2:6" x14ac:dyDescent="0.25">
      <c r="B105" t="s">
        <v>800</v>
      </c>
      <c r="C105" t="s">
        <v>1541</v>
      </c>
      <c r="D105" t="s">
        <v>1565</v>
      </c>
      <c r="E105" t="s">
        <v>77</v>
      </c>
      <c r="F105" s="27">
        <v>1854.7049999999999</v>
      </c>
    </row>
    <row r="106" spans="2:6" x14ac:dyDescent="0.25">
      <c r="B106" t="s">
        <v>801</v>
      </c>
      <c r="C106" t="s">
        <v>1541</v>
      </c>
      <c r="D106" t="s">
        <v>1563</v>
      </c>
      <c r="E106" t="s">
        <v>66</v>
      </c>
      <c r="F106" s="27">
        <v>1017.6509999999998</v>
      </c>
    </row>
    <row r="107" spans="2:6" x14ac:dyDescent="0.25">
      <c r="B107" t="s">
        <v>802</v>
      </c>
      <c r="C107" t="s">
        <v>1541</v>
      </c>
      <c r="D107" t="s">
        <v>108</v>
      </c>
      <c r="E107" t="s">
        <v>69</v>
      </c>
      <c r="F107" s="27">
        <v>1063.432</v>
      </c>
    </row>
    <row r="108" spans="2:6" x14ac:dyDescent="0.25">
      <c r="B108" t="s">
        <v>803</v>
      </c>
      <c r="C108" t="s">
        <v>1541</v>
      </c>
      <c r="D108" t="s">
        <v>1560</v>
      </c>
      <c r="E108" t="s">
        <v>69</v>
      </c>
      <c r="F108" s="27">
        <v>539.65499999999997</v>
      </c>
    </row>
    <row r="109" spans="2:6" x14ac:dyDescent="0.25">
      <c r="B109" t="s">
        <v>433</v>
      </c>
      <c r="C109" t="s">
        <v>1541</v>
      </c>
      <c r="D109" t="s">
        <v>1556</v>
      </c>
      <c r="E109" t="s">
        <v>81</v>
      </c>
      <c r="F109" s="27">
        <v>1435.6440000000002</v>
      </c>
    </row>
    <row r="110" spans="2:6" x14ac:dyDescent="0.25">
      <c r="B110" t="s">
        <v>807</v>
      </c>
      <c r="C110" t="s">
        <v>1541</v>
      </c>
      <c r="D110" t="s">
        <v>1559</v>
      </c>
      <c r="E110" t="s">
        <v>75</v>
      </c>
      <c r="F110" s="27">
        <v>238.464</v>
      </c>
    </row>
    <row r="111" spans="2:6" x14ac:dyDescent="0.25">
      <c r="B111" t="s">
        <v>808</v>
      </c>
      <c r="C111" t="s">
        <v>1541</v>
      </c>
      <c r="D111" t="s">
        <v>1556</v>
      </c>
      <c r="E111" t="s">
        <v>81</v>
      </c>
      <c r="F111" s="27">
        <v>1255.0457999999999</v>
      </c>
    </row>
    <row r="112" spans="2:6" x14ac:dyDescent="0.25">
      <c r="B112" t="s">
        <v>809</v>
      </c>
      <c r="C112" t="s">
        <v>1541</v>
      </c>
      <c r="D112" t="s">
        <v>1566</v>
      </c>
      <c r="E112" t="s">
        <v>71</v>
      </c>
      <c r="F112" s="27">
        <v>352.18799999999999</v>
      </c>
    </row>
    <row r="113" spans="2:6" x14ac:dyDescent="0.25">
      <c r="B113" t="s">
        <v>810</v>
      </c>
      <c r="C113" t="s">
        <v>1541</v>
      </c>
      <c r="D113" t="s">
        <v>1558</v>
      </c>
      <c r="E113" t="s">
        <v>71</v>
      </c>
      <c r="F113" s="27">
        <v>410.05399999999997</v>
      </c>
    </row>
    <row r="114" spans="2:6" x14ac:dyDescent="0.25">
      <c r="B114" t="s">
        <v>813</v>
      </c>
      <c r="C114" t="s">
        <v>1541</v>
      </c>
      <c r="D114" t="s">
        <v>1564</v>
      </c>
      <c r="E114" t="s">
        <v>73</v>
      </c>
      <c r="F114" s="27">
        <v>598.58999999999992</v>
      </c>
    </row>
    <row r="115" spans="2:6" x14ac:dyDescent="0.25">
      <c r="B115" t="s">
        <v>814</v>
      </c>
      <c r="C115" t="s">
        <v>1541</v>
      </c>
      <c r="D115" t="s">
        <v>1559</v>
      </c>
      <c r="E115" t="s">
        <v>75</v>
      </c>
      <c r="F115" s="27">
        <v>778.11799999999994</v>
      </c>
    </row>
    <row r="116" spans="2:6" x14ac:dyDescent="0.25">
      <c r="B116" t="s">
        <v>815</v>
      </c>
      <c r="C116" t="s">
        <v>1541</v>
      </c>
      <c r="D116" t="s">
        <v>108</v>
      </c>
      <c r="E116" t="s">
        <v>69</v>
      </c>
      <c r="F116" s="27">
        <v>523.779</v>
      </c>
    </row>
    <row r="117" spans="2:6" x14ac:dyDescent="0.25">
      <c r="B117" t="s">
        <v>817</v>
      </c>
      <c r="C117" t="s">
        <v>1541</v>
      </c>
      <c r="D117" t="s">
        <v>1559</v>
      </c>
      <c r="E117" t="s">
        <v>75</v>
      </c>
      <c r="F117" s="27">
        <v>238.464</v>
      </c>
    </row>
    <row r="118" spans="2:6" x14ac:dyDescent="0.25">
      <c r="B118" t="s">
        <v>818</v>
      </c>
      <c r="C118" t="s">
        <v>1541</v>
      </c>
      <c r="D118" t="s">
        <v>1563</v>
      </c>
      <c r="E118" t="s">
        <v>66</v>
      </c>
      <c r="F118" s="27">
        <v>779.1880000000001</v>
      </c>
    </row>
    <row r="119" spans="2:6" x14ac:dyDescent="0.25">
      <c r="B119" t="s">
        <v>821</v>
      </c>
      <c r="C119" t="s">
        <v>1541</v>
      </c>
      <c r="D119" t="s">
        <v>1566</v>
      </c>
      <c r="E119" t="s">
        <v>71</v>
      </c>
      <c r="F119" s="27">
        <v>710.17399999999998</v>
      </c>
    </row>
    <row r="120" spans="2:6" x14ac:dyDescent="0.25">
      <c r="B120" t="s">
        <v>823</v>
      </c>
      <c r="C120" t="s">
        <v>1541</v>
      </c>
      <c r="D120" t="s">
        <v>108</v>
      </c>
      <c r="E120" t="s">
        <v>69</v>
      </c>
      <c r="F120" s="27">
        <v>523.779</v>
      </c>
    </row>
    <row r="121" spans="2:6" x14ac:dyDescent="0.25">
      <c r="B121" t="s">
        <v>824</v>
      </c>
      <c r="C121" t="s">
        <v>1541</v>
      </c>
      <c r="D121" t="s">
        <v>108</v>
      </c>
      <c r="E121" t="s">
        <v>69</v>
      </c>
      <c r="F121" s="27">
        <v>180.59800000000001</v>
      </c>
    </row>
    <row r="122" spans="2:6" x14ac:dyDescent="0.25">
      <c r="B122" t="s">
        <v>825</v>
      </c>
      <c r="C122" t="s">
        <v>1541</v>
      </c>
      <c r="D122" t="s">
        <v>1565</v>
      </c>
      <c r="E122" t="s">
        <v>77</v>
      </c>
      <c r="F122" s="27">
        <v>417.99199999999996</v>
      </c>
    </row>
    <row r="123" spans="2:6" x14ac:dyDescent="0.25">
      <c r="B123" t="s">
        <v>826</v>
      </c>
      <c r="C123" t="s">
        <v>1541</v>
      </c>
      <c r="D123" t="s">
        <v>1565</v>
      </c>
      <c r="E123" t="s">
        <v>77</v>
      </c>
      <c r="F123" s="27">
        <v>1008.644</v>
      </c>
    </row>
    <row r="124" spans="2:6" x14ac:dyDescent="0.25">
      <c r="B124" t="s">
        <v>827</v>
      </c>
      <c r="C124" t="s">
        <v>1541</v>
      </c>
      <c r="D124" t="s">
        <v>1559</v>
      </c>
      <c r="E124" t="s">
        <v>75</v>
      </c>
      <c r="F124" s="27">
        <v>657.52600000000007</v>
      </c>
    </row>
    <row r="125" spans="2:6" x14ac:dyDescent="0.25">
      <c r="B125" t="s">
        <v>828</v>
      </c>
      <c r="C125" t="s">
        <v>1541</v>
      </c>
      <c r="D125" t="s">
        <v>1562</v>
      </c>
      <c r="E125" t="s">
        <v>79</v>
      </c>
      <c r="F125" s="27">
        <v>417.99199999999996</v>
      </c>
    </row>
    <row r="126" spans="2:6" x14ac:dyDescent="0.25">
      <c r="B126" t="s">
        <v>829</v>
      </c>
      <c r="C126" t="s">
        <v>1541</v>
      </c>
      <c r="D126" t="s">
        <v>1561</v>
      </c>
      <c r="E126" t="s">
        <v>75</v>
      </c>
      <c r="F126" s="27">
        <v>179.52799999999999</v>
      </c>
    </row>
    <row r="127" spans="2:6" x14ac:dyDescent="0.25">
      <c r="B127" t="s">
        <v>832</v>
      </c>
      <c r="C127" t="s">
        <v>1541</v>
      </c>
      <c r="D127" t="s">
        <v>1559</v>
      </c>
      <c r="E127" t="s">
        <v>75</v>
      </c>
      <c r="F127" s="27">
        <v>179.52799999999999</v>
      </c>
    </row>
    <row r="128" spans="2:6" x14ac:dyDescent="0.25">
      <c r="B128" t="s">
        <v>834</v>
      </c>
      <c r="C128" t="s">
        <v>1541</v>
      </c>
      <c r="D128" t="s">
        <v>1566</v>
      </c>
      <c r="E128" t="s">
        <v>71</v>
      </c>
      <c r="F128" s="27">
        <v>891.84299999999996</v>
      </c>
    </row>
    <row r="129" spans="2:6" x14ac:dyDescent="0.25">
      <c r="B129" t="s">
        <v>837</v>
      </c>
      <c r="C129" t="s">
        <v>1541</v>
      </c>
      <c r="D129" t="s">
        <v>1564</v>
      </c>
      <c r="E129" t="s">
        <v>73</v>
      </c>
      <c r="F129" s="27">
        <v>351.11799999999999</v>
      </c>
    </row>
    <row r="130" spans="2:6" x14ac:dyDescent="0.25">
      <c r="B130" t="s">
        <v>839</v>
      </c>
      <c r="C130" t="s">
        <v>1541</v>
      </c>
      <c r="D130" t="s">
        <v>1565</v>
      </c>
      <c r="E130" t="s">
        <v>77</v>
      </c>
      <c r="F130" s="27">
        <v>179.52799999999999</v>
      </c>
    </row>
    <row r="131" spans="2:6" x14ac:dyDescent="0.25">
      <c r="B131" t="s">
        <v>840</v>
      </c>
      <c r="C131" t="s">
        <v>1541</v>
      </c>
      <c r="D131" t="s">
        <v>1564</v>
      </c>
      <c r="E131" t="s">
        <v>73</v>
      </c>
      <c r="F131" s="27">
        <v>598.58999999999992</v>
      </c>
    </row>
    <row r="132" spans="2:6" x14ac:dyDescent="0.25">
      <c r="B132" t="s">
        <v>843</v>
      </c>
      <c r="C132" t="s">
        <v>1541</v>
      </c>
      <c r="D132" t="s">
        <v>118</v>
      </c>
      <c r="E132" t="s">
        <v>66</v>
      </c>
      <c r="F132" s="27">
        <v>238.464</v>
      </c>
    </row>
    <row r="133" spans="2:6" x14ac:dyDescent="0.25">
      <c r="B133" t="s">
        <v>844</v>
      </c>
      <c r="C133" t="s">
        <v>1541</v>
      </c>
      <c r="D133" t="s">
        <v>1556</v>
      </c>
      <c r="E133" t="s">
        <v>77</v>
      </c>
      <c r="F133" s="27">
        <v>769.11</v>
      </c>
    </row>
    <row r="134" spans="2:6" x14ac:dyDescent="0.25">
      <c r="B134" t="s">
        <v>846</v>
      </c>
      <c r="C134" t="s">
        <v>1541</v>
      </c>
      <c r="D134" t="s">
        <v>126</v>
      </c>
      <c r="E134" t="s">
        <v>81</v>
      </c>
      <c r="F134" s="27">
        <v>657.52600000000007</v>
      </c>
    </row>
    <row r="135" spans="2:6" x14ac:dyDescent="0.25">
      <c r="B135" t="s">
        <v>849</v>
      </c>
      <c r="C135" t="s">
        <v>1541</v>
      </c>
      <c r="D135" t="s">
        <v>1562</v>
      </c>
      <c r="E135" t="s">
        <v>79</v>
      </c>
      <c r="F135" s="27">
        <v>835.98500000000001</v>
      </c>
    </row>
    <row r="136" spans="2:6" x14ac:dyDescent="0.25">
      <c r="B136" t="s">
        <v>850</v>
      </c>
      <c r="C136" t="s">
        <v>1541</v>
      </c>
      <c r="D136" t="s">
        <v>120</v>
      </c>
      <c r="E136" t="s">
        <v>79</v>
      </c>
      <c r="F136" s="27">
        <v>656.4559999999999</v>
      </c>
    </row>
    <row r="137" spans="2:6" x14ac:dyDescent="0.25">
      <c r="B137" t="s">
        <v>855</v>
      </c>
      <c r="C137" t="s">
        <v>1541</v>
      </c>
      <c r="D137" t="s">
        <v>1561</v>
      </c>
      <c r="E137" t="s">
        <v>75</v>
      </c>
      <c r="F137" s="27">
        <v>598.59</v>
      </c>
    </row>
    <row r="138" spans="2:6" x14ac:dyDescent="0.25">
      <c r="B138" t="s">
        <v>856</v>
      </c>
      <c r="C138" t="s">
        <v>1541</v>
      </c>
      <c r="D138" t="s">
        <v>1560</v>
      </c>
      <c r="E138" t="s">
        <v>69</v>
      </c>
      <c r="F138" s="27">
        <v>417.99199999999996</v>
      </c>
    </row>
    <row r="139" spans="2:6" x14ac:dyDescent="0.25">
      <c r="B139" t="s">
        <v>861</v>
      </c>
      <c r="C139" t="s">
        <v>1541</v>
      </c>
      <c r="D139" t="s">
        <v>1564</v>
      </c>
      <c r="E139" t="s">
        <v>73</v>
      </c>
      <c r="F139" s="27">
        <v>949.70799999999997</v>
      </c>
    </row>
    <row r="140" spans="2:6" x14ac:dyDescent="0.25">
      <c r="B140" t="s">
        <v>862</v>
      </c>
      <c r="C140" t="s">
        <v>1541</v>
      </c>
      <c r="D140" t="s">
        <v>1565</v>
      </c>
      <c r="E140" t="s">
        <v>77</v>
      </c>
      <c r="F140" s="27">
        <v>417.99199999999996</v>
      </c>
    </row>
    <row r="141" spans="2:6" x14ac:dyDescent="0.25">
      <c r="B141" t="s">
        <v>864</v>
      </c>
      <c r="C141" t="s">
        <v>1541</v>
      </c>
      <c r="D141" t="s">
        <v>1560</v>
      </c>
      <c r="E141" t="s">
        <v>69</v>
      </c>
      <c r="F141" s="27">
        <v>1017.6510000000001</v>
      </c>
    </row>
    <row r="142" spans="2:6" x14ac:dyDescent="0.25">
      <c r="B142" t="s">
        <v>865</v>
      </c>
      <c r="C142" t="s">
        <v>1541</v>
      </c>
      <c r="D142" t="s">
        <v>1565</v>
      </c>
      <c r="E142" t="s">
        <v>77</v>
      </c>
      <c r="F142" s="27">
        <v>949.70800000000008</v>
      </c>
    </row>
    <row r="143" spans="2:6" x14ac:dyDescent="0.25">
      <c r="B143" t="s">
        <v>867</v>
      </c>
      <c r="C143" t="s">
        <v>1541</v>
      </c>
      <c r="D143" t="s">
        <v>1556</v>
      </c>
      <c r="E143" t="s">
        <v>81</v>
      </c>
      <c r="F143" s="27">
        <v>778.11799999999994</v>
      </c>
    </row>
    <row r="144" spans="2:6" x14ac:dyDescent="0.25">
      <c r="B144" t="s">
        <v>868</v>
      </c>
      <c r="C144" t="s">
        <v>1541</v>
      </c>
      <c r="D144" t="s">
        <v>1559</v>
      </c>
      <c r="E144" t="s">
        <v>75</v>
      </c>
      <c r="F144" s="27">
        <v>476.928</v>
      </c>
    </row>
    <row r="145" spans="2:6" x14ac:dyDescent="0.25">
      <c r="B145" t="s">
        <v>869</v>
      </c>
      <c r="C145" t="s">
        <v>1541</v>
      </c>
      <c r="D145" t="s">
        <v>1560</v>
      </c>
      <c r="E145" t="s">
        <v>69</v>
      </c>
      <c r="F145" s="27">
        <v>238.464</v>
      </c>
    </row>
    <row r="146" spans="2:6" x14ac:dyDescent="0.25">
      <c r="B146" t="s">
        <v>870</v>
      </c>
      <c r="C146" t="s">
        <v>1541</v>
      </c>
      <c r="D146" t="s">
        <v>113</v>
      </c>
      <c r="E146" t="s">
        <v>73</v>
      </c>
      <c r="F146" s="27">
        <v>837.05399999999997</v>
      </c>
    </row>
    <row r="147" spans="2:6" x14ac:dyDescent="0.25">
      <c r="B147" t="s">
        <v>872</v>
      </c>
      <c r="C147" t="s">
        <v>1541</v>
      </c>
      <c r="D147" t="s">
        <v>1562</v>
      </c>
      <c r="E147" t="s">
        <v>79</v>
      </c>
      <c r="F147" s="27">
        <v>895.99</v>
      </c>
    </row>
    <row r="148" spans="2:6" x14ac:dyDescent="0.25">
      <c r="B148" t="s">
        <v>873</v>
      </c>
      <c r="C148" t="s">
        <v>1541</v>
      </c>
      <c r="D148" t="s">
        <v>1565</v>
      </c>
      <c r="E148" t="s">
        <v>77</v>
      </c>
      <c r="F148" s="27">
        <v>1377.777</v>
      </c>
    </row>
    <row r="149" spans="2:6" x14ac:dyDescent="0.25">
      <c r="B149" t="s">
        <v>874</v>
      </c>
      <c r="C149" t="s">
        <v>1541</v>
      </c>
      <c r="D149" t="s">
        <v>1559</v>
      </c>
      <c r="E149" t="s">
        <v>75</v>
      </c>
      <c r="F149" s="27">
        <v>837.05399999999986</v>
      </c>
    </row>
    <row r="150" spans="2:6" x14ac:dyDescent="0.25">
      <c r="B150" t="s">
        <v>877</v>
      </c>
      <c r="C150" t="s">
        <v>1541</v>
      </c>
      <c r="D150" t="s">
        <v>113</v>
      </c>
      <c r="E150" t="s">
        <v>73</v>
      </c>
      <c r="F150" s="27">
        <v>656.4559999999999</v>
      </c>
    </row>
    <row r="151" spans="2:6" x14ac:dyDescent="0.25">
      <c r="B151" t="s">
        <v>879</v>
      </c>
      <c r="C151" t="s">
        <v>1541</v>
      </c>
      <c r="D151" t="s">
        <v>1565</v>
      </c>
      <c r="E151" t="s">
        <v>77</v>
      </c>
      <c r="F151" s="27">
        <v>770.18000000000006</v>
      </c>
    </row>
    <row r="152" spans="2:6" x14ac:dyDescent="0.25">
      <c r="B152" t="s">
        <v>416</v>
      </c>
      <c r="C152" t="s">
        <v>1541</v>
      </c>
      <c r="D152" t="s">
        <v>1559</v>
      </c>
      <c r="E152" t="s">
        <v>75</v>
      </c>
      <c r="F152" s="27">
        <v>959.78499999999985</v>
      </c>
    </row>
    <row r="153" spans="2:6" x14ac:dyDescent="0.25">
      <c r="B153" t="s">
        <v>883</v>
      </c>
      <c r="C153" t="s">
        <v>1541</v>
      </c>
      <c r="D153" t="s">
        <v>1565</v>
      </c>
      <c r="E153" t="s">
        <v>77</v>
      </c>
      <c r="F153" s="27">
        <v>598.58999999999992</v>
      </c>
    </row>
    <row r="154" spans="2:6" x14ac:dyDescent="0.25">
      <c r="B154" t="s">
        <v>884</v>
      </c>
      <c r="C154" t="s">
        <v>1541</v>
      </c>
      <c r="D154" t="s">
        <v>1566</v>
      </c>
      <c r="E154" t="s">
        <v>71</v>
      </c>
      <c r="F154" s="27">
        <v>539.654</v>
      </c>
    </row>
    <row r="155" spans="2:6" x14ac:dyDescent="0.25">
      <c r="B155" t="s">
        <v>887</v>
      </c>
      <c r="C155" t="s">
        <v>1541</v>
      </c>
      <c r="D155" t="s">
        <v>122</v>
      </c>
      <c r="E155" t="s">
        <v>79</v>
      </c>
      <c r="F155" s="27">
        <v>598.59</v>
      </c>
    </row>
    <row r="156" spans="2:6" x14ac:dyDescent="0.25">
      <c r="B156" t="s">
        <v>889</v>
      </c>
      <c r="C156" t="s">
        <v>1541</v>
      </c>
      <c r="D156" t="s">
        <v>1561</v>
      </c>
      <c r="E156" t="s">
        <v>75</v>
      </c>
      <c r="F156" s="27">
        <v>837.05399999999997</v>
      </c>
    </row>
    <row r="157" spans="2:6" x14ac:dyDescent="0.25">
      <c r="B157" t="s">
        <v>891</v>
      </c>
      <c r="C157" t="s">
        <v>1541</v>
      </c>
      <c r="D157" t="s">
        <v>1561</v>
      </c>
      <c r="E157" t="s">
        <v>75</v>
      </c>
      <c r="F157" s="27">
        <v>417.99199999999996</v>
      </c>
    </row>
    <row r="158" spans="2:6" x14ac:dyDescent="0.25">
      <c r="B158" t="s">
        <v>892</v>
      </c>
      <c r="C158" t="s">
        <v>1541</v>
      </c>
      <c r="D158" t="s">
        <v>103</v>
      </c>
      <c r="E158" t="s">
        <v>73</v>
      </c>
      <c r="F158" s="27">
        <v>837.05399999999997</v>
      </c>
    </row>
    <row r="159" spans="2:6" x14ac:dyDescent="0.25">
      <c r="B159" t="s">
        <v>897</v>
      </c>
      <c r="C159" t="s">
        <v>1541</v>
      </c>
      <c r="D159" t="s">
        <v>103</v>
      </c>
      <c r="E159" t="s">
        <v>73</v>
      </c>
      <c r="F159" s="27">
        <v>656.45600000000002</v>
      </c>
    </row>
    <row r="160" spans="2:6" x14ac:dyDescent="0.25">
      <c r="B160" t="s">
        <v>898</v>
      </c>
      <c r="C160" t="s">
        <v>1541</v>
      </c>
      <c r="D160" t="s">
        <v>110</v>
      </c>
      <c r="E160" t="s">
        <v>66</v>
      </c>
      <c r="F160" s="27">
        <v>770.18000000000006</v>
      </c>
    </row>
    <row r="161" spans="2:6" x14ac:dyDescent="0.25">
      <c r="B161" t="s">
        <v>899</v>
      </c>
      <c r="C161" t="s">
        <v>1541</v>
      </c>
      <c r="D161" t="s">
        <v>1563</v>
      </c>
      <c r="E161" t="s">
        <v>66</v>
      </c>
      <c r="F161" s="27">
        <v>417.99199999999996</v>
      </c>
    </row>
    <row r="162" spans="2:6" x14ac:dyDescent="0.25">
      <c r="B162" t="s">
        <v>900</v>
      </c>
      <c r="C162" t="s">
        <v>1541</v>
      </c>
      <c r="D162" t="s">
        <v>1563</v>
      </c>
      <c r="E162" t="s">
        <v>66</v>
      </c>
      <c r="F162" s="27">
        <v>837.05400000000009</v>
      </c>
    </row>
    <row r="163" spans="2:6" x14ac:dyDescent="0.25">
      <c r="B163" t="s">
        <v>901</v>
      </c>
      <c r="C163" t="s">
        <v>1541</v>
      </c>
      <c r="D163" t="s">
        <v>1556</v>
      </c>
      <c r="E163" t="s">
        <v>77</v>
      </c>
      <c r="F163" s="27">
        <v>476.928</v>
      </c>
    </row>
    <row r="164" spans="2:6" x14ac:dyDescent="0.25">
      <c r="B164" t="s">
        <v>902</v>
      </c>
      <c r="C164" t="s">
        <v>1541</v>
      </c>
      <c r="D164" t="s">
        <v>122</v>
      </c>
      <c r="E164" t="s">
        <v>79</v>
      </c>
      <c r="F164" s="27">
        <v>238.464</v>
      </c>
    </row>
    <row r="165" spans="2:6" x14ac:dyDescent="0.25">
      <c r="B165" t="s">
        <v>906</v>
      </c>
      <c r="C165" t="s">
        <v>1541</v>
      </c>
      <c r="D165" t="s">
        <v>1565</v>
      </c>
      <c r="E165" t="s">
        <v>77</v>
      </c>
      <c r="F165" s="27">
        <v>360.12599999999998</v>
      </c>
    </row>
    <row r="166" spans="2:6" x14ac:dyDescent="0.25">
      <c r="B166" t="s">
        <v>907</v>
      </c>
      <c r="C166" t="s">
        <v>1541</v>
      </c>
      <c r="D166" t="s">
        <v>113</v>
      </c>
      <c r="E166" t="s">
        <v>73</v>
      </c>
      <c r="F166" s="27">
        <v>179.52799999999999</v>
      </c>
    </row>
    <row r="167" spans="2:6" x14ac:dyDescent="0.25">
      <c r="B167" t="s">
        <v>910</v>
      </c>
      <c r="C167" t="s">
        <v>1541</v>
      </c>
      <c r="D167" t="s">
        <v>1562</v>
      </c>
      <c r="E167" t="s">
        <v>79</v>
      </c>
      <c r="F167" s="27">
        <v>778.11759999999981</v>
      </c>
    </row>
    <row r="168" spans="2:6" x14ac:dyDescent="0.25">
      <c r="B168" t="s">
        <v>912</v>
      </c>
      <c r="C168" t="s">
        <v>1541</v>
      </c>
      <c r="D168" t="s">
        <v>1561</v>
      </c>
      <c r="E168" t="s">
        <v>75</v>
      </c>
      <c r="F168" s="27">
        <v>360.12599999999998</v>
      </c>
    </row>
    <row r="169" spans="2:6" x14ac:dyDescent="0.25">
      <c r="B169" t="s">
        <v>919</v>
      </c>
      <c r="C169" t="s">
        <v>1541</v>
      </c>
      <c r="D169" t="s">
        <v>113</v>
      </c>
      <c r="E169" t="s">
        <v>73</v>
      </c>
      <c r="F169" s="27">
        <v>1256.1155999999999</v>
      </c>
    </row>
    <row r="170" spans="2:6" x14ac:dyDescent="0.25">
      <c r="B170" t="s">
        <v>923</v>
      </c>
      <c r="C170" t="s">
        <v>1541</v>
      </c>
      <c r="D170" t="s">
        <v>120</v>
      </c>
      <c r="E170" t="s">
        <v>79</v>
      </c>
      <c r="F170" s="27">
        <v>180.59800000000001</v>
      </c>
    </row>
    <row r="171" spans="2:6" x14ac:dyDescent="0.25">
      <c r="B171" t="s">
        <v>924</v>
      </c>
      <c r="C171" t="s">
        <v>1541</v>
      </c>
      <c r="D171" t="s">
        <v>1564</v>
      </c>
      <c r="E171" t="s">
        <v>73</v>
      </c>
      <c r="F171" s="27">
        <v>656.45600000000002</v>
      </c>
    </row>
    <row r="172" spans="2:6" x14ac:dyDescent="0.25">
      <c r="B172" t="s">
        <v>925</v>
      </c>
      <c r="C172" t="s">
        <v>1541</v>
      </c>
      <c r="D172" t="s">
        <v>1559</v>
      </c>
      <c r="E172" t="s">
        <v>75</v>
      </c>
      <c r="F172" s="27">
        <v>179.52799999999999</v>
      </c>
    </row>
    <row r="173" spans="2:6" x14ac:dyDescent="0.25">
      <c r="B173" t="s">
        <v>928</v>
      </c>
      <c r="C173" t="s">
        <v>1541</v>
      </c>
      <c r="D173" t="s">
        <v>1561</v>
      </c>
      <c r="E173" t="s">
        <v>75</v>
      </c>
      <c r="F173" s="27">
        <v>419.06200000000001</v>
      </c>
    </row>
    <row r="174" spans="2:6" x14ac:dyDescent="0.25">
      <c r="B174" t="s">
        <v>929</v>
      </c>
      <c r="C174" t="s">
        <v>1541</v>
      </c>
      <c r="D174" t="s">
        <v>122</v>
      </c>
      <c r="E174" t="s">
        <v>79</v>
      </c>
      <c r="F174" s="27">
        <v>1255.0459999999998</v>
      </c>
    </row>
    <row r="175" spans="2:6" x14ac:dyDescent="0.25">
      <c r="B175" t="s">
        <v>485</v>
      </c>
      <c r="C175" t="s">
        <v>1541</v>
      </c>
      <c r="D175" t="s">
        <v>1558</v>
      </c>
      <c r="E175" t="s">
        <v>71</v>
      </c>
      <c r="F175" s="27">
        <v>360.12599999999998</v>
      </c>
    </row>
    <row r="176" spans="2:6" x14ac:dyDescent="0.25">
      <c r="B176" t="s">
        <v>933</v>
      </c>
      <c r="C176" t="s">
        <v>1541</v>
      </c>
      <c r="D176" t="s">
        <v>1558</v>
      </c>
      <c r="E176" t="s">
        <v>71</v>
      </c>
      <c r="F176" s="27">
        <v>900.84899999999993</v>
      </c>
    </row>
    <row r="177" spans="2:6" x14ac:dyDescent="0.25">
      <c r="B177" t="s">
        <v>934</v>
      </c>
      <c r="C177" t="s">
        <v>1541</v>
      </c>
      <c r="D177" t="s">
        <v>1559</v>
      </c>
      <c r="E177" t="s">
        <v>75</v>
      </c>
      <c r="F177" s="27">
        <v>419.06200000000001</v>
      </c>
    </row>
    <row r="178" spans="2:6" x14ac:dyDescent="0.25">
      <c r="B178" t="s">
        <v>935</v>
      </c>
      <c r="C178" t="s">
        <v>1541</v>
      </c>
      <c r="D178" t="s">
        <v>1556</v>
      </c>
      <c r="E178" t="s">
        <v>77</v>
      </c>
      <c r="F178" s="27">
        <v>417.99199999999996</v>
      </c>
    </row>
    <row r="179" spans="2:6" x14ac:dyDescent="0.25">
      <c r="B179" t="s">
        <v>936</v>
      </c>
      <c r="C179" t="s">
        <v>1541</v>
      </c>
      <c r="D179" t="s">
        <v>1556</v>
      </c>
      <c r="E179" t="s">
        <v>81</v>
      </c>
      <c r="F179" s="27">
        <v>417.99199999999996</v>
      </c>
    </row>
    <row r="180" spans="2:6" x14ac:dyDescent="0.25">
      <c r="B180" t="s">
        <v>941</v>
      </c>
      <c r="C180" t="s">
        <v>1541</v>
      </c>
      <c r="D180" t="s">
        <v>1558</v>
      </c>
      <c r="E180" t="s">
        <v>71</v>
      </c>
      <c r="F180" s="27">
        <v>890.77240000000006</v>
      </c>
    </row>
    <row r="181" spans="2:6" x14ac:dyDescent="0.25">
      <c r="B181" t="s">
        <v>446</v>
      </c>
      <c r="C181" t="s">
        <v>1541</v>
      </c>
      <c r="D181" t="s">
        <v>118</v>
      </c>
      <c r="E181" t="s">
        <v>66</v>
      </c>
      <c r="F181" s="27">
        <v>180.59800000000001</v>
      </c>
    </row>
    <row r="182" spans="2:6" x14ac:dyDescent="0.25">
      <c r="B182" t="s">
        <v>942</v>
      </c>
      <c r="C182" t="s">
        <v>1541</v>
      </c>
      <c r="D182" t="s">
        <v>1555</v>
      </c>
      <c r="E182" t="s">
        <v>81</v>
      </c>
      <c r="F182" s="27">
        <v>837.05399999999986</v>
      </c>
    </row>
    <row r="183" spans="2:6" x14ac:dyDescent="0.25">
      <c r="B183" t="s">
        <v>945</v>
      </c>
      <c r="C183" t="s">
        <v>1541</v>
      </c>
      <c r="D183" t="s">
        <v>1559</v>
      </c>
      <c r="E183" t="s">
        <v>75</v>
      </c>
      <c r="F183" s="27">
        <v>179.52799999999999</v>
      </c>
    </row>
    <row r="184" spans="2:6" x14ac:dyDescent="0.25">
      <c r="B184" t="s">
        <v>946</v>
      </c>
      <c r="C184" t="s">
        <v>1541</v>
      </c>
      <c r="D184" t="s">
        <v>1560</v>
      </c>
      <c r="E184" t="s">
        <v>69</v>
      </c>
      <c r="F184" s="27">
        <v>1189.241</v>
      </c>
    </row>
    <row r="185" spans="2:6" x14ac:dyDescent="0.25">
      <c r="B185" t="s">
        <v>947</v>
      </c>
      <c r="C185" t="s">
        <v>1541</v>
      </c>
      <c r="D185" t="s">
        <v>1560</v>
      </c>
      <c r="E185" t="s">
        <v>69</v>
      </c>
      <c r="F185" s="27">
        <v>179.52799999999999</v>
      </c>
    </row>
    <row r="186" spans="2:6" x14ac:dyDescent="0.25">
      <c r="B186" t="s">
        <v>948</v>
      </c>
      <c r="C186" t="s">
        <v>1541</v>
      </c>
      <c r="D186" t="s">
        <v>1565</v>
      </c>
      <c r="E186" t="s">
        <v>77</v>
      </c>
      <c r="F186" s="27">
        <v>597.52</v>
      </c>
    </row>
    <row r="187" spans="2:6" x14ac:dyDescent="0.25">
      <c r="B187" t="s">
        <v>949</v>
      </c>
      <c r="C187" t="s">
        <v>1541</v>
      </c>
      <c r="D187" t="s">
        <v>1560</v>
      </c>
      <c r="E187" t="s">
        <v>69</v>
      </c>
      <c r="F187" s="27">
        <v>417.99199999999996</v>
      </c>
    </row>
    <row r="188" spans="2:6" x14ac:dyDescent="0.25">
      <c r="B188" t="s">
        <v>950</v>
      </c>
      <c r="C188" t="s">
        <v>1541</v>
      </c>
      <c r="D188" t="s">
        <v>1559</v>
      </c>
      <c r="E188" t="s">
        <v>75</v>
      </c>
      <c r="F188" s="27">
        <v>180.59800000000001</v>
      </c>
    </row>
    <row r="189" spans="2:6" x14ac:dyDescent="0.25">
      <c r="B189" t="s">
        <v>954</v>
      </c>
      <c r="C189" t="s">
        <v>1541</v>
      </c>
      <c r="D189" t="s">
        <v>1559</v>
      </c>
      <c r="E189" t="s">
        <v>75</v>
      </c>
      <c r="F189" s="27">
        <v>1615.1729999999998</v>
      </c>
    </row>
    <row r="190" spans="2:6" x14ac:dyDescent="0.25">
      <c r="B190" t="s">
        <v>957</v>
      </c>
      <c r="C190" t="s">
        <v>1541</v>
      </c>
      <c r="D190" t="s">
        <v>1560</v>
      </c>
      <c r="E190" t="s">
        <v>69</v>
      </c>
      <c r="F190" s="27">
        <v>538.58540000000005</v>
      </c>
    </row>
    <row r="191" spans="2:6" x14ac:dyDescent="0.25">
      <c r="B191" t="s">
        <v>958</v>
      </c>
      <c r="C191" t="s">
        <v>1541</v>
      </c>
      <c r="D191" t="s">
        <v>118</v>
      </c>
      <c r="E191" t="s">
        <v>66</v>
      </c>
      <c r="F191" s="27">
        <v>351.11799999999999</v>
      </c>
    </row>
    <row r="192" spans="2:6" x14ac:dyDescent="0.25">
      <c r="B192" t="s">
        <v>959</v>
      </c>
      <c r="C192" t="s">
        <v>1541</v>
      </c>
      <c r="D192" t="s">
        <v>108</v>
      </c>
      <c r="E192" t="s">
        <v>69</v>
      </c>
      <c r="F192" s="27">
        <v>1197.1789999999999</v>
      </c>
    </row>
    <row r="193" spans="2:6" x14ac:dyDescent="0.25">
      <c r="B193" t="s">
        <v>960</v>
      </c>
      <c r="C193" t="s">
        <v>1541</v>
      </c>
      <c r="D193" t="s">
        <v>106</v>
      </c>
      <c r="E193" t="s">
        <v>79</v>
      </c>
      <c r="F193" s="27">
        <v>1017.652</v>
      </c>
    </row>
    <row r="194" spans="2:6" x14ac:dyDescent="0.25">
      <c r="B194" t="s">
        <v>961</v>
      </c>
      <c r="C194" t="s">
        <v>1541</v>
      </c>
      <c r="D194" t="s">
        <v>1561</v>
      </c>
      <c r="E194" t="s">
        <v>75</v>
      </c>
      <c r="F194" s="27">
        <v>598.58999999999992</v>
      </c>
    </row>
    <row r="195" spans="2:6" x14ac:dyDescent="0.25">
      <c r="B195" t="s">
        <v>962</v>
      </c>
      <c r="C195" t="s">
        <v>1541</v>
      </c>
      <c r="D195" t="s">
        <v>1559</v>
      </c>
      <c r="E195" t="s">
        <v>75</v>
      </c>
      <c r="F195" s="27">
        <v>838.12400000000002</v>
      </c>
    </row>
    <row r="196" spans="2:6" x14ac:dyDescent="0.25">
      <c r="B196" t="s">
        <v>963</v>
      </c>
      <c r="C196" t="s">
        <v>1541</v>
      </c>
      <c r="D196" t="s">
        <v>1564</v>
      </c>
      <c r="E196" t="s">
        <v>73</v>
      </c>
      <c r="F196" s="27">
        <v>476.928</v>
      </c>
    </row>
    <row r="197" spans="2:6" x14ac:dyDescent="0.25">
      <c r="B197" t="s">
        <v>536</v>
      </c>
      <c r="C197" t="s">
        <v>1541</v>
      </c>
      <c r="D197" t="s">
        <v>1560</v>
      </c>
      <c r="E197" t="s">
        <v>69</v>
      </c>
      <c r="F197" s="27">
        <v>417.99199999999996</v>
      </c>
    </row>
    <row r="198" spans="2:6" x14ac:dyDescent="0.25">
      <c r="B198" t="s">
        <v>964</v>
      </c>
      <c r="C198" t="s">
        <v>1541</v>
      </c>
      <c r="D198" t="s">
        <v>1563</v>
      </c>
      <c r="E198" t="s">
        <v>66</v>
      </c>
      <c r="F198" s="27">
        <v>1417.6279999999999</v>
      </c>
    </row>
    <row r="199" spans="2:6" x14ac:dyDescent="0.25">
      <c r="B199" t="s">
        <v>965</v>
      </c>
      <c r="C199" t="s">
        <v>1541</v>
      </c>
      <c r="D199" t="s">
        <v>1565</v>
      </c>
      <c r="E199" t="s">
        <v>77</v>
      </c>
      <c r="F199" s="27">
        <v>419.06200000000001</v>
      </c>
    </row>
    <row r="200" spans="2:6" x14ac:dyDescent="0.25">
      <c r="B200" t="s">
        <v>449</v>
      </c>
      <c r="C200" t="s">
        <v>1541</v>
      </c>
      <c r="D200" t="s">
        <v>110</v>
      </c>
      <c r="E200" t="s">
        <v>66</v>
      </c>
      <c r="F200" s="27">
        <v>540.72399999999993</v>
      </c>
    </row>
    <row r="201" spans="2:6" x14ac:dyDescent="0.25">
      <c r="B201" t="s">
        <v>967</v>
      </c>
      <c r="C201" t="s">
        <v>1541</v>
      </c>
      <c r="D201" t="s">
        <v>1560</v>
      </c>
      <c r="E201" t="s">
        <v>69</v>
      </c>
      <c r="F201" s="27">
        <v>895.99</v>
      </c>
    </row>
    <row r="202" spans="2:6" x14ac:dyDescent="0.25">
      <c r="B202" t="s">
        <v>968</v>
      </c>
      <c r="C202" t="s">
        <v>1541</v>
      </c>
      <c r="D202" t="s">
        <v>1563</v>
      </c>
      <c r="E202" t="s">
        <v>66</v>
      </c>
      <c r="F202" s="27">
        <v>417.99199999999996</v>
      </c>
    </row>
    <row r="203" spans="2:6" x14ac:dyDescent="0.25">
      <c r="B203" t="s">
        <v>969</v>
      </c>
      <c r="C203" t="s">
        <v>1541</v>
      </c>
      <c r="D203" t="s">
        <v>1558</v>
      </c>
      <c r="E203" t="s">
        <v>71</v>
      </c>
      <c r="F203" s="27">
        <v>532.78499999999997</v>
      </c>
    </row>
    <row r="204" spans="2:6" x14ac:dyDescent="0.25">
      <c r="B204" t="s">
        <v>970</v>
      </c>
      <c r="C204" t="s">
        <v>1541</v>
      </c>
      <c r="D204" t="s">
        <v>1560</v>
      </c>
      <c r="E204" t="s">
        <v>69</v>
      </c>
      <c r="F204" s="27">
        <v>180.59840000000003</v>
      </c>
    </row>
    <row r="205" spans="2:6" x14ac:dyDescent="0.25">
      <c r="B205" t="s">
        <v>971</v>
      </c>
      <c r="C205" t="s">
        <v>1541</v>
      </c>
      <c r="D205" t="s">
        <v>1566</v>
      </c>
      <c r="E205" t="s">
        <v>71</v>
      </c>
      <c r="F205" s="27">
        <v>1376.7083999999998</v>
      </c>
    </row>
    <row r="206" spans="2:6" x14ac:dyDescent="0.25">
      <c r="B206" t="s">
        <v>973</v>
      </c>
      <c r="C206" t="s">
        <v>1541</v>
      </c>
      <c r="D206" t="s">
        <v>122</v>
      </c>
      <c r="E206" t="s">
        <v>79</v>
      </c>
      <c r="F206" s="27">
        <v>180.59800000000001</v>
      </c>
    </row>
    <row r="207" spans="2:6" x14ac:dyDescent="0.25">
      <c r="B207" t="s">
        <v>974</v>
      </c>
      <c r="C207" t="s">
        <v>1541</v>
      </c>
      <c r="D207" t="s">
        <v>1564</v>
      </c>
      <c r="E207" t="s">
        <v>73</v>
      </c>
      <c r="F207" s="27">
        <v>360.12599999999998</v>
      </c>
    </row>
    <row r="208" spans="2:6" x14ac:dyDescent="0.25">
      <c r="B208" t="s">
        <v>975</v>
      </c>
      <c r="C208" t="s">
        <v>1541</v>
      </c>
      <c r="D208" t="s">
        <v>122</v>
      </c>
      <c r="E208" t="s">
        <v>79</v>
      </c>
      <c r="F208" s="27">
        <v>778.11799999999994</v>
      </c>
    </row>
    <row r="209" spans="2:6" x14ac:dyDescent="0.25">
      <c r="B209" t="s">
        <v>976</v>
      </c>
      <c r="C209" t="s">
        <v>1541</v>
      </c>
      <c r="D209" t="s">
        <v>1565</v>
      </c>
      <c r="E209" t="s">
        <v>77</v>
      </c>
      <c r="F209" s="27">
        <v>1017.6510000000001</v>
      </c>
    </row>
    <row r="210" spans="2:6" x14ac:dyDescent="0.25">
      <c r="B210" t="s">
        <v>977</v>
      </c>
      <c r="C210" t="s">
        <v>1541</v>
      </c>
      <c r="D210" t="s">
        <v>1561</v>
      </c>
      <c r="E210" t="s">
        <v>75</v>
      </c>
      <c r="F210" s="27">
        <v>769.1110000000001</v>
      </c>
    </row>
    <row r="211" spans="2:6" x14ac:dyDescent="0.25">
      <c r="B211" t="s">
        <v>981</v>
      </c>
      <c r="C211" t="s">
        <v>1541</v>
      </c>
      <c r="D211" t="s">
        <v>110</v>
      </c>
      <c r="E211" t="s">
        <v>66</v>
      </c>
      <c r="F211" s="27">
        <v>419.06200000000001</v>
      </c>
    </row>
    <row r="212" spans="2:6" x14ac:dyDescent="0.25">
      <c r="B212" t="s">
        <v>986</v>
      </c>
      <c r="C212" t="s">
        <v>1541</v>
      </c>
      <c r="D212" t="s">
        <v>1561</v>
      </c>
      <c r="E212" t="s">
        <v>75</v>
      </c>
      <c r="F212" s="27">
        <v>417.99199999999996</v>
      </c>
    </row>
    <row r="213" spans="2:6" x14ac:dyDescent="0.25">
      <c r="B213" t="s">
        <v>989</v>
      </c>
      <c r="C213" t="s">
        <v>1541</v>
      </c>
      <c r="D213" t="s">
        <v>110</v>
      </c>
      <c r="E213" t="s">
        <v>66</v>
      </c>
      <c r="F213" s="27">
        <v>531.71600000000001</v>
      </c>
    </row>
    <row r="214" spans="2:6" x14ac:dyDescent="0.25">
      <c r="B214" t="s">
        <v>992</v>
      </c>
      <c r="C214" t="s">
        <v>1541</v>
      </c>
      <c r="D214" t="s">
        <v>103</v>
      </c>
      <c r="E214" t="s">
        <v>73</v>
      </c>
      <c r="F214" s="27">
        <v>359.05599999999998</v>
      </c>
    </row>
    <row r="215" spans="2:6" x14ac:dyDescent="0.25">
      <c r="B215" t="s">
        <v>544</v>
      </c>
      <c r="C215" t="s">
        <v>1541</v>
      </c>
      <c r="D215" t="s">
        <v>110</v>
      </c>
      <c r="E215" t="s">
        <v>66</v>
      </c>
      <c r="F215" s="27">
        <v>656.45600000000002</v>
      </c>
    </row>
    <row r="216" spans="2:6" x14ac:dyDescent="0.25">
      <c r="B216" t="s">
        <v>995</v>
      </c>
      <c r="C216" t="s">
        <v>1541</v>
      </c>
      <c r="D216" t="s">
        <v>122</v>
      </c>
      <c r="E216" t="s">
        <v>79</v>
      </c>
      <c r="F216" s="27">
        <v>531.71600000000001</v>
      </c>
    </row>
    <row r="217" spans="2:6" x14ac:dyDescent="0.25">
      <c r="B217" t="s">
        <v>996</v>
      </c>
      <c r="C217" t="s">
        <v>1541</v>
      </c>
      <c r="D217" t="s">
        <v>1563</v>
      </c>
      <c r="E217" t="s">
        <v>66</v>
      </c>
      <c r="F217" s="27">
        <v>657.52600000000007</v>
      </c>
    </row>
    <row r="218" spans="2:6" x14ac:dyDescent="0.25">
      <c r="B218" t="s">
        <v>997</v>
      </c>
      <c r="C218" t="s">
        <v>1541</v>
      </c>
      <c r="D218" t="s">
        <v>1556</v>
      </c>
      <c r="E218" t="s">
        <v>81</v>
      </c>
      <c r="F218" s="27">
        <v>539.654</v>
      </c>
    </row>
    <row r="219" spans="2:6" x14ac:dyDescent="0.25">
      <c r="B219" t="s">
        <v>998</v>
      </c>
      <c r="C219" t="s">
        <v>1541</v>
      </c>
      <c r="D219" t="s">
        <v>1566</v>
      </c>
      <c r="E219" t="s">
        <v>71</v>
      </c>
      <c r="F219" s="27">
        <v>180.59800000000001</v>
      </c>
    </row>
    <row r="220" spans="2:6" x14ac:dyDescent="0.25">
      <c r="B220" t="s">
        <v>999</v>
      </c>
      <c r="C220" t="s">
        <v>1541</v>
      </c>
      <c r="D220" t="s">
        <v>1564</v>
      </c>
      <c r="E220" t="s">
        <v>73</v>
      </c>
      <c r="F220" s="27">
        <v>598.58999999999992</v>
      </c>
    </row>
    <row r="221" spans="2:6" x14ac:dyDescent="0.25">
      <c r="B221" t="s">
        <v>1001</v>
      </c>
      <c r="C221" t="s">
        <v>1541</v>
      </c>
      <c r="D221" t="s">
        <v>1556</v>
      </c>
      <c r="E221" t="s">
        <v>77</v>
      </c>
      <c r="F221" s="27">
        <v>598.58999999999992</v>
      </c>
    </row>
    <row r="222" spans="2:6" x14ac:dyDescent="0.25">
      <c r="B222" t="s">
        <v>1002</v>
      </c>
      <c r="C222" t="s">
        <v>1541</v>
      </c>
      <c r="D222" t="s">
        <v>1565</v>
      </c>
      <c r="E222" t="s">
        <v>77</v>
      </c>
      <c r="F222" s="27">
        <v>657.52600000000007</v>
      </c>
    </row>
    <row r="223" spans="2:6" x14ac:dyDescent="0.25">
      <c r="B223" t="s">
        <v>1004</v>
      </c>
      <c r="C223" t="s">
        <v>1541</v>
      </c>
      <c r="D223" t="s">
        <v>1559</v>
      </c>
      <c r="E223" t="s">
        <v>75</v>
      </c>
      <c r="F223" s="27">
        <v>1256.116</v>
      </c>
    </row>
    <row r="224" spans="2:6" x14ac:dyDescent="0.25">
      <c r="B224" t="s">
        <v>1008</v>
      </c>
      <c r="C224" t="s">
        <v>1541</v>
      </c>
      <c r="D224" t="s">
        <v>1555</v>
      </c>
      <c r="E224" t="s">
        <v>81</v>
      </c>
      <c r="F224" s="27">
        <v>957.64699999999993</v>
      </c>
    </row>
    <row r="225" spans="2:6" x14ac:dyDescent="0.25">
      <c r="B225" t="s">
        <v>1013</v>
      </c>
      <c r="C225" t="s">
        <v>1541</v>
      </c>
      <c r="D225" t="s">
        <v>1565</v>
      </c>
      <c r="E225" t="s">
        <v>77</v>
      </c>
      <c r="F225" s="27">
        <v>238.464</v>
      </c>
    </row>
    <row r="226" spans="2:6" x14ac:dyDescent="0.25">
      <c r="B226" t="s">
        <v>1014</v>
      </c>
      <c r="C226" t="s">
        <v>1541</v>
      </c>
      <c r="D226" t="s">
        <v>1565</v>
      </c>
      <c r="E226" t="s">
        <v>77</v>
      </c>
      <c r="F226" s="27">
        <v>238.464</v>
      </c>
    </row>
    <row r="227" spans="2:6" x14ac:dyDescent="0.25">
      <c r="B227" t="s">
        <v>1016</v>
      </c>
      <c r="C227" t="s">
        <v>1541</v>
      </c>
      <c r="D227" t="s">
        <v>126</v>
      </c>
      <c r="E227" t="s">
        <v>81</v>
      </c>
      <c r="F227" s="27">
        <v>837.05400000000009</v>
      </c>
    </row>
    <row r="228" spans="2:6" x14ac:dyDescent="0.25">
      <c r="B228" t="s">
        <v>1017</v>
      </c>
      <c r="C228" t="s">
        <v>1541</v>
      </c>
      <c r="D228" t="s">
        <v>1555</v>
      </c>
      <c r="E228" t="s">
        <v>81</v>
      </c>
      <c r="F228" s="27">
        <v>598.58999999999992</v>
      </c>
    </row>
    <row r="229" spans="2:6" x14ac:dyDescent="0.25">
      <c r="B229" t="s">
        <v>1019</v>
      </c>
      <c r="C229" t="s">
        <v>1541</v>
      </c>
      <c r="D229" t="s">
        <v>1560</v>
      </c>
      <c r="E229" t="s">
        <v>69</v>
      </c>
      <c r="F229" s="27">
        <v>657.52600000000007</v>
      </c>
    </row>
    <row r="230" spans="2:6" x14ac:dyDescent="0.25">
      <c r="B230" t="s">
        <v>1020</v>
      </c>
      <c r="C230" t="s">
        <v>1541</v>
      </c>
      <c r="D230" t="s">
        <v>1564</v>
      </c>
      <c r="E230" t="s">
        <v>73</v>
      </c>
      <c r="F230" s="27">
        <v>417.99199999999996</v>
      </c>
    </row>
    <row r="231" spans="2:6" x14ac:dyDescent="0.25">
      <c r="B231" t="s">
        <v>1022</v>
      </c>
      <c r="C231" t="s">
        <v>1541</v>
      </c>
      <c r="D231" t="s">
        <v>1565</v>
      </c>
      <c r="E231" t="s">
        <v>77</v>
      </c>
      <c r="F231" s="27">
        <v>598.58999999999992</v>
      </c>
    </row>
    <row r="232" spans="2:6" x14ac:dyDescent="0.25">
      <c r="B232" t="s">
        <v>1026</v>
      </c>
      <c r="C232" t="s">
        <v>1541</v>
      </c>
      <c r="D232" t="s">
        <v>1565</v>
      </c>
      <c r="E232" t="s">
        <v>77</v>
      </c>
      <c r="F232" s="27">
        <v>835.98400000000004</v>
      </c>
    </row>
    <row r="233" spans="2:6" x14ac:dyDescent="0.25">
      <c r="B233" t="s">
        <v>444</v>
      </c>
      <c r="C233" t="s">
        <v>1541</v>
      </c>
      <c r="D233" t="s">
        <v>124</v>
      </c>
      <c r="E233" t="s">
        <v>81</v>
      </c>
      <c r="F233" s="27">
        <v>886.98199999999997</v>
      </c>
    </row>
    <row r="234" spans="2:6" x14ac:dyDescent="0.25">
      <c r="B234" t="s">
        <v>445</v>
      </c>
      <c r="C234" t="s">
        <v>1541</v>
      </c>
      <c r="D234" t="s">
        <v>124</v>
      </c>
      <c r="E234" t="s">
        <v>81</v>
      </c>
      <c r="F234" s="27">
        <v>417.99199999999996</v>
      </c>
    </row>
    <row r="235" spans="2:6" x14ac:dyDescent="0.25">
      <c r="B235" t="s">
        <v>450</v>
      </c>
      <c r="C235" t="s">
        <v>1541</v>
      </c>
      <c r="D235" t="s">
        <v>1560</v>
      </c>
      <c r="E235" t="s">
        <v>69</v>
      </c>
      <c r="F235" s="27">
        <v>179.52799999999999</v>
      </c>
    </row>
    <row r="236" spans="2:6" x14ac:dyDescent="0.25">
      <c r="B236" t="s">
        <v>458</v>
      </c>
      <c r="C236" t="s">
        <v>1541</v>
      </c>
      <c r="D236" t="s">
        <v>110</v>
      </c>
      <c r="E236" t="s">
        <v>66</v>
      </c>
      <c r="F236" s="27">
        <v>598.59</v>
      </c>
    </row>
    <row r="237" spans="2:6" x14ac:dyDescent="0.25">
      <c r="B237" t="s">
        <v>448</v>
      </c>
      <c r="C237" t="s">
        <v>1541</v>
      </c>
      <c r="D237" t="s">
        <v>1559</v>
      </c>
      <c r="E237" t="s">
        <v>75</v>
      </c>
      <c r="F237" s="27">
        <v>598.58999999999992</v>
      </c>
    </row>
    <row r="238" spans="2:6" x14ac:dyDescent="0.25">
      <c r="B238" t="s">
        <v>447</v>
      </c>
      <c r="C238" t="s">
        <v>1541</v>
      </c>
      <c r="D238" t="s">
        <v>106</v>
      </c>
      <c r="E238" t="s">
        <v>79</v>
      </c>
      <c r="F238" s="27">
        <v>238.464</v>
      </c>
    </row>
    <row r="239" spans="2:6" x14ac:dyDescent="0.25">
      <c r="B239" t="s">
        <v>459</v>
      </c>
      <c r="C239" t="s">
        <v>1541</v>
      </c>
      <c r="D239" t="s">
        <v>1558</v>
      </c>
      <c r="E239" t="s">
        <v>71</v>
      </c>
      <c r="F239" s="27">
        <v>540.72400000000005</v>
      </c>
    </row>
    <row r="240" spans="2:6" x14ac:dyDescent="0.25">
      <c r="B240" t="s">
        <v>483</v>
      </c>
      <c r="C240" t="s">
        <v>1541</v>
      </c>
      <c r="D240" t="s">
        <v>122</v>
      </c>
      <c r="E240" t="s">
        <v>79</v>
      </c>
      <c r="F240" s="27">
        <v>598.58999999999992</v>
      </c>
    </row>
    <row r="241" spans="2:6" x14ac:dyDescent="0.25">
      <c r="B241" t="s">
        <v>472</v>
      </c>
      <c r="C241" t="s">
        <v>1541</v>
      </c>
      <c r="D241" t="s">
        <v>1561</v>
      </c>
      <c r="E241" t="s">
        <v>75</v>
      </c>
      <c r="F241" s="27">
        <v>417.99199999999996</v>
      </c>
    </row>
    <row r="242" spans="2:6" x14ac:dyDescent="0.25">
      <c r="B242" t="s">
        <v>452</v>
      </c>
      <c r="C242" t="s">
        <v>1541</v>
      </c>
      <c r="D242" t="s">
        <v>1564</v>
      </c>
      <c r="E242" t="s">
        <v>73</v>
      </c>
      <c r="F242" s="27">
        <v>656.4559999999999</v>
      </c>
    </row>
    <row r="243" spans="2:6" x14ac:dyDescent="0.25">
      <c r="B243" t="s">
        <v>480</v>
      </c>
      <c r="C243" t="s">
        <v>1541</v>
      </c>
      <c r="D243" t="s">
        <v>1564</v>
      </c>
      <c r="E243" t="s">
        <v>73</v>
      </c>
      <c r="F243" s="27">
        <v>476.928</v>
      </c>
    </row>
    <row r="244" spans="2:6" x14ac:dyDescent="0.25">
      <c r="B244" t="s">
        <v>474</v>
      </c>
      <c r="C244" t="s">
        <v>1541</v>
      </c>
      <c r="D244" t="s">
        <v>1559</v>
      </c>
      <c r="E244" t="s">
        <v>75</v>
      </c>
      <c r="F244" s="27">
        <v>895.99</v>
      </c>
    </row>
    <row r="245" spans="2:6" x14ac:dyDescent="0.25">
      <c r="B245" t="s">
        <v>453</v>
      </c>
      <c r="C245" t="s">
        <v>1541</v>
      </c>
      <c r="D245" t="s">
        <v>110</v>
      </c>
      <c r="E245" t="s">
        <v>66</v>
      </c>
      <c r="F245" s="27">
        <v>657.52600000000007</v>
      </c>
    </row>
    <row r="246" spans="2:6" x14ac:dyDescent="0.25">
      <c r="B246" t="s">
        <v>491</v>
      </c>
      <c r="C246" t="s">
        <v>1541</v>
      </c>
      <c r="D246" t="s">
        <v>1560</v>
      </c>
      <c r="E246" t="s">
        <v>69</v>
      </c>
      <c r="F246" s="27">
        <v>837.05399999999986</v>
      </c>
    </row>
    <row r="247" spans="2:6" x14ac:dyDescent="0.25">
      <c r="B247" t="s">
        <v>502</v>
      </c>
      <c r="C247" t="s">
        <v>1541</v>
      </c>
      <c r="D247" t="s">
        <v>1561</v>
      </c>
      <c r="E247" t="s">
        <v>75</v>
      </c>
      <c r="F247" s="27">
        <v>657.52600000000007</v>
      </c>
    </row>
    <row r="248" spans="2:6" x14ac:dyDescent="0.25">
      <c r="B248" t="s">
        <v>471</v>
      </c>
      <c r="C248" t="s">
        <v>1541</v>
      </c>
      <c r="D248" t="s">
        <v>1558</v>
      </c>
      <c r="E248" t="s">
        <v>71</v>
      </c>
      <c r="F248" s="27">
        <v>540.72399999999993</v>
      </c>
    </row>
    <row r="249" spans="2:6" x14ac:dyDescent="0.25">
      <c r="B249" t="s">
        <v>486</v>
      </c>
      <c r="C249" t="s">
        <v>1541</v>
      </c>
      <c r="D249" t="s">
        <v>110</v>
      </c>
      <c r="E249" t="s">
        <v>66</v>
      </c>
      <c r="F249" s="27">
        <v>894.92000000000007</v>
      </c>
    </row>
    <row r="250" spans="2:6" x14ac:dyDescent="0.25">
      <c r="B250" t="s">
        <v>460</v>
      </c>
      <c r="C250" t="s">
        <v>1541</v>
      </c>
      <c r="D250" t="s">
        <v>1560</v>
      </c>
      <c r="E250" t="s">
        <v>69</v>
      </c>
      <c r="F250" s="27">
        <v>238.464</v>
      </c>
    </row>
    <row r="251" spans="2:6" x14ac:dyDescent="0.25">
      <c r="B251" t="s">
        <v>451</v>
      </c>
      <c r="C251" t="s">
        <v>1541</v>
      </c>
      <c r="D251" t="s">
        <v>1557</v>
      </c>
      <c r="E251" t="s">
        <v>73</v>
      </c>
      <c r="F251" s="27">
        <v>657.52600000000007</v>
      </c>
    </row>
    <row r="252" spans="2:6" x14ac:dyDescent="0.25">
      <c r="B252" t="s">
        <v>473</v>
      </c>
      <c r="C252" t="s">
        <v>1541</v>
      </c>
      <c r="D252" t="s">
        <v>1558</v>
      </c>
      <c r="E252" t="s">
        <v>71</v>
      </c>
      <c r="F252" s="27">
        <v>4.0000000001327862E-4</v>
      </c>
    </row>
    <row r="253" spans="2:6" x14ac:dyDescent="0.25">
      <c r="B253" t="s">
        <v>469</v>
      </c>
      <c r="C253" t="s">
        <v>1541</v>
      </c>
      <c r="D253" t="s">
        <v>1565</v>
      </c>
      <c r="E253" t="s">
        <v>77</v>
      </c>
      <c r="F253" s="27">
        <v>656.45600000000002</v>
      </c>
    </row>
    <row r="254" spans="2:6" x14ac:dyDescent="0.25">
      <c r="B254" t="s">
        <v>470</v>
      </c>
      <c r="C254" t="s">
        <v>1541</v>
      </c>
      <c r="D254" t="s">
        <v>122</v>
      </c>
      <c r="E254" t="s">
        <v>79</v>
      </c>
      <c r="F254" s="27">
        <v>417.99199999999996</v>
      </c>
    </row>
    <row r="255" spans="2:6" x14ac:dyDescent="0.25">
      <c r="B255" t="s">
        <v>461</v>
      </c>
      <c r="C255" t="s">
        <v>1541</v>
      </c>
      <c r="D255" t="s">
        <v>124</v>
      </c>
      <c r="E255" t="s">
        <v>81</v>
      </c>
      <c r="F255" s="27">
        <v>417.99199999999996</v>
      </c>
    </row>
    <row r="256" spans="2:6" x14ac:dyDescent="0.25">
      <c r="B256" t="s">
        <v>454</v>
      </c>
      <c r="C256" t="s">
        <v>1541</v>
      </c>
      <c r="D256" t="s">
        <v>1559</v>
      </c>
      <c r="E256" t="s">
        <v>75</v>
      </c>
      <c r="F256" s="27">
        <v>657.52600000000007</v>
      </c>
    </row>
    <row r="257" spans="2:6" x14ac:dyDescent="0.25">
      <c r="B257" t="s">
        <v>462</v>
      </c>
      <c r="C257" t="s">
        <v>1541</v>
      </c>
      <c r="D257" t="s">
        <v>1559</v>
      </c>
      <c r="E257" t="s">
        <v>75</v>
      </c>
      <c r="F257" s="27">
        <v>179.52799999999999</v>
      </c>
    </row>
    <row r="258" spans="2:6" x14ac:dyDescent="0.25">
      <c r="B258" t="s">
        <v>463</v>
      </c>
      <c r="C258" t="s">
        <v>1541</v>
      </c>
      <c r="D258" t="s">
        <v>1560</v>
      </c>
      <c r="E258" t="s">
        <v>69</v>
      </c>
      <c r="F258" s="27">
        <v>770.18</v>
      </c>
    </row>
    <row r="259" spans="2:6" x14ac:dyDescent="0.25">
      <c r="B259" t="s">
        <v>455</v>
      </c>
      <c r="C259" t="s">
        <v>1541</v>
      </c>
      <c r="D259" t="s">
        <v>1564</v>
      </c>
      <c r="E259" t="s">
        <v>73</v>
      </c>
      <c r="F259" s="27">
        <v>598.58999999999992</v>
      </c>
    </row>
    <row r="260" spans="2:6" x14ac:dyDescent="0.25">
      <c r="B260" t="s">
        <v>456</v>
      </c>
      <c r="C260" t="s">
        <v>1541</v>
      </c>
      <c r="D260" t="s">
        <v>1555</v>
      </c>
      <c r="E260" t="s">
        <v>81</v>
      </c>
      <c r="F260" s="27">
        <v>179.52799999999999</v>
      </c>
    </row>
    <row r="261" spans="2:6" x14ac:dyDescent="0.25">
      <c r="B261" t="s">
        <v>464</v>
      </c>
      <c r="C261" t="s">
        <v>1541</v>
      </c>
      <c r="D261" t="s">
        <v>110</v>
      </c>
      <c r="E261" t="s">
        <v>66</v>
      </c>
      <c r="F261" s="27">
        <v>950.77800000000002</v>
      </c>
    </row>
    <row r="262" spans="2:6" x14ac:dyDescent="0.25">
      <c r="B262" t="s">
        <v>476</v>
      </c>
      <c r="C262" t="s">
        <v>1541</v>
      </c>
      <c r="D262" t="s">
        <v>110</v>
      </c>
      <c r="E262" t="s">
        <v>66</v>
      </c>
      <c r="F262" s="27">
        <v>715.39200000000005</v>
      </c>
    </row>
    <row r="263" spans="2:6" x14ac:dyDescent="0.25">
      <c r="B263" t="s">
        <v>477</v>
      </c>
      <c r="C263" t="s">
        <v>1541</v>
      </c>
      <c r="D263" t="s">
        <v>110</v>
      </c>
      <c r="E263" t="s">
        <v>66</v>
      </c>
      <c r="F263" s="27">
        <v>1854.7059999999999</v>
      </c>
    </row>
    <row r="264" spans="2:6" x14ac:dyDescent="0.25">
      <c r="B264" t="s">
        <v>465</v>
      </c>
      <c r="C264" t="s">
        <v>1541</v>
      </c>
      <c r="D264" t="s">
        <v>113</v>
      </c>
      <c r="E264" t="s">
        <v>73</v>
      </c>
      <c r="F264" s="27">
        <v>419.06200000000001</v>
      </c>
    </row>
    <row r="265" spans="2:6" x14ac:dyDescent="0.25">
      <c r="B265" t="s">
        <v>457</v>
      </c>
      <c r="C265" t="s">
        <v>1541</v>
      </c>
      <c r="D265" t="s">
        <v>108</v>
      </c>
      <c r="E265" t="s">
        <v>69</v>
      </c>
      <c r="F265" s="27">
        <v>179.52799999999999</v>
      </c>
    </row>
    <row r="266" spans="2:6" x14ac:dyDescent="0.25">
      <c r="B266" t="s">
        <v>466</v>
      </c>
      <c r="C266" t="s">
        <v>1541</v>
      </c>
      <c r="D266" t="s">
        <v>1556</v>
      </c>
      <c r="E266" t="s">
        <v>77</v>
      </c>
      <c r="F266" s="27">
        <v>598.58960000000002</v>
      </c>
    </row>
    <row r="267" spans="2:6" x14ac:dyDescent="0.25">
      <c r="B267" t="s">
        <v>484</v>
      </c>
      <c r="C267" t="s">
        <v>1541</v>
      </c>
      <c r="D267" t="s">
        <v>1556</v>
      </c>
      <c r="E267" t="s">
        <v>77</v>
      </c>
      <c r="F267" s="27">
        <v>360.12599999999998</v>
      </c>
    </row>
    <row r="268" spans="2:6" x14ac:dyDescent="0.25">
      <c r="B268" t="s">
        <v>467</v>
      </c>
      <c r="C268" t="s">
        <v>1541</v>
      </c>
      <c r="D268" t="s">
        <v>1556</v>
      </c>
      <c r="E268" t="s">
        <v>81</v>
      </c>
      <c r="F268" s="27">
        <v>1075.518</v>
      </c>
    </row>
    <row r="269" spans="2:6" x14ac:dyDescent="0.25">
      <c r="B269" t="s">
        <v>468</v>
      </c>
      <c r="C269" t="s">
        <v>1541</v>
      </c>
      <c r="D269" t="s">
        <v>1556</v>
      </c>
      <c r="E269" t="s">
        <v>81</v>
      </c>
      <c r="F269" s="27">
        <v>770.18000000000006</v>
      </c>
    </row>
    <row r="270" spans="2:6" x14ac:dyDescent="0.25">
      <c r="B270" t="s">
        <v>482</v>
      </c>
      <c r="C270" t="s">
        <v>1541</v>
      </c>
      <c r="D270" t="s">
        <v>1561</v>
      </c>
      <c r="E270" t="s">
        <v>75</v>
      </c>
      <c r="F270" s="27">
        <v>837.05400000000009</v>
      </c>
    </row>
    <row r="271" spans="2:6" x14ac:dyDescent="0.25">
      <c r="B271" t="s">
        <v>481</v>
      </c>
      <c r="C271" t="s">
        <v>1541</v>
      </c>
      <c r="D271" t="s">
        <v>122</v>
      </c>
      <c r="E271" t="s">
        <v>79</v>
      </c>
      <c r="F271" s="27">
        <v>179.52800000000002</v>
      </c>
    </row>
    <row r="272" spans="2:6" x14ac:dyDescent="0.25">
      <c r="B272" t="s">
        <v>479</v>
      </c>
      <c r="C272" t="s">
        <v>1541</v>
      </c>
      <c r="D272" t="s">
        <v>1559</v>
      </c>
      <c r="E272" t="s">
        <v>75</v>
      </c>
      <c r="F272" s="27">
        <v>238.464</v>
      </c>
    </row>
    <row r="273" spans="2:6" x14ac:dyDescent="0.25">
      <c r="B273" t="s">
        <v>478</v>
      </c>
      <c r="C273" t="s">
        <v>1541</v>
      </c>
      <c r="D273" t="s">
        <v>1558</v>
      </c>
      <c r="E273" t="s">
        <v>71</v>
      </c>
      <c r="F273" s="27">
        <v>180.59800000000001</v>
      </c>
    </row>
    <row r="274" spans="2:6" x14ac:dyDescent="0.25">
      <c r="B274" t="s">
        <v>493</v>
      </c>
      <c r="C274" t="s">
        <v>1541</v>
      </c>
      <c r="D274" t="s">
        <v>1556</v>
      </c>
      <c r="E274" t="s">
        <v>77</v>
      </c>
      <c r="F274" s="27">
        <v>238.464</v>
      </c>
    </row>
    <row r="275" spans="2:6" x14ac:dyDescent="0.25">
      <c r="B275" t="s">
        <v>475</v>
      </c>
      <c r="C275" t="s">
        <v>1541</v>
      </c>
      <c r="D275" t="s">
        <v>1564</v>
      </c>
      <c r="E275" t="s">
        <v>73</v>
      </c>
      <c r="F275" s="27">
        <v>360.12599999999998</v>
      </c>
    </row>
    <row r="276" spans="2:6" x14ac:dyDescent="0.25">
      <c r="B276" t="s">
        <v>488</v>
      </c>
      <c r="C276" t="s">
        <v>1541</v>
      </c>
      <c r="D276" t="s">
        <v>113</v>
      </c>
      <c r="E276" t="s">
        <v>73</v>
      </c>
      <c r="F276" s="27">
        <v>835.98399999999992</v>
      </c>
    </row>
    <row r="277" spans="2:6" x14ac:dyDescent="0.25">
      <c r="B277" t="s">
        <v>489</v>
      </c>
      <c r="C277" t="s">
        <v>1541</v>
      </c>
      <c r="D277" t="s">
        <v>1559</v>
      </c>
      <c r="E277" t="s">
        <v>75</v>
      </c>
      <c r="F277" s="27">
        <v>1188.1719999999998</v>
      </c>
    </row>
    <row r="278" spans="2:6" x14ac:dyDescent="0.25">
      <c r="B278" t="s">
        <v>495</v>
      </c>
      <c r="C278" t="s">
        <v>1541</v>
      </c>
      <c r="D278" t="s">
        <v>1559</v>
      </c>
      <c r="E278" t="s">
        <v>75</v>
      </c>
      <c r="F278" s="27">
        <v>417.99199999999996</v>
      </c>
    </row>
    <row r="279" spans="2:6" x14ac:dyDescent="0.25">
      <c r="B279" t="s">
        <v>487</v>
      </c>
      <c r="C279" t="s">
        <v>1541</v>
      </c>
      <c r="D279" t="s">
        <v>1559</v>
      </c>
      <c r="E279" t="s">
        <v>75</v>
      </c>
      <c r="F279" s="27">
        <v>476.928</v>
      </c>
    </row>
    <row r="280" spans="2:6" x14ac:dyDescent="0.25">
      <c r="B280" t="s">
        <v>492</v>
      </c>
      <c r="C280" t="s">
        <v>1541</v>
      </c>
      <c r="D280" t="s">
        <v>1555</v>
      </c>
      <c r="E280" t="s">
        <v>81</v>
      </c>
      <c r="F280" s="27">
        <v>598.59</v>
      </c>
    </row>
    <row r="281" spans="2:6" x14ac:dyDescent="0.25">
      <c r="B281" t="s">
        <v>490</v>
      </c>
      <c r="C281" t="s">
        <v>1541</v>
      </c>
      <c r="D281" t="s">
        <v>1560</v>
      </c>
      <c r="E281" t="s">
        <v>69</v>
      </c>
      <c r="F281" s="27">
        <v>657.52600000000007</v>
      </c>
    </row>
    <row r="282" spans="2:6" x14ac:dyDescent="0.25">
      <c r="B282" t="s">
        <v>576</v>
      </c>
      <c r="C282" t="s">
        <v>1541</v>
      </c>
      <c r="D282" t="s">
        <v>110</v>
      </c>
      <c r="E282" t="s">
        <v>66</v>
      </c>
      <c r="F282" s="27">
        <v>238.464</v>
      </c>
    </row>
    <row r="283" spans="2:6" x14ac:dyDescent="0.25">
      <c r="B283" t="s">
        <v>530</v>
      </c>
      <c r="C283" t="s">
        <v>1541</v>
      </c>
      <c r="D283" t="s">
        <v>106</v>
      </c>
      <c r="E283" t="s">
        <v>79</v>
      </c>
      <c r="F283" s="27">
        <v>1016.5819999999999</v>
      </c>
    </row>
    <row r="284" spans="2:6" x14ac:dyDescent="0.25">
      <c r="B284" t="s">
        <v>508</v>
      </c>
      <c r="C284" t="s">
        <v>1541</v>
      </c>
      <c r="D284" t="s">
        <v>124</v>
      </c>
      <c r="E284" t="s">
        <v>81</v>
      </c>
      <c r="F284" s="27">
        <v>476.928</v>
      </c>
    </row>
    <row r="285" spans="2:6" x14ac:dyDescent="0.25">
      <c r="B285" t="s">
        <v>504</v>
      </c>
      <c r="C285" t="s">
        <v>1541</v>
      </c>
      <c r="D285" t="s">
        <v>1561</v>
      </c>
      <c r="E285" t="s">
        <v>75</v>
      </c>
      <c r="F285" s="27">
        <v>1377.7769999999998</v>
      </c>
    </row>
    <row r="286" spans="2:6" x14ac:dyDescent="0.25">
      <c r="B286" t="s">
        <v>497</v>
      </c>
      <c r="C286" t="s">
        <v>1541</v>
      </c>
      <c r="D286" t="s">
        <v>1562</v>
      </c>
      <c r="E286" t="s">
        <v>79</v>
      </c>
      <c r="F286" s="27">
        <v>894.92</v>
      </c>
    </row>
    <row r="287" spans="2:6" x14ac:dyDescent="0.25">
      <c r="B287" t="s">
        <v>510</v>
      </c>
      <c r="C287" t="s">
        <v>1541</v>
      </c>
      <c r="D287" t="s">
        <v>124</v>
      </c>
      <c r="E287" t="s">
        <v>81</v>
      </c>
      <c r="F287" s="27">
        <v>179.52799999999999</v>
      </c>
    </row>
    <row r="288" spans="2:6" x14ac:dyDescent="0.25">
      <c r="B288" t="s">
        <v>494</v>
      </c>
      <c r="C288" t="s">
        <v>1541</v>
      </c>
      <c r="D288" t="s">
        <v>1558</v>
      </c>
      <c r="E288" t="s">
        <v>71</v>
      </c>
      <c r="F288" s="27">
        <v>598.58999999999992</v>
      </c>
    </row>
    <row r="289" spans="2:6" x14ac:dyDescent="0.25">
      <c r="B289" t="s">
        <v>503</v>
      </c>
      <c r="C289" t="s">
        <v>1541</v>
      </c>
      <c r="D289" t="s">
        <v>1565</v>
      </c>
      <c r="E289" t="s">
        <v>77</v>
      </c>
      <c r="F289" s="27">
        <v>598.58999999999992</v>
      </c>
    </row>
    <row r="290" spans="2:6" x14ac:dyDescent="0.25">
      <c r="B290" t="s">
        <v>523</v>
      </c>
      <c r="C290" t="s">
        <v>1541</v>
      </c>
      <c r="D290" t="s">
        <v>1563</v>
      </c>
      <c r="E290" t="s">
        <v>66</v>
      </c>
      <c r="F290" s="27">
        <v>1607.2349999999999</v>
      </c>
    </row>
    <row r="291" spans="2:6" x14ac:dyDescent="0.25">
      <c r="B291" t="s">
        <v>507</v>
      </c>
      <c r="C291" t="s">
        <v>1541</v>
      </c>
      <c r="D291" t="s">
        <v>1564</v>
      </c>
      <c r="E291" t="s">
        <v>73</v>
      </c>
      <c r="F291" s="27">
        <v>597.52099999999996</v>
      </c>
    </row>
    <row r="292" spans="2:6" x14ac:dyDescent="0.25">
      <c r="B292" t="s">
        <v>516</v>
      </c>
      <c r="C292" t="s">
        <v>1541</v>
      </c>
      <c r="D292" t="s">
        <v>1559</v>
      </c>
      <c r="E292" t="s">
        <v>75</v>
      </c>
      <c r="F292" s="27">
        <v>957.64599999999996</v>
      </c>
    </row>
    <row r="293" spans="2:6" x14ac:dyDescent="0.25">
      <c r="B293" t="s">
        <v>517</v>
      </c>
      <c r="C293" t="s">
        <v>1541</v>
      </c>
      <c r="D293" t="s">
        <v>108</v>
      </c>
      <c r="E293" t="s">
        <v>69</v>
      </c>
      <c r="F293" s="27">
        <v>657.52600000000007</v>
      </c>
    </row>
    <row r="294" spans="2:6" x14ac:dyDescent="0.25">
      <c r="B294" t="s">
        <v>498</v>
      </c>
      <c r="C294" t="s">
        <v>1541</v>
      </c>
      <c r="D294" t="s">
        <v>103</v>
      </c>
      <c r="E294" t="s">
        <v>73</v>
      </c>
      <c r="F294" s="27">
        <v>1255.0459999999998</v>
      </c>
    </row>
    <row r="295" spans="2:6" x14ac:dyDescent="0.25">
      <c r="B295" t="s">
        <v>521</v>
      </c>
      <c r="C295" t="s">
        <v>1541</v>
      </c>
      <c r="D295" t="s">
        <v>124</v>
      </c>
      <c r="E295" t="s">
        <v>81</v>
      </c>
      <c r="F295" s="27">
        <v>950.77800000000002</v>
      </c>
    </row>
    <row r="296" spans="2:6" x14ac:dyDescent="0.25">
      <c r="B296" t="s">
        <v>506</v>
      </c>
      <c r="C296" t="s">
        <v>1541</v>
      </c>
      <c r="D296" t="s">
        <v>1559</v>
      </c>
      <c r="E296" t="s">
        <v>75</v>
      </c>
      <c r="F296" s="27">
        <v>598.59</v>
      </c>
    </row>
    <row r="297" spans="2:6" x14ac:dyDescent="0.25">
      <c r="B297" t="s">
        <v>518</v>
      </c>
      <c r="C297" t="s">
        <v>1541</v>
      </c>
      <c r="D297" t="s">
        <v>122</v>
      </c>
      <c r="E297" t="s">
        <v>79</v>
      </c>
      <c r="F297" s="27">
        <v>1313.9819999999997</v>
      </c>
    </row>
    <row r="298" spans="2:6" x14ac:dyDescent="0.25">
      <c r="B298" t="s">
        <v>522</v>
      </c>
      <c r="C298" t="s">
        <v>1541</v>
      </c>
      <c r="D298" t="s">
        <v>124</v>
      </c>
      <c r="E298" t="s">
        <v>81</v>
      </c>
      <c r="F298" s="27">
        <v>837.05399999999986</v>
      </c>
    </row>
    <row r="299" spans="2:6" x14ac:dyDescent="0.25">
      <c r="B299" t="s">
        <v>509</v>
      </c>
      <c r="C299" t="s">
        <v>1541</v>
      </c>
      <c r="D299" t="s">
        <v>113</v>
      </c>
      <c r="E299" t="s">
        <v>73</v>
      </c>
      <c r="F299" s="27">
        <v>417.99199999999996</v>
      </c>
    </row>
    <row r="300" spans="2:6" x14ac:dyDescent="0.25">
      <c r="B300" t="s">
        <v>505</v>
      </c>
      <c r="C300" t="s">
        <v>1541</v>
      </c>
      <c r="D300" t="s">
        <v>126</v>
      </c>
      <c r="E300" t="s">
        <v>81</v>
      </c>
      <c r="F300" s="27">
        <v>719.18200000000002</v>
      </c>
    </row>
    <row r="301" spans="2:6" x14ac:dyDescent="0.25">
      <c r="B301" t="s">
        <v>519</v>
      </c>
      <c r="C301" t="s">
        <v>1541</v>
      </c>
      <c r="D301" t="s">
        <v>1561</v>
      </c>
      <c r="E301" t="s">
        <v>75</v>
      </c>
      <c r="F301" s="27">
        <v>1436.7139999999997</v>
      </c>
    </row>
    <row r="302" spans="2:6" x14ac:dyDescent="0.25">
      <c r="B302" t="s">
        <v>511</v>
      </c>
      <c r="C302" t="s">
        <v>1541</v>
      </c>
      <c r="D302" t="s">
        <v>124</v>
      </c>
      <c r="E302" t="s">
        <v>81</v>
      </c>
      <c r="F302" s="27">
        <v>476.928</v>
      </c>
    </row>
    <row r="303" spans="2:6" x14ac:dyDescent="0.25">
      <c r="B303" t="s">
        <v>512</v>
      </c>
      <c r="C303" t="s">
        <v>1541</v>
      </c>
      <c r="D303" t="s">
        <v>1565</v>
      </c>
      <c r="E303" t="s">
        <v>77</v>
      </c>
      <c r="F303" s="27">
        <v>539.654</v>
      </c>
    </row>
    <row r="304" spans="2:6" x14ac:dyDescent="0.25">
      <c r="B304" t="s">
        <v>541</v>
      </c>
      <c r="C304" t="s">
        <v>1541</v>
      </c>
      <c r="D304" t="s">
        <v>1565</v>
      </c>
      <c r="E304" t="s">
        <v>77</v>
      </c>
      <c r="F304" s="27">
        <v>1435.6439999999998</v>
      </c>
    </row>
    <row r="305" spans="2:6" x14ac:dyDescent="0.25">
      <c r="B305" t="s">
        <v>524</v>
      </c>
      <c r="C305" t="s">
        <v>1541</v>
      </c>
      <c r="D305" t="s">
        <v>1564</v>
      </c>
      <c r="E305" t="s">
        <v>73</v>
      </c>
      <c r="F305" s="27">
        <v>1608.3029999999999</v>
      </c>
    </row>
    <row r="306" spans="2:6" x14ac:dyDescent="0.25">
      <c r="B306" t="s">
        <v>532</v>
      </c>
      <c r="C306" t="s">
        <v>1541</v>
      </c>
      <c r="D306" t="s">
        <v>124</v>
      </c>
      <c r="E306" t="s">
        <v>81</v>
      </c>
      <c r="F306" s="27">
        <v>180.59800000000001</v>
      </c>
    </row>
    <row r="307" spans="2:6" x14ac:dyDescent="0.25">
      <c r="B307" t="s">
        <v>560</v>
      </c>
      <c r="C307" t="s">
        <v>1541</v>
      </c>
      <c r="D307" t="s">
        <v>106</v>
      </c>
      <c r="E307" t="s">
        <v>79</v>
      </c>
      <c r="F307" s="27">
        <v>598.58999999999992</v>
      </c>
    </row>
    <row r="308" spans="2:6" x14ac:dyDescent="0.25">
      <c r="B308" t="s">
        <v>525</v>
      </c>
      <c r="C308" t="s">
        <v>1541</v>
      </c>
      <c r="D308" t="s">
        <v>1562</v>
      </c>
      <c r="E308" t="s">
        <v>79</v>
      </c>
      <c r="F308" s="27">
        <v>1074.4490000000001</v>
      </c>
    </row>
    <row r="309" spans="2:6" x14ac:dyDescent="0.25">
      <c r="B309" t="s">
        <v>515</v>
      </c>
      <c r="C309" t="s">
        <v>1541</v>
      </c>
      <c r="D309" t="s">
        <v>1566</v>
      </c>
      <c r="E309" t="s">
        <v>71</v>
      </c>
      <c r="F309" s="27">
        <v>180.59800000000001</v>
      </c>
    </row>
    <row r="310" spans="2:6" x14ac:dyDescent="0.25">
      <c r="B310" t="s">
        <v>540</v>
      </c>
      <c r="C310" t="s">
        <v>1541</v>
      </c>
      <c r="D310" t="s">
        <v>122</v>
      </c>
      <c r="E310" t="s">
        <v>79</v>
      </c>
      <c r="F310" s="27">
        <v>597.52</v>
      </c>
    </row>
    <row r="311" spans="2:6" x14ac:dyDescent="0.25">
      <c r="B311" t="s">
        <v>513</v>
      </c>
      <c r="C311" t="s">
        <v>1541</v>
      </c>
      <c r="D311" t="s">
        <v>1562</v>
      </c>
      <c r="E311" t="s">
        <v>79</v>
      </c>
      <c r="F311" s="27">
        <v>1497.3009999999999</v>
      </c>
    </row>
    <row r="312" spans="2:6" x14ac:dyDescent="0.25">
      <c r="B312" t="s">
        <v>520</v>
      </c>
      <c r="C312" t="s">
        <v>1541</v>
      </c>
      <c r="D312" t="s">
        <v>122</v>
      </c>
      <c r="E312" t="s">
        <v>79</v>
      </c>
      <c r="F312" s="27">
        <v>1016.5819999999999</v>
      </c>
    </row>
    <row r="313" spans="2:6" x14ac:dyDescent="0.25">
      <c r="B313" t="s">
        <v>514</v>
      </c>
      <c r="C313" t="s">
        <v>1541</v>
      </c>
      <c r="D313" t="s">
        <v>1559</v>
      </c>
      <c r="E313" t="s">
        <v>75</v>
      </c>
      <c r="F313" s="27">
        <v>1256.116</v>
      </c>
    </row>
    <row r="314" spans="2:6" x14ac:dyDescent="0.25">
      <c r="B314" t="s">
        <v>527</v>
      </c>
      <c r="C314" t="s">
        <v>1541</v>
      </c>
      <c r="D314" t="s">
        <v>1561</v>
      </c>
      <c r="E314" t="s">
        <v>75</v>
      </c>
      <c r="F314" s="27">
        <v>360.12599999999998</v>
      </c>
    </row>
    <row r="315" spans="2:6" x14ac:dyDescent="0.25">
      <c r="B315" t="s">
        <v>531</v>
      </c>
      <c r="C315" t="s">
        <v>1541</v>
      </c>
      <c r="D315" t="s">
        <v>1558</v>
      </c>
      <c r="E315" t="s">
        <v>71</v>
      </c>
      <c r="F315" s="27">
        <v>598.58999999999992</v>
      </c>
    </row>
    <row r="316" spans="2:6" x14ac:dyDescent="0.25">
      <c r="B316" t="s">
        <v>526</v>
      </c>
      <c r="C316" t="s">
        <v>1541</v>
      </c>
      <c r="D316" t="s">
        <v>1558</v>
      </c>
      <c r="E316" t="s">
        <v>71</v>
      </c>
      <c r="F316" s="27">
        <v>179.5284</v>
      </c>
    </row>
    <row r="317" spans="2:6" x14ac:dyDescent="0.25">
      <c r="B317" t="s">
        <v>528</v>
      </c>
      <c r="C317" t="s">
        <v>1541</v>
      </c>
      <c r="D317" t="s">
        <v>1566</v>
      </c>
      <c r="E317" t="s">
        <v>71</v>
      </c>
      <c r="F317" s="27">
        <v>720.25199999999995</v>
      </c>
    </row>
    <row r="318" spans="2:6" x14ac:dyDescent="0.25">
      <c r="B318" t="s">
        <v>1203</v>
      </c>
      <c r="C318" t="s">
        <v>1541</v>
      </c>
      <c r="D318" t="s">
        <v>1560</v>
      </c>
      <c r="E318" t="s">
        <v>69</v>
      </c>
      <c r="F318" s="27">
        <v>837.05399999999997</v>
      </c>
    </row>
    <row r="319" spans="2:6" x14ac:dyDescent="0.25">
      <c r="B319" t="s">
        <v>533</v>
      </c>
      <c r="C319" t="s">
        <v>1541</v>
      </c>
      <c r="D319" t="s">
        <v>122</v>
      </c>
      <c r="E319" t="s">
        <v>79</v>
      </c>
      <c r="F319" s="27">
        <v>1256.115</v>
      </c>
    </row>
    <row r="320" spans="2:6" x14ac:dyDescent="0.25">
      <c r="B320" t="s">
        <v>580</v>
      </c>
      <c r="C320" t="s">
        <v>1541</v>
      </c>
      <c r="D320" t="s">
        <v>1559</v>
      </c>
      <c r="E320" t="s">
        <v>75</v>
      </c>
      <c r="F320" s="27">
        <v>838.12400000000002</v>
      </c>
    </row>
    <row r="321" spans="2:6" x14ac:dyDescent="0.25">
      <c r="B321" t="s">
        <v>534</v>
      </c>
      <c r="C321" t="s">
        <v>1541</v>
      </c>
      <c r="D321" t="s">
        <v>1561</v>
      </c>
      <c r="E321" t="s">
        <v>75</v>
      </c>
      <c r="F321" s="27">
        <v>417.99199999999996</v>
      </c>
    </row>
    <row r="322" spans="2:6" x14ac:dyDescent="0.25">
      <c r="B322" t="s">
        <v>563</v>
      </c>
      <c r="C322" t="s">
        <v>1541</v>
      </c>
      <c r="D322" t="s">
        <v>1558</v>
      </c>
      <c r="E322" t="s">
        <v>71</v>
      </c>
      <c r="F322" s="27">
        <v>359.05599999999998</v>
      </c>
    </row>
    <row r="323" spans="2:6" x14ac:dyDescent="0.25">
      <c r="B323" t="s">
        <v>545</v>
      </c>
      <c r="C323" t="s">
        <v>1541</v>
      </c>
      <c r="D323" t="s">
        <v>122</v>
      </c>
      <c r="E323" t="s">
        <v>79</v>
      </c>
      <c r="F323" s="27">
        <v>835.98399999999992</v>
      </c>
    </row>
    <row r="324" spans="2:6" x14ac:dyDescent="0.25">
      <c r="B324" t="s">
        <v>537</v>
      </c>
      <c r="C324" t="s">
        <v>1541</v>
      </c>
      <c r="D324" t="s">
        <v>1559</v>
      </c>
      <c r="E324" t="s">
        <v>75</v>
      </c>
      <c r="F324" s="27">
        <v>1256.115</v>
      </c>
    </row>
    <row r="325" spans="2:6" x14ac:dyDescent="0.25">
      <c r="B325" t="s">
        <v>557</v>
      </c>
      <c r="C325" t="s">
        <v>1541</v>
      </c>
      <c r="D325" t="s">
        <v>1564</v>
      </c>
      <c r="E325" t="s">
        <v>73</v>
      </c>
      <c r="F325" s="27">
        <v>238.464</v>
      </c>
    </row>
    <row r="326" spans="2:6" x14ac:dyDescent="0.25">
      <c r="B326" t="s">
        <v>538</v>
      </c>
      <c r="C326" t="s">
        <v>1541</v>
      </c>
      <c r="D326" t="s">
        <v>1558</v>
      </c>
      <c r="E326" t="s">
        <v>71</v>
      </c>
      <c r="F326" s="27">
        <v>360.12599999999998</v>
      </c>
    </row>
    <row r="327" spans="2:6" x14ac:dyDescent="0.25">
      <c r="B327" t="s">
        <v>559</v>
      </c>
      <c r="C327" t="s">
        <v>1541</v>
      </c>
      <c r="D327" t="s">
        <v>1560</v>
      </c>
      <c r="E327" t="s">
        <v>69</v>
      </c>
      <c r="F327" s="27">
        <v>-2.8421709430404007E-14</v>
      </c>
    </row>
    <row r="328" spans="2:6" x14ac:dyDescent="0.25">
      <c r="B328" t="s">
        <v>543</v>
      </c>
      <c r="C328" t="s">
        <v>1541</v>
      </c>
      <c r="D328" t="s">
        <v>106</v>
      </c>
      <c r="E328" t="s">
        <v>79</v>
      </c>
      <c r="F328" s="27">
        <v>837.05399999999986</v>
      </c>
    </row>
    <row r="329" spans="2:6" x14ac:dyDescent="0.25">
      <c r="B329" t="s">
        <v>539</v>
      </c>
      <c r="C329" t="s">
        <v>1541</v>
      </c>
      <c r="D329" t="s">
        <v>1561</v>
      </c>
      <c r="E329" t="s">
        <v>75</v>
      </c>
      <c r="F329" s="27">
        <v>598.58999999999992</v>
      </c>
    </row>
    <row r="330" spans="2:6" x14ac:dyDescent="0.25">
      <c r="B330" t="s">
        <v>558</v>
      </c>
      <c r="C330" t="s">
        <v>1541</v>
      </c>
      <c r="D330" t="s">
        <v>1561</v>
      </c>
      <c r="E330" t="s">
        <v>75</v>
      </c>
      <c r="F330" s="27">
        <v>778.11799999999994</v>
      </c>
    </row>
    <row r="331" spans="2:6" x14ac:dyDescent="0.25">
      <c r="B331" t="s">
        <v>562</v>
      </c>
      <c r="C331" t="s">
        <v>1541</v>
      </c>
      <c r="D331" t="s">
        <v>1561</v>
      </c>
      <c r="E331" t="s">
        <v>75</v>
      </c>
      <c r="F331" s="27">
        <v>476.92840000000001</v>
      </c>
    </row>
    <row r="332" spans="2:6" x14ac:dyDescent="0.25">
      <c r="B332" t="s">
        <v>555</v>
      </c>
      <c r="C332" t="s">
        <v>1541</v>
      </c>
      <c r="D332" t="s">
        <v>1560</v>
      </c>
      <c r="E332" t="s">
        <v>69</v>
      </c>
      <c r="F332" s="27">
        <v>598.59040000000005</v>
      </c>
    </row>
    <row r="333" spans="2:6" x14ac:dyDescent="0.25">
      <c r="B333" t="s">
        <v>542</v>
      </c>
      <c r="C333" t="s">
        <v>1541</v>
      </c>
      <c r="D333" t="s">
        <v>1561</v>
      </c>
      <c r="E333" t="s">
        <v>75</v>
      </c>
      <c r="F333" s="27">
        <v>657.52600000000007</v>
      </c>
    </row>
    <row r="334" spans="2:6" x14ac:dyDescent="0.25">
      <c r="B334" t="s">
        <v>556</v>
      </c>
      <c r="C334" t="s">
        <v>1541</v>
      </c>
      <c r="D334" t="s">
        <v>122</v>
      </c>
      <c r="E334" t="s">
        <v>79</v>
      </c>
      <c r="F334" s="27">
        <v>417.99199999999996</v>
      </c>
    </row>
    <row r="335" spans="2:6" x14ac:dyDescent="0.25">
      <c r="B335" t="s">
        <v>573</v>
      </c>
      <c r="C335" t="s">
        <v>1541</v>
      </c>
      <c r="D335" t="s">
        <v>1563</v>
      </c>
      <c r="E335" t="s">
        <v>66</v>
      </c>
      <c r="F335" s="27">
        <v>417.99199999999996</v>
      </c>
    </row>
    <row r="336" spans="2:6" x14ac:dyDescent="0.25">
      <c r="B336" t="s">
        <v>553</v>
      </c>
      <c r="C336" t="s">
        <v>1541</v>
      </c>
      <c r="D336" t="s">
        <v>103</v>
      </c>
      <c r="E336" t="s">
        <v>73</v>
      </c>
      <c r="F336" s="27">
        <v>179.52799999999999</v>
      </c>
    </row>
    <row r="337" spans="2:6" x14ac:dyDescent="0.25">
      <c r="B337" t="s">
        <v>550</v>
      </c>
      <c r="C337" t="s">
        <v>1541</v>
      </c>
      <c r="D337" t="s">
        <v>124</v>
      </c>
      <c r="E337" t="s">
        <v>81</v>
      </c>
      <c r="F337" s="27">
        <v>657.52600000000007</v>
      </c>
    </row>
    <row r="338" spans="2:6" x14ac:dyDescent="0.25">
      <c r="B338" t="s">
        <v>554</v>
      </c>
      <c r="C338" t="s">
        <v>1541</v>
      </c>
      <c r="D338" t="s">
        <v>108</v>
      </c>
      <c r="E338" t="s">
        <v>69</v>
      </c>
      <c r="F338" s="27">
        <v>895.99</v>
      </c>
    </row>
    <row r="339" spans="2:6" x14ac:dyDescent="0.25">
      <c r="B339" t="s">
        <v>569</v>
      </c>
      <c r="C339" t="s">
        <v>1541</v>
      </c>
      <c r="D339" t="s">
        <v>1566</v>
      </c>
      <c r="E339" t="s">
        <v>71</v>
      </c>
      <c r="F339" s="27">
        <v>179.52799999999999</v>
      </c>
    </row>
    <row r="340" spans="2:6" x14ac:dyDescent="0.25">
      <c r="B340" t="s">
        <v>551</v>
      </c>
      <c r="C340" t="s">
        <v>1541</v>
      </c>
      <c r="D340" t="s">
        <v>103</v>
      </c>
      <c r="E340" t="s">
        <v>73</v>
      </c>
      <c r="F340" s="27">
        <v>476.928</v>
      </c>
    </row>
    <row r="341" spans="2:6" x14ac:dyDescent="0.25">
      <c r="B341" t="s">
        <v>552</v>
      </c>
      <c r="C341" t="s">
        <v>1541</v>
      </c>
      <c r="D341" t="s">
        <v>120</v>
      </c>
      <c r="E341" t="s">
        <v>79</v>
      </c>
      <c r="F341" s="27">
        <v>180.59800000000001</v>
      </c>
    </row>
    <row r="342" spans="2:6" x14ac:dyDescent="0.25">
      <c r="B342" t="s">
        <v>564</v>
      </c>
      <c r="C342" t="s">
        <v>1541</v>
      </c>
      <c r="D342" t="s">
        <v>124</v>
      </c>
      <c r="E342" t="s">
        <v>81</v>
      </c>
      <c r="F342" s="27">
        <v>360.12599999999998</v>
      </c>
    </row>
    <row r="343" spans="2:6" x14ac:dyDescent="0.25">
      <c r="B343" t="s">
        <v>548</v>
      </c>
      <c r="C343" t="s">
        <v>1541</v>
      </c>
      <c r="D343" t="s">
        <v>1558</v>
      </c>
      <c r="E343" t="s">
        <v>71</v>
      </c>
      <c r="F343" s="27">
        <v>360.12599999999998</v>
      </c>
    </row>
    <row r="344" spans="2:6" x14ac:dyDescent="0.25">
      <c r="B344" t="s">
        <v>549</v>
      </c>
      <c r="C344" t="s">
        <v>1541</v>
      </c>
      <c r="D344" t="s">
        <v>1565</v>
      </c>
      <c r="E344" t="s">
        <v>77</v>
      </c>
      <c r="F344" s="27">
        <v>171.59</v>
      </c>
    </row>
    <row r="345" spans="2:6" x14ac:dyDescent="0.25">
      <c r="B345" t="s">
        <v>561</v>
      </c>
      <c r="C345" t="s">
        <v>1541</v>
      </c>
      <c r="D345" t="s">
        <v>122</v>
      </c>
      <c r="E345" t="s">
        <v>79</v>
      </c>
      <c r="F345" s="27">
        <v>1007.5740000000001</v>
      </c>
    </row>
    <row r="346" spans="2:6" x14ac:dyDescent="0.25">
      <c r="B346" t="s">
        <v>571</v>
      </c>
      <c r="C346" t="s">
        <v>1541</v>
      </c>
      <c r="D346" t="s">
        <v>1556</v>
      </c>
      <c r="E346" t="s">
        <v>77</v>
      </c>
      <c r="F346" s="27">
        <v>180.59799999999998</v>
      </c>
    </row>
    <row r="347" spans="2:6" x14ac:dyDescent="0.25">
      <c r="B347" t="s">
        <v>582</v>
      </c>
      <c r="C347" t="s">
        <v>1541</v>
      </c>
      <c r="D347" t="s">
        <v>1557</v>
      </c>
      <c r="E347" t="s">
        <v>73</v>
      </c>
      <c r="F347" s="27">
        <v>958.71599999999989</v>
      </c>
    </row>
    <row r="348" spans="2:6" x14ac:dyDescent="0.25">
      <c r="B348" t="s">
        <v>565</v>
      </c>
      <c r="C348" t="s">
        <v>1541</v>
      </c>
      <c r="D348" t="s">
        <v>124</v>
      </c>
      <c r="E348" t="s">
        <v>81</v>
      </c>
      <c r="F348" s="27">
        <v>540.72400000000005</v>
      </c>
    </row>
    <row r="349" spans="2:6" x14ac:dyDescent="0.25">
      <c r="B349" t="s">
        <v>566</v>
      </c>
      <c r="C349" t="s">
        <v>1541</v>
      </c>
      <c r="D349" t="s">
        <v>1565</v>
      </c>
      <c r="E349" t="s">
        <v>77</v>
      </c>
      <c r="F349" s="27">
        <v>958.71499999999992</v>
      </c>
    </row>
    <row r="350" spans="2:6" x14ac:dyDescent="0.25">
      <c r="B350" t="s">
        <v>581</v>
      </c>
      <c r="C350" t="s">
        <v>1541</v>
      </c>
      <c r="D350" t="s">
        <v>1564</v>
      </c>
      <c r="E350" t="s">
        <v>73</v>
      </c>
      <c r="F350" s="27">
        <v>597.52</v>
      </c>
    </row>
    <row r="351" spans="2:6" x14ac:dyDescent="0.25">
      <c r="B351" t="s">
        <v>567</v>
      </c>
      <c r="C351" t="s">
        <v>1541</v>
      </c>
      <c r="D351" t="s">
        <v>1559</v>
      </c>
      <c r="E351" t="s">
        <v>75</v>
      </c>
      <c r="F351" s="27">
        <v>419.06200000000001</v>
      </c>
    </row>
    <row r="352" spans="2:6" x14ac:dyDescent="0.25">
      <c r="B352" t="s">
        <v>575</v>
      </c>
      <c r="C352" t="s">
        <v>1541</v>
      </c>
      <c r="D352" t="s">
        <v>1558</v>
      </c>
      <c r="E352" t="s">
        <v>71</v>
      </c>
      <c r="F352" s="27">
        <v>900.84999999999991</v>
      </c>
    </row>
    <row r="353" spans="2:6" x14ac:dyDescent="0.25">
      <c r="B353" t="s">
        <v>568</v>
      </c>
      <c r="C353" t="s">
        <v>1541</v>
      </c>
      <c r="D353" t="s">
        <v>1560</v>
      </c>
      <c r="E353" t="s">
        <v>69</v>
      </c>
      <c r="F353" s="27">
        <v>597.52</v>
      </c>
    </row>
    <row r="354" spans="2:6" x14ac:dyDescent="0.25">
      <c r="B354" t="s">
        <v>574</v>
      </c>
      <c r="C354" t="s">
        <v>1541</v>
      </c>
      <c r="D354" t="s">
        <v>1558</v>
      </c>
      <c r="E354" t="s">
        <v>71</v>
      </c>
      <c r="F354" s="27">
        <v>179.52799999999999</v>
      </c>
    </row>
    <row r="355" spans="2:6" x14ac:dyDescent="0.25">
      <c r="B355" t="s">
        <v>577</v>
      </c>
      <c r="C355" t="s">
        <v>1541</v>
      </c>
      <c r="D355" t="s">
        <v>108</v>
      </c>
      <c r="E355" t="s">
        <v>69</v>
      </c>
      <c r="F355" s="27">
        <v>238.464</v>
      </c>
    </row>
    <row r="356" spans="2:6" x14ac:dyDescent="0.25">
      <c r="B356" t="s">
        <v>572</v>
      </c>
      <c r="C356" t="s">
        <v>1541</v>
      </c>
      <c r="D356" t="s">
        <v>120</v>
      </c>
      <c r="E356" t="s">
        <v>79</v>
      </c>
      <c r="F356" s="27">
        <v>419.06200000000001</v>
      </c>
    </row>
    <row r="357" spans="2:6" x14ac:dyDescent="0.25">
      <c r="B357" t="s">
        <v>570</v>
      </c>
      <c r="C357" t="s">
        <v>1541</v>
      </c>
      <c r="D357" t="s">
        <v>1558</v>
      </c>
      <c r="E357" t="s">
        <v>71</v>
      </c>
      <c r="F357" s="27">
        <v>179.52799999999999</v>
      </c>
    </row>
    <row r="358" spans="2:6" x14ac:dyDescent="0.25">
      <c r="B358" t="s">
        <v>578</v>
      </c>
      <c r="C358" t="s">
        <v>1541</v>
      </c>
      <c r="D358" t="s">
        <v>1565</v>
      </c>
      <c r="E358" t="s">
        <v>77</v>
      </c>
      <c r="F358" s="27">
        <v>778.11799999999994</v>
      </c>
    </row>
    <row r="359" spans="2:6" x14ac:dyDescent="0.25">
      <c r="B359" t="s">
        <v>579</v>
      </c>
      <c r="C359" t="s">
        <v>1541</v>
      </c>
      <c r="D359" t="s">
        <v>1561</v>
      </c>
      <c r="E359" t="s">
        <v>75</v>
      </c>
      <c r="F359" s="27">
        <v>238.464</v>
      </c>
    </row>
    <row r="360" spans="2:6" x14ac:dyDescent="0.25">
      <c r="B360" t="s">
        <v>583</v>
      </c>
      <c r="C360" t="s">
        <v>1541</v>
      </c>
      <c r="D360" t="s">
        <v>1561</v>
      </c>
      <c r="E360" t="s">
        <v>75</v>
      </c>
      <c r="F360" s="27">
        <v>238.464</v>
      </c>
    </row>
    <row r="361" spans="2:6" x14ac:dyDescent="0.25">
      <c r="B361" t="s">
        <v>585</v>
      </c>
      <c r="C361" t="s">
        <v>1541</v>
      </c>
      <c r="D361" t="s">
        <v>122</v>
      </c>
      <c r="E361" t="s">
        <v>79</v>
      </c>
      <c r="F361" s="27">
        <v>778.11799999999994</v>
      </c>
    </row>
    <row r="362" spans="2:6" x14ac:dyDescent="0.25">
      <c r="B362" t="s">
        <v>586</v>
      </c>
      <c r="C362" t="s">
        <v>1541</v>
      </c>
      <c r="D362" t="s">
        <v>124</v>
      </c>
      <c r="E362" t="s">
        <v>81</v>
      </c>
      <c r="F362" s="27">
        <v>1607.2339999999999</v>
      </c>
    </row>
    <row r="363" spans="2:6" x14ac:dyDescent="0.25">
      <c r="B363" t="s">
        <v>587</v>
      </c>
      <c r="C363" t="s">
        <v>1541</v>
      </c>
      <c r="D363" t="s">
        <v>1556</v>
      </c>
      <c r="E363" t="s">
        <v>77</v>
      </c>
      <c r="F363" s="27">
        <v>179.52799999999999</v>
      </c>
    </row>
    <row r="364" spans="2:6" x14ac:dyDescent="0.25">
      <c r="B364" t="s">
        <v>588</v>
      </c>
      <c r="C364" t="s">
        <v>1541</v>
      </c>
      <c r="D364" t="s">
        <v>1561</v>
      </c>
      <c r="E364" t="s">
        <v>75</v>
      </c>
      <c r="F364" s="27">
        <v>1255.047</v>
      </c>
    </row>
    <row r="365" spans="2:6" x14ac:dyDescent="0.25">
      <c r="B365" t="s">
        <v>590</v>
      </c>
      <c r="C365" t="s">
        <v>1541</v>
      </c>
      <c r="D365" t="s">
        <v>122</v>
      </c>
      <c r="E365" t="s">
        <v>79</v>
      </c>
      <c r="F365" s="27">
        <v>417.99199999999996</v>
      </c>
    </row>
    <row r="366" spans="2:6" x14ac:dyDescent="0.25">
      <c r="B366" t="s">
        <v>589</v>
      </c>
      <c r="C366" t="s">
        <v>1541</v>
      </c>
      <c r="D366" t="s">
        <v>1561</v>
      </c>
      <c r="E366" t="s">
        <v>75</v>
      </c>
      <c r="F366" s="27">
        <v>779.18799999999987</v>
      </c>
    </row>
    <row r="367" spans="2:6" x14ac:dyDescent="0.25">
      <c r="B367" t="s">
        <v>591</v>
      </c>
      <c r="C367" t="s">
        <v>1541</v>
      </c>
      <c r="D367" t="s">
        <v>1559</v>
      </c>
      <c r="E367" t="s">
        <v>75</v>
      </c>
      <c r="F367" s="27">
        <v>656.4559999999999</v>
      </c>
    </row>
    <row r="368" spans="2:6" x14ac:dyDescent="0.25">
      <c r="B368" t="s">
        <v>1276</v>
      </c>
      <c r="C368" t="s">
        <v>1541</v>
      </c>
      <c r="D368" t="s">
        <v>110</v>
      </c>
      <c r="E368" t="s">
        <v>66</v>
      </c>
      <c r="F368" s="27">
        <v>589.58199999999999</v>
      </c>
    </row>
    <row r="369" spans="2:6" x14ac:dyDescent="0.25">
      <c r="B369" t="s">
        <v>592</v>
      </c>
      <c r="C369" t="s">
        <v>1541</v>
      </c>
      <c r="D369" t="s">
        <v>1563</v>
      </c>
      <c r="E369" t="s">
        <v>66</v>
      </c>
      <c r="F369" s="27">
        <v>417.99199999999996</v>
      </c>
    </row>
    <row r="370" spans="2:6" x14ac:dyDescent="0.25">
      <c r="B370" t="s">
        <v>594</v>
      </c>
      <c r="C370" t="s">
        <v>1541</v>
      </c>
      <c r="D370" t="s">
        <v>1559</v>
      </c>
      <c r="E370" t="s">
        <v>75</v>
      </c>
      <c r="F370" s="27">
        <v>656.45600000000002</v>
      </c>
    </row>
    <row r="371" spans="2:6" x14ac:dyDescent="0.25">
      <c r="B371" t="s">
        <v>593</v>
      </c>
      <c r="C371" t="s">
        <v>1541</v>
      </c>
      <c r="D371" t="s">
        <v>1563</v>
      </c>
      <c r="E371" t="s">
        <v>66</v>
      </c>
      <c r="F371" s="27">
        <v>1435.6439999999998</v>
      </c>
    </row>
    <row r="372" spans="2:6" x14ac:dyDescent="0.25">
      <c r="B372" t="s">
        <v>612</v>
      </c>
      <c r="C372" t="s">
        <v>1541</v>
      </c>
      <c r="D372" t="s">
        <v>110</v>
      </c>
      <c r="E372" t="s">
        <v>66</v>
      </c>
      <c r="F372" s="27">
        <v>417.99199999999996</v>
      </c>
    </row>
    <row r="373" spans="2:6" x14ac:dyDescent="0.25">
      <c r="B373" t="s">
        <v>611</v>
      </c>
      <c r="C373" t="s">
        <v>1541</v>
      </c>
      <c r="D373" t="s">
        <v>108</v>
      </c>
      <c r="E373" t="s">
        <v>69</v>
      </c>
      <c r="F373" s="27">
        <v>179.52799999999999</v>
      </c>
    </row>
    <row r="374" spans="2:6" x14ac:dyDescent="0.25">
      <c r="B374" t="s">
        <v>596</v>
      </c>
      <c r="C374" t="s">
        <v>1541</v>
      </c>
      <c r="D374" t="s">
        <v>110</v>
      </c>
      <c r="E374" t="s">
        <v>66</v>
      </c>
      <c r="F374" s="27">
        <v>238.464</v>
      </c>
    </row>
    <row r="375" spans="2:6" x14ac:dyDescent="0.25">
      <c r="B375" t="s">
        <v>600</v>
      </c>
      <c r="C375" t="s">
        <v>1541</v>
      </c>
      <c r="D375" t="s">
        <v>1564</v>
      </c>
      <c r="E375" t="s">
        <v>73</v>
      </c>
      <c r="F375" s="27">
        <v>179.52799999999999</v>
      </c>
    </row>
    <row r="376" spans="2:6" x14ac:dyDescent="0.25">
      <c r="B376" t="s">
        <v>602</v>
      </c>
      <c r="C376" t="s">
        <v>1541</v>
      </c>
      <c r="D376" t="s">
        <v>120</v>
      </c>
      <c r="E376" t="s">
        <v>79</v>
      </c>
      <c r="F376" s="27">
        <v>360.12599999999998</v>
      </c>
    </row>
    <row r="377" spans="2:6" x14ac:dyDescent="0.25">
      <c r="B377" t="s">
        <v>620</v>
      </c>
      <c r="C377" t="s">
        <v>1541</v>
      </c>
      <c r="D377" t="s">
        <v>1557</v>
      </c>
      <c r="E377" t="s">
        <v>73</v>
      </c>
      <c r="F377" s="27">
        <v>417.99199999999996</v>
      </c>
    </row>
    <row r="378" spans="2:6" x14ac:dyDescent="0.25">
      <c r="B378" t="s">
        <v>595</v>
      </c>
      <c r="C378" t="s">
        <v>1541</v>
      </c>
      <c r="D378" t="s">
        <v>122</v>
      </c>
      <c r="E378" t="s">
        <v>79</v>
      </c>
      <c r="F378" s="27">
        <v>770.18000000000006</v>
      </c>
    </row>
    <row r="379" spans="2:6" x14ac:dyDescent="0.25">
      <c r="B379" t="s">
        <v>603</v>
      </c>
      <c r="C379" t="s">
        <v>1541</v>
      </c>
      <c r="D379" t="s">
        <v>122</v>
      </c>
      <c r="E379" t="s">
        <v>79</v>
      </c>
      <c r="F379" s="27">
        <v>598.58999999999992</v>
      </c>
    </row>
    <row r="380" spans="2:6" x14ac:dyDescent="0.25">
      <c r="B380" t="s">
        <v>633</v>
      </c>
      <c r="C380" t="s">
        <v>1541</v>
      </c>
      <c r="D380" t="s">
        <v>1559</v>
      </c>
      <c r="E380" t="s">
        <v>75</v>
      </c>
      <c r="F380" s="27">
        <v>419.06200000000001</v>
      </c>
    </row>
    <row r="381" spans="2:6" x14ac:dyDescent="0.25">
      <c r="B381" t="s">
        <v>597</v>
      </c>
      <c r="C381" t="s">
        <v>1541</v>
      </c>
      <c r="D381" t="s">
        <v>108</v>
      </c>
      <c r="E381" t="s">
        <v>69</v>
      </c>
      <c r="F381" s="27">
        <v>419.06200000000001</v>
      </c>
    </row>
    <row r="382" spans="2:6" x14ac:dyDescent="0.25">
      <c r="B382" t="s">
        <v>601</v>
      </c>
      <c r="C382" t="s">
        <v>1541</v>
      </c>
      <c r="D382" t="s">
        <v>122</v>
      </c>
      <c r="E382" t="s">
        <v>79</v>
      </c>
      <c r="F382" s="27">
        <v>419.06200000000001</v>
      </c>
    </row>
    <row r="383" spans="2:6" x14ac:dyDescent="0.25">
      <c r="B383" t="s">
        <v>627</v>
      </c>
      <c r="C383" t="s">
        <v>1541</v>
      </c>
      <c r="D383" t="s">
        <v>103</v>
      </c>
      <c r="E383" t="s">
        <v>73</v>
      </c>
      <c r="F383" s="27">
        <v>1075.518</v>
      </c>
    </row>
    <row r="384" spans="2:6" x14ac:dyDescent="0.25">
      <c r="B384" t="s">
        <v>610</v>
      </c>
      <c r="C384" t="s">
        <v>1541</v>
      </c>
      <c r="D384" t="s">
        <v>108</v>
      </c>
      <c r="E384" t="s">
        <v>69</v>
      </c>
      <c r="F384" s="27">
        <v>476.928</v>
      </c>
    </row>
    <row r="385" spans="2:6" x14ac:dyDescent="0.25">
      <c r="B385" t="s">
        <v>599</v>
      </c>
      <c r="C385" t="s">
        <v>1541</v>
      </c>
      <c r="D385" t="s">
        <v>1564</v>
      </c>
      <c r="E385" t="s">
        <v>73</v>
      </c>
      <c r="F385" s="27">
        <v>179.52799999999999</v>
      </c>
    </row>
    <row r="386" spans="2:6" x14ac:dyDescent="0.25">
      <c r="B386" t="s">
        <v>618</v>
      </c>
      <c r="C386" t="s">
        <v>1541</v>
      </c>
      <c r="D386" t="s">
        <v>1558</v>
      </c>
      <c r="E386" t="s">
        <v>71</v>
      </c>
      <c r="F386" s="27">
        <v>-2.8421709430404007E-14</v>
      </c>
    </row>
    <row r="387" spans="2:6" x14ac:dyDescent="0.25">
      <c r="B387" t="s">
        <v>606</v>
      </c>
      <c r="C387" t="s">
        <v>1541</v>
      </c>
      <c r="D387" t="s">
        <v>1558</v>
      </c>
      <c r="E387" t="s">
        <v>71</v>
      </c>
      <c r="F387" s="27">
        <v>179.52799999999999</v>
      </c>
    </row>
    <row r="388" spans="2:6" x14ac:dyDescent="0.25">
      <c r="B388" t="s">
        <v>604</v>
      </c>
      <c r="C388" t="s">
        <v>1541</v>
      </c>
      <c r="D388" t="s">
        <v>1560</v>
      </c>
      <c r="E388" t="s">
        <v>69</v>
      </c>
      <c r="F388" s="27">
        <v>417.99199999999996</v>
      </c>
    </row>
    <row r="389" spans="2:6" x14ac:dyDescent="0.25">
      <c r="B389" t="s">
        <v>605</v>
      </c>
      <c r="C389" t="s">
        <v>1541</v>
      </c>
      <c r="D389" t="s">
        <v>124</v>
      </c>
      <c r="E389" t="s">
        <v>81</v>
      </c>
      <c r="F389" s="27">
        <v>838.12300000000005</v>
      </c>
    </row>
    <row r="390" spans="2:6" x14ac:dyDescent="0.25">
      <c r="B390" t="s">
        <v>609</v>
      </c>
      <c r="C390" t="s">
        <v>1541</v>
      </c>
      <c r="D390" t="s">
        <v>1564</v>
      </c>
      <c r="E390" t="s">
        <v>73</v>
      </c>
      <c r="F390" s="27">
        <v>837.05399999999986</v>
      </c>
    </row>
    <row r="391" spans="2:6" x14ac:dyDescent="0.25">
      <c r="B391" t="s">
        <v>622</v>
      </c>
      <c r="C391" t="s">
        <v>1541</v>
      </c>
      <c r="D391" t="s">
        <v>122</v>
      </c>
      <c r="E391" t="s">
        <v>79</v>
      </c>
      <c r="F391" s="27">
        <v>417.99199999999996</v>
      </c>
    </row>
    <row r="392" spans="2:6" x14ac:dyDescent="0.25">
      <c r="B392" t="s">
        <v>607</v>
      </c>
      <c r="C392" t="s">
        <v>1541</v>
      </c>
      <c r="D392" t="s">
        <v>110</v>
      </c>
      <c r="E392" t="s">
        <v>66</v>
      </c>
      <c r="F392" s="27">
        <v>180.59800000000001</v>
      </c>
    </row>
    <row r="393" spans="2:6" x14ac:dyDescent="0.25">
      <c r="B393" t="s">
        <v>625</v>
      </c>
      <c r="C393" t="s">
        <v>1541</v>
      </c>
      <c r="D393" t="s">
        <v>1555</v>
      </c>
      <c r="E393" t="s">
        <v>81</v>
      </c>
      <c r="F393" s="27">
        <v>417.99199999999996</v>
      </c>
    </row>
    <row r="394" spans="2:6" x14ac:dyDescent="0.25">
      <c r="B394" t="s">
        <v>613</v>
      </c>
      <c r="C394" t="s">
        <v>1541</v>
      </c>
      <c r="D394" t="s">
        <v>122</v>
      </c>
      <c r="E394" t="s">
        <v>79</v>
      </c>
      <c r="F394" s="27">
        <v>419.06200000000001</v>
      </c>
    </row>
    <row r="395" spans="2:6" x14ac:dyDescent="0.25">
      <c r="B395" t="s">
        <v>608</v>
      </c>
      <c r="C395" t="s">
        <v>1541</v>
      </c>
      <c r="D395" t="s">
        <v>1560</v>
      </c>
      <c r="E395" t="s">
        <v>69</v>
      </c>
      <c r="F395" s="27">
        <v>598.58999999999992</v>
      </c>
    </row>
    <row r="396" spans="2:6" x14ac:dyDescent="0.25">
      <c r="B396" t="s">
        <v>631</v>
      </c>
      <c r="C396" t="s">
        <v>1541</v>
      </c>
      <c r="D396" t="s">
        <v>1565</v>
      </c>
      <c r="E396" t="s">
        <v>77</v>
      </c>
      <c r="F396" s="27">
        <v>360.12599999999998</v>
      </c>
    </row>
    <row r="397" spans="2:6" x14ac:dyDescent="0.25">
      <c r="B397" t="s">
        <v>617</v>
      </c>
      <c r="C397" t="s">
        <v>1541</v>
      </c>
      <c r="D397" t="s">
        <v>1563</v>
      </c>
      <c r="E397" t="s">
        <v>66</v>
      </c>
      <c r="F397" s="27">
        <v>837.05399999999997</v>
      </c>
    </row>
    <row r="398" spans="2:6" x14ac:dyDescent="0.25">
      <c r="B398" t="s">
        <v>616</v>
      </c>
      <c r="C398" t="s">
        <v>1541</v>
      </c>
      <c r="D398" t="s">
        <v>1564</v>
      </c>
      <c r="E398" t="s">
        <v>73</v>
      </c>
      <c r="F398" s="27">
        <v>417.99199999999996</v>
      </c>
    </row>
    <row r="399" spans="2:6" x14ac:dyDescent="0.25">
      <c r="B399" t="s">
        <v>619</v>
      </c>
      <c r="C399" t="s">
        <v>1541</v>
      </c>
      <c r="D399" t="s">
        <v>103</v>
      </c>
      <c r="E399" t="s">
        <v>73</v>
      </c>
      <c r="F399" s="27">
        <v>894.92</v>
      </c>
    </row>
    <row r="400" spans="2:6" x14ac:dyDescent="0.25">
      <c r="B400" t="s">
        <v>621</v>
      </c>
      <c r="C400" t="s">
        <v>1541</v>
      </c>
      <c r="D400" t="s">
        <v>122</v>
      </c>
      <c r="E400" t="s">
        <v>79</v>
      </c>
      <c r="F400" s="27">
        <v>180.59800000000001</v>
      </c>
    </row>
    <row r="401" spans="2:6" x14ac:dyDescent="0.25">
      <c r="B401" t="s">
        <v>430</v>
      </c>
      <c r="C401" t="s">
        <v>1541</v>
      </c>
      <c r="D401" t="s">
        <v>1564</v>
      </c>
      <c r="E401" t="s">
        <v>73</v>
      </c>
      <c r="F401" s="27">
        <v>238.464</v>
      </c>
    </row>
    <row r="402" spans="2:6" x14ac:dyDescent="0.25">
      <c r="B402" t="s">
        <v>623</v>
      </c>
      <c r="C402" t="s">
        <v>1541</v>
      </c>
      <c r="D402" t="s">
        <v>1566</v>
      </c>
      <c r="E402" t="s">
        <v>71</v>
      </c>
      <c r="F402" s="27">
        <v>352.18799999999999</v>
      </c>
    </row>
    <row r="403" spans="2:6" x14ac:dyDescent="0.25">
      <c r="B403" t="s">
        <v>624</v>
      </c>
      <c r="C403" t="s">
        <v>1541</v>
      </c>
      <c r="D403" t="s">
        <v>1559</v>
      </c>
      <c r="E403" t="s">
        <v>75</v>
      </c>
      <c r="F403" s="27">
        <v>476.928</v>
      </c>
    </row>
    <row r="404" spans="2:6" x14ac:dyDescent="0.25">
      <c r="B404" t="s">
        <v>407</v>
      </c>
      <c r="C404" t="s">
        <v>1541</v>
      </c>
      <c r="D404" t="s">
        <v>113</v>
      </c>
      <c r="E404" t="s">
        <v>73</v>
      </c>
      <c r="F404" s="27">
        <v>417.99199999999996</v>
      </c>
    </row>
    <row r="405" spans="2:6" x14ac:dyDescent="0.25">
      <c r="B405" t="s">
        <v>630</v>
      </c>
      <c r="C405" t="s">
        <v>1541</v>
      </c>
      <c r="D405" t="s">
        <v>1556</v>
      </c>
      <c r="E405" t="s">
        <v>81</v>
      </c>
      <c r="F405" s="27">
        <v>419.06200000000001</v>
      </c>
    </row>
    <row r="406" spans="2:6" x14ac:dyDescent="0.25">
      <c r="B406" t="s">
        <v>628</v>
      </c>
      <c r="C406" t="s">
        <v>1541</v>
      </c>
      <c r="D406" t="s">
        <v>120</v>
      </c>
      <c r="E406" t="s">
        <v>79</v>
      </c>
      <c r="F406" s="27">
        <v>1197.1799999999998</v>
      </c>
    </row>
    <row r="407" spans="2:6" x14ac:dyDescent="0.25">
      <c r="B407" t="s">
        <v>629</v>
      </c>
      <c r="C407" t="s">
        <v>1541</v>
      </c>
      <c r="D407" t="s">
        <v>1563</v>
      </c>
      <c r="E407" t="s">
        <v>66</v>
      </c>
      <c r="F407" s="27">
        <v>417.99199999999996</v>
      </c>
    </row>
    <row r="408" spans="2:6" x14ac:dyDescent="0.25">
      <c r="B408" t="s">
        <v>1328</v>
      </c>
      <c r="C408" t="s">
        <v>1541</v>
      </c>
      <c r="D408" t="s">
        <v>122</v>
      </c>
      <c r="E408" t="s">
        <v>79</v>
      </c>
      <c r="F408" s="27">
        <v>417.99199999999996</v>
      </c>
    </row>
    <row r="409" spans="2:6" x14ac:dyDescent="0.25">
      <c r="B409" t="s">
        <v>634</v>
      </c>
      <c r="C409" t="s">
        <v>1541</v>
      </c>
      <c r="D409" t="s">
        <v>103</v>
      </c>
      <c r="E409" t="s">
        <v>73</v>
      </c>
      <c r="F409" s="27">
        <v>180.59759999999991</v>
      </c>
    </row>
    <row r="410" spans="2:6" x14ac:dyDescent="0.25">
      <c r="B410" t="s">
        <v>632</v>
      </c>
      <c r="C410" t="s">
        <v>1541</v>
      </c>
      <c r="D410" t="s">
        <v>1558</v>
      </c>
      <c r="E410" t="s">
        <v>71</v>
      </c>
      <c r="F410" s="27">
        <v>4.0000000001327862E-4</v>
      </c>
    </row>
    <row r="411" spans="2:6" x14ac:dyDescent="0.25">
      <c r="B411" t="s">
        <v>635</v>
      </c>
      <c r="C411" t="s">
        <v>1541</v>
      </c>
      <c r="D411" t="s">
        <v>118</v>
      </c>
      <c r="E411" t="s">
        <v>66</v>
      </c>
      <c r="F411" s="27">
        <v>179.52799999999999</v>
      </c>
    </row>
    <row r="412" spans="2:6" x14ac:dyDescent="0.25">
      <c r="B412" t="s">
        <v>647</v>
      </c>
      <c r="C412" t="s">
        <v>1541</v>
      </c>
      <c r="D412" t="s">
        <v>1560</v>
      </c>
      <c r="E412" t="s">
        <v>69</v>
      </c>
      <c r="F412" s="27">
        <v>835.98339999999996</v>
      </c>
    </row>
    <row r="413" spans="2:6" x14ac:dyDescent="0.25">
      <c r="B413" t="s">
        <v>637</v>
      </c>
      <c r="C413" t="s">
        <v>1541</v>
      </c>
      <c r="D413" t="s">
        <v>1556</v>
      </c>
      <c r="E413" t="s">
        <v>81</v>
      </c>
      <c r="F413" s="27">
        <v>417.99199999999996</v>
      </c>
    </row>
    <row r="414" spans="2:6" x14ac:dyDescent="0.25">
      <c r="B414" t="s">
        <v>646</v>
      </c>
      <c r="C414" t="s">
        <v>1541</v>
      </c>
      <c r="D414" t="s">
        <v>108</v>
      </c>
      <c r="E414" t="s">
        <v>69</v>
      </c>
      <c r="F414" s="27">
        <v>179.52799999999999</v>
      </c>
    </row>
    <row r="415" spans="2:6" x14ac:dyDescent="0.25">
      <c r="B415" t="s">
        <v>642</v>
      </c>
      <c r="C415" t="s">
        <v>1541</v>
      </c>
      <c r="D415" t="s">
        <v>108</v>
      </c>
      <c r="E415" t="s">
        <v>69</v>
      </c>
      <c r="F415" s="27">
        <v>171.59</v>
      </c>
    </row>
    <row r="416" spans="2:6" x14ac:dyDescent="0.25">
      <c r="B416" t="s">
        <v>636</v>
      </c>
      <c r="C416" t="s">
        <v>1541</v>
      </c>
      <c r="D416" t="s">
        <v>1559</v>
      </c>
      <c r="E416" t="s">
        <v>75</v>
      </c>
      <c r="F416" s="27">
        <v>179.52799999999999</v>
      </c>
    </row>
    <row r="417" spans="2:6" x14ac:dyDescent="0.25">
      <c r="B417" t="s">
        <v>639</v>
      </c>
      <c r="C417" t="s">
        <v>1541</v>
      </c>
      <c r="D417" t="s">
        <v>1556</v>
      </c>
      <c r="E417" t="s">
        <v>81</v>
      </c>
      <c r="F417" s="27">
        <v>598.59</v>
      </c>
    </row>
    <row r="418" spans="2:6" x14ac:dyDescent="0.25">
      <c r="B418" t="s">
        <v>654</v>
      </c>
      <c r="C418" t="s">
        <v>1541</v>
      </c>
      <c r="D418" t="s">
        <v>1556</v>
      </c>
      <c r="E418" t="s">
        <v>81</v>
      </c>
      <c r="F418" s="27">
        <v>1016.5819999999999</v>
      </c>
    </row>
    <row r="419" spans="2:6" x14ac:dyDescent="0.25">
      <c r="B419" t="s">
        <v>641</v>
      </c>
      <c r="C419" t="s">
        <v>1541</v>
      </c>
      <c r="D419" t="s">
        <v>122</v>
      </c>
      <c r="E419" t="s">
        <v>79</v>
      </c>
      <c r="F419" s="27">
        <v>540.72299999999996</v>
      </c>
    </row>
    <row r="420" spans="2:6" x14ac:dyDescent="0.25">
      <c r="B420" t="s">
        <v>644</v>
      </c>
      <c r="C420" t="s">
        <v>1541</v>
      </c>
      <c r="D420" t="s">
        <v>1556</v>
      </c>
      <c r="E420" t="s">
        <v>77</v>
      </c>
      <c r="F420" s="27">
        <v>778.11799999999994</v>
      </c>
    </row>
    <row r="421" spans="2:6" x14ac:dyDescent="0.25">
      <c r="B421" t="s">
        <v>643</v>
      </c>
      <c r="C421" t="s">
        <v>1541</v>
      </c>
      <c r="D421" t="s">
        <v>110</v>
      </c>
      <c r="E421" t="s">
        <v>66</v>
      </c>
      <c r="F421" s="27">
        <v>417.99199999999996</v>
      </c>
    </row>
    <row r="422" spans="2:6" x14ac:dyDescent="0.25">
      <c r="B422" t="s">
        <v>645</v>
      </c>
      <c r="C422" t="s">
        <v>1541</v>
      </c>
      <c r="D422" t="s">
        <v>1556</v>
      </c>
      <c r="E422" t="s">
        <v>77</v>
      </c>
      <c r="F422" s="27">
        <v>598.58999999999992</v>
      </c>
    </row>
    <row r="423" spans="2:6" x14ac:dyDescent="0.25">
      <c r="B423" t="s">
        <v>648</v>
      </c>
      <c r="C423" t="s">
        <v>1541</v>
      </c>
      <c r="D423" t="s">
        <v>110</v>
      </c>
      <c r="E423" t="s">
        <v>66</v>
      </c>
      <c r="F423" s="27">
        <v>779.1869999999999</v>
      </c>
    </row>
    <row r="424" spans="2:6" x14ac:dyDescent="0.25">
      <c r="B424" t="s">
        <v>652</v>
      </c>
      <c r="C424" t="s">
        <v>1541</v>
      </c>
      <c r="D424" t="s">
        <v>1560</v>
      </c>
      <c r="E424" t="s">
        <v>69</v>
      </c>
      <c r="F424" s="27">
        <v>417.99199999999996</v>
      </c>
    </row>
    <row r="425" spans="2:6" x14ac:dyDescent="0.25">
      <c r="B425" t="s">
        <v>651</v>
      </c>
      <c r="C425" t="s">
        <v>1541</v>
      </c>
      <c r="D425" t="s">
        <v>1566</v>
      </c>
      <c r="E425" t="s">
        <v>71</v>
      </c>
      <c r="F425" s="27">
        <v>171.59</v>
      </c>
    </row>
    <row r="426" spans="2:6" x14ac:dyDescent="0.25">
      <c r="B426" t="s">
        <v>650</v>
      </c>
      <c r="C426" t="s">
        <v>1541</v>
      </c>
      <c r="D426" t="s">
        <v>1556</v>
      </c>
      <c r="E426" t="s">
        <v>81</v>
      </c>
      <c r="F426" s="27">
        <v>598.58999999999992</v>
      </c>
    </row>
    <row r="427" spans="2:6" x14ac:dyDescent="0.25">
      <c r="B427" t="s">
        <v>653</v>
      </c>
      <c r="C427" t="s">
        <v>1541</v>
      </c>
      <c r="D427" t="s">
        <v>108</v>
      </c>
      <c r="E427" t="s">
        <v>69</v>
      </c>
      <c r="F427" s="27">
        <v>778.11799999999994</v>
      </c>
    </row>
    <row r="428" spans="2:6" x14ac:dyDescent="0.25">
      <c r="B428" t="s">
        <v>1361</v>
      </c>
      <c r="C428" t="s">
        <v>1541</v>
      </c>
      <c r="D428" t="s">
        <v>110</v>
      </c>
      <c r="E428" t="s">
        <v>66</v>
      </c>
      <c r="F428" s="27">
        <v>179.52799999999999</v>
      </c>
    </row>
    <row r="429" spans="2:6" x14ac:dyDescent="0.25">
      <c r="B429" t="s">
        <v>1362</v>
      </c>
      <c r="C429" t="s">
        <v>1541</v>
      </c>
      <c r="D429" t="s">
        <v>118</v>
      </c>
      <c r="E429" t="s">
        <v>66</v>
      </c>
      <c r="F429" s="27">
        <v>417.99199999999996</v>
      </c>
    </row>
    <row r="430" spans="2:6" x14ac:dyDescent="0.25">
      <c r="B430" t="s">
        <v>1365</v>
      </c>
      <c r="C430" t="s">
        <v>1541</v>
      </c>
      <c r="D430" t="s">
        <v>124</v>
      </c>
      <c r="E430" t="s">
        <v>81</v>
      </c>
      <c r="F430" s="27">
        <v>837.05400000000009</v>
      </c>
    </row>
    <row r="431" spans="2:6" x14ac:dyDescent="0.25">
      <c r="B431" t="s">
        <v>1366</v>
      </c>
      <c r="C431" t="s">
        <v>1541</v>
      </c>
      <c r="D431" t="s">
        <v>1564</v>
      </c>
      <c r="E431" t="s">
        <v>73</v>
      </c>
      <c r="F431" s="27">
        <v>419.06200000000001</v>
      </c>
    </row>
    <row r="432" spans="2:6" x14ac:dyDescent="0.25">
      <c r="B432" t="s">
        <v>1368</v>
      </c>
      <c r="C432" t="s">
        <v>1541</v>
      </c>
      <c r="D432" t="s">
        <v>1559</v>
      </c>
      <c r="E432" t="s">
        <v>75</v>
      </c>
      <c r="F432" s="27">
        <v>837.05399999999986</v>
      </c>
    </row>
    <row r="433" spans="2:6" x14ac:dyDescent="0.25">
      <c r="B433" t="s">
        <v>1369</v>
      </c>
      <c r="C433" t="s">
        <v>1541</v>
      </c>
      <c r="D433" t="s">
        <v>110</v>
      </c>
      <c r="E433" t="s">
        <v>66</v>
      </c>
      <c r="F433" s="27">
        <v>179.52799999999999</v>
      </c>
    </row>
    <row r="434" spans="2:6" x14ac:dyDescent="0.25">
      <c r="B434" t="s">
        <v>1370</v>
      </c>
      <c r="C434" t="s">
        <v>1541</v>
      </c>
      <c r="D434" t="s">
        <v>120</v>
      </c>
      <c r="E434" t="s">
        <v>79</v>
      </c>
      <c r="F434" s="27">
        <v>179.52799999999999</v>
      </c>
    </row>
    <row r="435" spans="2:6" x14ac:dyDescent="0.25">
      <c r="B435" t="s">
        <v>1371</v>
      </c>
      <c r="C435" t="s">
        <v>1541</v>
      </c>
      <c r="D435" t="s">
        <v>1560</v>
      </c>
      <c r="E435" t="s">
        <v>69</v>
      </c>
      <c r="F435" s="27">
        <v>419.06200000000001</v>
      </c>
    </row>
    <row r="436" spans="2:6" x14ac:dyDescent="0.25">
      <c r="B436" t="s">
        <v>1372</v>
      </c>
      <c r="C436" t="s">
        <v>1541</v>
      </c>
      <c r="D436" t="s">
        <v>1563</v>
      </c>
      <c r="E436" t="s">
        <v>66</v>
      </c>
      <c r="F436" s="27">
        <v>598.58999999999992</v>
      </c>
    </row>
    <row r="437" spans="2:6" x14ac:dyDescent="0.25">
      <c r="B437" t="s">
        <v>1378</v>
      </c>
      <c r="C437" t="s">
        <v>1541</v>
      </c>
      <c r="D437" t="s">
        <v>124</v>
      </c>
      <c r="E437" t="s">
        <v>81</v>
      </c>
      <c r="F437" s="27">
        <v>476.928</v>
      </c>
    </row>
    <row r="438" spans="2:6" x14ac:dyDescent="0.25">
      <c r="B438" t="s">
        <v>1380</v>
      </c>
      <c r="C438" t="s">
        <v>1541</v>
      </c>
      <c r="D438" t="s">
        <v>110</v>
      </c>
      <c r="E438" t="s">
        <v>66</v>
      </c>
      <c r="F438" s="27">
        <v>598.58999999999992</v>
      </c>
    </row>
    <row r="439" spans="2:6" x14ac:dyDescent="0.25">
      <c r="B439" t="s">
        <v>1384</v>
      </c>
      <c r="C439" t="s">
        <v>1541</v>
      </c>
      <c r="D439" t="s">
        <v>1559</v>
      </c>
      <c r="E439" t="s">
        <v>75</v>
      </c>
      <c r="F439" s="27">
        <v>958.71599999999989</v>
      </c>
    </row>
    <row r="440" spans="2:6" x14ac:dyDescent="0.25">
      <c r="B440" t="s">
        <v>1387</v>
      </c>
      <c r="C440" t="s">
        <v>1541</v>
      </c>
      <c r="D440" t="s">
        <v>110</v>
      </c>
      <c r="E440" t="s">
        <v>66</v>
      </c>
      <c r="F440" s="27">
        <v>238.464</v>
      </c>
    </row>
    <row r="441" spans="2:6" x14ac:dyDescent="0.25">
      <c r="B441" t="s">
        <v>1388</v>
      </c>
      <c r="C441" t="s">
        <v>1541</v>
      </c>
      <c r="D441" t="s">
        <v>1558</v>
      </c>
      <c r="E441" t="s">
        <v>71</v>
      </c>
      <c r="F441" s="27">
        <v>179.52799999999999</v>
      </c>
    </row>
    <row r="442" spans="2:6" x14ac:dyDescent="0.25">
      <c r="B442" t="s">
        <v>1398</v>
      </c>
      <c r="C442" t="s">
        <v>1541</v>
      </c>
      <c r="D442" t="s">
        <v>1562</v>
      </c>
      <c r="E442" t="s">
        <v>79</v>
      </c>
      <c r="F442" s="27">
        <v>837.05359999999996</v>
      </c>
    </row>
    <row r="443" spans="2:6" x14ac:dyDescent="0.25">
      <c r="B443" t="s">
        <v>1411</v>
      </c>
      <c r="C443" t="s">
        <v>1541</v>
      </c>
      <c r="D443" t="s">
        <v>1560</v>
      </c>
      <c r="E443" t="s">
        <v>69</v>
      </c>
      <c r="F443" s="27">
        <v>589.58199999999988</v>
      </c>
    </row>
    <row r="444" spans="2:6" x14ac:dyDescent="0.25">
      <c r="B444" t="s">
        <v>1413</v>
      </c>
      <c r="C444" t="s">
        <v>1541</v>
      </c>
      <c r="D444" t="s">
        <v>1565</v>
      </c>
      <c r="E444" t="s">
        <v>77</v>
      </c>
      <c r="F444" s="27">
        <v>598.58999999999992</v>
      </c>
    </row>
    <row r="445" spans="2:6" x14ac:dyDescent="0.25">
      <c r="B445" t="s">
        <v>1418</v>
      </c>
      <c r="C445" t="s">
        <v>1541</v>
      </c>
      <c r="D445" t="s">
        <v>1565</v>
      </c>
      <c r="E445" t="s">
        <v>77</v>
      </c>
      <c r="F445" s="27">
        <v>599.66000000000008</v>
      </c>
    </row>
    <row r="446" spans="2:6" x14ac:dyDescent="0.25">
      <c r="B446" t="s">
        <v>1420</v>
      </c>
      <c r="C446" t="s">
        <v>1541</v>
      </c>
      <c r="D446" t="s">
        <v>1560</v>
      </c>
      <c r="E446" t="s">
        <v>69</v>
      </c>
      <c r="F446" s="27">
        <v>419.06200000000001</v>
      </c>
    </row>
    <row r="447" spans="2:6" x14ac:dyDescent="0.25">
      <c r="B447" t="s">
        <v>1421</v>
      </c>
      <c r="C447" t="s">
        <v>1541</v>
      </c>
      <c r="D447" t="s">
        <v>1559</v>
      </c>
      <c r="E447" t="s">
        <v>75</v>
      </c>
      <c r="F447" s="27">
        <v>179.5284</v>
      </c>
    </row>
    <row r="448" spans="2:6" x14ac:dyDescent="0.25">
      <c r="B448" t="s">
        <v>1422</v>
      </c>
      <c r="C448" t="s">
        <v>1541</v>
      </c>
      <c r="D448" t="s">
        <v>1559</v>
      </c>
      <c r="E448" t="s">
        <v>75</v>
      </c>
      <c r="F448" s="27">
        <v>656.4559999999999</v>
      </c>
    </row>
    <row r="449" spans="2:6" x14ac:dyDescent="0.25">
      <c r="B449" t="s">
        <v>1423</v>
      </c>
      <c r="C449" t="s">
        <v>1541</v>
      </c>
      <c r="D449" t="s">
        <v>1559</v>
      </c>
      <c r="E449" t="s">
        <v>75</v>
      </c>
      <c r="F449" s="27">
        <v>417.99199999999996</v>
      </c>
    </row>
    <row r="450" spans="2:6" x14ac:dyDescent="0.25">
      <c r="B450" t="s">
        <v>1424</v>
      </c>
      <c r="C450" t="s">
        <v>1541</v>
      </c>
      <c r="D450" t="s">
        <v>1559</v>
      </c>
      <c r="E450" t="s">
        <v>75</v>
      </c>
      <c r="F450" s="27">
        <v>598.58999999999992</v>
      </c>
    </row>
    <row r="451" spans="2:6" x14ac:dyDescent="0.25">
      <c r="B451" t="s">
        <v>1426</v>
      </c>
      <c r="C451" t="s">
        <v>1541</v>
      </c>
      <c r="D451" t="s">
        <v>1563</v>
      </c>
      <c r="E451" t="s">
        <v>66</v>
      </c>
      <c r="F451" s="27">
        <v>476.928</v>
      </c>
    </row>
    <row r="452" spans="2:6" x14ac:dyDescent="0.25">
      <c r="B452" t="s">
        <v>1436</v>
      </c>
      <c r="C452" t="s">
        <v>1541</v>
      </c>
      <c r="D452" t="s">
        <v>110</v>
      </c>
      <c r="E452" t="s">
        <v>66</v>
      </c>
      <c r="F452" s="27">
        <v>238.464</v>
      </c>
    </row>
    <row r="453" spans="2:6" x14ac:dyDescent="0.25">
      <c r="B453" t="s">
        <v>1441</v>
      </c>
      <c r="C453" t="s">
        <v>1541</v>
      </c>
      <c r="D453" t="s">
        <v>1563</v>
      </c>
      <c r="E453" t="s">
        <v>66</v>
      </c>
      <c r="F453" s="27">
        <v>894.92</v>
      </c>
    </row>
    <row r="454" spans="2:6" x14ac:dyDescent="0.25">
      <c r="B454" t="s">
        <v>1442</v>
      </c>
      <c r="C454" t="s">
        <v>1541</v>
      </c>
      <c r="D454" t="s">
        <v>1560</v>
      </c>
      <c r="E454" t="s">
        <v>69</v>
      </c>
      <c r="F454" s="27">
        <v>949.70759999999996</v>
      </c>
    </row>
    <row r="455" spans="2:6" x14ac:dyDescent="0.25">
      <c r="B455" t="s">
        <v>1444</v>
      </c>
      <c r="C455" t="s">
        <v>1541</v>
      </c>
      <c r="D455" t="s">
        <v>122</v>
      </c>
      <c r="E455" t="s">
        <v>79</v>
      </c>
      <c r="F455" s="27">
        <v>598.58999999999992</v>
      </c>
    </row>
    <row r="456" spans="2:6" x14ac:dyDescent="0.25">
      <c r="B456" t="s">
        <v>1447</v>
      </c>
      <c r="C456" t="s">
        <v>1541</v>
      </c>
      <c r="D456" t="s">
        <v>113</v>
      </c>
      <c r="E456" t="s">
        <v>73</v>
      </c>
      <c r="F456" s="27">
        <v>179.52799999999999</v>
      </c>
    </row>
    <row r="457" spans="2:6" x14ac:dyDescent="0.25">
      <c r="B457" t="s">
        <v>1449</v>
      </c>
      <c r="C457" t="s">
        <v>1541</v>
      </c>
      <c r="D457" t="s">
        <v>1559</v>
      </c>
      <c r="E457" t="s">
        <v>75</v>
      </c>
      <c r="F457" s="27">
        <v>1255.0459999999998</v>
      </c>
    </row>
    <row r="458" spans="2:6" x14ac:dyDescent="0.25">
      <c r="B458" t="s">
        <v>1450</v>
      </c>
      <c r="C458" t="s">
        <v>1541</v>
      </c>
      <c r="D458" t="s">
        <v>1559</v>
      </c>
      <c r="E458" t="s">
        <v>75</v>
      </c>
      <c r="F458" s="27">
        <v>419.06200000000001</v>
      </c>
    </row>
    <row r="459" spans="2:6" x14ac:dyDescent="0.25">
      <c r="B459" t="s">
        <v>1451</v>
      </c>
      <c r="C459" t="s">
        <v>1541</v>
      </c>
      <c r="D459" t="s">
        <v>1560</v>
      </c>
      <c r="E459" t="s">
        <v>69</v>
      </c>
      <c r="F459" s="27">
        <v>238.464</v>
      </c>
    </row>
    <row r="460" spans="2:6" x14ac:dyDescent="0.25">
      <c r="B460" t="s">
        <v>626</v>
      </c>
      <c r="C460" t="s">
        <v>1541</v>
      </c>
      <c r="D460" t="s">
        <v>1559</v>
      </c>
      <c r="E460" t="s">
        <v>75</v>
      </c>
      <c r="F460" s="27">
        <v>656.4559999999999</v>
      </c>
    </row>
    <row r="461" spans="2:6" x14ac:dyDescent="0.25">
      <c r="B461" t="s">
        <v>614</v>
      </c>
      <c r="C461" t="s">
        <v>1541</v>
      </c>
      <c r="D461" t="s">
        <v>1559</v>
      </c>
      <c r="E461" t="s">
        <v>75</v>
      </c>
      <c r="F461" s="27">
        <v>419.06200000000001</v>
      </c>
    </row>
    <row r="462" spans="2:6" x14ac:dyDescent="0.25">
      <c r="B462" t="s">
        <v>1458</v>
      </c>
      <c r="C462" t="s">
        <v>1541</v>
      </c>
      <c r="D462" t="s">
        <v>1563</v>
      </c>
      <c r="E462" t="s">
        <v>66</v>
      </c>
      <c r="F462" s="27">
        <v>656.4559999999999</v>
      </c>
    </row>
    <row r="463" spans="2:6" x14ac:dyDescent="0.25">
      <c r="B463" t="s">
        <v>1459</v>
      </c>
      <c r="C463" t="s">
        <v>1541</v>
      </c>
      <c r="D463" t="s">
        <v>1558</v>
      </c>
      <c r="E463" t="s">
        <v>71</v>
      </c>
      <c r="F463" s="27">
        <v>352.18799999999999</v>
      </c>
    </row>
    <row r="464" spans="2:6" x14ac:dyDescent="0.25">
      <c r="B464" t="s">
        <v>1460</v>
      </c>
      <c r="C464" t="s">
        <v>1541</v>
      </c>
      <c r="D464" t="s">
        <v>1560</v>
      </c>
      <c r="E464" t="s">
        <v>69</v>
      </c>
      <c r="F464" s="27">
        <v>417.99199999999996</v>
      </c>
    </row>
    <row r="465" spans="2:6" x14ac:dyDescent="0.25">
      <c r="B465" t="s">
        <v>584</v>
      </c>
      <c r="C465" t="s">
        <v>1541</v>
      </c>
      <c r="D465" t="s">
        <v>1558</v>
      </c>
      <c r="E465" t="s">
        <v>71</v>
      </c>
      <c r="F465" s="27">
        <v>1434.575</v>
      </c>
    </row>
    <row r="466" spans="2:6" x14ac:dyDescent="0.25">
      <c r="B466" t="s">
        <v>529</v>
      </c>
      <c r="C466" t="s">
        <v>1541</v>
      </c>
      <c r="D466" t="s">
        <v>1561</v>
      </c>
      <c r="E466" t="s">
        <v>75</v>
      </c>
      <c r="F466" s="27">
        <v>238.464</v>
      </c>
    </row>
    <row r="467" spans="2:6" x14ac:dyDescent="0.25">
      <c r="B467" t="s">
        <v>615</v>
      </c>
      <c r="C467" t="s">
        <v>1541</v>
      </c>
      <c r="D467" t="s">
        <v>1559</v>
      </c>
      <c r="E467" t="s">
        <v>75</v>
      </c>
      <c r="F467" s="27">
        <v>2691.7599999999998</v>
      </c>
    </row>
    <row r="468" spans="2:6" x14ac:dyDescent="0.25">
      <c r="B468" t="s">
        <v>1461</v>
      </c>
      <c r="C468" t="s">
        <v>1541</v>
      </c>
      <c r="D468" t="s">
        <v>1560</v>
      </c>
      <c r="E468" t="s">
        <v>69</v>
      </c>
      <c r="F468" s="27">
        <v>179.52799999999999</v>
      </c>
    </row>
    <row r="469" spans="2:6" x14ac:dyDescent="0.25">
      <c r="B469" t="s">
        <v>598</v>
      </c>
      <c r="C469" t="s">
        <v>1541</v>
      </c>
      <c r="D469" t="s">
        <v>1559</v>
      </c>
      <c r="E469" t="s">
        <v>75</v>
      </c>
      <c r="F469" s="27">
        <v>419.06200000000001</v>
      </c>
    </row>
    <row r="470" spans="2:6" x14ac:dyDescent="0.25">
      <c r="B470" t="s">
        <v>535</v>
      </c>
      <c r="C470" t="s">
        <v>1541</v>
      </c>
      <c r="D470" t="s">
        <v>124</v>
      </c>
      <c r="E470" t="s">
        <v>81</v>
      </c>
      <c r="F470" s="27">
        <v>180.59800000000001</v>
      </c>
    </row>
    <row r="471" spans="2:6" x14ac:dyDescent="0.25">
      <c r="B471" t="s">
        <v>496</v>
      </c>
      <c r="C471" t="s">
        <v>1541</v>
      </c>
      <c r="D471" t="s">
        <v>1563</v>
      </c>
      <c r="E471" t="s">
        <v>66</v>
      </c>
      <c r="F471" s="27">
        <v>180.59800000000001</v>
      </c>
    </row>
    <row r="472" spans="2:6" x14ac:dyDescent="0.25">
      <c r="B472" t="s">
        <v>1462</v>
      </c>
      <c r="C472" t="s">
        <v>1541</v>
      </c>
      <c r="D472" t="s">
        <v>1556</v>
      </c>
      <c r="E472" t="s">
        <v>81</v>
      </c>
      <c r="F472" s="27">
        <v>1309.8326</v>
      </c>
    </row>
    <row r="473" spans="2:6" x14ac:dyDescent="0.25">
      <c r="B473" t="s">
        <v>1463</v>
      </c>
      <c r="C473" t="s">
        <v>1541</v>
      </c>
      <c r="D473" t="s">
        <v>1556</v>
      </c>
      <c r="E473" t="s">
        <v>81</v>
      </c>
      <c r="F473" s="27">
        <v>837.05400000000009</v>
      </c>
    </row>
    <row r="474" spans="2:6" x14ac:dyDescent="0.25">
      <c r="B474" t="s">
        <v>1464</v>
      </c>
      <c r="C474" t="s">
        <v>1541</v>
      </c>
      <c r="D474" t="s">
        <v>1556</v>
      </c>
      <c r="E474" t="s">
        <v>81</v>
      </c>
      <c r="F474" s="27">
        <v>598.58999999999992</v>
      </c>
    </row>
    <row r="475" spans="2:6" x14ac:dyDescent="0.25">
      <c r="B475" t="s">
        <v>640</v>
      </c>
      <c r="C475" t="s">
        <v>1541</v>
      </c>
      <c r="D475" t="s">
        <v>1559</v>
      </c>
      <c r="E475" t="s">
        <v>75</v>
      </c>
      <c r="F475" s="27">
        <v>419.06200000000001</v>
      </c>
    </row>
    <row r="476" spans="2:6" x14ac:dyDescent="0.25">
      <c r="B476" t="s">
        <v>638</v>
      </c>
      <c r="C476" t="s">
        <v>1541</v>
      </c>
      <c r="D476" t="s">
        <v>1559</v>
      </c>
      <c r="E476" t="s">
        <v>75</v>
      </c>
      <c r="F476" s="27">
        <v>179.52799999999999</v>
      </c>
    </row>
    <row r="477" spans="2:6" x14ac:dyDescent="0.25">
      <c r="B477" t="s">
        <v>1500</v>
      </c>
      <c r="C477" t="s">
        <v>1541</v>
      </c>
      <c r="D477" t="s">
        <v>113</v>
      </c>
      <c r="E477" t="s">
        <v>73</v>
      </c>
      <c r="F477" s="27">
        <v>778.11799999999994</v>
      </c>
    </row>
    <row r="478" spans="2:6" x14ac:dyDescent="0.25">
      <c r="B478" t="s">
        <v>1501</v>
      </c>
      <c r="C478" t="s">
        <v>1541</v>
      </c>
      <c r="D478" t="s">
        <v>1564</v>
      </c>
      <c r="E478" t="s">
        <v>73</v>
      </c>
      <c r="F478" s="27">
        <v>417.99199999999996</v>
      </c>
    </row>
    <row r="479" spans="2:6" x14ac:dyDescent="0.25">
      <c r="B479" t="s">
        <v>1502</v>
      </c>
      <c r="C479" t="s">
        <v>1541</v>
      </c>
      <c r="D479" t="s">
        <v>1566</v>
      </c>
      <c r="E479" t="s">
        <v>71</v>
      </c>
      <c r="F479" s="27">
        <v>360.12599999999998</v>
      </c>
    </row>
    <row r="480" spans="2:6" x14ac:dyDescent="0.25">
      <c r="B480" t="s">
        <v>1503</v>
      </c>
      <c r="C480" t="s">
        <v>1541</v>
      </c>
      <c r="D480" t="s">
        <v>1564</v>
      </c>
      <c r="E480" t="s">
        <v>73</v>
      </c>
      <c r="F480" s="27">
        <v>778.11800000000005</v>
      </c>
    </row>
    <row r="481" spans="2:6" x14ac:dyDescent="0.25">
      <c r="B481" t="s">
        <v>1504</v>
      </c>
      <c r="C481" t="s">
        <v>1541</v>
      </c>
      <c r="D481" t="s">
        <v>1560</v>
      </c>
      <c r="E481" t="s">
        <v>69</v>
      </c>
      <c r="F481" s="27">
        <v>1137.1759999999999</v>
      </c>
    </row>
    <row r="482" spans="2:6" x14ac:dyDescent="0.25">
      <c r="B482" t="s">
        <v>1505</v>
      </c>
      <c r="C482" t="s">
        <v>1541</v>
      </c>
      <c r="D482" t="s">
        <v>1559</v>
      </c>
      <c r="E482" t="s">
        <v>75</v>
      </c>
      <c r="F482" s="27">
        <v>656.45600000000002</v>
      </c>
    </row>
    <row r="483" spans="2:6" x14ac:dyDescent="0.25">
      <c r="B483" t="s">
        <v>1506</v>
      </c>
      <c r="C483" t="s">
        <v>1541</v>
      </c>
      <c r="D483" t="s">
        <v>1566</v>
      </c>
      <c r="E483" t="s">
        <v>71</v>
      </c>
      <c r="F483" s="27">
        <v>531.71600000000001</v>
      </c>
    </row>
    <row r="484" spans="2:6" x14ac:dyDescent="0.25">
      <c r="B484" t="s">
        <v>394</v>
      </c>
      <c r="C484" t="s">
        <v>1541</v>
      </c>
      <c r="D484" t="s">
        <v>103</v>
      </c>
      <c r="E484" t="s">
        <v>73</v>
      </c>
      <c r="F484" s="27">
        <v>1075.5183999999999</v>
      </c>
    </row>
    <row r="485" spans="2:6" x14ac:dyDescent="0.25">
      <c r="B485" t="s">
        <v>1507</v>
      </c>
      <c r="C485" t="s">
        <v>1541</v>
      </c>
      <c r="D485" t="s">
        <v>1563</v>
      </c>
      <c r="E485" t="s">
        <v>66</v>
      </c>
      <c r="F485" s="27">
        <v>417.99199999999996</v>
      </c>
    </row>
    <row r="486" spans="2:6" x14ac:dyDescent="0.25">
      <c r="B486" t="s">
        <v>1508</v>
      </c>
      <c r="C486" t="s">
        <v>1541</v>
      </c>
      <c r="D486" t="s">
        <v>1556</v>
      </c>
      <c r="E486" t="s">
        <v>77</v>
      </c>
      <c r="F486" s="27">
        <v>179.52799999999999</v>
      </c>
    </row>
    <row r="487" spans="2:6" x14ac:dyDescent="0.25">
      <c r="B487" t="s">
        <v>1509</v>
      </c>
      <c r="C487" t="s">
        <v>1541</v>
      </c>
      <c r="D487" t="s">
        <v>1559</v>
      </c>
      <c r="E487" t="s">
        <v>75</v>
      </c>
      <c r="F487" s="27">
        <v>1313.982</v>
      </c>
    </row>
    <row r="488" spans="2:6" x14ac:dyDescent="0.25">
      <c r="B488" t="s">
        <v>1510</v>
      </c>
      <c r="C488" t="s">
        <v>1541</v>
      </c>
      <c r="D488" t="s">
        <v>1566</v>
      </c>
      <c r="E488" t="s">
        <v>71</v>
      </c>
      <c r="F488" s="27">
        <v>171.59</v>
      </c>
    </row>
    <row r="489" spans="2:6" x14ac:dyDescent="0.25">
      <c r="B489" t="s">
        <v>1511</v>
      </c>
      <c r="C489" t="s">
        <v>1541</v>
      </c>
      <c r="D489" t="s">
        <v>1560</v>
      </c>
      <c r="E489" t="s">
        <v>69</v>
      </c>
      <c r="F489" s="27">
        <v>171.59</v>
      </c>
    </row>
    <row r="490" spans="2:6" x14ac:dyDescent="0.25">
      <c r="B490" t="s">
        <v>1512</v>
      </c>
      <c r="C490" t="s">
        <v>1541</v>
      </c>
      <c r="D490" t="s">
        <v>1560</v>
      </c>
      <c r="E490" t="s">
        <v>69</v>
      </c>
      <c r="F490" s="27">
        <v>476.928</v>
      </c>
    </row>
    <row r="491" spans="2:6" x14ac:dyDescent="0.25">
      <c r="B491" t="s">
        <v>1513</v>
      </c>
      <c r="C491" t="s">
        <v>1541</v>
      </c>
      <c r="D491" t="s">
        <v>1566</v>
      </c>
      <c r="E491" t="s">
        <v>71</v>
      </c>
      <c r="F491" s="27">
        <v>180.59800000000001</v>
      </c>
    </row>
    <row r="492" spans="2:6" x14ac:dyDescent="0.25">
      <c r="B492" t="s">
        <v>1514</v>
      </c>
      <c r="C492" t="s">
        <v>1541</v>
      </c>
      <c r="D492" t="s">
        <v>1564</v>
      </c>
      <c r="E492" t="s">
        <v>73</v>
      </c>
      <c r="F492" s="27">
        <v>179.52799999999999</v>
      </c>
    </row>
    <row r="493" spans="2:6" x14ac:dyDescent="0.25">
      <c r="B493" t="s">
        <v>1515</v>
      </c>
      <c r="C493" t="s">
        <v>1541</v>
      </c>
      <c r="D493" t="s">
        <v>118</v>
      </c>
      <c r="E493" t="s">
        <v>66</v>
      </c>
      <c r="F493" s="27">
        <v>179.52800000000002</v>
      </c>
    </row>
    <row r="494" spans="2:6" x14ac:dyDescent="0.25">
      <c r="B494" t="s">
        <v>1516</v>
      </c>
      <c r="C494" t="s">
        <v>1541</v>
      </c>
      <c r="D494" t="s">
        <v>108</v>
      </c>
      <c r="E494" t="s">
        <v>69</v>
      </c>
      <c r="F494" s="27">
        <v>417.99199999999996</v>
      </c>
    </row>
    <row r="495" spans="2:6" x14ac:dyDescent="0.25">
      <c r="B495" t="s">
        <v>1517</v>
      </c>
      <c r="C495" t="s">
        <v>1541</v>
      </c>
      <c r="D495" t="s">
        <v>108</v>
      </c>
      <c r="E495" t="s">
        <v>69</v>
      </c>
      <c r="F495" s="27">
        <v>1075.518</v>
      </c>
    </row>
    <row r="496" spans="2:6" x14ac:dyDescent="0.25">
      <c r="B496" t="s">
        <v>1518</v>
      </c>
      <c r="C496" t="s">
        <v>1541</v>
      </c>
      <c r="D496" t="s">
        <v>122</v>
      </c>
      <c r="E496" t="s">
        <v>79</v>
      </c>
      <c r="F496" s="27">
        <v>1017.6519999999998</v>
      </c>
    </row>
    <row r="497" spans="2:6" x14ac:dyDescent="0.25">
      <c r="B497" t="s">
        <v>1519</v>
      </c>
      <c r="C497" t="s">
        <v>1541</v>
      </c>
      <c r="D497" t="s">
        <v>1559</v>
      </c>
      <c r="E497" t="s">
        <v>75</v>
      </c>
      <c r="F497" s="27">
        <v>238.464</v>
      </c>
    </row>
    <row r="498" spans="2:6" x14ac:dyDescent="0.25">
      <c r="B498" t="s">
        <v>1520</v>
      </c>
      <c r="C498" t="s">
        <v>1541</v>
      </c>
      <c r="D498" t="s">
        <v>1559</v>
      </c>
      <c r="E498" t="s">
        <v>75</v>
      </c>
      <c r="F498" s="27">
        <v>837.05400000000009</v>
      </c>
    </row>
    <row r="499" spans="2:6" x14ac:dyDescent="0.25">
      <c r="B499" t="s">
        <v>1521</v>
      </c>
      <c r="C499" t="s">
        <v>1541</v>
      </c>
      <c r="D499" t="s">
        <v>108</v>
      </c>
      <c r="E499" t="s">
        <v>69</v>
      </c>
      <c r="F499" s="27">
        <v>179.52799999999999</v>
      </c>
    </row>
    <row r="500" spans="2:6" x14ac:dyDescent="0.25">
      <c r="B500" t="s">
        <v>1522</v>
      </c>
      <c r="C500" t="s">
        <v>1541</v>
      </c>
      <c r="D500" t="s">
        <v>113</v>
      </c>
      <c r="E500" t="s">
        <v>73</v>
      </c>
      <c r="F500" s="27">
        <v>476.928</v>
      </c>
    </row>
    <row r="501" spans="2:6" x14ac:dyDescent="0.25">
      <c r="B501" t="s">
        <v>1523</v>
      </c>
      <c r="C501" t="s">
        <v>1541</v>
      </c>
      <c r="D501" t="s">
        <v>108</v>
      </c>
      <c r="E501" t="s">
        <v>69</v>
      </c>
      <c r="F501" s="27">
        <v>1197.1799999999998</v>
      </c>
    </row>
    <row r="502" spans="2:6" x14ac:dyDescent="0.25">
      <c r="B502" t="s">
        <v>649</v>
      </c>
      <c r="C502" t="s">
        <v>1541</v>
      </c>
      <c r="D502" t="s">
        <v>1561</v>
      </c>
      <c r="E502" t="s">
        <v>75</v>
      </c>
      <c r="F502" s="27">
        <v>417.99199999999996</v>
      </c>
    </row>
    <row r="503" spans="2:6" x14ac:dyDescent="0.25">
      <c r="B503" t="s">
        <v>1089</v>
      </c>
      <c r="C503" t="s">
        <v>18</v>
      </c>
      <c r="E503" t="s">
        <v>83</v>
      </c>
      <c r="F503" s="27">
        <v>597.52</v>
      </c>
    </row>
    <row r="504" spans="2:6" x14ac:dyDescent="0.25">
      <c r="B504" t="s">
        <v>1090</v>
      </c>
      <c r="C504" t="s">
        <v>18</v>
      </c>
      <c r="E504" t="s">
        <v>83</v>
      </c>
      <c r="F504" s="27">
        <v>778.11799999999994</v>
      </c>
    </row>
    <row r="505" spans="2:6" x14ac:dyDescent="0.25">
      <c r="B505" t="s">
        <v>1092</v>
      </c>
      <c r="C505" t="s">
        <v>18</v>
      </c>
      <c r="E505" t="s">
        <v>83</v>
      </c>
      <c r="F505" s="27">
        <v>179.52799999999999</v>
      </c>
    </row>
    <row r="506" spans="2:6" x14ac:dyDescent="0.25">
      <c r="B506" t="s">
        <v>1095</v>
      </c>
      <c r="C506" t="s">
        <v>18</v>
      </c>
      <c r="E506" t="s">
        <v>83</v>
      </c>
      <c r="F506" s="27">
        <v>1369.84</v>
      </c>
    </row>
    <row r="507" spans="2:6" x14ac:dyDescent="0.25">
      <c r="B507" t="s">
        <v>1096</v>
      </c>
      <c r="C507" t="s">
        <v>18</v>
      </c>
      <c r="E507" t="s">
        <v>83</v>
      </c>
      <c r="F507" s="27">
        <v>238.464</v>
      </c>
    </row>
    <row r="508" spans="2:6" x14ac:dyDescent="0.25">
      <c r="B508" t="s">
        <v>1097</v>
      </c>
      <c r="C508" t="s">
        <v>18</v>
      </c>
      <c r="E508" t="s">
        <v>83</v>
      </c>
      <c r="F508" s="27">
        <v>657.52600000000007</v>
      </c>
    </row>
    <row r="509" spans="2:6" x14ac:dyDescent="0.25">
      <c r="B509" t="s">
        <v>1098</v>
      </c>
      <c r="C509" t="s">
        <v>18</v>
      </c>
      <c r="E509" t="s">
        <v>83</v>
      </c>
      <c r="F509" s="27">
        <v>1017.652</v>
      </c>
    </row>
    <row r="510" spans="2:6" x14ac:dyDescent="0.25">
      <c r="B510" t="s">
        <v>1100</v>
      </c>
      <c r="C510" t="s">
        <v>18</v>
      </c>
      <c r="E510" t="s">
        <v>83</v>
      </c>
      <c r="F510" s="27">
        <v>778.11799999999994</v>
      </c>
    </row>
    <row r="511" spans="2:6" x14ac:dyDescent="0.25">
      <c r="B511" t="s">
        <v>1111</v>
      </c>
      <c r="C511" t="s">
        <v>18</v>
      </c>
      <c r="E511" t="s">
        <v>83</v>
      </c>
      <c r="F511" s="27">
        <v>778.11899999999991</v>
      </c>
    </row>
    <row r="512" spans="2:6" x14ac:dyDescent="0.25">
      <c r="B512" t="s">
        <v>1120</v>
      </c>
      <c r="C512" t="s">
        <v>18</v>
      </c>
      <c r="E512" t="s">
        <v>83</v>
      </c>
      <c r="F512" s="27">
        <v>417.99199999999996</v>
      </c>
    </row>
    <row r="513" spans="2:6" x14ac:dyDescent="0.25">
      <c r="B513" t="s">
        <v>1129</v>
      </c>
      <c r="C513" t="s">
        <v>18</v>
      </c>
      <c r="E513" t="s">
        <v>83</v>
      </c>
      <c r="F513" s="27">
        <v>361.19600000000003</v>
      </c>
    </row>
    <row r="514" spans="2:6" x14ac:dyDescent="0.25">
      <c r="B514" t="s">
        <v>1132</v>
      </c>
      <c r="C514" t="s">
        <v>18</v>
      </c>
      <c r="E514" t="s">
        <v>83</v>
      </c>
      <c r="F514" s="27">
        <v>417.99199999999996</v>
      </c>
    </row>
    <row r="515" spans="2:6" x14ac:dyDescent="0.25">
      <c r="B515" t="s">
        <v>1257</v>
      </c>
      <c r="C515" t="s">
        <v>18</v>
      </c>
      <c r="E515" t="s">
        <v>83</v>
      </c>
      <c r="F515" s="27">
        <v>598.58999999999992</v>
      </c>
    </row>
    <row r="516" spans="2:6" x14ac:dyDescent="0.25">
      <c r="B516" t="s">
        <v>1277</v>
      </c>
      <c r="C516" t="s">
        <v>18</v>
      </c>
      <c r="E516" t="s">
        <v>83</v>
      </c>
      <c r="F516" s="27">
        <v>598.58999999999992</v>
      </c>
    </row>
    <row r="517" spans="2:6" x14ac:dyDescent="0.25">
      <c r="B517" t="s">
        <v>1321</v>
      </c>
      <c r="C517" t="s">
        <v>18</v>
      </c>
      <c r="E517" t="s">
        <v>83</v>
      </c>
      <c r="F517" s="27">
        <v>417.99199999999996</v>
      </c>
    </row>
    <row r="518" spans="2:6" x14ac:dyDescent="0.25">
      <c r="B518" t="s">
        <v>1332</v>
      </c>
      <c r="C518" t="s">
        <v>18</v>
      </c>
      <c r="E518" t="s">
        <v>83</v>
      </c>
      <c r="F518" s="27">
        <v>417.99199999999996</v>
      </c>
    </row>
    <row r="519" spans="2:6" x14ac:dyDescent="0.25">
      <c r="B519" t="s">
        <v>1373</v>
      </c>
      <c r="C519" t="s">
        <v>18</v>
      </c>
      <c r="E519" t="s">
        <v>83</v>
      </c>
      <c r="F519" s="27">
        <v>238.464</v>
      </c>
    </row>
    <row r="520" spans="2:6" x14ac:dyDescent="0.25">
      <c r="B520" t="s">
        <v>1381</v>
      </c>
      <c r="C520" t="s">
        <v>18</v>
      </c>
      <c r="E520" t="s">
        <v>83</v>
      </c>
      <c r="F520" s="27">
        <v>361.19600000000003</v>
      </c>
    </row>
    <row r="521" spans="2:6" x14ac:dyDescent="0.25">
      <c r="B521" t="s">
        <v>1383</v>
      </c>
      <c r="C521" t="s">
        <v>18</v>
      </c>
      <c r="E521" t="s">
        <v>83</v>
      </c>
      <c r="F521" s="27">
        <v>180.59800000000001</v>
      </c>
    </row>
    <row r="522" spans="2:6" x14ac:dyDescent="0.25">
      <c r="B522" t="s">
        <v>1396</v>
      </c>
      <c r="C522" t="s">
        <v>18</v>
      </c>
      <c r="E522" t="s">
        <v>83</v>
      </c>
      <c r="F522" s="27">
        <v>352.18799999999999</v>
      </c>
    </row>
    <row r="523" spans="2:6" x14ac:dyDescent="0.25">
      <c r="B523" t="s">
        <v>1408</v>
      </c>
      <c r="C523" t="s">
        <v>18</v>
      </c>
      <c r="E523" t="s">
        <v>83</v>
      </c>
      <c r="F523" s="27">
        <v>539.654</v>
      </c>
    </row>
    <row r="524" spans="2:6" x14ac:dyDescent="0.25">
      <c r="B524" t="s">
        <v>1470</v>
      </c>
      <c r="C524" t="s">
        <v>18</v>
      </c>
      <c r="E524" t="s">
        <v>83</v>
      </c>
      <c r="F524" s="27">
        <v>180.59800000000001</v>
      </c>
    </row>
    <row r="525" spans="2:6" x14ac:dyDescent="0.25">
      <c r="B525" t="s">
        <v>1471</v>
      </c>
      <c r="C525" t="s">
        <v>18</v>
      </c>
      <c r="E525" t="s">
        <v>83</v>
      </c>
      <c r="F525" s="27">
        <v>180.59800000000001</v>
      </c>
    </row>
    <row r="526" spans="2:6" x14ac:dyDescent="0.25">
      <c r="B526" t="s">
        <v>1472</v>
      </c>
      <c r="C526" t="s">
        <v>18</v>
      </c>
      <c r="E526" t="s">
        <v>83</v>
      </c>
      <c r="F526" s="27">
        <v>361.19600000000003</v>
      </c>
    </row>
    <row r="527" spans="2:6" x14ac:dyDescent="0.25">
      <c r="B527" t="s">
        <v>1473</v>
      </c>
      <c r="C527" t="s">
        <v>18</v>
      </c>
      <c r="E527" t="s">
        <v>83</v>
      </c>
      <c r="F527" s="27">
        <v>540.72399999999993</v>
      </c>
    </row>
    <row r="528" spans="2:6" x14ac:dyDescent="0.25">
      <c r="B528" t="s">
        <v>1474</v>
      </c>
      <c r="C528" t="s">
        <v>18</v>
      </c>
      <c r="E528" t="s">
        <v>83</v>
      </c>
      <c r="F528" s="27">
        <v>531.71600000000001</v>
      </c>
    </row>
    <row r="529" spans="2:6" x14ac:dyDescent="0.25">
      <c r="B529" t="s">
        <v>1475</v>
      </c>
      <c r="C529" t="s">
        <v>18</v>
      </c>
      <c r="E529" t="s">
        <v>83</v>
      </c>
      <c r="F529" s="27">
        <v>180.59800000000001</v>
      </c>
    </row>
    <row r="530" spans="2:6" x14ac:dyDescent="0.25">
      <c r="B530" t="s">
        <v>799</v>
      </c>
      <c r="C530" t="s">
        <v>1547</v>
      </c>
      <c r="E530" t="s">
        <v>83</v>
      </c>
      <c r="F530" s="27">
        <v>531.71600000000001</v>
      </c>
    </row>
    <row r="531" spans="2:6" x14ac:dyDescent="0.25">
      <c r="B531" t="s">
        <v>804</v>
      </c>
      <c r="C531" t="s">
        <v>1547</v>
      </c>
      <c r="E531" t="s">
        <v>83</v>
      </c>
      <c r="F531" s="27">
        <v>598.58999999999992</v>
      </c>
    </row>
    <row r="532" spans="2:6" x14ac:dyDescent="0.25">
      <c r="B532" t="s">
        <v>805</v>
      </c>
      <c r="C532" t="s">
        <v>1547</v>
      </c>
      <c r="E532" t="s">
        <v>83</v>
      </c>
      <c r="F532" s="27">
        <v>360.12599999999998</v>
      </c>
    </row>
    <row r="533" spans="2:6" x14ac:dyDescent="0.25">
      <c r="B533" t="s">
        <v>806</v>
      </c>
      <c r="C533" t="s">
        <v>1547</v>
      </c>
      <c r="E533" t="s">
        <v>83</v>
      </c>
      <c r="F533" s="27">
        <v>1076.587</v>
      </c>
    </row>
    <row r="534" spans="2:6" x14ac:dyDescent="0.25">
      <c r="B534" t="s">
        <v>811</v>
      </c>
      <c r="C534" t="s">
        <v>1547</v>
      </c>
      <c r="E534" t="s">
        <v>83</v>
      </c>
      <c r="F534" s="27">
        <v>238.464</v>
      </c>
    </row>
    <row r="535" spans="2:6" x14ac:dyDescent="0.25">
      <c r="B535" t="s">
        <v>812</v>
      </c>
      <c r="C535" t="s">
        <v>1547</v>
      </c>
      <c r="E535" t="s">
        <v>83</v>
      </c>
      <c r="F535" s="27">
        <v>1255.0469999999998</v>
      </c>
    </row>
    <row r="536" spans="2:6" x14ac:dyDescent="0.25">
      <c r="B536" t="s">
        <v>819</v>
      </c>
      <c r="C536" t="s">
        <v>1547</v>
      </c>
      <c r="E536" t="s">
        <v>83</v>
      </c>
      <c r="F536" s="27">
        <v>1018.722</v>
      </c>
    </row>
    <row r="537" spans="2:6" x14ac:dyDescent="0.25">
      <c r="B537" t="s">
        <v>820</v>
      </c>
      <c r="C537" t="s">
        <v>1547</v>
      </c>
      <c r="E537" t="s">
        <v>83</v>
      </c>
      <c r="F537" s="27">
        <v>179.52799999999999</v>
      </c>
    </row>
    <row r="538" spans="2:6" x14ac:dyDescent="0.25">
      <c r="B538" t="s">
        <v>857</v>
      </c>
      <c r="C538" t="s">
        <v>1547</v>
      </c>
      <c r="E538" t="s">
        <v>83</v>
      </c>
      <c r="F538" s="27">
        <v>419.06200000000001</v>
      </c>
    </row>
    <row r="539" spans="2:6" x14ac:dyDescent="0.25">
      <c r="B539" t="s">
        <v>860</v>
      </c>
      <c r="C539" t="s">
        <v>1547</v>
      </c>
      <c r="E539" t="s">
        <v>83</v>
      </c>
      <c r="F539" s="27">
        <v>238.464</v>
      </c>
    </row>
    <row r="540" spans="2:6" x14ac:dyDescent="0.25">
      <c r="B540" t="s">
        <v>880</v>
      </c>
      <c r="C540" t="s">
        <v>1547</v>
      </c>
      <c r="E540" t="s">
        <v>83</v>
      </c>
      <c r="F540" s="27">
        <v>598.58999999999992</v>
      </c>
    </row>
    <row r="541" spans="2:6" x14ac:dyDescent="0.25">
      <c r="B541" t="s">
        <v>881</v>
      </c>
      <c r="C541" t="s">
        <v>1547</v>
      </c>
      <c r="E541" t="s">
        <v>83</v>
      </c>
      <c r="F541" s="27">
        <v>417.99199999999996</v>
      </c>
    </row>
    <row r="542" spans="2:6" x14ac:dyDescent="0.25">
      <c r="B542" t="s">
        <v>913</v>
      </c>
      <c r="C542" t="s">
        <v>1547</v>
      </c>
      <c r="E542" t="s">
        <v>83</v>
      </c>
      <c r="F542" s="27">
        <v>1017.652</v>
      </c>
    </row>
    <row r="543" spans="2:6" x14ac:dyDescent="0.25">
      <c r="B543" t="s">
        <v>955</v>
      </c>
      <c r="C543" t="s">
        <v>1547</v>
      </c>
      <c r="E543" t="s">
        <v>83</v>
      </c>
      <c r="F543" s="27">
        <v>2017.2869999999996</v>
      </c>
    </row>
    <row r="544" spans="2:6" x14ac:dyDescent="0.25">
      <c r="B544" t="s">
        <v>1000</v>
      </c>
      <c r="C544" t="s">
        <v>1547</v>
      </c>
      <c r="E544" t="s">
        <v>83</v>
      </c>
      <c r="F544" s="27">
        <v>837.05400000000009</v>
      </c>
    </row>
    <row r="545" spans="2:6" x14ac:dyDescent="0.25">
      <c r="B545" t="s">
        <v>1023</v>
      </c>
      <c r="C545" t="s">
        <v>1547</v>
      </c>
      <c r="E545" t="s">
        <v>83</v>
      </c>
      <c r="F545" s="27">
        <v>351.11799999999999</v>
      </c>
    </row>
    <row r="546" spans="2:6" x14ac:dyDescent="0.25">
      <c r="B546" t="s">
        <v>1029</v>
      </c>
      <c r="C546" t="s">
        <v>1547</v>
      </c>
      <c r="E546" t="s">
        <v>83</v>
      </c>
      <c r="F546" s="27">
        <v>238.464</v>
      </c>
    </row>
    <row r="547" spans="2:6" x14ac:dyDescent="0.25">
      <c r="B547" t="s">
        <v>1032</v>
      </c>
      <c r="C547" t="s">
        <v>1547</v>
      </c>
      <c r="E547" t="s">
        <v>83</v>
      </c>
      <c r="F547" s="27">
        <v>180.59800000000001</v>
      </c>
    </row>
    <row r="548" spans="2:6" x14ac:dyDescent="0.25">
      <c r="B548" t="s">
        <v>1035</v>
      </c>
      <c r="C548" t="s">
        <v>1547</v>
      </c>
      <c r="E548" t="s">
        <v>83</v>
      </c>
      <c r="F548" s="27">
        <v>476.928</v>
      </c>
    </row>
    <row r="549" spans="2:6" x14ac:dyDescent="0.25">
      <c r="B549" t="s">
        <v>1187</v>
      </c>
      <c r="C549" t="s">
        <v>1547</v>
      </c>
      <c r="E549" t="s">
        <v>83</v>
      </c>
      <c r="F549" s="27">
        <v>419.06200000000001</v>
      </c>
    </row>
    <row r="550" spans="2:6" x14ac:dyDescent="0.25">
      <c r="B550" t="s">
        <v>1188</v>
      </c>
      <c r="C550" t="s">
        <v>1547</v>
      </c>
      <c r="E550" t="s">
        <v>83</v>
      </c>
      <c r="F550" s="27">
        <v>657.52600000000007</v>
      </c>
    </row>
    <row r="551" spans="2:6" x14ac:dyDescent="0.25">
      <c r="B551" t="s">
        <v>1236</v>
      </c>
      <c r="C551" t="s">
        <v>1547</v>
      </c>
      <c r="E551" t="s">
        <v>83</v>
      </c>
      <c r="F551" s="27">
        <v>180.59800000000001</v>
      </c>
    </row>
    <row r="552" spans="2:6" x14ac:dyDescent="0.25">
      <c r="B552" t="s">
        <v>1237</v>
      </c>
      <c r="C552" t="s">
        <v>1547</v>
      </c>
      <c r="E552" t="s">
        <v>83</v>
      </c>
      <c r="F552" s="27">
        <v>180.59800000000001</v>
      </c>
    </row>
    <row r="553" spans="2:6" x14ac:dyDescent="0.25">
      <c r="B553" t="s">
        <v>1244</v>
      </c>
      <c r="C553" t="s">
        <v>1547</v>
      </c>
      <c r="E553" t="s">
        <v>83</v>
      </c>
      <c r="F553" s="27">
        <v>360.12599999999998</v>
      </c>
    </row>
    <row r="554" spans="2:6" x14ac:dyDescent="0.25">
      <c r="B554" t="s">
        <v>1253</v>
      </c>
      <c r="C554" t="s">
        <v>1547</v>
      </c>
      <c r="E554" t="s">
        <v>83</v>
      </c>
      <c r="F554" s="27">
        <v>837.05400000000009</v>
      </c>
    </row>
    <row r="555" spans="2:6" x14ac:dyDescent="0.25">
      <c r="B555" t="s">
        <v>1255</v>
      </c>
      <c r="C555" t="s">
        <v>1547</v>
      </c>
      <c r="E555" t="s">
        <v>83</v>
      </c>
      <c r="F555" s="27">
        <v>180.59800000000001</v>
      </c>
    </row>
    <row r="556" spans="2:6" x14ac:dyDescent="0.25">
      <c r="B556" t="s">
        <v>1272</v>
      </c>
      <c r="C556" t="s">
        <v>1547</v>
      </c>
      <c r="E556" t="s">
        <v>83</v>
      </c>
      <c r="F556" s="27">
        <v>238.464</v>
      </c>
    </row>
    <row r="557" spans="2:6" x14ac:dyDescent="0.25">
      <c r="B557" t="s">
        <v>1289</v>
      </c>
      <c r="C557" t="s">
        <v>1547</v>
      </c>
      <c r="E557" t="s">
        <v>83</v>
      </c>
      <c r="F557" s="27">
        <v>179.52799999999999</v>
      </c>
    </row>
    <row r="558" spans="2:6" x14ac:dyDescent="0.25">
      <c r="B558" t="s">
        <v>1347</v>
      </c>
      <c r="C558" t="s">
        <v>1547</v>
      </c>
      <c r="E558" t="s">
        <v>83</v>
      </c>
      <c r="F558" s="27">
        <v>171.59</v>
      </c>
    </row>
    <row r="559" spans="2:6" x14ac:dyDescent="0.25">
      <c r="B559" t="s">
        <v>1355</v>
      </c>
      <c r="C559" t="s">
        <v>1547</v>
      </c>
      <c r="E559" t="s">
        <v>83</v>
      </c>
      <c r="F559" s="27">
        <v>238.464</v>
      </c>
    </row>
    <row r="560" spans="2:6" x14ac:dyDescent="0.25">
      <c r="B560" t="s">
        <v>1356</v>
      </c>
      <c r="C560" t="s">
        <v>1547</v>
      </c>
      <c r="E560" t="s">
        <v>83</v>
      </c>
      <c r="F560" s="27">
        <v>180.59800000000001</v>
      </c>
    </row>
    <row r="561" spans="2:6" x14ac:dyDescent="0.25">
      <c r="B561" t="s">
        <v>1364</v>
      </c>
      <c r="C561" t="s">
        <v>1547</v>
      </c>
      <c r="E561" t="s">
        <v>83</v>
      </c>
      <c r="F561" s="27">
        <v>238.464</v>
      </c>
    </row>
    <row r="562" spans="2:6" x14ac:dyDescent="0.25">
      <c r="B562" t="s">
        <v>1376</v>
      </c>
      <c r="C562" t="s">
        <v>1547</v>
      </c>
      <c r="E562" t="s">
        <v>83</v>
      </c>
      <c r="F562" s="27">
        <v>419.06200000000001</v>
      </c>
    </row>
    <row r="563" spans="2:6" x14ac:dyDescent="0.25">
      <c r="B563" t="s">
        <v>1390</v>
      </c>
      <c r="C563" t="s">
        <v>1547</v>
      </c>
      <c r="E563" t="s">
        <v>83</v>
      </c>
      <c r="F563" s="27">
        <v>476.928</v>
      </c>
    </row>
    <row r="564" spans="2:6" x14ac:dyDescent="0.25">
      <c r="B564" t="s">
        <v>1391</v>
      </c>
      <c r="C564" t="s">
        <v>1547</v>
      </c>
      <c r="E564" t="s">
        <v>83</v>
      </c>
      <c r="F564" s="27">
        <v>476.928</v>
      </c>
    </row>
    <row r="565" spans="2:6" x14ac:dyDescent="0.25">
      <c r="B565" t="s">
        <v>1405</v>
      </c>
      <c r="C565" t="s">
        <v>1547</v>
      </c>
      <c r="E565" t="s">
        <v>83</v>
      </c>
      <c r="F565" s="27">
        <v>417.99199999999996</v>
      </c>
    </row>
    <row r="566" spans="2:6" x14ac:dyDescent="0.25">
      <c r="B566" t="s">
        <v>1425</v>
      </c>
      <c r="C566" t="s">
        <v>1547</v>
      </c>
      <c r="E566" t="s">
        <v>83</v>
      </c>
      <c r="F566" s="27">
        <v>180.59800000000001</v>
      </c>
    </row>
    <row r="567" spans="2:6" x14ac:dyDescent="0.25">
      <c r="B567" t="s">
        <v>1427</v>
      </c>
      <c r="C567" t="s">
        <v>1547</v>
      </c>
      <c r="E567" t="s">
        <v>83</v>
      </c>
      <c r="F567" s="27">
        <v>419.06200000000001</v>
      </c>
    </row>
    <row r="568" spans="2:6" x14ac:dyDescent="0.25">
      <c r="B568" t="s">
        <v>1537</v>
      </c>
      <c r="C568" t="s">
        <v>1547</v>
      </c>
      <c r="E568" t="s">
        <v>83</v>
      </c>
      <c r="F568" s="27">
        <v>419.06200000000001</v>
      </c>
    </row>
    <row r="569" spans="2:6" x14ac:dyDescent="0.25">
      <c r="B569" t="s">
        <v>1538</v>
      </c>
      <c r="C569" t="s">
        <v>1547</v>
      </c>
      <c r="E569" t="s">
        <v>83</v>
      </c>
      <c r="F569" s="27">
        <v>238.464</v>
      </c>
    </row>
    <row r="570" spans="2:6" x14ac:dyDescent="0.25">
      <c r="B570" t="s">
        <v>1180</v>
      </c>
      <c r="C570" t="s">
        <v>14</v>
      </c>
      <c r="E570" t="s">
        <v>83</v>
      </c>
      <c r="F570" s="27">
        <v>720.25199999999995</v>
      </c>
    </row>
    <row r="571" spans="2:6" x14ac:dyDescent="0.25">
      <c r="B571" t="s">
        <v>1184</v>
      </c>
      <c r="C571" t="s">
        <v>14</v>
      </c>
      <c r="E571" t="s">
        <v>83</v>
      </c>
      <c r="F571" s="27">
        <v>180.59800000000001</v>
      </c>
    </row>
    <row r="572" spans="2:6" x14ac:dyDescent="0.25">
      <c r="B572" t="s">
        <v>1185</v>
      </c>
      <c r="C572" t="s">
        <v>14</v>
      </c>
      <c r="E572" t="s">
        <v>83</v>
      </c>
      <c r="F572" s="27">
        <v>361.19600000000003</v>
      </c>
    </row>
    <row r="573" spans="2:6" x14ac:dyDescent="0.25">
      <c r="B573" t="s">
        <v>1186</v>
      </c>
      <c r="C573" t="s">
        <v>14</v>
      </c>
      <c r="E573" t="s">
        <v>83</v>
      </c>
      <c r="F573" s="27">
        <v>1072.44</v>
      </c>
    </row>
    <row r="574" spans="2:6" x14ac:dyDescent="0.25">
      <c r="B574" t="s">
        <v>1189</v>
      </c>
      <c r="C574" t="s">
        <v>14</v>
      </c>
      <c r="E574" t="s">
        <v>83</v>
      </c>
      <c r="F574" s="27">
        <v>540.72400000000005</v>
      </c>
    </row>
    <row r="575" spans="2:6" x14ac:dyDescent="0.25">
      <c r="B575" t="s">
        <v>1392</v>
      </c>
      <c r="C575" t="s">
        <v>1553</v>
      </c>
      <c r="E575" t="s">
        <v>83</v>
      </c>
      <c r="F575" s="27">
        <v>410.05399999999997</v>
      </c>
    </row>
    <row r="576" spans="2:6" x14ac:dyDescent="0.25">
      <c r="B576" t="s">
        <v>1393</v>
      </c>
      <c r="C576" t="s">
        <v>1553</v>
      </c>
      <c r="E576" t="s">
        <v>83</v>
      </c>
      <c r="F576" s="27">
        <v>761.17200000000003</v>
      </c>
    </row>
    <row r="577" spans="2:6" x14ac:dyDescent="0.25">
      <c r="B577" t="s">
        <v>1410</v>
      </c>
      <c r="C577" t="s">
        <v>1553</v>
      </c>
      <c r="E577" t="s">
        <v>83</v>
      </c>
      <c r="F577" s="27">
        <v>180.59800000000001</v>
      </c>
    </row>
    <row r="578" spans="2:6" x14ac:dyDescent="0.25">
      <c r="B578" t="s">
        <v>1482</v>
      </c>
      <c r="C578" t="s">
        <v>1553</v>
      </c>
      <c r="E578" t="s">
        <v>83</v>
      </c>
      <c r="F578" s="27">
        <v>417.99199999999996</v>
      </c>
    </row>
    <row r="579" spans="2:6" x14ac:dyDescent="0.25">
      <c r="B579" t="s">
        <v>1483</v>
      </c>
      <c r="C579" t="s">
        <v>1553</v>
      </c>
      <c r="E579" t="s">
        <v>83</v>
      </c>
      <c r="F579" s="27">
        <v>598.58999999999992</v>
      </c>
    </row>
    <row r="580" spans="2:6" x14ac:dyDescent="0.25">
      <c r="B580" t="s">
        <v>1484</v>
      </c>
      <c r="C580" t="s">
        <v>1553</v>
      </c>
      <c r="E580" t="s">
        <v>83</v>
      </c>
      <c r="F580" s="27">
        <v>351.11799999999999</v>
      </c>
    </row>
    <row r="581" spans="2:6" x14ac:dyDescent="0.25">
      <c r="B581" t="s">
        <v>1485</v>
      </c>
      <c r="C581" t="s">
        <v>1553</v>
      </c>
      <c r="E581" t="s">
        <v>83</v>
      </c>
      <c r="F581" s="27">
        <v>949.70800000000008</v>
      </c>
    </row>
    <row r="582" spans="2:6" x14ac:dyDescent="0.25">
      <c r="B582" t="s">
        <v>695</v>
      </c>
      <c r="C582" t="s">
        <v>3</v>
      </c>
      <c r="E582" t="s">
        <v>83</v>
      </c>
      <c r="F582" s="27">
        <v>656.45600000000002</v>
      </c>
    </row>
    <row r="583" spans="2:6" x14ac:dyDescent="0.25">
      <c r="B583" t="s">
        <v>711</v>
      </c>
      <c r="C583" t="s">
        <v>3</v>
      </c>
      <c r="E583" t="s">
        <v>83</v>
      </c>
      <c r="F583" s="27">
        <v>419.06200000000001</v>
      </c>
    </row>
    <row r="584" spans="2:6" x14ac:dyDescent="0.25">
      <c r="B584" t="s">
        <v>722</v>
      </c>
      <c r="C584" t="s">
        <v>3</v>
      </c>
      <c r="E584" t="s">
        <v>83</v>
      </c>
      <c r="F584" s="27">
        <v>656.45600000000002</v>
      </c>
    </row>
    <row r="585" spans="2:6" x14ac:dyDescent="0.25">
      <c r="B585" t="s">
        <v>728</v>
      </c>
      <c r="C585" t="s">
        <v>3</v>
      </c>
      <c r="E585" t="s">
        <v>83</v>
      </c>
      <c r="F585" s="27">
        <v>171.59</v>
      </c>
    </row>
    <row r="586" spans="2:6" x14ac:dyDescent="0.25">
      <c r="B586" t="s">
        <v>822</v>
      </c>
      <c r="C586" t="s">
        <v>3</v>
      </c>
      <c r="E586" t="s">
        <v>83</v>
      </c>
      <c r="F586" s="27">
        <v>895.99</v>
      </c>
    </row>
    <row r="587" spans="2:6" x14ac:dyDescent="0.25">
      <c r="B587" t="s">
        <v>875</v>
      </c>
      <c r="C587" t="s">
        <v>3</v>
      </c>
      <c r="E587" t="s">
        <v>83</v>
      </c>
      <c r="F587" s="27">
        <v>949.70800000000008</v>
      </c>
    </row>
    <row r="588" spans="2:6" x14ac:dyDescent="0.25">
      <c r="B588" t="s">
        <v>903</v>
      </c>
      <c r="C588" t="s">
        <v>3</v>
      </c>
      <c r="E588" t="s">
        <v>83</v>
      </c>
      <c r="F588" s="27">
        <v>1255.0459999999998</v>
      </c>
    </row>
    <row r="589" spans="2:6" x14ac:dyDescent="0.25">
      <c r="B589" t="s">
        <v>908</v>
      </c>
      <c r="C589" t="s">
        <v>3</v>
      </c>
      <c r="E589" t="s">
        <v>83</v>
      </c>
      <c r="F589" s="27">
        <v>417.99199999999996</v>
      </c>
    </row>
    <row r="590" spans="2:6" x14ac:dyDescent="0.25">
      <c r="B590" t="s">
        <v>917</v>
      </c>
      <c r="C590" t="s">
        <v>3</v>
      </c>
      <c r="E590" t="s">
        <v>83</v>
      </c>
      <c r="F590" s="27">
        <v>417.99199999999996</v>
      </c>
    </row>
    <row r="591" spans="2:6" x14ac:dyDescent="0.25">
      <c r="B591" t="s">
        <v>921</v>
      </c>
      <c r="C591" t="s">
        <v>3</v>
      </c>
      <c r="E591" t="s">
        <v>83</v>
      </c>
      <c r="F591" s="27">
        <v>1017.6510000000001</v>
      </c>
    </row>
    <row r="592" spans="2:6" x14ac:dyDescent="0.25">
      <c r="B592" t="s">
        <v>932</v>
      </c>
      <c r="C592" t="s">
        <v>3</v>
      </c>
      <c r="E592" t="s">
        <v>83</v>
      </c>
      <c r="F592" s="27">
        <v>359.05599999999998</v>
      </c>
    </row>
    <row r="593" spans="2:6" x14ac:dyDescent="0.25">
      <c r="B593" t="s">
        <v>939</v>
      </c>
      <c r="C593" t="s">
        <v>3</v>
      </c>
      <c r="E593" t="s">
        <v>83</v>
      </c>
      <c r="F593" s="27">
        <v>1074.4479999999999</v>
      </c>
    </row>
    <row r="594" spans="2:6" x14ac:dyDescent="0.25">
      <c r="B594" t="s">
        <v>944</v>
      </c>
      <c r="C594" t="s">
        <v>3</v>
      </c>
      <c r="E594" t="s">
        <v>83</v>
      </c>
      <c r="F594" s="27">
        <v>598.58999999999992</v>
      </c>
    </row>
    <row r="595" spans="2:6" x14ac:dyDescent="0.25">
      <c r="B595" t="s">
        <v>982</v>
      </c>
      <c r="C595" t="s">
        <v>3</v>
      </c>
      <c r="E595" t="s">
        <v>83</v>
      </c>
      <c r="F595" s="27">
        <v>1017.6510000000001</v>
      </c>
    </row>
    <row r="596" spans="2:6" x14ac:dyDescent="0.25">
      <c r="B596" t="s">
        <v>987</v>
      </c>
      <c r="C596" t="s">
        <v>3</v>
      </c>
      <c r="E596" t="s">
        <v>83</v>
      </c>
      <c r="F596" s="27">
        <v>1494.58</v>
      </c>
    </row>
    <row r="597" spans="2:6" x14ac:dyDescent="0.25">
      <c r="B597" t="s">
        <v>988</v>
      </c>
      <c r="C597" t="s">
        <v>3</v>
      </c>
      <c r="E597" t="s">
        <v>83</v>
      </c>
      <c r="F597" s="27">
        <v>476.928</v>
      </c>
    </row>
    <row r="598" spans="2:6" x14ac:dyDescent="0.25">
      <c r="B598" t="s">
        <v>1009</v>
      </c>
      <c r="C598" t="s">
        <v>3</v>
      </c>
      <c r="E598" t="s">
        <v>83</v>
      </c>
      <c r="F598" s="27">
        <v>417.99199999999996</v>
      </c>
    </row>
    <row r="599" spans="2:6" x14ac:dyDescent="0.25">
      <c r="B599" t="s">
        <v>1010</v>
      </c>
      <c r="C599" t="s">
        <v>3</v>
      </c>
      <c r="E599" t="s">
        <v>83</v>
      </c>
      <c r="F599" s="27">
        <v>590.65200000000004</v>
      </c>
    </row>
    <row r="600" spans="2:6" x14ac:dyDescent="0.25">
      <c r="B600" t="s">
        <v>1015</v>
      </c>
      <c r="C600" t="s">
        <v>3</v>
      </c>
      <c r="E600" t="s">
        <v>83</v>
      </c>
      <c r="F600" s="27">
        <v>417.99199999999996</v>
      </c>
    </row>
    <row r="601" spans="2:6" x14ac:dyDescent="0.25">
      <c r="B601" t="s">
        <v>1018</v>
      </c>
      <c r="C601" t="s">
        <v>3</v>
      </c>
      <c r="E601" t="s">
        <v>83</v>
      </c>
      <c r="F601" s="27">
        <v>597.52</v>
      </c>
    </row>
    <row r="602" spans="2:6" x14ac:dyDescent="0.25">
      <c r="B602" t="s">
        <v>1021</v>
      </c>
      <c r="C602" t="s">
        <v>3</v>
      </c>
      <c r="E602" t="s">
        <v>83</v>
      </c>
      <c r="F602" s="27">
        <v>1246.039</v>
      </c>
    </row>
    <row r="603" spans="2:6" x14ac:dyDescent="0.25">
      <c r="B603" t="s">
        <v>1025</v>
      </c>
      <c r="C603" t="s">
        <v>3</v>
      </c>
      <c r="E603" t="s">
        <v>83</v>
      </c>
      <c r="F603" s="27">
        <v>715.39200000000005</v>
      </c>
    </row>
    <row r="604" spans="2:6" x14ac:dyDescent="0.25">
      <c r="B604" t="s">
        <v>1027</v>
      </c>
      <c r="C604" t="s">
        <v>3</v>
      </c>
      <c r="E604" t="s">
        <v>83</v>
      </c>
      <c r="F604" s="27">
        <v>171.59</v>
      </c>
    </row>
    <row r="605" spans="2:6" x14ac:dyDescent="0.25">
      <c r="B605" t="s">
        <v>1036</v>
      </c>
      <c r="C605" t="s">
        <v>3</v>
      </c>
      <c r="E605" t="s">
        <v>83</v>
      </c>
      <c r="F605" s="27">
        <v>171.59</v>
      </c>
    </row>
    <row r="606" spans="2:6" x14ac:dyDescent="0.25">
      <c r="B606" t="s">
        <v>1037</v>
      </c>
      <c r="C606" t="s">
        <v>3</v>
      </c>
      <c r="E606" t="s">
        <v>83</v>
      </c>
      <c r="F606" s="27">
        <v>702.23599999999999</v>
      </c>
    </row>
    <row r="607" spans="2:6" x14ac:dyDescent="0.25">
      <c r="B607" t="s">
        <v>1041</v>
      </c>
      <c r="C607" t="s">
        <v>3</v>
      </c>
      <c r="E607" t="s">
        <v>83</v>
      </c>
      <c r="F607" s="27">
        <v>1071.3700000000001</v>
      </c>
    </row>
    <row r="608" spans="2:6" x14ac:dyDescent="0.25">
      <c r="B608" t="s">
        <v>1049</v>
      </c>
      <c r="C608" t="s">
        <v>3</v>
      </c>
      <c r="E608" t="s">
        <v>83</v>
      </c>
      <c r="F608" s="27">
        <v>1017.652</v>
      </c>
    </row>
    <row r="609" spans="2:6" x14ac:dyDescent="0.25">
      <c r="B609" t="s">
        <v>1063</v>
      </c>
      <c r="C609" t="s">
        <v>3</v>
      </c>
      <c r="E609" t="s">
        <v>83</v>
      </c>
      <c r="F609" s="27">
        <v>179.52799999999999</v>
      </c>
    </row>
    <row r="610" spans="2:6" x14ac:dyDescent="0.25">
      <c r="B610" t="s">
        <v>1064</v>
      </c>
      <c r="C610" t="s">
        <v>3</v>
      </c>
      <c r="E610" t="s">
        <v>83</v>
      </c>
      <c r="F610" s="27">
        <v>657.52600000000007</v>
      </c>
    </row>
    <row r="611" spans="2:6" x14ac:dyDescent="0.25">
      <c r="B611" t="s">
        <v>1068</v>
      </c>
      <c r="C611" t="s">
        <v>3</v>
      </c>
      <c r="E611" t="s">
        <v>83</v>
      </c>
      <c r="F611" s="27">
        <v>540.72299999999996</v>
      </c>
    </row>
    <row r="612" spans="2:6" x14ac:dyDescent="0.25">
      <c r="B612" t="s">
        <v>1205</v>
      </c>
      <c r="C612" t="s">
        <v>3</v>
      </c>
      <c r="E612" t="s">
        <v>83</v>
      </c>
      <c r="F612" s="27">
        <v>1256.1149999999998</v>
      </c>
    </row>
    <row r="613" spans="2:6" x14ac:dyDescent="0.25">
      <c r="B613" t="s">
        <v>1206</v>
      </c>
      <c r="C613" t="s">
        <v>3</v>
      </c>
      <c r="E613" t="s">
        <v>83</v>
      </c>
      <c r="F613" s="27">
        <v>657.52600000000007</v>
      </c>
    </row>
    <row r="614" spans="2:6" x14ac:dyDescent="0.25">
      <c r="B614" t="s">
        <v>1231</v>
      </c>
      <c r="C614" t="s">
        <v>3</v>
      </c>
      <c r="E614" t="s">
        <v>83</v>
      </c>
      <c r="F614" s="27">
        <v>1133.384</v>
      </c>
    </row>
    <row r="615" spans="2:6" x14ac:dyDescent="0.25">
      <c r="B615" t="s">
        <v>1267</v>
      </c>
      <c r="C615" t="s">
        <v>3</v>
      </c>
      <c r="E615" t="s">
        <v>83</v>
      </c>
      <c r="F615" s="27">
        <v>238.464</v>
      </c>
    </row>
    <row r="616" spans="2:6" x14ac:dyDescent="0.25">
      <c r="B616" t="s">
        <v>1281</v>
      </c>
      <c r="C616" t="s">
        <v>3</v>
      </c>
      <c r="E616" t="s">
        <v>83</v>
      </c>
      <c r="F616" s="27">
        <v>179.52799999999999</v>
      </c>
    </row>
    <row r="617" spans="2:6" x14ac:dyDescent="0.25">
      <c r="B617" t="s">
        <v>1284</v>
      </c>
      <c r="C617" t="s">
        <v>3</v>
      </c>
      <c r="E617" t="s">
        <v>83</v>
      </c>
      <c r="F617" s="27">
        <v>837.05400000000009</v>
      </c>
    </row>
    <row r="618" spans="2:6" x14ac:dyDescent="0.25">
      <c r="B618" t="s">
        <v>1301</v>
      </c>
      <c r="C618" t="s">
        <v>3</v>
      </c>
      <c r="E618" t="s">
        <v>83</v>
      </c>
      <c r="F618" s="27">
        <v>656.45600000000002</v>
      </c>
    </row>
    <row r="619" spans="2:6" x14ac:dyDescent="0.25">
      <c r="B619" t="s">
        <v>1306</v>
      </c>
      <c r="C619" t="s">
        <v>3</v>
      </c>
      <c r="E619" t="s">
        <v>83</v>
      </c>
      <c r="F619" s="27">
        <v>360.12599999999998</v>
      </c>
    </row>
    <row r="620" spans="2:6" x14ac:dyDescent="0.25">
      <c r="B620" t="s">
        <v>1311</v>
      </c>
      <c r="C620" t="s">
        <v>3</v>
      </c>
      <c r="E620" t="s">
        <v>83</v>
      </c>
      <c r="F620" s="27">
        <v>1493.51</v>
      </c>
    </row>
    <row r="621" spans="2:6" x14ac:dyDescent="0.25">
      <c r="B621" t="s">
        <v>1316</v>
      </c>
      <c r="C621" t="s">
        <v>3</v>
      </c>
      <c r="E621" t="s">
        <v>83</v>
      </c>
      <c r="F621" s="27">
        <v>598.58999999999992</v>
      </c>
    </row>
    <row r="622" spans="2:6" x14ac:dyDescent="0.25">
      <c r="B622" t="s">
        <v>1320</v>
      </c>
      <c r="C622" t="s">
        <v>3</v>
      </c>
      <c r="E622" t="s">
        <v>83</v>
      </c>
      <c r="F622" s="27">
        <v>476.928</v>
      </c>
    </row>
    <row r="623" spans="2:6" x14ac:dyDescent="0.25">
      <c r="B623" t="s">
        <v>1330</v>
      </c>
      <c r="C623" t="s">
        <v>3</v>
      </c>
      <c r="E623" t="s">
        <v>83</v>
      </c>
      <c r="F623" s="27">
        <v>476.928</v>
      </c>
    </row>
    <row r="624" spans="2:6" x14ac:dyDescent="0.25">
      <c r="B624" t="s">
        <v>1334</v>
      </c>
      <c r="C624" t="s">
        <v>3</v>
      </c>
      <c r="E624" t="s">
        <v>83</v>
      </c>
      <c r="F624" s="27">
        <v>1315.0509999999999</v>
      </c>
    </row>
    <row r="625" spans="2:6" x14ac:dyDescent="0.25">
      <c r="B625" t="s">
        <v>1341</v>
      </c>
      <c r="C625" t="s">
        <v>3</v>
      </c>
      <c r="E625" t="s">
        <v>83</v>
      </c>
      <c r="F625" s="27">
        <v>179.52799999999999</v>
      </c>
    </row>
    <row r="626" spans="2:6" x14ac:dyDescent="0.25">
      <c r="B626" t="s">
        <v>1407</v>
      </c>
      <c r="C626" t="s">
        <v>3</v>
      </c>
      <c r="E626" t="s">
        <v>83</v>
      </c>
      <c r="F626" s="27">
        <v>238.464</v>
      </c>
    </row>
    <row r="627" spans="2:6" x14ac:dyDescent="0.25">
      <c r="B627" t="s">
        <v>1415</v>
      </c>
      <c r="C627" t="s">
        <v>3</v>
      </c>
      <c r="E627" t="s">
        <v>83</v>
      </c>
      <c r="F627" s="27">
        <v>598.58999999999992</v>
      </c>
    </row>
    <row r="628" spans="2:6" x14ac:dyDescent="0.25">
      <c r="B628" t="s">
        <v>1431</v>
      </c>
      <c r="C628" t="s">
        <v>3</v>
      </c>
      <c r="E628" t="s">
        <v>83</v>
      </c>
      <c r="F628" s="27">
        <v>417.99199999999996</v>
      </c>
    </row>
    <row r="629" spans="2:6" x14ac:dyDescent="0.25">
      <c r="B629" t="s">
        <v>1434</v>
      </c>
      <c r="C629" t="s">
        <v>3</v>
      </c>
      <c r="E629" t="s">
        <v>83</v>
      </c>
      <c r="F629" s="27">
        <v>837.05400000000009</v>
      </c>
    </row>
    <row r="630" spans="2:6" x14ac:dyDescent="0.25">
      <c r="B630" t="s">
        <v>1438</v>
      </c>
      <c r="C630" t="s">
        <v>3</v>
      </c>
      <c r="E630" t="s">
        <v>83</v>
      </c>
      <c r="F630" s="27">
        <v>656.45600000000002</v>
      </c>
    </row>
    <row r="631" spans="2:6" x14ac:dyDescent="0.25">
      <c r="B631" t="s">
        <v>1476</v>
      </c>
      <c r="C631" t="s">
        <v>3</v>
      </c>
      <c r="E631" t="s">
        <v>83</v>
      </c>
      <c r="F631" s="27">
        <v>179.52799999999999</v>
      </c>
    </row>
    <row r="632" spans="2:6" x14ac:dyDescent="0.25">
      <c r="B632" t="s">
        <v>1477</v>
      </c>
      <c r="C632" t="s">
        <v>3</v>
      </c>
      <c r="E632" t="s">
        <v>83</v>
      </c>
      <c r="F632" s="27">
        <v>656.4559999999999</v>
      </c>
    </row>
    <row r="633" spans="2:6" x14ac:dyDescent="0.25">
      <c r="B633" t="s">
        <v>1478</v>
      </c>
      <c r="C633" t="s">
        <v>3</v>
      </c>
      <c r="E633" t="s">
        <v>83</v>
      </c>
      <c r="F633" s="27">
        <v>171.59</v>
      </c>
    </row>
    <row r="634" spans="2:6" x14ac:dyDescent="0.25">
      <c r="B634" t="s">
        <v>1479</v>
      </c>
      <c r="C634" t="s">
        <v>3</v>
      </c>
      <c r="E634" t="s">
        <v>83</v>
      </c>
      <c r="F634" s="27">
        <v>1066.51</v>
      </c>
    </row>
    <row r="635" spans="2:6" x14ac:dyDescent="0.25">
      <c r="B635" t="s">
        <v>1480</v>
      </c>
      <c r="C635" t="s">
        <v>3</v>
      </c>
      <c r="E635" t="s">
        <v>83</v>
      </c>
      <c r="F635" s="27">
        <v>419.06200000000001</v>
      </c>
    </row>
    <row r="636" spans="2:6" x14ac:dyDescent="0.25">
      <c r="B636" t="s">
        <v>1481</v>
      </c>
      <c r="C636" t="s">
        <v>3</v>
      </c>
      <c r="E636" t="s">
        <v>83</v>
      </c>
      <c r="F636" s="27">
        <v>238.464</v>
      </c>
    </row>
    <row r="637" spans="2:6" x14ac:dyDescent="0.25">
      <c r="B637" t="s">
        <v>694</v>
      </c>
      <c r="C637" t="s">
        <v>7</v>
      </c>
      <c r="E637" t="s">
        <v>83</v>
      </c>
      <c r="F637" s="27">
        <v>891.84199999999998</v>
      </c>
    </row>
    <row r="638" spans="2:6" x14ac:dyDescent="0.25">
      <c r="B638" t="s">
        <v>1397</v>
      </c>
      <c r="C638" t="s">
        <v>7</v>
      </c>
      <c r="E638" t="s">
        <v>83</v>
      </c>
      <c r="F638" s="27">
        <v>343.18</v>
      </c>
    </row>
    <row r="639" spans="2:6" x14ac:dyDescent="0.25">
      <c r="B639" t="s">
        <v>1399</v>
      </c>
      <c r="C639" t="s">
        <v>7</v>
      </c>
      <c r="E639" t="s">
        <v>83</v>
      </c>
      <c r="F639" s="27">
        <v>343.18</v>
      </c>
    </row>
    <row r="640" spans="2:6" x14ac:dyDescent="0.25">
      <c r="B640" t="s">
        <v>738</v>
      </c>
      <c r="C640" t="s">
        <v>12</v>
      </c>
      <c r="E640" t="s">
        <v>83</v>
      </c>
      <c r="F640" s="27">
        <v>351.11799999999999</v>
      </c>
    </row>
    <row r="641" spans="2:6" x14ac:dyDescent="0.25">
      <c r="B641" t="s">
        <v>1103</v>
      </c>
      <c r="C641" t="s">
        <v>12</v>
      </c>
      <c r="E641" t="s">
        <v>83</v>
      </c>
      <c r="F641" s="27">
        <v>180.59800000000001</v>
      </c>
    </row>
    <row r="642" spans="2:6" x14ac:dyDescent="0.25">
      <c r="B642" t="s">
        <v>1104</v>
      </c>
      <c r="C642" t="s">
        <v>12</v>
      </c>
      <c r="E642" t="s">
        <v>83</v>
      </c>
      <c r="F642" s="27">
        <v>597.52</v>
      </c>
    </row>
    <row r="643" spans="2:6" x14ac:dyDescent="0.25">
      <c r="B643" t="s">
        <v>1105</v>
      </c>
      <c r="C643" t="s">
        <v>12</v>
      </c>
      <c r="E643" t="s">
        <v>83</v>
      </c>
      <c r="F643" s="27">
        <v>419.06200000000001</v>
      </c>
    </row>
    <row r="644" spans="2:6" x14ac:dyDescent="0.25">
      <c r="B644" t="s">
        <v>1106</v>
      </c>
      <c r="C644" t="s">
        <v>12</v>
      </c>
      <c r="E644" t="s">
        <v>83</v>
      </c>
      <c r="F644" s="27">
        <v>238.464</v>
      </c>
    </row>
    <row r="645" spans="2:6" x14ac:dyDescent="0.25">
      <c r="B645" t="s">
        <v>1113</v>
      </c>
      <c r="C645" t="s">
        <v>12</v>
      </c>
      <c r="E645" t="s">
        <v>83</v>
      </c>
      <c r="F645" s="27">
        <v>359.05599999999998</v>
      </c>
    </row>
    <row r="646" spans="2:6" x14ac:dyDescent="0.25">
      <c r="B646" t="s">
        <v>1118</v>
      </c>
      <c r="C646" t="s">
        <v>12</v>
      </c>
      <c r="E646" t="s">
        <v>83</v>
      </c>
      <c r="F646" s="27">
        <v>417.99199999999996</v>
      </c>
    </row>
    <row r="647" spans="2:6" x14ac:dyDescent="0.25">
      <c r="B647" t="s">
        <v>1119</v>
      </c>
      <c r="C647" t="s">
        <v>12</v>
      </c>
      <c r="E647" t="s">
        <v>83</v>
      </c>
      <c r="F647" s="27">
        <v>657.52600000000007</v>
      </c>
    </row>
    <row r="648" spans="2:6" x14ac:dyDescent="0.25">
      <c r="B648" t="s">
        <v>1160</v>
      </c>
      <c r="C648" t="s">
        <v>12</v>
      </c>
      <c r="E648" t="s">
        <v>83</v>
      </c>
      <c r="F648" s="27">
        <v>770.18000000000006</v>
      </c>
    </row>
    <row r="649" spans="2:6" x14ac:dyDescent="0.25">
      <c r="B649" t="s">
        <v>1175</v>
      </c>
      <c r="C649" t="s">
        <v>12</v>
      </c>
      <c r="E649" t="s">
        <v>83</v>
      </c>
      <c r="F649" s="27">
        <v>179.52799999999999</v>
      </c>
    </row>
    <row r="650" spans="2:6" x14ac:dyDescent="0.25">
      <c r="B650" t="s">
        <v>1233</v>
      </c>
      <c r="C650" t="s">
        <v>12</v>
      </c>
      <c r="E650" t="s">
        <v>83</v>
      </c>
      <c r="F650" s="27">
        <v>419.06200000000001</v>
      </c>
    </row>
    <row r="651" spans="2:6" x14ac:dyDescent="0.25">
      <c r="B651" t="s">
        <v>1248</v>
      </c>
      <c r="C651" t="s">
        <v>12</v>
      </c>
      <c r="E651" t="s">
        <v>83</v>
      </c>
      <c r="F651" s="27">
        <v>598.58999999999992</v>
      </c>
    </row>
    <row r="652" spans="2:6" x14ac:dyDescent="0.25">
      <c r="B652" t="s">
        <v>1452</v>
      </c>
      <c r="C652" t="s">
        <v>12</v>
      </c>
      <c r="E652" t="s">
        <v>83</v>
      </c>
      <c r="F652" s="27">
        <v>417.99199999999996</v>
      </c>
    </row>
    <row r="653" spans="2:6" x14ac:dyDescent="0.25">
      <c r="B653" t="s">
        <v>1453</v>
      </c>
      <c r="C653" t="s">
        <v>12</v>
      </c>
      <c r="E653" t="s">
        <v>83</v>
      </c>
      <c r="F653" s="27">
        <v>410.05399999999997</v>
      </c>
    </row>
    <row r="654" spans="2:6" x14ac:dyDescent="0.25">
      <c r="B654" t="s">
        <v>1454</v>
      </c>
      <c r="C654" t="s">
        <v>12</v>
      </c>
      <c r="E654" t="s">
        <v>83</v>
      </c>
      <c r="F654" s="27">
        <v>417.99199999999996</v>
      </c>
    </row>
    <row r="655" spans="2:6" x14ac:dyDescent="0.25">
      <c r="B655" t="s">
        <v>1167</v>
      </c>
      <c r="C655" t="s">
        <v>31</v>
      </c>
      <c r="E655" t="s">
        <v>83</v>
      </c>
      <c r="F655" s="27">
        <v>721.32099999999991</v>
      </c>
    </row>
    <row r="656" spans="2:6" x14ac:dyDescent="0.25">
      <c r="B656" t="s">
        <v>1179</v>
      </c>
      <c r="C656" t="s">
        <v>31</v>
      </c>
      <c r="E656" t="s">
        <v>83</v>
      </c>
      <c r="F656" s="27">
        <v>720.25299999999993</v>
      </c>
    </row>
    <row r="657" spans="2:6" x14ac:dyDescent="0.25">
      <c r="B657" t="s">
        <v>1218</v>
      </c>
      <c r="C657" t="s">
        <v>31</v>
      </c>
      <c r="E657" t="s">
        <v>83</v>
      </c>
      <c r="F657" s="27">
        <v>180.59800000000001</v>
      </c>
    </row>
    <row r="658" spans="2:6" x14ac:dyDescent="0.25">
      <c r="B658" t="s">
        <v>1249</v>
      </c>
      <c r="C658" t="s">
        <v>31</v>
      </c>
      <c r="E658" t="s">
        <v>83</v>
      </c>
      <c r="F658" s="27">
        <v>171.59</v>
      </c>
    </row>
    <row r="659" spans="2:6" x14ac:dyDescent="0.25">
      <c r="B659" t="s">
        <v>1250</v>
      </c>
      <c r="C659" t="s">
        <v>31</v>
      </c>
      <c r="E659" t="s">
        <v>83</v>
      </c>
      <c r="F659" s="27">
        <v>532.78499999999997</v>
      </c>
    </row>
    <row r="660" spans="2:6" x14ac:dyDescent="0.25">
      <c r="B660" t="s">
        <v>1251</v>
      </c>
      <c r="C660" t="s">
        <v>31</v>
      </c>
      <c r="E660" t="s">
        <v>83</v>
      </c>
      <c r="F660" s="27">
        <v>893.98</v>
      </c>
    </row>
    <row r="661" spans="2:6" x14ac:dyDescent="0.25">
      <c r="B661" t="s">
        <v>1304</v>
      </c>
      <c r="C661" t="s">
        <v>31</v>
      </c>
      <c r="E661" t="s">
        <v>83</v>
      </c>
      <c r="F661" s="27">
        <v>360.12599999999998</v>
      </c>
    </row>
    <row r="662" spans="2:6" x14ac:dyDescent="0.25">
      <c r="B662" t="s">
        <v>1348</v>
      </c>
      <c r="C662" t="s">
        <v>31</v>
      </c>
      <c r="E662" t="s">
        <v>83</v>
      </c>
      <c r="F662" s="27">
        <v>179.52799999999999</v>
      </c>
    </row>
    <row r="663" spans="2:6" x14ac:dyDescent="0.25">
      <c r="B663" t="s">
        <v>1455</v>
      </c>
      <c r="C663" t="s">
        <v>31</v>
      </c>
      <c r="E663" t="s">
        <v>83</v>
      </c>
      <c r="F663" s="27">
        <v>722.39100000000008</v>
      </c>
    </row>
    <row r="664" spans="2:6" x14ac:dyDescent="0.25">
      <c r="B664" t="s">
        <v>1486</v>
      </c>
      <c r="C664" t="s">
        <v>31</v>
      </c>
      <c r="E664" t="s">
        <v>83</v>
      </c>
      <c r="F664" s="27">
        <v>180.59800000000001</v>
      </c>
    </row>
    <row r="665" spans="2:6" x14ac:dyDescent="0.25">
      <c r="B665" t="s">
        <v>686</v>
      </c>
      <c r="C665" t="s">
        <v>19</v>
      </c>
      <c r="E665" t="s">
        <v>83</v>
      </c>
      <c r="F665" s="27">
        <v>597.52099999999996</v>
      </c>
    </row>
    <row r="666" spans="2:6" x14ac:dyDescent="0.25">
      <c r="B666" t="s">
        <v>689</v>
      </c>
      <c r="C666" t="s">
        <v>19</v>
      </c>
      <c r="E666" t="s">
        <v>83</v>
      </c>
      <c r="F666" s="27">
        <v>238.464</v>
      </c>
    </row>
    <row r="667" spans="2:6" x14ac:dyDescent="0.25">
      <c r="B667" t="s">
        <v>707</v>
      </c>
      <c r="C667" t="s">
        <v>19</v>
      </c>
      <c r="E667" t="s">
        <v>83</v>
      </c>
      <c r="F667" s="27">
        <v>238.464</v>
      </c>
    </row>
    <row r="668" spans="2:6" x14ac:dyDescent="0.25">
      <c r="B668" t="s">
        <v>710</v>
      </c>
      <c r="C668" t="s">
        <v>19</v>
      </c>
      <c r="E668" t="s">
        <v>83</v>
      </c>
      <c r="F668" s="27">
        <v>598.58999999999992</v>
      </c>
    </row>
    <row r="669" spans="2:6" x14ac:dyDescent="0.25">
      <c r="B669" t="s">
        <v>716</v>
      </c>
      <c r="C669" t="s">
        <v>19</v>
      </c>
      <c r="E669" t="s">
        <v>83</v>
      </c>
      <c r="F669" s="27">
        <v>656.45600000000002</v>
      </c>
    </row>
    <row r="670" spans="2:6" x14ac:dyDescent="0.25">
      <c r="B670" t="s">
        <v>719</v>
      </c>
      <c r="C670" t="s">
        <v>19</v>
      </c>
      <c r="E670" t="s">
        <v>83</v>
      </c>
      <c r="F670" s="27">
        <v>417.99199999999996</v>
      </c>
    </row>
    <row r="671" spans="2:6" x14ac:dyDescent="0.25">
      <c r="B671" t="s">
        <v>725</v>
      </c>
      <c r="C671" t="s">
        <v>19</v>
      </c>
      <c r="E671" t="s">
        <v>83</v>
      </c>
      <c r="F671" s="27">
        <v>359.05700000000002</v>
      </c>
    </row>
    <row r="672" spans="2:6" x14ac:dyDescent="0.25">
      <c r="B672" t="s">
        <v>733</v>
      </c>
      <c r="C672" t="s">
        <v>19</v>
      </c>
      <c r="E672" t="s">
        <v>83</v>
      </c>
      <c r="F672" s="27">
        <v>179.52799999999999</v>
      </c>
    </row>
    <row r="673" spans="2:6" x14ac:dyDescent="0.25">
      <c r="B673" t="s">
        <v>737</v>
      </c>
      <c r="C673" t="s">
        <v>19</v>
      </c>
      <c r="E673" t="s">
        <v>83</v>
      </c>
      <c r="F673" s="27">
        <v>598.58999999999992</v>
      </c>
    </row>
    <row r="674" spans="2:6" x14ac:dyDescent="0.25">
      <c r="B674" t="s">
        <v>747</v>
      </c>
      <c r="C674" t="s">
        <v>19</v>
      </c>
      <c r="E674" t="s">
        <v>83</v>
      </c>
      <c r="F674" s="27">
        <v>539.654</v>
      </c>
    </row>
    <row r="675" spans="2:6" x14ac:dyDescent="0.25">
      <c r="B675" t="s">
        <v>748</v>
      </c>
      <c r="C675" t="s">
        <v>19</v>
      </c>
      <c r="E675" t="s">
        <v>83</v>
      </c>
      <c r="F675" s="27">
        <v>417.99199999999996</v>
      </c>
    </row>
    <row r="676" spans="2:6" x14ac:dyDescent="0.25">
      <c r="B676" t="s">
        <v>767</v>
      </c>
      <c r="C676" t="s">
        <v>19</v>
      </c>
      <c r="E676" t="s">
        <v>83</v>
      </c>
      <c r="F676" s="27">
        <v>360.12599999999998</v>
      </c>
    </row>
    <row r="677" spans="2:6" x14ac:dyDescent="0.25">
      <c r="B677" t="s">
        <v>836</v>
      </c>
      <c r="C677" t="s">
        <v>19</v>
      </c>
      <c r="E677" t="s">
        <v>83</v>
      </c>
      <c r="F677" s="27">
        <v>657.52600000000007</v>
      </c>
    </row>
    <row r="678" spans="2:6" x14ac:dyDescent="0.25">
      <c r="B678" t="s">
        <v>838</v>
      </c>
      <c r="C678" t="s">
        <v>19</v>
      </c>
      <c r="E678" t="s">
        <v>83</v>
      </c>
      <c r="F678" s="27">
        <v>1614.1029999999998</v>
      </c>
    </row>
    <row r="679" spans="2:6" x14ac:dyDescent="0.25">
      <c r="B679" t="s">
        <v>847</v>
      </c>
      <c r="C679" t="s">
        <v>19</v>
      </c>
      <c r="E679" t="s">
        <v>83</v>
      </c>
      <c r="F679" s="27">
        <v>539.654</v>
      </c>
    </row>
    <row r="680" spans="2:6" x14ac:dyDescent="0.25">
      <c r="B680" t="s">
        <v>866</v>
      </c>
      <c r="C680" t="s">
        <v>19</v>
      </c>
      <c r="E680" t="s">
        <v>83</v>
      </c>
      <c r="F680" s="27">
        <v>657.52600000000007</v>
      </c>
    </row>
    <row r="681" spans="2:6" x14ac:dyDescent="0.25">
      <c r="B681" t="s">
        <v>886</v>
      </c>
      <c r="C681" t="s">
        <v>19</v>
      </c>
      <c r="E681" t="s">
        <v>83</v>
      </c>
      <c r="F681" s="27">
        <v>2083.0919999999996</v>
      </c>
    </row>
    <row r="682" spans="2:6" x14ac:dyDescent="0.25">
      <c r="B682" t="s">
        <v>904</v>
      </c>
      <c r="C682" t="s">
        <v>19</v>
      </c>
      <c r="E682" t="s">
        <v>83</v>
      </c>
      <c r="F682" s="27">
        <v>417.99199999999996</v>
      </c>
    </row>
    <row r="683" spans="2:6" x14ac:dyDescent="0.25">
      <c r="B683" t="s">
        <v>927</v>
      </c>
      <c r="C683" t="s">
        <v>19</v>
      </c>
      <c r="E683" t="s">
        <v>83</v>
      </c>
      <c r="F683" s="27">
        <v>359.05700000000002</v>
      </c>
    </row>
    <row r="684" spans="2:6" x14ac:dyDescent="0.25">
      <c r="B684" t="s">
        <v>940</v>
      </c>
      <c r="C684" t="s">
        <v>19</v>
      </c>
      <c r="E684" t="s">
        <v>83</v>
      </c>
      <c r="F684" s="27">
        <v>1787.8309999999999</v>
      </c>
    </row>
    <row r="685" spans="2:6" x14ac:dyDescent="0.25">
      <c r="B685" t="s">
        <v>991</v>
      </c>
      <c r="C685" t="s">
        <v>19</v>
      </c>
      <c r="E685" t="s">
        <v>83</v>
      </c>
      <c r="F685" s="27">
        <v>777.048</v>
      </c>
    </row>
    <row r="686" spans="2:6" x14ac:dyDescent="0.25">
      <c r="B686" t="s">
        <v>1030</v>
      </c>
      <c r="C686" t="s">
        <v>19</v>
      </c>
      <c r="E686" t="s">
        <v>83</v>
      </c>
      <c r="F686" s="27">
        <v>359.05599999999998</v>
      </c>
    </row>
    <row r="687" spans="2:6" x14ac:dyDescent="0.25">
      <c r="B687" t="s">
        <v>1033</v>
      </c>
      <c r="C687" t="s">
        <v>19</v>
      </c>
      <c r="E687" t="s">
        <v>83</v>
      </c>
      <c r="F687" s="27">
        <v>1016.5819999999999</v>
      </c>
    </row>
    <row r="688" spans="2:6" x14ac:dyDescent="0.25">
      <c r="B688" t="s">
        <v>1034</v>
      </c>
      <c r="C688" t="s">
        <v>19</v>
      </c>
      <c r="E688" t="s">
        <v>83</v>
      </c>
      <c r="F688" s="27">
        <v>837.05399999999997</v>
      </c>
    </row>
    <row r="689" spans="2:6" x14ac:dyDescent="0.25">
      <c r="B689" t="s">
        <v>1038</v>
      </c>
      <c r="C689" t="s">
        <v>19</v>
      </c>
      <c r="E689" t="s">
        <v>83</v>
      </c>
      <c r="F689" s="27">
        <v>1015.5119999999999</v>
      </c>
    </row>
    <row r="690" spans="2:6" x14ac:dyDescent="0.25">
      <c r="B690" t="s">
        <v>1052</v>
      </c>
      <c r="C690" t="s">
        <v>19</v>
      </c>
      <c r="E690" t="s">
        <v>83</v>
      </c>
      <c r="F690" s="27">
        <v>837.05399999999986</v>
      </c>
    </row>
    <row r="691" spans="2:6" x14ac:dyDescent="0.25">
      <c r="B691" t="s">
        <v>1058</v>
      </c>
      <c r="C691" t="s">
        <v>19</v>
      </c>
      <c r="E691" t="s">
        <v>83</v>
      </c>
      <c r="F691" s="27">
        <v>417.99199999999996</v>
      </c>
    </row>
    <row r="692" spans="2:6" x14ac:dyDescent="0.25">
      <c r="B692" t="s">
        <v>1059</v>
      </c>
      <c r="C692" t="s">
        <v>19</v>
      </c>
      <c r="E692" t="s">
        <v>83</v>
      </c>
      <c r="F692" s="27">
        <v>2263.69</v>
      </c>
    </row>
    <row r="693" spans="2:6" x14ac:dyDescent="0.25">
      <c r="B693" t="s">
        <v>1061</v>
      </c>
      <c r="C693" t="s">
        <v>19</v>
      </c>
      <c r="E693" t="s">
        <v>83</v>
      </c>
      <c r="F693" s="27">
        <v>417.99199999999996</v>
      </c>
    </row>
    <row r="694" spans="2:6" x14ac:dyDescent="0.25">
      <c r="B694" t="s">
        <v>1073</v>
      </c>
      <c r="C694" t="s">
        <v>19</v>
      </c>
      <c r="E694" t="s">
        <v>83</v>
      </c>
      <c r="F694" s="27">
        <v>419.06200000000001</v>
      </c>
    </row>
    <row r="695" spans="2:6" x14ac:dyDescent="0.25">
      <c r="B695" t="s">
        <v>1080</v>
      </c>
      <c r="C695" t="s">
        <v>19</v>
      </c>
      <c r="E695" t="s">
        <v>83</v>
      </c>
      <c r="F695" s="27">
        <v>417.99199999999996</v>
      </c>
    </row>
    <row r="696" spans="2:6" x14ac:dyDescent="0.25">
      <c r="B696" t="s">
        <v>1086</v>
      </c>
      <c r="C696" t="s">
        <v>19</v>
      </c>
      <c r="E696" t="s">
        <v>83</v>
      </c>
      <c r="F696" s="27">
        <v>1016.5819999999999</v>
      </c>
    </row>
    <row r="697" spans="2:6" x14ac:dyDescent="0.25">
      <c r="B697" t="s">
        <v>1087</v>
      </c>
      <c r="C697" t="s">
        <v>19</v>
      </c>
      <c r="E697" t="s">
        <v>83</v>
      </c>
      <c r="F697" s="27">
        <v>1133.384</v>
      </c>
    </row>
    <row r="698" spans="2:6" x14ac:dyDescent="0.25">
      <c r="B698" t="s">
        <v>1088</v>
      </c>
      <c r="C698" t="s">
        <v>19</v>
      </c>
      <c r="E698" t="s">
        <v>83</v>
      </c>
      <c r="F698" s="27">
        <v>1376.7079999999999</v>
      </c>
    </row>
    <row r="699" spans="2:6" x14ac:dyDescent="0.25">
      <c r="B699" t="s">
        <v>1114</v>
      </c>
      <c r="C699" t="s">
        <v>19</v>
      </c>
      <c r="E699" t="s">
        <v>83</v>
      </c>
      <c r="F699" s="27">
        <v>779.1880000000001</v>
      </c>
    </row>
    <row r="700" spans="2:6" x14ac:dyDescent="0.25">
      <c r="B700" t="s">
        <v>1125</v>
      </c>
      <c r="C700" t="s">
        <v>19</v>
      </c>
      <c r="E700" t="s">
        <v>83</v>
      </c>
      <c r="F700" s="27">
        <v>597.52099999999996</v>
      </c>
    </row>
    <row r="701" spans="2:6" x14ac:dyDescent="0.25">
      <c r="B701" t="s">
        <v>1181</v>
      </c>
      <c r="C701" t="s">
        <v>19</v>
      </c>
      <c r="E701" t="s">
        <v>83</v>
      </c>
      <c r="F701" s="27">
        <v>769.11</v>
      </c>
    </row>
    <row r="702" spans="2:6" x14ac:dyDescent="0.25">
      <c r="B702" t="s">
        <v>1215</v>
      </c>
      <c r="C702" t="s">
        <v>19</v>
      </c>
      <c r="E702" t="s">
        <v>83</v>
      </c>
      <c r="F702" s="27">
        <v>598.58999999999992</v>
      </c>
    </row>
    <row r="703" spans="2:6" x14ac:dyDescent="0.25">
      <c r="B703" t="s">
        <v>1216</v>
      </c>
      <c r="C703" t="s">
        <v>19</v>
      </c>
      <c r="E703" t="s">
        <v>83</v>
      </c>
      <c r="F703" s="27">
        <v>835.98500000000001</v>
      </c>
    </row>
    <row r="704" spans="2:6" x14ac:dyDescent="0.25">
      <c r="B704" t="s">
        <v>1226</v>
      </c>
      <c r="C704" t="s">
        <v>19</v>
      </c>
      <c r="E704" t="s">
        <v>83</v>
      </c>
      <c r="F704" s="27">
        <v>835.98399999999992</v>
      </c>
    </row>
    <row r="705" spans="2:6" x14ac:dyDescent="0.25">
      <c r="B705" t="s">
        <v>1254</v>
      </c>
      <c r="C705" t="s">
        <v>19</v>
      </c>
      <c r="E705" t="s">
        <v>83</v>
      </c>
      <c r="F705" s="27">
        <v>1016.5819999999999</v>
      </c>
    </row>
    <row r="706" spans="2:6" x14ac:dyDescent="0.25">
      <c r="B706" t="s">
        <v>1278</v>
      </c>
      <c r="C706" t="s">
        <v>19</v>
      </c>
      <c r="E706" t="s">
        <v>83</v>
      </c>
      <c r="F706" s="27">
        <v>419.06200000000001</v>
      </c>
    </row>
    <row r="707" spans="2:6" x14ac:dyDescent="0.25">
      <c r="B707" t="s">
        <v>1300</v>
      </c>
      <c r="C707" t="s">
        <v>19</v>
      </c>
      <c r="E707" t="s">
        <v>83</v>
      </c>
      <c r="F707" s="27">
        <v>598.58999999999992</v>
      </c>
    </row>
    <row r="708" spans="2:6" x14ac:dyDescent="0.25">
      <c r="B708" t="s">
        <v>1305</v>
      </c>
      <c r="C708" t="s">
        <v>19</v>
      </c>
      <c r="E708" t="s">
        <v>83</v>
      </c>
      <c r="F708" s="27">
        <v>599.65899999999999</v>
      </c>
    </row>
    <row r="709" spans="2:6" x14ac:dyDescent="0.25">
      <c r="B709" t="s">
        <v>1309</v>
      </c>
      <c r="C709" t="s">
        <v>19</v>
      </c>
      <c r="E709" t="s">
        <v>83</v>
      </c>
      <c r="F709" s="27">
        <v>179.52799999999999</v>
      </c>
    </row>
    <row r="710" spans="2:6" x14ac:dyDescent="0.25">
      <c r="B710" t="s">
        <v>1312</v>
      </c>
      <c r="C710" t="s">
        <v>19</v>
      </c>
      <c r="E710" t="s">
        <v>83</v>
      </c>
      <c r="F710" s="27">
        <v>417.99199999999996</v>
      </c>
    </row>
    <row r="711" spans="2:6" x14ac:dyDescent="0.25">
      <c r="B711" t="s">
        <v>1318</v>
      </c>
      <c r="C711" t="s">
        <v>19</v>
      </c>
      <c r="E711" t="s">
        <v>83</v>
      </c>
      <c r="F711" s="27">
        <v>238.464</v>
      </c>
    </row>
    <row r="712" spans="2:6" x14ac:dyDescent="0.25">
      <c r="B712" t="s">
        <v>1333</v>
      </c>
      <c r="C712" t="s">
        <v>19</v>
      </c>
      <c r="E712" t="s">
        <v>83</v>
      </c>
      <c r="F712" s="27">
        <v>238.464</v>
      </c>
    </row>
    <row r="713" spans="2:6" x14ac:dyDescent="0.25">
      <c r="B713" t="s">
        <v>1336</v>
      </c>
      <c r="C713" t="s">
        <v>19</v>
      </c>
      <c r="E713" t="s">
        <v>83</v>
      </c>
      <c r="F713" s="27">
        <v>835.9849999999999</v>
      </c>
    </row>
    <row r="714" spans="2:6" x14ac:dyDescent="0.25">
      <c r="B714" t="s">
        <v>1337</v>
      </c>
      <c r="C714" t="s">
        <v>19</v>
      </c>
      <c r="E714" t="s">
        <v>83</v>
      </c>
      <c r="F714" s="27">
        <v>351.11799999999999</v>
      </c>
    </row>
    <row r="715" spans="2:6" x14ac:dyDescent="0.25">
      <c r="B715" t="s">
        <v>1389</v>
      </c>
      <c r="C715" t="s">
        <v>19</v>
      </c>
      <c r="E715" t="s">
        <v>83</v>
      </c>
      <c r="F715" s="27">
        <v>837.05400000000009</v>
      </c>
    </row>
    <row r="716" spans="2:6" x14ac:dyDescent="0.25">
      <c r="B716" t="s">
        <v>1456</v>
      </c>
      <c r="C716" t="s">
        <v>19</v>
      </c>
      <c r="E716" t="s">
        <v>83</v>
      </c>
      <c r="F716" s="27">
        <v>179.52799999999999</v>
      </c>
    </row>
    <row r="717" spans="2:6" x14ac:dyDescent="0.25">
      <c r="B717" t="s">
        <v>1487</v>
      </c>
      <c r="C717" t="s">
        <v>19</v>
      </c>
      <c r="E717" t="s">
        <v>83</v>
      </c>
      <c r="F717" s="27">
        <v>598.58999999999992</v>
      </c>
    </row>
    <row r="718" spans="2:6" x14ac:dyDescent="0.25">
      <c r="B718" t="s">
        <v>1488</v>
      </c>
      <c r="C718" t="s">
        <v>19</v>
      </c>
      <c r="E718" t="s">
        <v>83</v>
      </c>
      <c r="F718" s="27">
        <v>835.98399999999992</v>
      </c>
    </row>
    <row r="719" spans="2:6" x14ac:dyDescent="0.25">
      <c r="B719" t="s">
        <v>1489</v>
      </c>
      <c r="C719" t="s">
        <v>19</v>
      </c>
      <c r="E719" t="s">
        <v>83</v>
      </c>
      <c r="F719" s="27">
        <v>419.06200000000001</v>
      </c>
    </row>
    <row r="720" spans="2:6" x14ac:dyDescent="0.25">
      <c r="B720" t="s">
        <v>1490</v>
      </c>
      <c r="C720" t="s">
        <v>19</v>
      </c>
      <c r="E720" t="s">
        <v>83</v>
      </c>
      <c r="F720" s="27">
        <v>352.18799999999999</v>
      </c>
    </row>
    <row r="721" spans="2:6" x14ac:dyDescent="0.25">
      <c r="B721" t="s">
        <v>665</v>
      </c>
      <c r="C721" t="s">
        <v>1542</v>
      </c>
      <c r="E721" t="s">
        <v>83</v>
      </c>
      <c r="F721" s="27">
        <v>417.99199999999996</v>
      </c>
    </row>
    <row r="722" spans="2:6" x14ac:dyDescent="0.25">
      <c r="B722" t="s">
        <v>666</v>
      </c>
      <c r="C722" t="s">
        <v>1542</v>
      </c>
      <c r="E722" t="s">
        <v>83</v>
      </c>
      <c r="F722" s="27">
        <v>597.52</v>
      </c>
    </row>
    <row r="723" spans="2:6" x14ac:dyDescent="0.25">
      <c r="B723" t="s">
        <v>667</v>
      </c>
      <c r="C723" t="s">
        <v>1542</v>
      </c>
      <c r="E723" t="s">
        <v>83</v>
      </c>
      <c r="F723" s="27">
        <v>715.39200000000005</v>
      </c>
    </row>
    <row r="724" spans="2:6" x14ac:dyDescent="0.25">
      <c r="B724" t="s">
        <v>668</v>
      </c>
      <c r="C724" t="s">
        <v>1542</v>
      </c>
      <c r="E724" t="s">
        <v>83</v>
      </c>
      <c r="F724" s="27">
        <v>1435.6429999999998</v>
      </c>
    </row>
    <row r="725" spans="2:6" x14ac:dyDescent="0.25">
      <c r="B725" t="s">
        <v>669</v>
      </c>
      <c r="C725" t="s">
        <v>1542</v>
      </c>
      <c r="E725" t="s">
        <v>83</v>
      </c>
      <c r="F725" s="27">
        <v>838.12400000000002</v>
      </c>
    </row>
    <row r="726" spans="2:6" x14ac:dyDescent="0.25">
      <c r="B726" t="s">
        <v>670</v>
      </c>
      <c r="C726" t="s">
        <v>1542</v>
      </c>
      <c r="E726" t="s">
        <v>83</v>
      </c>
      <c r="F726" s="27">
        <v>539.654</v>
      </c>
    </row>
    <row r="727" spans="2:6" x14ac:dyDescent="0.25">
      <c r="B727" t="s">
        <v>671</v>
      </c>
      <c r="C727" t="s">
        <v>1542</v>
      </c>
      <c r="E727" t="s">
        <v>83</v>
      </c>
      <c r="F727" s="27">
        <v>180.59800000000001</v>
      </c>
    </row>
    <row r="728" spans="2:6" x14ac:dyDescent="0.25">
      <c r="B728" t="s">
        <v>672</v>
      </c>
      <c r="C728" t="s">
        <v>1542</v>
      </c>
      <c r="E728" t="s">
        <v>83</v>
      </c>
      <c r="F728" s="27">
        <v>590.65200000000004</v>
      </c>
    </row>
    <row r="729" spans="2:6" x14ac:dyDescent="0.25">
      <c r="B729" t="s">
        <v>673</v>
      </c>
      <c r="C729" t="s">
        <v>1542</v>
      </c>
      <c r="E729" t="s">
        <v>83</v>
      </c>
      <c r="F729" s="27">
        <v>238.464</v>
      </c>
    </row>
    <row r="730" spans="2:6" x14ac:dyDescent="0.25">
      <c r="B730" t="s">
        <v>674</v>
      </c>
      <c r="C730" t="s">
        <v>1542</v>
      </c>
      <c r="E730" t="s">
        <v>83</v>
      </c>
      <c r="F730" s="27">
        <v>417.99199999999996</v>
      </c>
    </row>
    <row r="731" spans="2:6" x14ac:dyDescent="0.25">
      <c r="B731" t="s">
        <v>675</v>
      </c>
      <c r="C731" t="s">
        <v>1542</v>
      </c>
      <c r="E731" t="s">
        <v>83</v>
      </c>
      <c r="F731" s="27">
        <v>779.1869999999999</v>
      </c>
    </row>
    <row r="732" spans="2:6" x14ac:dyDescent="0.25">
      <c r="B732" t="s">
        <v>676</v>
      </c>
      <c r="C732" t="s">
        <v>1542</v>
      </c>
      <c r="E732" t="s">
        <v>83</v>
      </c>
      <c r="F732" s="27">
        <v>657.52600000000007</v>
      </c>
    </row>
    <row r="733" spans="2:6" x14ac:dyDescent="0.25">
      <c r="B733" t="s">
        <v>677</v>
      </c>
      <c r="C733" t="s">
        <v>1542</v>
      </c>
      <c r="E733" t="s">
        <v>83</v>
      </c>
      <c r="F733" s="27">
        <v>837.05399999999986</v>
      </c>
    </row>
    <row r="734" spans="2:6" x14ac:dyDescent="0.25">
      <c r="B734" t="s">
        <v>678</v>
      </c>
      <c r="C734" t="s">
        <v>1542</v>
      </c>
      <c r="E734" t="s">
        <v>83</v>
      </c>
      <c r="F734" s="27">
        <v>417.99199999999996</v>
      </c>
    </row>
    <row r="735" spans="2:6" x14ac:dyDescent="0.25">
      <c r="B735" t="s">
        <v>679</v>
      </c>
      <c r="C735" t="s">
        <v>1542</v>
      </c>
      <c r="E735" t="s">
        <v>83</v>
      </c>
      <c r="F735" s="27">
        <v>180.59800000000001</v>
      </c>
    </row>
    <row r="736" spans="2:6" x14ac:dyDescent="0.25">
      <c r="B736" t="s">
        <v>680</v>
      </c>
      <c r="C736" t="s">
        <v>1542</v>
      </c>
      <c r="E736" t="s">
        <v>83</v>
      </c>
      <c r="F736" s="27">
        <v>417.99199999999996</v>
      </c>
    </row>
    <row r="737" spans="2:6" x14ac:dyDescent="0.25">
      <c r="B737" t="s">
        <v>681</v>
      </c>
      <c r="C737" t="s">
        <v>1542</v>
      </c>
      <c r="E737" t="s">
        <v>83</v>
      </c>
      <c r="F737" s="27">
        <v>778.11799999999994</v>
      </c>
    </row>
    <row r="738" spans="2:6" x14ac:dyDescent="0.25">
      <c r="B738" t="s">
        <v>684</v>
      </c>
      <c r="C738" t="s">
        <v>1542</v>
      </c>
      <c r="E738" t="s">
        <v>83</v>
      </c>
      <c r="F738" s="27">
        <v>597.52</v>
      </c>
    </row>
    <row r="739" spans="2:6" x14ac:dyDescent="0.25">
      <c r="B739" t="s">
        <v>721</v>
      </c>
      <c r="C739" t="s">
        <v>1542</v>
      </c>
      <c r="E739" t="s">
        <v>83</v>
      </c>
      <c r="F739" s="27">
        <v>179.52799999999999</v>
      </c>
    </row>
    <row r="740" spans="2:6" x14ac:dyDescent="0.25">
      <c r="B740" t="s">
        <v>736</v>
      </c>
      <c r="C740" t="s">
        <v>1542</v>
      </c>
      <c r="E740" t="s">
        <v>83</v>
      </c>
      <c r="F740" s="27">
        <v>835.98399999999992</v>
      </c>
    </row>
    <row r="741" spans="2:6" x14ac:dyDescent="0.25">
      <c r="B741" t="s">
        <v>741</v>
      </c>
      <c r="C741" t="s">
        <v>1542</v>
      </c>
      <c r="E741" t="s">
        <v>83</v>
      </c>
      <c r="F741" s="27">
        <v>419.06200000000001</v>
      </c>
    </row>
    <row r="742" spans="2:6" x14ac:dyDescent="0.25">
      <c r="B742" t="s">
        <v>743</v>
      </c>
      <c r="C742" t="s">
        <v>1542</v>
      </c>
      <c r="E742" t="s">
        <v>83</v>
      </c>
      <c r="F742" s="27">
        <v>238.464</v>
      </c>
    </row>
    <row r="743" spans="2:6" x14ac:dyDescent="0.25">
      <c r="B743" t="s">
        <v>744</v>
      </c>
      <c r="C743" t="s">
        <v>1542</v>
      </c>
      <c r="E743" t="s">
        <v>83</v>
      </c>
      <c r="F743" s="27">
        <v>238.464</v>
      </c>
    </row>
    <row r="744" spans="2:6" x14ac:dyDescent="0.25">
      <c r="B744" t="s">
        <v>745</v>
      </c>
      <c r="C744" t="s">
        <v>1542</v>
      </c>
      <c r="E744" t="s">
        <v>83</v>
      </c>
      <c r="F744" s="27">
        <v>180.59800000000001</v>
      </c>
    </row>
    <row r="745" spans="2:6" x14ac:dyDescent="0.25">
      <c r="B745" t="s">
        <v>746</v>
      </c>
      <c r="C745" t="s">
        <v>1542</v>
      </c>
      <c r="E745" t="s">
        <v>83</v>
      </c>
      <c r="F745" s="27">
        <v>1075.518</v>
      </c>
    </row>
    <row r="746" spans="2:6" x14ac:dyDescent="0.25">
      <c r="B746" t="s">
        <v>752</v>
      </c>
      <c r="C746" t="s">
        <v>1542</v>
      </c>
      <c r="E746" t="s">
        <v>83</v>
      </c>
      <c r="F746" s="27">
        <v>180.59800000000001</v>
      </c>
    </row>
    <row r="747" spans="2:6" x14ac:dyDescent="0.25">
      <c r="B747" t="s">
        <v>758</v>
      </c>
      <c r="C747" t="s">
        <v>1542</v>
      </c>
      <c r="E747" t="s">
        <v>83</v>
      </c>
      <c r="F747" s="27">
        <v>657.52600000000007</v>
      </c>
    </row>
    <row r="748" spans="2:6" x14ac:dyDescent="0.25">
      <c r="B748" t="s">
        <v>772</v>
      </c>
      <c r="C748" t="s">
        <v>1542</v>
      </c>
      <c r="E748" t="s">
        <v>83</v>
      </c>
      <c r="F748" s="27">
        <v>180.59800000000001</v>
      </c>
    </row>
    <row r="749" spans="2:6" x14ac:dyDescent="0.25">
      <c r="B749" t="s">
        <v>773</v>
      </c>
      <c r="C749" t="s">
        <v>1542</v>
      </c>
      <c r="E749" t="s">
        <v>83</v>
      </c>
      <c r="F749" s="27">
        <v>476.928</v>
      </c>
    </row>
    <row r="750" spans="2:6" x14ac:dyDescent="0.25">
      <c r="B750" t="s">
        <v>782</v>
      </c>
      <c r="C750" t="s">
        <v>1542</v>
      </c>
      <c r="E750" t="s">
        <v>83</v>
      </c>
      <c r="F750" s="27">
        <v>656.4559999999999</v>
      </c>
    </row>
    <row r="751" spans="2:6" x14ac:dyDescent="0.25">
      <c r="B751" t="s">
        <v>785</v>
      </c>
      <c r="C751" t="s">
        <v>1542</v>
      </c>
      <c r="E751" t="s">
        <v>83</v>
      </c>
      <c r="F751" s="27">
        <v>419.06200000000001</v>
      </c>
    </row>
    <row r="752" spans="2:6" x14ac:dyDescent="0.25">
      <c r="B752" t="s">
        <v>786</v>
      </c>
      <c r="C752" t="s">
        <v>1542</v>
      </c>
      <c r="E752" t="s">
        <v>83</v>
      </c>
      <c r="F752" s="27">
        <v>598.58999999999992</v>
      </c>
    </row>
    <row r="753" spans="2:6" x14ac:dyDescent="0.25">
      <c r="B753" t="s">
        <v>794</v>
      </c>
      <c r="C753" t="s">
        <v>1542</v>
      </c>
      <c r="E753" t="s">
        <v>83</v>
      </c>
      <c r="F753" s="27">
        <v>360.12599999999998</v>
      </c>
    </row>
    <row r="754" spans="2:6" x14ac:dyDescent="0.25">
      <c r="B754" t="s">
        <v>795</v>
      </c>
      <c r="C754" t="s">
        <v>1542</v>
      </c>
      <c r="E754" t="s">
        <v>83</v>
      </c>
      <c r="F754" s="27">
        <v>599.66000000000008</v>
      </c>
    </row>
    <row r="755" spans="2:6" x14ac:dyDescent="0.25">
      <c r="B755" t="s">
        <v>816</v>
      </c>
      <c r="C755" t="s">
        <v>1542</v>
      </c>
      <c r="E755" t="s">
        <v>83</v>
      </c>
      <c r="F755" s="27">
        <v>657.52600000000007</v>
      </c>
    </row>
    <row r="756" spans="2:6" x14ac:dyDescent="0.25">
      <c r="B756" t="s">
        <v>833</v>
      </c>
      <c r="C756" t="s">
        <v>1542</v>
      </c>
      <c r="E756" t="s">
        <v>83</v>
      </c>
      <c r="F756" s="27">
        <v>1256.116</v>
      </c>
    </row>
    <row r="757" spans="2:6" x14ac:dyDescent="0.25">
      <c r="B757" t="s">
        <v>835</v>
      </c>
      <c r="C757" t="s">
        <v>1542</v>
      </c>
      <c r="E757" t="s">
        <v>83</v>
      </c>
      <c r="F757" s="27">
        <v>778.11799999999994</v>
      </c>
    </row>
    <row r="758" spans="2:6" x14ac:dyDescent="0.25">
      <c r="B758" t="s">
        <v>841</v>
      </c>
      <c r="C758" t="s">
        <v>1542</v>
      </c>
      <c r="E758" t="s">
        <v>83</v>
      </c>
      <c r="F758" s="27">
        <v>1197.1799999999998</v>
      </c>
    </row>
    <row r="759" spans="2:6" x14ac:dyDescent="0.25">
      <c r="B759" t="s">
        <v>842</v>
      </c>
      <c r="C759" t="s">
        <v>1542</v>
      </c>
      <c r="E759" t="s">
        <v>83</v>
      </c>
      <c r="F759" s="27">
        <v>419.06200000000001</v>
      </c>
    </row>
    <row r="760" spans="2:6" x14ac:dyDescent="0.25">
      <c r="B760" t="s">
        <v>848</v>
      </c>
      <c r="C760" t="s">
        <v>1542</v>
      </c>
      <c r="E760" t="s">
        <v>83</v>
      </c>
      <c r="F760" s="27">
        <v>417.99199999999996</v>
      </c>
    </row>
    <row r="761" spans="2:6" x14ac:dyDescent="0.25">
      <c r="B761" t="s">
        <v>852</v>
      </c>
      <c r="C761" t="s">
        <v>1542</v>
      </c>
      <c r="E761" t="s">
        <v>83</v>
      </c>
      <c r="F761" s="27">
        <v>656.45600000000002</v>
      </c>
    </row>
    <row r="762" spans="2:6" x14ac:dyDescent="0.25">
      <c r="B762" t="s">
        <v>871</v>
      </c>
      <c r="C762" t="s">
        <v>1542</v>
      </c>
      <c r="E762" t="s">
        <v>83</v>
      </c>
      <c r="F762" s="27">
        <v>180.59800000000001</v>
      </c>
    </row>
    <row r="763" spans="2:6" x14ac:dyDescent="0.25">
      <c r="B763" t="s">
        <v>876</v>
      </c>
      <c r="C763" t="s">
        <v>1542</v>
      </c>
      <c r="E763" t="s">
        <v>83</v>
      </c>
      <c r="F763" s="27">
        <v>360.12599999999998</v>
      </c>
    </row>
    <row r="764" spans="2:6" x14ac:dyDescent="0.25">
      <c r="B764" t="s">
        <v>878</v>
      </c>
      <c r="C764" t="s">
        <v>1542</v>
      </c>
      <c r="E764" t="s">
        <v>83</v>
      </c>
      <c r="F764" s="27">
        <v>778.11799999999994</v>
      </c>
    </row>
    <row r="765" spans="2:6" x14ac:dyDescent="0.25">
      <c r="B765" t="s">
        <v>882</v>
      </c>
      <c r="C765" t="s">
        <v>1542</v>
      </c>
      <c r="E765" t="s">
        <v>83</v>
      </c>
      <c r="F765" s="27">
        <v>1016.5819999999999</v>
      </c>
    </row>
    <row r="766" spans="2:6" x14ac:dyDescent="0.25">
      <c r="B766" t="s">
        <v>885</v>
      </c>
      <c r="C766" t="s">
        <v>1542</v>
      </c>
      <c r="E766" t="s">
        <v>83</v>
      </c>
      <c r="F766" s="27">
        <v>180.59800000000001</v>
      </c>
    </row>
    <row r="767" spans="2:6" x14ac:dyDescent="0.25">
      <c r="B767" t="s">
        <v>888</v>
      </c>
      <c r="C767" t="s">
        <v>1542</v>
      </c>
      <c r="E767" t="s">
        <v>83</v>
      </c>
      <c r="F767" s="27">
        <v>531.71600000000001</v>
      </c>
    </row>
    <row r="768" spans="2:6" x14ac:dyDescent="0.25">
      <c r="B768" t="s">
        <v>890</v>
      </c>
      <c r="C768" t="s">
        <v>1542</v>
      </c>
      <c r="E768" t="s">
        <v>83</v>
      </c>
      <c r="F768" s="27">
        <v>1607.2339999999999</v>
      </c>
    </row>
    <row r="769" spans="2:6" x14ac:dyDescent="0.25">
      <c r="B769" t="s">
        <v>893</v>
      </c>
      <c r="C769" t="s">
        <v>1542</v>
      </c>
      <c r="E769" t="s">
        <v>83</v>
      </c>
      <c r="F769" s="27">
        <v>476.928</v>
      </c>
    </row>
    <row r="770" spans="2:6" x14ac:dyDescent="0.25">
      <c r="B770" t="s">
        <v>894</v>
      </c>
      <c r="C770" t="s">
        <v>1542</v>
      </c>
      <c r="E770" t="s">
        <v>83</v>
      </c>
      <c r="F770" s="27">
        <v>1016.5819999999999</v>
      </c>
    </row>
    <row r="771" spans="2:6" x14ac:dyDescent="0.25">
      <c r="B771" t="s">
        <v>896</v>
      </c>
      <c r="C771" t="s">
        <v>1542</v>
      </c>
      <c r="E771" t="s">
        <v>83</v>
      </c>
      <c r="F771" s="27">
        <v>238.464</v>
      </c>
    </row>
    <row r="772" spans="2:6" x14ac:dyDescent="0.25">
      <c r="B772" t="s">
        <v>905</v>
      </c>
      <c r="C772" t="s">
        <v>1542</v>
      </c>
      <c r="E772" t="s">
        <v>83</v>
      </c>
      <c r="F772" s="27">
        <v>539.654</v>
      </c>
    </row>
    <row r="773" spans="2:6" x14ac:dyDescent="0.25">
      <c r="B773" t="s">
        <v>909</v>
      </c>
      <c r="C773" t="s">
        <v>1542</v>
      </c>
      <c r="E773" t="s">
        <v>83</v>
      </c>
      <c r="F773" s="27">
        <v>837.05400000000009</v>
      </c>
    </row>
    <row r="774" spans="2:6" x14ac:dyDescent="0.25">
      <c r="B774" t="s">
        <v>911</v>
      </c>
      <c r="C774" t="s">
        <v>1542</v>
      </c>
      <c r="E774" t="s">
        <v>83</v>
      </c>
      <c r="F774" s="27">
        <v>238.464</v>
      </c>
    </row>
    <row r="775" spans="2:6" x14ac:dyDescent="0.25">
      <c r="B775" t="s">
        <v>914</v>
      </c>
      <c r="C775" t="s">
        <v>1542</v>
      </c>
      <c r="E775" t="s">
        <v>83</v>
      </c>
      <c r="F775" s="27">
        <v>657.52600000000007</v>
      </c>
    </row>
    <row r="776" spans="2:6" x14ac:dyDescent="0.25">
      <c r="B776" t="s">
        <v>915</v>
      </c>
      <c r="C776" t="s">
        <v>1542</v>
      </c>
      <c r="E776" t="s">
        <v>83</v>
      </c>
      <c r="F776" s="27">
        <v>180.59800000000001</v>
      </c>
    </row>
    <row r="777" spans="2:6" x14ac:dyDescent="0.25">
      <c r="B777" t="s">
        <v>916</v>
      </c>
      <c r="C777" t="s">
        <v>1542</v>
      </c>
      <c r="E777" t="s">
        <v>83</v>
      </c>
      <c r="F777" s="27">
        <v>778.11799999999994</v>
      </c>
    </row>
    <row r="778" spans="2:6" x14ac:dyDescent="0.25">
      <c r="B778" t="s">
        <v>918</v>
      </c>
      <c r="C778" t="s">
        <v>1542</v>
      </c>
      <c r="E778" t="s">
        <v>83</v>
      </c>
      <c r="F778" s="27">
        <v>597.52</v>
      </c>
    </row>
    <row r="779" spans="2:6" x14ac:dyDescent="0.25">
      <c r="B779" t="s">
        <v>926</v>
      </c>
      <c r="C779" t="s">
        <v>1542</v>
      </c>
      <c r="E779" t="s">
        <v>83</v>
      </c>
      <c r="F779" s="27">
        <v>778.11799999999994</v>
      </c>
    </row>
    <row r="780" spans="2:6" x14ac:dyDescent="0.25">
      <c r="B780" t="s">
        <v>930</v>
      </c>
      <c r="C780" t="s">
        <v>1542</v>
      </c>
      <c r="E780" t="s">
        <v>83</v>
      </c>
      <c r="F780" s="27">
        <v>419.06200000000001</v>
      </c>
    </row>
    <row r="781" spans="2:6" x14ac:dyDescent="0.25">
      <c r="B781" t="s">
        <v>931</v>
      </c>
      <c r="C781" t="s">
        <v>1542</v>
      </c>
      <c r="E781" t="s">
        <v>83</v>
      </c>
      <c r="F781" s="27">
        <v>590.65200000000004</v>
      </c>
    </row>
    <row r="782" spans="2:6" x14ac:dyDescent="0.25">
      <c r="B782" t="s">
        <v>937</v>
      </c>
      <c r="C782" t="s">
        <v>1542</v>
      </c>
      <c r="E782" t="s">
        <v>83</v>
      </c>
      <c r="F782" s="27">
        <v>360.12599999999998</v>
      </c>
    </row>
    <row r="783" spans="2:6" x14ac:dyDescent="0.25">
      <c r="B783" t="s">
        <v>943</v>
      </c>
      <c r="C783" t="s">
        <v>1542</v>
      </c>
      <c r="E783" t="s">
        <v>83</v>
      </c>
      <c r="F783" s="27">
        <v>238.464</v>
      </c>
    </row>
    <row r="784" spans="2:6" x14ac:dyDescent="0.25">
      <c r="B784" t="s">
        <v>951</v>
      </c>
      <c r="C784" t="s">
        <v>1542</v>
      </c>
      <c r="E784" t="s">
        <v>83</v>
      </c>
      <c r="F784" s="27">
        <v>1197.1789999999999</v>
      </c>
    </row>
    <row r="785" spans="2:6" x14ac:dyDescent="0.25">
      <c r="B785" t="s">
        <v>952</v>
      </c>
      <c r="C785" t="s">
        <v>1542</v>
      </c>
      <c r="E785" t="s">
        <v>83</v>
      </c>
      <c r="F785" s="27">
        <v>419.06200000000001</v>
      </c>
    </row>
    <row r="786" spans="2:6" x14ac:dyDescent="0.25">
      <c r="B786" t="s">
        <v>953</v>
      </c>
      <c r="C786" t="s">
        <v>1542</v>
      </c>
      <c r="E786" t="s">
        <v>83</v>
      </c>
      <c r="F786" s="27">
        <v>419.06200000000001</v>
      </c>
    </row>
    <row r="787" spans="2:6" x14ac:dyDescent="0.25">
      <c r="B787" t="s">
        <v>956</v>
      </c>
      <c r="C787" t="s">
        <v>1542</v>
      </c>
      <c r="E787" t="s">
        <v>83</v>
      </c>
      <c r="F787" s="27">
        <v>417.99199999999996</v>
      </c>
    </row>
    <row r="788" spans="2:6" x14ac:dyDescent="0.25">
      <c r="B788" t="s">
        <v>966</v>
      </c>
      <c r="C788" t="s">
        <v>1542</v>
      </c>
      <c r="E788" t="s">
        <v>83</v>
      </c>
      <c r="F788" s="27">
        <v>476.928</v>
      </c>
    </row>
    <row r="789" spans="2:6" x14ac:dyDescent="0.25">
      <c r="B789" t="s">
        <v>978</v>
      </c>
      <c r="C789" t="s">
        <v>1542</v>
      </c>
      <c r="E789" t="s">
        <v>83</v>
      </c>
      <c r="F789" s="27">
        <v>359.05599999999998</v>
      </c>
    </row>
    <row r="790" spans="2:6" x14ac:dyDescent="0.25">
      <c r="B790" t="s">
        <v>979</v>
      </c>
      <c r="C790" t="s">
        <v>1542</v>
      </c>
      <c r="E790" t="s">
        <v>83</v>
      </c>
      <c r="F790" s="27">
        <v>837.05399999999986</v>
      </c>
    </row>
    <row r="791" spans="2:6" x14ac:dyDescent="0.25">
      <c r="B791" t="s">
        <v>980</v>
      </c>
      <c r="C791" t="s">
        <v>1542</v>
      </c>
      <c r="E791" t="s">
        <v>83</v>
      </c>
      <c r="F791" s="27">
        <v>895.99</v>
      </c>
    </row>
    <row r="792" spans="2:6" x14ac:dyDescent="0.25">
      <c r="B792" t="s">
        <v>984</v>
      </c>
      <c r="C792" t="s">
        <v>1542</v>
      </c>
      <c r="E792" t="s">
        <v>83</v>
      </c>
      <c r="F792" s="27">
        <v>779.1880000000001</v>
      </c>
    </row>
    <row r="793" spans="2:6" x14ac:dyDescent="0.25">
      <c r="B793" t="s">
        <v>1003</v>
      </c>
      <c r="C793" t="s">
        <v>1542</v>
      </c>
      <c r="E793" t="s">
        <v>83</v>
      </c>
      <c r="F793" s="27">
        <v>1312.912</v>
      </c>
    </row>
    <row r="794" spans="2:6" x14ac:dyDescent="0.25">
      <c r="B794" t="s">
        <v>1007</v>
      </c>
      <c r="C794" t="s">
        <v>1542</v>
      </c>
      <c r="E794" t="s">
        <v>83</v>
      </c>
      <c r="F794" s="27">
        <v>837.05400000000009</v>
      </c>
    </row>
    <row r="795" spans="2:6" x14ac:dyDescent="0.25">
      <c r="B795" t="s">
        <v>1028</v>
      </c>
      <c r="C795" t="s">
        <v>1542</v>
      </c>
      <c r="E795" t="s">
        <v>83</v>
      </c>
      <c r="F795" s="27">
        <v>657.52600000000007</v>
      </c>
    </row>
    <row r="796" spans="2:6" x14ac:dyDescent="0.25">
      <c r="B796" t="s">
        <v>1031</v>
      </c>
      <c r="C796" t="s">
        <v>1542</v>
      </c>
      <c r="E796" t="s">
        <v>83</v>
      </c>
      <c r="F796" s="27">
        <v>837.05399999999986</v>
      </c>
    </row>
    <row r="797" spans="2:6" x14ac:dyDescent="0.25">
      <c r="B797" t="s">
        <v>1039</v>
      </c>
      <c r="C797" t="s">
        <v>1542</v>
      </c>
      <c r="E797" t="s">
        <v>83</v>
      </c>
      <c r="F797" s="27">
        <v>476.928</v>
      </c>
    </row>
    <row r="798" spans="2:6" x14ac:dyDescent="0.25">
      <c r="B798" t="s">
        <v>1040</v>
      </c>
      <c r="C798" t="s">
        <v>1542</v>
      </c>
      <c r="E798" t="s">
        <v>83</v>
      </c>
      <c r="F798" s="27">
        <v>238.464</v>
      </c>
    </row>
    <row r="799" spans="2:6" x14ac:dyDescent="0.25">
      <c r="B799" t="s">
        <v>1043</v>
      </c>
      <c r="C799" t="s">
        <v>1542</v>
      </c>
      <c r="E799" t="s">
        <v>83</v>
      </c>
      <c r="F799" s="27">
        <v>238.464</v>
      </c>
    </row>
    <row r="800" spans="2:6" x14ac:dyDescent="0.25">
      <c r="B800" t="s">
        <v>1048</v>
      </c>
      <c r="C800" t="s">
        <v>1542</v>
      </c>
      <c r="E800" t="s">
        <v>83</v>
      </c>
      <c r="F800" s="27">
        <v>657.52600000000007</v>
      </c>
    </row>
    <row r="801" spans="2:6" x14ac:dyDescent="0.25">
      <c r="B801" t="s">
        <v>1051</v>
      </c>
      <c r="C801" t="s">
        <v>1542</v>
      </c>
      <c r="E801" t="s">
        <v>83</v>
      </c>
      <c r="F801" s="27">
        <v>598.58999999999992</v>
      </c>
    </row>
    <row r="802" spans="2:6" x14ac:dyDescent="0.25">
      <c r="B802" t="s">
        <v>1053</v>
      </c>
      <c r="C802" t="s">
        <v>1542</v>
      </c>
      <c r="E802" t="s">
        <v>83</v>
      </c>
      <c r="F802" s="27">
        <v>180.59800000000001</v>
      </c>
    </row>
    <row r="803" spans="2:6" x14ac:dyDescent="0.25">
      <c r="B803" t="s">
        <v>1055</v>
      </c>
      <c r="C803" t="s">
        <v>1542</v>
      </c>
      <c r="E803" t="s">
        <v>83</v>
      </c>
      <c r="F803" s="27">
        <v>779.1869999999999</v>
      </c>
    </row>
    <row r="804" spans="2:6" x14ac:dyDescent="0.25">
      <c r="B804" t="s">
        <v>1057</v>
      </c>
      <c r="C804" t="s">
        <v>1542</v>
      </c>
      <c r="E804" t="s">
        <v>83</v>
      </c>
      <c r="F804" s="27">
        <v>1376.7070000000001</v>
      </c>
    </row>
    <row r="805" spans="2:6" x14ac:dyDescent="0.25">
      <c r="B805" t="s">
        <v>1065</v>
      </c>
      <c r="C805" t="s">
        <v>1542</v>
      </c>
      <c r="E805" t="s">
        <v>83</v>
      </c>
      <c r="F805" s="27">
        <v>837.05400000000009</v>
      </c>
    </row>
    <row r="806" spans="2:6" x14ac:dyDescent="0.25">
      <c r="B806" t="s">
        <v>1066</v>
      </c>
      <c r="C806" t="s">
        <v>1542</v>
      </c>
      <c r="E806" t="s">
        <v>83</v>
      </c>
      <c r="F806" s="27">
        <v>656.4559999999999</v>
      </c>
    </row>
    <row r="807" spans="2:6" x14ac:dyDescent="0.25">
      <c r="B807" t="s">
        <v>1067</v>
      </c>
      <c r="C807" t="s">
        <v>1542</v>
      </c>
      <c r="E807" t="s">
        <v>83</v>
      </c>
      <c r="F807" s="27">
        <v>656.45600000000002</v>
      </c>
    </row>
    <row r="808" spans="2:6" x14ac:dyDescent="0.25">
      <c r="B808" t="s">
        <v>1069</v>
      </c>
      <c r="C808" t="s">
        <v>1542</v>
      </c>
      <c r="E808" t="s">
        <v>83</v>
      </c>
      <c r="F808" s="27">
        <v>476.928</v>
      </c>
    </row>
    <row r="809" spans="2:6" x14ac:dyDescent="0.25">
      <c r="B809" t="s">
        <v>1070</v>
      </c>
      <c r="C809" t="s">
        <v>1542</v>
      </c>
      <c r="E809" t="s">
        <v>83</v>
      </c>
      <c r="F809" s="27">
        <v>417.99199999999996</v>
      </c>
    </row>
    <row r="810" spans="2:6" x14ac:dyDescent="0.25">
      <c r="B810" t="s">
        <v>1071</v>
      </c>
      <c r="C810" t="s">
        <v>1542</v>
      </c>
      <c r="E810" t="s">
        <v>83</v>
      </c>
      <c r="F810" s="27">
        <v>180.59800000000001</v>
      </c>
    </row>
    <row r="811" spans="2:6" x14ac:dyDescent="0.25">
      <c r="B811" t="s">
        <v>1072</v>
      </c>
      <c r="C811" t="s">
        <v>1542</v>
      </c>
      <c r="E811" t="s">
        <v>83</v>
      </c>
      <c r="F811" s="27">
        <v>1256.116</v>
      </c>
    </row>
    <row r="812" spans="2:6" x14ac:dyDescent="0.25">
      <c r="B812" t="s">
        <v>1074</v>
      </c>
      <c r="C812" t="s">
        <v>1542</v>
      </c>
      <c r="E812" t="s">
        <v>83</v>
      </c>
      <c r="F812" s="27">
        <v>179.52799999999999</v>
      </c>
    </row>
    <row r="813" spans="2:6" x14ac:dyDescent="0.25">
      <c r="B813" t="s">
        <v>1077</v>
      </c>
      <c r="C813" t="s">
        <v>1542</v>
      </c>
      <c r="E813" t="s">
        <v>83</v>
      </c>
      <c r="F813" s="27">
        <v>476.928</v>
      </c>
    </row>
    <row r="814" spans="2:6" x14ac:dyDescent="0.25">
      <c r="B814" t="s">
        <v>1078</v>
      </c>
      <c r="C814" t="s">
        <v>1542</v>
      </c>
      <c r="E814" t="s">
        <v>83</v>
      </c>
      <c r="F814" s="27">
        <v>1017.6509999999998</v>
      </c>
    </row>
    <row r="815" spans="2:6" x14ac:dyDescent="0.25">
      <c r="B815" t="s">
        <v>1079</v>
      </c>
      <c r="C815" t="s">
        <v>1542</v>
      </c>
      <c r="E815" t="s">
        <v>83</v>
      </c>
      <c r="F815" s="27">
        <v>360.12599999999998</v>
      </c>
    </row>
    <row r="816" spans="2:6" x14ac:dyDescent="0.25">
      <c r="B816" t="s">
        <v>1084</v>
      </c>
      <c r="C816" t="s">
        <v>1542</v>
      </c>
      <c r="E816" t="s">
        <v>83</v>
      </c>
      <c r="F816" s="27">
        <v>949.70799999999986</v>
      </c>
    </row>
    <row r="817" spans="2:6" x14ac:dyDescent="0.25">
      <c r="B817" t="s">
        <v>1085</v>
      </c>
      <c r="C817" t="s">
        <v>1542</v>
      </c>
      <c r="E817" t="s">
        <v>83</v>
      </c>
      <c r="F817" s="27">
        <v>419.06200000000001</v>
      </c>
    </row>
    <row r="818" spans="2:6" x14ac:dyDescent="0.25">
      <c r="B818" t="s">
        <v>1093</v>
      </c>
      <c r="C818" t="s">
        <v>1542</v>
      </c>
      <c r="E818" t="s">
        <v>83</v>
      </c>
      <c r="F818" s="27">
        <v>597.52</v>
      </c>
    </row>
    <row r="819" spans="2:6" x14ac:dyDescent="0.25">
      <c r="B819" t="s">
        <v>1112</v>
      </c>
      <c r="C819" t="s">
        <v>1542</v>
      </c>
      <c r="E819" t="s">
        <v>83</v>
      </c>
      <c r="F819" s="27">
        <v>838.12300000000005</v>
      </c>
    </row>
    <row r="820" spans="2:6" x14ac:dyDescent="0.25">
      <c r="B820" t="s">
        <v>1123</v>
      </c>
      <c r="C820" t="s">
        <v>1542</v>
      </c>
      <c r="E820" t="s">
        <v>83</v>
      </c>
      <c r="F820" s="27">
        <v>238.464</v>
      </c>
    </row>
    <row r="821" spans="2:6" x14ac:dyDescent="0.25">
      <c r="B821" t="s">
        <v>1131</v>
      </c>
      <c r="C821" t="s">
        <v>1542</v>
      </c>
      <c r="E821" t="s">
        <v>83</v>
      </c>
      <c r="F821" s="27">
        <v>598.59</v>
      </c>
    </row>
    <row r="822" spans="2:6" x14ac:dyDescent="0.25">
      <c r="B822" t="s">
        <v>1139</v>
      </c>
      <c r="C822" t="s">
        <v>1542</v>
      </c>
      <c r="E822" t="s">
        <v>83</v>
      </c>
      <c r="F822" s="27">
        <v>837.05399999999986</v>
      </c>
    </row>
    <row r="823" spans="2:6" x14ac:dyDescent="0.25">
      <c r="B823" t="s">
        <v>1140</v>
      </c>
      <c r="C823" t="s">
        <v>1542</v>
      </c>
      <c r="E823" t="s">
        <v>83</v>
      </c>
      <c r="F823" s="27">
        <v>1435.6429999999998</v>
      </c>
    </row>
    <row r="824" spans="2:6" x14ac:dyDescent="0.25">
      <c r="B824" t="s">
        <v>1143</v>
      </c>
      <c r="C824" t="s">
        <v>1542</v>
      </c>
      <c r="E824" t="s">
        <v>83</v>
      </c>
      <c r="F824" s="27">
        <v>598.58999999999992</v>
      </c>
    </row>
    <row r="825" spans="2:6" x14ac:dyDescent="0.25">
      <c r="B825" t="s">
        <v>1144</v>
      </c>
      <c r="C825" t="s">
        <v>1542</v>
      </c>
      <c r="E825" t="s">
        <v>83</v>
      </c>
      <c r="F825" s="27">
        <v>1197.1799999999998</v>
      </c>
    </row>
    <row r="826" spans="2:6" x14ac:dyDescent="0.25">
      <c r="B826" t="s">
        <v>1145</v>
      </c>
      <c r="C826" t="s">
        <v>1542</v>
      </c>
      <c r="E826" t="s">
        <v>83</v>
      </c>
      <c r="F826" s="27">
        <v>531.71600000000001</v>
      </c>
    </row>
    <row r="827" spans="2:6" x14ac:dyDescent="0.25">
      <c r="B827" t="s">
        <v>1147</v>
      </c>
      <c r="C827" t="s">
        <v>1542</v>
      </c>
      <c r="E827" t="s">
        <v>83</v>
      </c>
      <c r="F827" s="27">
        <v>417.99199999999996</v>
      </c>
    </row>
    <row r="828" spans="2:6" x14ac:dyDescent="0.25">
      <c r="B828" t="s">
        <v>1163</v>
      </c>
      <c r="C828" t="s">
        <v>1542</v>
      </c>
      <c r="E828" t="s">
        <v>83</v>
      </c>
      <c r="F828" s="27">
        <v>359.05599999999998</v>
      </c>
    </row>
    <row r="829" spans="2:6" x14ac:dyDescent="0.25">
      <c r="B829" t="s">
        <v>1164</v>
      </c>
      <c r="C829" t="s">
        <v>1542</v>
      </c>
      <c r="E829" t="s">
        <v>83</v>
      </c>
      <c r="F829" s="27">
        <v>777.048</v>
      </c>
    </row>
    <row r="830" spans="2:6" x14ac:dyDescent="0.25">
      <c r="B830" t="s">
        <v>1171</v>
      </c>
      <c r="C830" t="s">
        <v>1542</v>
      </c>
      <c r="E830" t="s">
        <v>83</v>
      </c>
      <c r="F830" s="27">
        <v>1197.1799999999998</v>
      </c>
    </row>
    <row r="831" spans="2:6" x14ac:dyDescent="0.25">
      <c r="B831" t="s">
        <v>1172</v>
      </c>
      <c r="C831" t="s">
        <v>1542</v>
      </c>
      <c r="E831" t="s">
        <v>83</v>
      </c>
      <c r="F831" s="27">
        <v>530.64599999999996</v>
      </c>
    </row>
    <row r="832" spans="2:6" x14ac:dyDescent="0.25">
      <c r="B832" t="s">
        <v>1190</v>
      </c>
      <c r="C832" t="s">
        <v>1542</v>
      </c>
      <c r="E832" t="s">
        <v>83</v>
      </c>
      <c r="F832" s="27">
        <v>539.654</v>
      </c>
    </row>
    <row r="833" spans="2:6" x14ac:dyDescent="0.25">
      <c r="B833" t="s">
        <v>1197</v>
      </c>
      <c r="C833" t="s">
        <v>1542</v>
      </c>
      <c r="E833" t="s">
        <v>83</v>
      </c>
      <c r="F833" s="27">
        <v>476.928</v>
      </c>
    </row>
    <row r="834" spans="2:6" x14ac:dyDescent="0.25">
      <c r="B834" t="s">
        <v>1198</v>
      </c>
      <c r="C834" t="s">
        <v>1542</v>
      </c>
      <c r="E834" t="s">
        <v>83</v>
      </c>
      <c r="F834" s="27">
        <v>476.928</v>
      </c>
    </row>
    <row r="835" spans="2:6" x14ac:dyDescent="0.25">
      <c r="B835" t="s">
        <v>1202</v>
      </c>
      <c r="C835" t="s">
        <v>1542</v>
      </c>
      <c r="E835" t="s">
        <v>83</v>
      </c>
      <c r="F835" s="27">
        <v>179.52799999999999</v>
      </c>
    </row>
    <row r="836" spans="2:6" x14ac:dyDescent="0.25">
      <c r="B836" t="s">
        <v>1217</v>
      </c>
      <c r="C836" t="s">
        <v>1542</v>
      </c>
      <c r="E836" t="s">
        <v>83</v>
      </c>
      <c r="F836" s="27">
        <v>598.58999999999992</v>
      </c>
    </row>
    <row r="837" spans="2:6" x14ac:dyDescent="0.25">
      <c r="B837" t="s">
        <v>1223</v>
      </c>
      <c r="C837" t="s">
        <v>1542</v>
      </c>
      <c r="E837" t="s">
        <v>83</v>
      </c>
      <c r="F837" s="27">
        <v>417.99199999999996</v>
      </c>
    </row>
    <row r="838" spans="2:6" x14ac:dyDescent="0.25">
      <c r="B838" t="s">
        <v>1225</v>
      </c>
      <c r="C838" t="s">
        <v>1542</v>
      </c>
      <c r="E838" t="s">
        <v>83</v>
      </c>
      <c r="F838" s="27">
        <v>179.52799999999999</v>
      </c>
    </row>
    <row r="839" spans="2:6" x14ac:dyDescent="0.25">
      <c r="B839" t="s">
        <v>1228</v>
      </c>
      <c r="C839" t="s">
        <v>1542</v>
      </c>
      <c r="E839" t="s">
        <v>83</v>
      </c>
      <c r="F839" s="27">
        <v>180.59800000000001</v>
      </c>
    </row>
    <row r="840" spans="2:6" x14ac:dyDescent="0.25">
      <c r="B840" t="s">
        <v>1232</v>
      </c>
      <c r="C840" t="s">
        <v>1542</v>
      </c>
      <c r="E840" t="s">
        <v>83</v>
      </c>
      <c r="F840" s="27">
        <v>179.52799999999999</v>
      </c>
    </row>
    <row r="841" spans="2:6" x14ac:dyDescent="0.25">
      <c r="B841" t="s">
        <v>1235</v>
      </c>
      <c r="C841" t="s">
        <v>1542</v>
      </c>
      <c r="E841" t="s">
        <v>83</v>
      </c>
      <c r="F841" s="27">
        <v>238.464</v>
      </c>
    </row>
    <row r="842" spans="2:6" x14ac:dyDescent="0.25">
      <c r="B842" t="s">
        <v>1241</v>
      </c>
      <c r="C842" t="s">
        <v>1542</v>
      </c>
      <c r="E842" t="s">
        <v>83</v>
      </c>
      <c r="F842" s="27">
        <v>417.99199999999996</v>
      </c>
    </row>
    <row r="843" spans="2:6" x14ac:dyDescent="0.25">
      <c r="B843" t="s">
        <v>1242</v>
      </c>
      <c r="C843" t="s">
        <v>1542</v>
      </c>
      <c r="E843" t="s">
        <v>83</v>
      </c>
      <c r="F843" s="27">
        <v>417.99199999999996</v>
      </c>
    </row>
    <row r="844" spans="2:6" x14ac:dyDescent="0.25">
      <c r="B844" t="s">
        <v>1247</v>
      </c>
      <c r="C844" t="s">
        <v>1542</v>
      </c>
      <c r="E844" t="s">
        <v>83</v>
      </c>
      <c r="F844" s="27">
        <v>360.12599999999998</v>
      </c>
    </row>
    <row r="845" spans="2:6" x14ac:dyDescent="0.25">
      <c r="B845" t="s">
        <v>1264</v>
      </c>
      <c r="C845" t="s">
        <v>1542</v>
      </c>
      <c r="E845" t="s">
        <v>83</v>
      </c>
      <c r="F845" s="27">
        <v>179.52799999999999</v>
      </c>
    </row>
    <row r="846" spans="2:6" x14ac:dyDescent="0.25">
      <c r="B846" t="s">
        <v>1268</v>
      </c>
      <c r="C846" t="s">
        <v>1542</v>
      </c>
      <c r="E846" t="s">
        <v>83</v>
      </c>
      <c r="F846" s="27">
        <v>419.06200000000001</v>
      </c>
    </row>
    <row r="847" spans="2:6" x14ac:dyDescent="0.25">
      <c r="B847" t="s">
        <v>1269</v>
      </c>
      <c r="C847" t="s">
        <v>1542</v>
      </c>
      <c r="E847" t="s">
        <v>83</v>
      </c>
      <c r="F847" s="27">
        <v>180.59800000000001</v>
      </c>
    </row>
    <row r="848" spans="2:6" x14ac:dyDescent="0.25">
      <c r="B848" t="s">
        <v>1270</v>
      </c>
      <c r="C848" t="s">
        <v>1542</v>
      </c>
      <c r="E848" t="s">
        <v>83</v>
      </c>
      <c r="F848" s="27">
        <v>1016.5819999999999</v>
      </c>
    </row>
    <row r="849" spans="2:6" x14ac:dyDescent="0.25">
      <c r="B849" t="s">
        <v>1271</v>
      </c>
      <c r="C849" t="s">
        <v>1542</v>
      </c>
      <c r="E849" t="s">
        <v>83</v>
      </c>
      <c r="F849" s="27">
        <v>417.99199999999996</v>
      </c>
    </row>
    <row r="850" spans="2:6" x14ac:dyDescent="0.25">
      <c r="B850" t="s">
        <v>1273</v>
      </c>
      <c r="C850" t="s">
        <v>1542</v>
      </c>
      <c r="E850" t="s">
        <v>83</v>
      </c>
      <c r="F850" s="27">
        <v>180.59800000000001</v>
      </c>
    </row>
    <row r="851" spans="2:6" x14ac:dyDescent="0.25">
      <c r="B851" t="s">
        <v>1282</v>
      </c>
      <c r="C851" t="s">
        <v>1542</v>
      </c>
      <c r="E851" t="s">
        <v>83</v>
      </c>
      <c r="F851" s="27">
        <v>712.31299999999999</v>
      </c>
    </row>
    <row r="852" spans="2:6" x14ac:dyDescent="0.25">
      <c r="B852" t="s">
        <v>1285</v>
      </c>
      <c r="C852" t="s">
        <v>1542</v>
      </c>
      <c r="E852" t="s">
        <v>83</v>
      </c>
      <c r="F852" s="27">
        <v>238.464</v>
      </c>
    </row>
    <row r="853" spans="2:6" x14ac:dyDescent="0.25">
      <c r="B853" t="s">
        <v>1287</v>
      </c>
      <c r="C853" t="s">
        <v>1542</v>
      </c>
      <c r="E853" t="s">
        <v>83</v>
      </c>
      <c r="F853" s="27">
        <v>539.654</v>
      </c>
    </row>
    <row r="854" spans="2:6" x14ac:dyDescent="0.25">
      <c r="B854" t="s">
        <v>1290</v>
      </c>
      <c r="C854" t="s">
        <v>1542</v>
      </c>
      <c r="E854" t="s">
        <v>83</v>
      </c>
      <c r="F854" s="27">
        <v>720.25199999999995</v>
      </c>
    </row>
    <row r="855" spans="2:6" x14ac:dyDescent="0.25">
      <c r="B855" t="s">
        <v>1293</v>
      </c>
      <c r="C855" t="s">
        <v>1542</v>
      </c>
      <c r="E855" t="s">
        <v>83</v>
      </c>
      <c r="F855" s="27">
        <v>238.464</v>
      </c>
    </row>
    <row r="856" spans="2:6" x14ac:dyDescent="0.25">
      <c r="B856" t="s">
        <v>1296</v>
      </c>
      <c r="C856" t="s">
        <v>1542</v>
      </c>
      <c r="E856" t="s">
        <v>83</v>
      </c>
      <c r="F856" s="27">
        <v>531.71600000000001</v>
      </c>
    </row>
    <row r="857" spans="2:6" x14ac:dyDescent="0.25">
      <c r="B857" t="s">
        <v>1297</v>
      </c>
      <c r="C857" t="s">
        <v>1542</v>
      </c>
      <c r="E857" t="s">
        <v>83</v>
      </c>
      <c r="F857" s="27">
        <v>712.31400000000008</v>
      </c>
    </row>
    <row r="858" spans="2:6" x14ac:dyDescent="0.25">
      <c r="B858" t="s">
        <v>1313</v>
      </c>
      <c r="C858" t="s">
        <v>1542</v>
      </c>
      <c r="E858" t="s">
        <v>83</v>
      </c>
      <c r="F858" s="27">
        <v>238.464</v>
      </c>
    </row>
    <row r="859" spans="2:6" x14ac:dyDescent="0.25">
      <c r="B859" t="s">
        <v>1325</v>
      </c>
      <c r="C859" t="s">
        <v>1542</v>
      </c>
      <c r="E859" t="s">
        <v>83</v>
      </c>
      <c r="F859" s="27">
        <v>343.18100000000004</v>
      </c>
    </row>
    <row r="860" spans="2:6" x14ac:dyDescent="0.25">
      <c r="B860" t="s">
        <v>1326</v>
      </c>
      <c r="C860" t="s">
        <v>1542</v>
      </c>
      <c r="E860" t="s">
        <v>83</v>
      </c>
      <c r="F860" s="27">
        <v>476.928</v>
      </c>
    </row>
    <row r="861" spans="2:6" x14ac:dyDescent="0.25">
      <c r="B861" t="s">
        <v>1335</v>
      </c>
      <c r="C861" t="s">
        <v>1542</v>
      </c>
      <c r="E861" t="s">
        <v>83</v>
      </c>
      <c r="F861" s="27">
        <v>179.52799999999999</v>
      </c>
    </row>
    <row r="862" spans="2:6" x14ac:dyDescent="0.25">
      <c r="B862" t="s">
        <v>1342</v>
      </c>
      <c r="C862" t="s">
        <v>1542</v>
      </c>
      <c r="E862" t="s">
        <v>83</v>
      </c>
      <c r="F862" s="27">
        <v>835.98399999999992</v>
      </c>
    </row>
    <row r="863" spans="2:6" x14ac:dyDescent="0.25">
      <c r="B863" t="s">
        <v>1344</v>
      </c>
      <c r="C863" t="s">
        <v>1542</v>
      </c>
      <c r="E863" t="s">
        <v>83</v>
      </c>
      <c r="F863" s="27">
        <v>598.58999999999992</v>
      </c>
    </row>
    <row r="864" spans="2:6" x14ac:dyDescent="0.25">
      <c r="B864" t="s">
        <v>1349</v>
      </c>
      <c r="C864" t="s">
        <v>1542</v>
      </c>
      <c r="E864" t="s">
        <v>83</v>
      </c>
      <c r="F864" s="27">
        <v>179.52799999999999</v>
      </c>
    </row>
    <row r="865" spans="2:6" x14ac:dyDescent="0.25">
      <c r="B865" t="s">
        <v>1350</v>
      </c>
      <c r="C865" t="s">
        <v>1542</v>
      </c>
      <c r="E865" t="s">
        <v>83</v>
      </c>
      <c r="F865" s="27">
        <v>599.66000000000008</v>
      </c>
    </row>
    <row r="866" spans="2:6" x14ac:dyDescent="0.25">
      <c r="B866" t="s">
        <v>1352</v>
      </c>
      <c r="C866" t="s">
        <v>1542</v>
      </c>
      <c r="E866" t="s">
        <v>83</v>
      </c>
      <c r="F866" s="27">
        <v>419.06200000000001</v>
      </c>
    </row>
    <row r="867" spans="2:6" x14ac:dyDescent="0.25">
      <c r="B867" t="s">
        <v>1367</v>
      </c>
      <c r="C867" t="s">
        <v>1542</v>
      </c>
      <c r="E867" t="s">
        <v>83</v>
      </c>
      <c r="F867" s="27">
        <v>837.05400000000009</v>
      </c>
    </row>
    <row r="868" spans="2:6" x14ac:dyDescent="0.25">
      <c r="B868" t="s">
        <v>1439</v>
      </c>
      <c r="C868" t="s">
        <v>1542</v>
      </c>
      <c r="E868" t="s">
        <v>83</v>
      </c>
      <c r="F868" s="27">
        <v>419.06200000000001</v>
      </c>
    </row>
    <row r="869" spans="2:6" x14ac:dyDescent="0.25">
      <c r="B869" t="s">
        <v>1445</v>
      </c>
      <c r="C869" t="s">
        <v>1542</v>
      </c>
      <c r="E869" t="s">
        <v>83</v>
      </c>
      <c r="F869" s="27">
        <v>180.59800000000001</v>
      </c>
    </row>
    <row r="870" spans="2:6" x14ac:dyDescent="0.25">
      <c r="B870" t="s">
        <v>1492</v>
      </c>
      <c r="C870" t="s">
        <v>1542</v>
      </c>
      <c r="E870" t="s">
        <v>83</v>
      </c>
      <c r="F870" s="27">
        <v>476.928</v>
      </c>
    </row>
    <row r="871" spans="2:6" x14ac:dyDescent="0.25">
      <c r="B871" t="s">
        <v>1493</v>
      </c>
      <c r="C871" t="s">
        <v>1542</v>
      </c>
      <c r="E871" t="s">
        <v>83</v>
      </c>
      <c r="F871" s="27">
        <v>476.928</v>
      </c>
    </row>
    <row r="872" spans="2:6" x14ac:dyDescent="0.25">
      <c r="B872" t="s">
        <v>1494</v>
      </c>
      <c r="C872" t="s">
        <v>1542</v>
      </c>
      <c r="E872" t="s">
        <v>83</v>
      </c>
      <c r="F872" s="27">
        <v>1130.3059999999998</v>
      </c>
    </row>
    <row r="873" spans="2:6" x14ac:dyDescent="0.25">
      <c r="B873" t="s">
        <v>1495</v>
      </c>
      <c r="C873" t="s">
        <v>1542</v>
      </c>
      <c r="E873" t="s">
        <v>83</v>
      </c>
      <c r="F873" s="27">
        <v>238.464</v>
      </c>
    </row>
    <row r="874" spans="2:6" x14ac:dyDescent="0.25">
      <c r="B874" t="s">
        <v>1122</v>
      </c>
      <c r="C874" t="s">
        <v>1548</v>
      </c>
      <c r="E874" t="s">
        <v>83</v>
      </c>
      <c r="F874" s="27">
        <v>953.85599999999999</v>
      </c>
    </row>
    <row r="875" spans="2:6" x14ac:dyDescent="0.25">
      <c r="B875" t="s">
        <v>1124</v>
      </c>
      <c r="C875" t="s">
        <v>1548</v>
      </c>
      <c r="E875" t="s">
        <v>83</v>
      </c>
      <c r="F875" s="27">
        <v>1494.579</v>
      </c>
    </row>
    <row r="876" spans="2:6" x14ac:dyDescent="0.25">
      <c r="B876" t="s">
        <v>1126</v>
      </c>
      <c r="C876" t="s">
        <v>1548</v>
      </c>
      <c r="E876" t="s">
        <v>83</v>
      </c>
      <c r="F876" s="27">
        <v>1495.6489999999999</v>
      </c>
    </row>
    <row r="877" spans="2:6" x14ac:dyDescent="0.25">
      <c r="B877" t="s">
        <v>1128</v>
      </c>
      <c r="C877" t="s">
        <v>1548</v>
      </c>
      <c r="E877" t="s">
        <v>83</v>
      </c>
      <c r="F877" s="27">
        <v>1731.9739999999999</v>
      </c>
    </row>
    <row r="878" spans="2:6" x14ac:dyDescent="0.25">
      <c r="B878" t="s">
        <v>1130</v>
      </c>
      <c r="C878" t="s">
        <v>1548</v>
      </c>
      <c r="E878" t="s">
        <v>83</v>
      </c>
      <c r="F878" s="27">
        <v>953.85599999999999</v>
      </c>
    </row>
    <row r="879" spans="2:6" x14ac:dyDescent="0.25">
      <c r="B879" t="s">
        <v>1133</v>
      </c>
      <c r="C879" t="s">
        <v>1548</v>
      </c>
      <c r="E879" t="s">
        <v>83</v>
      </c>
      <c r="F879" s="27">
        <v>953.85599999999999</v>
      </c>
    </row>
    <row r="880" spans="2:6" x14ac:dyDescent="0.25">
      <c r="B880" t="s">
        <v>1229</v>
      </c>
      <c r="C880" t="s">
        <v>1548</v>
      </c>
      <c r="E880" t="s">
        <v>83</v>
      </c>
      <c r="F880" s="27">
        <v>1552.4459999999999</v>
      </c>
    </row>
    <row r="881" spans="2:6" x14ac:dyDescent="0.25">
      <c r="B881" t="s">
        <v>1243</v>
      </c>
      <c r="C881" t="s">
        <v>1548</v>
      </c>
      <c r="E881" t="s">
        <v>83</v>
      </c>
      <c r="F881" s="27">
        <v>1494.58</v>
      </c>
    </row>
    <row r="882" spans="2:6" x14ac:dyDescent="0.25">
      <c r="B882" t="s">
        <v>1252</v>
      </c>
      <c r="C882" t="s">
        <v>1548</v>
      </c>
      <c r="E882" t="s">
        <v>83</v>
      </c>
      <c r="F882" s="27">
        <v>1192.32</v>
      </c>
    </row>
    <row r="883" spans="2:6" x14ac:dyDescent="0.25">
      <c r="B883" t="s">
        <v>1353</v>
      </c>
      <c r="C883" t="s">
        <v>1548</v>
      </c>
      <c r="E883" t="s">
        <v>83</v>
      </c>
      <c r="F883" s="27">
        <v>1493.51</v>
      </c>
    </row>
    <row r="884" spans="2:6" x14ac:dyDescent="0.25">
      <c r="B884" t="s">
        <v>1414</v>
      </c>
      <c r="C884" t="s">
        <v>1548</v>
      </c>
      <c r="E884" t="s">
        <v>83</v>
      </c>
      <c r="F884" s="27">
        <v>1731.9739999999999</v>
      </c>
    </row>
    <row r="885" spans="2:6" x14ac:dyDescent="0.25">
      <c r="B885" t="s">
        <v>1435</v>
      </c>
      <c r="C885" t="s">
        <v>1548</v>
      </c>
      <c r="E885" t="s">
        <v>83</v>
      </c>
      <c r="F885" s="27">
        <v>352.18799999999999</v>
      </c>
    </row>
    <row r="886" spans="2:6" x14ac:dyDescent="0.25">
      <c r="B886" t="s">
        <v>1491</v>
      </c>
      <c r="C886" t="s">
        <v>1548</v>
      </c>
      <c r="E886" t="s">
        <v>83</v>
      </c>
      <c r="F886" s="27">
        <v>953.85599999999999</v>
      </c>
    </row>
    <row r="887" spans="2:6" x14ac:dyDescent="0.25">
      <c r="B887" t="s">
        <v>682</v>
      </c>
      <c r="C887" t="s">
        <v>4</v>
      </c>
      <c r="E887" t="s">
        <v>83</v>
      </c>
      <c r="F887" s="27">
        <v>180.59800000000001</v>
      </c>
    </row>
    <row r="888" spans="2:6" x14ac:dyDescent="0.25">
      <c r="B888" t="s">
        <v>685</v>
      </c>
      <c r="C888" t="s">
        <v>4</v>
      </c>
      <c r="E888" t="s">
        <v>83</v>
      </c>
      <c r="F888" s="27">
        <v>597.52</v>
      </c>
    </row>
    <row r="889" spans="2:6" x14ac:dyDescent="0.25">
      <c r="B889" t="s">
        <v>731</v>
      </c>
      <c r="C889" t="s">
        <v>4</v>
      </c>
      <c r="E889" t="s">
        <v>83</v>
      </c>
      <c r="F889" s="27">
        <v>599.66000000000008</v>
      </c>
    </row>
    <row r="890" spans="2:6" x14ac:dyDescent="0.25">
      <c r="B890" t="s">
        <v>749</v>
      </c>
      <c r="C890" t="s">
        <v>4</v>
      </c>
      <c r="E890" t="s">
        <v>83</v>
      </c>
      <c r="F890" s="27">
        <v>476.92835999999994</v>
      </c>
    </row>
    <row r="891" spans="2:6" x14ac:dyDescent="0.25">
      <c r="B891" t="s">
        <v>761</v>
      </c>
      <c r="C891" t="s">
        <v>4</v>
      </c>
      <c r="E891" t="s">
        <v>83</v>
      </c>
      <c r="F891" s="27">
        <v>238.464</v>
      </c>
    </row>
    <row r="892" spans="2:6" x14ac:dyDescent="0.25">
      <c r="B892" t="s">
        <v>845</v>
      </c>
      <c r="C892" t="s">
        <v>4</v>
      </c>
      <c r="E892" t="s">
        <v>83</v>
      </c>
      <c r="F892" s="27">
        <v>657.52600000000007</v>
      </c>
    </row>
    <row r="893" spans="2:6" x14ac:dyDescent="0.25">
      <c r="B893" t="s">
        <v>851</v>
      </c>
      <c r="C893" t="s">
        <v>4</v>
      </c>
      <c r="E893" t="s">
        <v>83</v>
      </c>
      <c r="F893" s="27">
        <v>360.12599999999998</v>
      </c>
    </row>
    <row r="894" spans="2:6" x14ac:dyDescent="0.25">
      <c r="B894" t="s">
        <v>853</v>
      </c>
      <c r="C894" t="s">
        <v>4</v>
      </c>
      <c r="E894" t="s">
        <v>83</v>
      </c>
      <c r="F894" s="27">
        <v>1017.652</v>
      </c>
    </row>
    <row r="895" spans="2:6" x14ac:dyDescent="0.25">
      <c r="B895" t="s">
        <v>854</v>
      </c>
      <c r="C895" t="s">
        <v>4</v>
      </c>
      <c r="E895" t="s">
        <v>83</v>
      </c>
      <c r="F895" s="27">
        <v>837.05399999999986</v>
      </c>
    </row>
    <row r="896" spans="2:6" x14ac:dyDescent="0.25">
      <c r="B896" t="s">
        <v>863</v>
      </c>
      <c r="C896" t="s">
        <v>4</v>
      </c>
      <c r="E896" t="s">
        <v>83</v>
      </c>
      <c r="F896" s="27">
        <v>180.59800000000001</v>
      </c>
    </row>
    <row r="897" spans="2:6" x14ac:dyDescent="0.25">
      <c r="B897" t="s">
        <v>920</v>
      </c>
      <c r="C897" t="s">
        <v>4</v>
      </c>
      <c r="E897" t="s">
        <v>83</v>
      </c>
      <c r="F897" s="27">
        <v>360.12599999999998</v>
      </c>
    </row>
    <row r="898" spans="2:6" x14ac:dyDescent="0.25">
      <c r="B898" t="s">
        <v>922</v>
      </c>
      <c r="C898" t="s">
        <v>4</v>
      </c>
      <c r="E898" t="s">
        <v>83</v>
      </c>
      <c r="F898" s="27">
        <v>419.06200000000001</v>
      </c>
    </row>
    <row r="899" spans="2:6" x14ac:dyDescent="0.25">
      <c r="B899" t="s">
        <v>938</v>
      </c>
      <c r="C899" t="s">
        <v>4</v>
      </c>
      <c r="E899" t="s">
        <v>83</v>
      </c>
      <c r="F899" s="27">
        <v>238.464</v>
      </c>
    </row>
    <row r="900" spans="2:6" x14ac:dyDescent="0.25">
      <c r="B900" t="s">
        <v>972</v>
      </c>
      <c r="C900" t="s">
        <v>4</v>
      </c>
      <c r="E900" t="s">
        <v>83</v>
      </c>
      <c r="F900" s="27">
        <v>180.59800000000001</v>
      </c>
    </row>
    <row r="901" spans="2:6" x14ac:dyDescent="0.25">
      <c r="B901" t="s">
        <v>985</v>
      </c>
      <c r="C901" t="s">
        <v>4</v>
      </c>
      <c r="E901" t="s">
        <v>83</v>
      </c>
      <c r="F901" s="27">
        <v>656.4559999999999</v>
      </c>
    </row>
    <row r="902" spans="2:6" x14ac:dyDescent="0.25">
      <c r="B902" t="s">
        <v>990</v>
      </c>
      <c r="C902" t="s">
        <v>4</v>
      </c>
      <c r="E902" t="s">
        <v>83</v>
      </c>
      <c r="F902" s="27">
        <v>419.06200000000001</v>
      </c>
    </row>
    <row r="903" spans="2:6" x14ac:dyDescent="0.25">
      <c r="B903" t="s">
        <v>993</v>
      </c>
      <c r="C903" t="s">
        <v>4</v>
      </c>
      <c r="E903" t="s">
        <v>83</v>
      </c>
      <c r="F903" s="27">
        <v>419.06200000000001</v>
      </c>
    </row>
    <row r="904" spans="2:6" x14ac:dyDescent="0.25">
      <c r="B904" t="s">
        <v>994</v>
      </c>
      <c r="C904" t="s">
        <v>4</v>
      </c>
      <c r="E904" t="s">
        <v>83</v>
      </c>
      <c r="F904" s="27">
        <v>1552.4459999999999</v>
      </c>
    </row>
    <row r="905" spans="2:6" x14ac:dyDescent="0.25">
      <c r="B905" t="s">
        <v>1005</v>
      </c>
      <c r="C905" t="s">
        <v>4</v>
      </c>
      <c r="E905" t="s">
        <v>83</v>
      </c>
      <c r="F905" s="27">
        <v>837.05400000000009</v>
      </c>
    </row>
    <row r="906" spans="2:6" x14ac:dyDescent="0.25">
      <c r="B906" t="s">
        <v>1006</v>
      </c>
      <c r="C906" t="s">
        <v>4</v>
      </c>
      <c r="E906" t="s">
        <v>83</v>
      </c>
      <c r="F906" s="27">
        <v>895.99</v>
      </c>
    </row>
    <row r="907" spans="2:6" x14ac:dyDescent="0.25">
      <c r="B907" t="s">
        <v>1011</v>
      </c>
      <c r="C907" t="s">
        <v>4</v>
      </c>
      <c r="E907" t="s">
        <v>83</v>
      </c>
      <c r="F907" s="27">
        <v>715.39200000000005</v>
      </c>
    </row>
    <row r="908" spans="2:6" x14ac:dyDescent="0.25">
      <c r="B908" t="s">
        <v>1012</v>
      </c>
      <c r="C908" t="s">
        <v>4</v>
      </c>
      <c r="E908" t="s">
        <v>83</v>
      </c>
      <c r="F908" s="27">
        <v>417.99199999999996</v>
      </c>
    </row>
    <row r="909" spans="2:6" x14ac:dyDescent="0.25">
      <c r="B909" t="s">
        <v>1024</v>
      </c>
      <c r="C909" t="s">
        <v>4</v>
      </c>
      <c r="E909" t="s">
        <v>83</v>
      </c>
      <c r="F909" s="27">
        <v>180.59800000000001</v>
      </c>
    </row>
    <row r="910" spans="2:6" x14ac:dyDescent="0.25">
      <c r="B910" t="s">
        <v>1042</v>
      </c>
      <c r="C910" t="s">
        <v>4</v>
      </c>
      <c r="E910" t="s">
        <v>83</v>
      </c>
      <c r="F910" s="27">
        <v>656.4559999999999</v>
      </c>
    </row>
    <row r="911" spans="2:6" x14ac:dyDescent="0.25">
      <c r="B911" t="s">
        <v>1045</v>
      </c>
      <c r="C911" t="s">
        <v>4</v>
      </c>
      <c r="E911" t="s">
        <v>83</v>
      </c>
      <c r="F911" s="27">
        <v>419.06200000000001</v>
      </c>
    </row>
    <row r="912" spans="2:6" x14ac:dyDescent="0.25">
      <c r="B912" t="s">
        <v>1046</v>
      </c>
      <c r="C912" t="s">
        <v>4</v>
      </c>
      <c r="E912" t="s">
        <v>83</v>
      </c>
      <c r="F912" s="27">
        <v>419.06200000000001</v>
      </c>
    </row>
    <row r="913" spans="2:6" x14ac:dyDescent="0.25">
      <c r="B913" t="s">
        <v>1047</v>
      </c>
      <c r="C913" t="s">
        <v>4</v>
      </c>
      <c r="E913" t="s">
        <v>83</v>
      </c>
      <c r="F913" s="27">
        <v>837.05399999999986</v>
      </c>
    </row>
    <row r="914" spans="2:6" x14ac:dyDescent="0.25">
      <c r="B914" t="s">
        <v>1050</v>
      </c>
      <c r="C914" t="s">
        <v>4</v>
      </c>
      <c r="E914" t="s">
        <v>83</v>
      </c>
      <c r="F914" s="27">
        <v>657.52600000000007</v>
      </c>
    </row>
    <row r="915" spans="2:6" x14ac:dyDescent="0.25">
      <c r="B915" t="s">
        <v>1060</v>
      </c>
      <c r="C915" t="s">
        <v>4</v>
      </c>
      <c r="E915" t="s">
        <v>83</v>
      </c>
      <c r="F915" s="27">
        <v>1076.588</v>
      </c>
    </row>
    <row r="916" spans="2:6" x14ac:dyDescent="0.25">
      <c r="B916" t="s">
        <v>1062</v>
      </c>
      <c r="C916" t="s">
        <v>4</v>
      </c>
      <c r="E916" t="s">
        <v>83</v>
      </c>
      <c r="F916" s="27">
        <v>657.52600000000007</v>
      </c>
    </row>
    <row r="917" spans="2:6" x14ac:dyDescent="0.25">
      <c r="B917" t="s">
        <v>1075</v>
      </c>
      <c r="C917" t="s">
        <v>4</v>
      </c>
      <c r="E917" t="s">
        <v>83</v>
      </c>
      <c r="F917" s="27">
        <v>598.58999999999992</v>
      </c>
    </row>
    <row r="918" spans="2:6" x14ac:dyDescent="0.25">
      <c r="B918" t="s">
        <v>1076</v>
      </c>
      <c r="C918" t="s">
        <v>4</v>
      </c>
      <c r="E918" t="s">
        <v>83</v>
      </c>
      <c r="F918" s="27">
        <v>779.1880000000001</v>
      </c>
    </row>
    <row r="919" spans="2:6" x14ac:dyDescent="0.25">
      <c r="B919" t="s">
        <v>1101</v>
      </c>
      <c r="C919" t="s">
        <v>4</v>
      </c>
      <c r="E919" t="s">
        <v>83</v>
      </c>
      <c r="F919" s="27">
        <v>657.52600000000007</v>
      </c>
    </row>
    <row r="920" spans="2:6" x14ac:dyDescent="0.25">
      <c r="B920" t="s">
        <v>1115</v>
      </c>
      <c r="C920" t="s">
        <v>4</v>
      </c>
      <c r="E920" t="s">
        <v>83</v>
      </c>
      <c r="F920" s="27">
        <v>657.52600000000007</v>
      </c>
    </row>
    <row r="921" spans="2:6" x14ac:dyDescent="0.25">
      <c r="B921" t="s">
        <v>1161</v>
      </c>
      <c r="C921" t="s">
        <v>4</v>
      </c>
      <c r="E921" t="s">
        <v>83</v>
      </c>
      <c r="F921" s="27">
        <v>657.52600000000007</v>
      </c>
    </row>
    <row r="922" spans="2:6" x14ac:dyDescent="0.25">
      <c r="B922" t="s">
        <v>1162</v>
      </c>
      <c r="C922" t="s">
        <v>4</v>
      </c>
      <c r="E922" t="s">
        <v>83</v>
      </c>
      <c r="F922" s="27">
        <v>476.928</v>
      </c>
    </row>
    <row r="923" spans="2:6" x14ac:dyDescent="0.25">
      <c r="B923" t="s">
        <v>1191</v>
      </c>
      <c r="C923" t="s">
        <v>4</v>
      </c>
      <c r="E923" t="s">
        <v>83</v>
      </c>
      <c r="F923" s="27">
        <v>657.52600000000007</v>
      </c>
    </row>
    <row r="924" spans="2:6" x14ac:dyDescent="0.25">
      <c r="B924" t="s">
        <v>1207</v>
      </c>
      <c r="C924" t="s">
        <v>4</v>
      </c>
      <c r="E924" t="s">
        <v>83</v>
      </c>
      <c r="F924" s="27">
        <v>1123.4369999999999</v>
      </c>
    </row>
    <row r="925" spans="2:6" x14ac:dyDescent="0.25">
      <c r="B925" t="s">
        <v>1219</v>
      </c>
      <c r="C925" t="s">
        <v>4</v>
      </c>
      <c r="E925" t="s">
        <v>83</v>
      </c>
      <c r="F925" s="27">
        <v>1256.115</v>
      </c>
    </row>
    <row r="926" spans="2:6" x14ac:dyDescent="0.25">
      <c r="B926" t="s">
        <v>1240</v>
      </c>
      <c r="C926" t="s">
        <v>4</v>
      </c>
      <c r="E926" t="s">
        <v>83</v>
      </c>
      <c r="F926" s="27">
        <v>180.59800000000001</v>
      </c>
    </row>
    <row r="927" spans="2:6" x14ac:dyDescent="0.25">
      <c r="B927" t="s">
        <v>1246</v>
      </c>
      <c r="C927" t="s">
        <v>4</v>
      </c>
      <c r="E927" t="s">
        <v>83</v>
      </c>
      <c r="F927" s="27">
        <v>180.59800000000001</v>
      </c>
    </row>
    <row r="928" spans="2:6" x14ac:dyDescent="0.25">
      <c r="B928" t="s">
        <v>1265</v>
      </c>
      <c r="C928" t="s">
        <v>4</v>
      </c>
      <c r="E928" t="s">
        <v>83</v>
      </c>
      <c r="F928" s="27">
        <v>360.12599999999998</v>
      </c>
    </row>
    <row r="929" spans="2:6" x14ac:dyDescent="0.25">
      <c r="B929" t="s">
        <v>1274</v>
      </c>
      <c r="C929" t="s">
        <v>4</v>
      </c>
      <c r="E929" t="s">
        <v>83</v>
      </c>
      <c r="F929" s="27">
        <v>180.59800000000001</v>
      </c>
    </row>
    <row r="930" spans="2:6" x14ac:dyDescent="0.25">
      <c r="B930" t="s">
        <v>1280</v>
      </c>
      <c r="C930" t="s">
        <v>4</v>
      </c>
      <c r="E930" t="s">
        <v>83</v>
      </c>
      <c r="F930" s="27">
        <v>180.59800000000001</v>
      </c>
    </row>
    <row r="931" spans="2:6" x14ac:dyDescent="0.25">
      <c r="B931" t="s">
        <v>1286</v>
      </c>
      <c r="C931" t="s">
        <v>4</v>
      </c>
      <c r="E931" t="s">
        <v>83</v>
      </c>
      <c r="F931" s="27">
        <v>180.59800000000001</v>
      </c>
    </row>
    <row r="932" spans="2:6" x14ac:dyDescent="0.25">
      <c r="B932" t="s">
        <v>1288</v>
      </c>
      <c r="C932" t="s">
        <v>4</v>
      </c>
      <c r="E932" t="s">
        <v>83</v>
      </c>
      <c r="F932" s="27">
        <v>419.06200000000001</v>
      </c>
    </row>
    <row r="933" spans="2:6" x14ac:dyDescent="0.25">
      <c r="B933" t="s">
        <v>1298</v>
      </c>
      <c r="C933" t="s">
        <v>4</v>
      </c>
      <c r="E933" t="s">
        <v>83</v>
      </c>
      <c r="F933" s="27">
        <v>419.06200000000001</v>
      </c>
    </row>
    <row r="934" spans="2:6" x14ac:dyDescent="0.25">
      <c r="B934" t="s">
        <v>1308</v>
      </c>
      <c r="C934" t="s">
        <v>4</v>
      </c>
      <c r="E934" t="s">
        <v>83</v>
      </c>
      <c r="F934" s="27">
        <v>238.464</v>
      </c>
    </row>
    <row r="935" spans="2:6" x14ac:dyDescent="0.25">
      <c r="B935" t="s">
        <v>1314</v>
      </c>
      <c r="C935" t="s">
        <v>4</v>
      </c>
      <c r="E935" t="s">
        <v>83</v>
      </c>
      <c r="F935" s="27">
        <v>180.59800000000001</v>
      </c>
    </row>
    <row r="936" spans="2:6" x14ac:dyDescent="0.25">
      <c r="B936" t="s">
        <v>1319</v>
      </c>
      <c r="C936" t="s">
        <v>4</v>
      </c>
      <c r="E936" t="s">
        <v>83</v>
      </c>
      <c r="F936" s="27">
        <v>238.464</v>
      </c>
    </row>
    <row r="937" spans="2:6" x14ac:dyDescent="0.25">
      <c r="B937" t="s">
        <v>1338</v>
      </c>
      <c r="C937" t="s">
        <v>4</v>
      </c>
      <c r="E937" t="s">
        <v>83</v>
      </c>
      <c r="F937" s="27">
        <v>179.52799999999999</v>
      </c>
    </row>
    <row r="938" spans="2:6" x14ac:dyDescent="0.25">
      <c r="B938" t="s">
        <v>1354</v>
      </c>
      <c r="C938" t="s">
        <v>4</v>
      </c>
      <c r="E938" t="s">
        <v>83</v>
      </c>
      <c r="F938" s="27">
        <v>598.58999999999992</v>
      </c>
    </row>
    <row r="939" spans="2:6" x14ac:dyDescent="0.25">
      <c r="B939" t="s">
        <v>1374</v>
      </c>
      <c r="C939" t="s">
        <v>4</v>
      </c>
      <c r="E939" t="s">
        <v>83</v>
      </c>
      <c r="F939" s="27">
        <v>180.59800000000001</v>
      </c>
    </row>
    <row r="940" spans="2:6" x14ac:dyDescent="0.25">
      <c r="B940" t="s">
        <v>1382</v>
      </c>
      <c r="C940" t="s">
        <v>4</v>
      </c>
      <c r="E940" t="s">
        <v>83</v>
      </c>
      <c r="F940" s="27">
        <v>359.05599999999998</v>
      </c>
    </row>
    <row r="941" spans="2:6" x14ac:dyDescent="0.25">
      <c r="B941" t="s">
        <v>1406</v>
      </c>
      <c r="C941" t="s">
        <v>4</v>
      </c>
      <c r="E941" t="s">
        <v>83</v>
      </c>
      <c r="F941" s="27">
        <v>837.05399999999986</v>
      </c>
    </row>
    <row r="942" spans="2:6" x14ac:dyDescent="0.25">
      <c r="B942" t="s">
        <v>1419</v>
      </c>
      <c r="C942" t="s">
        <v>4</v>
      </c>
      <c r="E942" t="s">
        <v>83</v>
      </c>
      <c r="F942" s="27">
        <v>598.58999999999992</v>
      </c>
    </row>
    <row r="943" spans="2:6" x14ac:dyDescent="0.25">
      <c r="B943" t="s">
        <v>1432</v>
      </c>
      <c r="C943" t="s">
        <v>4</v>
      </c>
      <c r="E943" t="s">
        <v>83</v>
      </c>
      <c r="F943" s="27">
        <v>180.59800000000001</v>
      </c>
    </row>
    <row r="944" spans="2:6" x14ac:dyDescent="0.25">
      <c r="B944" t="s">
        <v>1437</v>
      </c>
      <c r="C944" t="s">
        <v>4</v>
      </c>
      <c r="E944" t="s">
        <v>83</v>
      </c>
      <c r="F944" s="27">
        <v>179.52799999999999</v>
      </c>
    </row>
    <row r="945" spans="2:6" x14ac:dyDescent="0.25">
      <c r="B945" t="s">
        <v>1457</v>
      </c>
      <c r="C945" t="s">
        <v>4</v>
      </c>
      <c r="E945" t="s">
        <v>83</v>
      </c>
      <c r="F945" s="27">
        <v>598.58999999999992</v>
      </c>
    </row>
    <row r="946" spans="2:6" x14ac:dyDescent="0.25">
      <c r="B946" t="s">
        <v>1496</v>
      </c>
      <c r="C946" t="s">
        <v>4</v>
      </c>
      <c r="E946" t="s">
        <v>83</v>
      </c>
      <c r="F946" s="27">
        <v>598.58999999999992</v>
      </c>
    </row>
    <row r="947" spans="2:6" x14ac:dyDescent="0.25">
      <c r="B947" t="s">
        <v>1497</v>
      </c>
      <c r="C947" t="s">
        <v>4</v>
      </c>
      <c r="E947" t="s">
        <v>83</v>
      </c>
      <c r="F947" s="27">
        <v>180.59800000000001</v>
      </c>
    </row>
    <row r="948" spans="2:6" x14ac:dyDescent="0.25">
      <c r="B948" t="s">
        <v>1498</v>
      </c>
      <c r="C948" t="s">
        <v>4</v>
      </c>
      <c r="E948" t="s">
        <v>83</v>
      </c>
      <c r="F948" s="27">
        <v>179.52799999999999</v>
      </c>
    </row>
    <row r="949" spans="2:6" x14ac:dyDescent="0.25">
      <c r="B949" t="s">
        <v>1499</v>
      </c>
      <c r="C949" t="s">
        <v>4</v>
      </c>
      <c r="E949" t="s">
        <v>83</v>
      </c>
      <c r="F949" s="27">
        <v>419.06200000000001</v>
      </c>
    </row>
    <row r="950" spans="2:6" x14ac:dyDescent="0.25">
      <c r="B950" t="s">
        <v>1102</v>
      </c>
      <c r="C950" t="s">
        <v>20</v>
      </c>
      <c r="E950" t="s">
        <v>83</v>
      </c>
      <c r="F950" s="27">
        <v>540.72399999999993</v>
      </c>
    </row>
    <row r="951" spans="2:6" x14ac:dyDescent="0.25">
      <c r="B951" t="s">
        <v>1116</v>
      </c>
      <c r="C951" t="s">
        <v>20</v>
      </c>
      <c r="E951" t="s">
        <v>83</v>
      </c>
      <c r="F951" s="27">
        <v>352.18799999999999</v>
      </c>
    </row>
    <row r="952" spans="2:6" x14ac:dyDescent="0.25">
      <c r="B952" t="s">
        <v>1117</v>
      </c>
      <c r="C952" t="s">
        <v>20</v>
      </c>
      <c r="E952" t="s">
        <v>83</v>
      </c>
      <c r="F952" s="27">
        <v>180.59800000000001</v>
      </c>
    </row>
    <row r="953" spans="2:6" x14ac:dyDescent="0.25">
      <c r="B953" t="s">
        <v>1127</v>
      </c>
      <c r="C953" t="s">
        <v>20</v>
      </c>
      <c r="E953" t="s">
        <v>83</v>
      </c>
      <c r="F953" s="27">
        <v>352.18799999999999</v>
      </c>
    </row>
    <row r="954" spans="2:6" x14ac:dyDescent="0.25">
      <c r="B954" t="s">
        <v>1174</v>
      </c>
      <c r="C954" t="s">
        <v>20</v>
      </c>
      <c r="E954" t="s">
        <v>83</v>
      </c>
      <c r="F954" s="27">
        <v>892.91100000000006</v>
      </c>
    </row>
    <row r="955" spans="2:6" x14ac:dyDescent="0.25">
      <c r="B955" t="s">
        <v>713</v>
      </c>
      <c r="C955" t="s">
        <v>1545</v>
      </c>
      <c r="E955" t="s">
        <v>83</v>
      </c>
      <c r="F955" s="27">
        <v>531.71600000000001</v>
      </c>
    </row>
    <row r="956" spans="2:6" x14ac:dyDescent="0.25">
      <c r="B956" t="s">
        <v>1154</v>
      </c>
      <c r="C956" t="s">
        <v>1545</v>
      </c>
      <c r="E956" t="s">
        <v>83</v>
      </c>
      <c r="F956" s="27">
        <v>1256.115</v>
      </c>
    </row>
    <row r="957" spans="2:6" x14ac:dyDescent="0.25">
      <c r="B957" t="s">
        <v>1155</v>
      </c>
      <c r="C957" t="s">
        <v>1545</v>
      </c>
      <c r="E957" t="s">
        <v>83</v>
      </c>
      <c r="F957" s="27">
        <v>417.99199999999996</v>
      </c>
    </row>
    <row r="958" spans="2:6" x14ac:dyDescent="0.25">
      <c r="B958" t="s">
        <v>1156</v>
      </c>
      <c r="C958" t="s">
        <v>1545</v>
      </c>
      <c r="E958" t="s">
        <v>83</v>
      </c>
      <c r="F958" s="27">
        <v>779.1869999999999</v>
      </c>
    </row>
    <row r="959" spans="2:6" x14ac:dyDescent="0.25">
      <c r="B959" t="s">
        <v>1157</v>
      </c>
      <c r="C959" t="s">
        <v>1545</v>
      </c>
      <c r="E959" t="s">
        <v>83</v>
      </c>
      <c r="F959" s="27">
        <v>657.52600000000007</v>
      </c>
    </row>
    <row r="960" spans="2:6" x14ac:dyDescent="0.25">
      <c r="B960" t="s">
        <v>1158</v>
      </c>
      <c r="C960" t="s">
        <v>1545</v>
      </c>
      <c r="E960" t="s">
        <v>83</v>
      </c>
      <c r="F960" s="27">
        <v>599.66000000000008</v>
      </c>
    </row>
    <row r="961" spans="2:6" x14ac:dyDescent="0.25">
      <c r="B961" t="s">
        <v>1294</v>
      </c>
      <c r="C961" t="s">
        <v>1545</v>
      </c>
      <c r="E961" t="s">
        <v>83</v>
      </c>
      <c r="F961" s="27">
        <v>540.72399999999993</v>
      </c>
    </row>
    <row r="962" spans="2:6" x14ac:dyDescent="0.25">
      <c r="B962" t="s">
        <v>1323</v>
      </c>
      <c r="C962" t="s">
        <v>1545</v>
      </c>
      <c r="E962" t="s">
        <v>83</v>
      </c>
      <c r="F962" s="27">
        <v>179.52799999999999</v>
      </c>
    </row>
    <row r="963" spans="2:6" x14ac:dyDescent="0.25">
      <c r="B963" t="s">
        <v>1400</v>
      </c>
      <c r="C963" t="s">
        <v>1545</v>
      </c>
      <c r="E963" t="s">
        <v>83</v>
      </c>
      <c r="F963" s="27">
        <v>419.06200000000001</v>
      </c>
    </row>
    <row r="964" spans="2:6" x14ac:dyDescent="0.25">
      <c r="B964" t="s">
        <v>1402</v>
      </c>
      <c r="C964" t="s">
        <v>1545</v>
      </c>
      <c r="E964" t="s">
        <v>83</v>
      </c>
      <c r="F964" s="27">
        <v>180.59800000000001</v>
      </c>
    </row>
    <row r="965" spans="2:6" x14ac:dyDescent="0.25">
      <c r="B965" t="s">
        <v>1403</v>
      </c>
      <c r="C965" t="s">
        <v>1545</v>
      </c>
      <c r="E965" t="s">
        <v>83</v>
      </c>
      <c r="F965" s="27">
        <v>657.52600000000007</v>
      </c>
    </row>
    <row r="966" spans="2:6" x14ac:dyDescent="0.25">
      <c r="B966" t="s">
        <v>1443</v>
      </c>
      <c r="C966" t="s">
        <v>1545</v>
      </c>
      <c r="E966" t="s">
        <v>83</v>
      </c>
      <c r="F966" s="27">
        <v>180.59800000000001</v>
      </c>
    </row>
    <row r="967" spans="2:6" x14ac:dyDescent="0.25">
      <c r="B967" t="s">
        <v>683</v>
      </c>
      <c r="C967" t="s">
        <v>38</v>
      </c>
      <c r="E967" t="s">
        <v>83</v>
      </c>
      <c r="F967" s="27">
        <v>1139.3129999999999</v>
      </c>
    </row>
    <row r="968" spans="2:6" x14ac:dyDescent="0.25">
      <c r="B968" t="s">
        <v>698</v>
      </c>
      <c r="C968" t="s">
        <v>38</v>
      </c>
      <c r="E968" t="s">
        <v>83</v>
      </c>
      <c r="F968" s="27">
        <v>838.12300000000005</v>
      </c>
    </row>
    <row r="969" spans="2:6" x14ac:dyDescent="0.25">
      <c r="B969" t="s">
        <v>699</v>
      </c>
      <c r="C969" t="s">
        <v>38</v>
      </c>
      <c r="E969" t="s">
        <v>83</v>
      </c>
      <c r="F969" s="27">
        <v>171.59</v>
      </c>
    </row>
    <row r="970" spans="2:6" x14ac:dyDescent="0.25">
      <c r="B970" t="s">
        <v>706</v>
      </c>
      <c r="C970" t="s">
        <v>38</v>
      </c>
      <c r="E970" t="s">
        <v>83</v>
      </c>
      <c r="F970" s="27">
        <v>238.464</v>
      </c>
    </row>
    <row r="971" spans="2:6" x14ac:dyDescent="0.25">
      <c r="B971" t="s">
        <v>708</v>
      </c>
      <c r="C971" t="s">
        <v>38</v>
      </c>
      <c r="E971" t="s">
        <v>83</v>
      </c>
      <c r="F971" s="27">
        <v>1017.652</v>
      </c>
    </row>
    <row r="972" spans="2:6" x14ac:dyDescent="0.25">
      <c r="B972" t="s">
        <v>727</v>
      </c>
      <c r="C972" t="s">
        <v>38</v>
      </c>
      <c r="E972" t="s">
        <v>83</v>
      </c>
      <c r="F972" s="27">
        <v>351.11799999999999</v>
      </c>
    </row>
    <row r="973" spans="2:6" x14ac:dyDescent="0.25">
      <c r="B973" t="s">
        <v>753</v>
      </c>
      <c r="C973" t="s">
        <v>38</v>
      </c>
      <c r="E973" t="s">
        <v>83</v>
      </c>
      <c r="F973" s="27">
        <v>715.39200000000005</v>
      </c>
    </row>
    <row r="974" spans="2:6" x14ac:dyDescent="0.25">
      <c r="B974" t="s">
        <v>754</v>
      </c>
      <c r="C974" t="s">
        <v>38</v>
      </c>
      <c r="E974" t="s">
        <v>83</v>
      </c>
      <c r="F974" s="27">
        <v>599.66000000000008</v>
      </c>
    </row>
    <row r="975" spans="2:6" x14ac:dyDescent="0.25">
      <c r="B975" t="s">
        <v>778</v>
      </c>
      <c r="C975" t="s">
        <v>38</v>
      </c>
      <c r="E975" t="s">
        <v>83</v>
      </c>
      <c r="F975" s="27">
        <v>2094.2379999999998</v>
      </c>
    </row>
    <row r="976" spans="2:6" x14ac:dyDescent="0.25">
      <c r="B976" t="s">
        <v>830</v>
      </c>
      <c r="C976" t="s">
        <v>38</v>
      </c>
      <c r="E976" t="s">
        <v>83</v>
      </c>
      <c r="F976" s="27">
        <v>238.464</v>
      </c>
    </row>
    <row r="977" spans="2:6" x14ac:dyDescent="0.25">
      <c r="B977" t="s">
        <v>831</v>
      </c>
      <c r="C977" t="s">
        <v>38</v>
      </c>
      <c r="E977" t="s">
        <v>83</v>
      </c>
      <c r="F977" s="27">
        <v>540.72299999999996</v>
      </c>
    </row>
    <row r="978" spans="2:6" x14ac:dyDescent="0.25">
      <c r="B978" t="s">
        <v>859</v>
      </c>
      <c r="C978" t="s">
        <v>38</v>
      </c>
      <c r="E978" t="s">
        <v>83</v>
      </c>
      <c r="F978" s="27">
        <v>656.4559999999999</v>
      </c>
    </row>
    <row r="979" spans="2:6" x14ac:dyDescent="0.25">
      <c r="B979" t="s">
        <v>895</v>
      </c>
      <c r="C979" t="s">
        <v>38</v>
      </c>
      <c r="E979" t="s">
        <v>83</v>
      </c>
      <c r="F979" s="27">
        <v>1375.6390000000001</v>
      </c>
    </row>
    <row r="980" spans="2:6" x14ac:dyDescent="0.25">
      <c r="B980" t="s">
        <v>983</v>
      </c>
      <c r="C980" t="s">
        <v>38</v>
      </c>
      <c r="E980" t="s">
        <v>83</v>
      </c>
      <c r="F980" s="27">
        <v>1196.1099999999999</v>
      </c>
    </row>
    <row r="981" spans="2:6" x14ac:dyDescent="0.25">
      <c r="B981" t="s">
        <v>1044</v>
      </c>
      <c r="C981" t="s">
        <v>38</v>
      </c>
      <c r="E981" t="s">
        <v>83</v>
      </c>
      <c r="F981" s="27">
        <v>779.1880000000001</v>
      </c>
    </row>
    <row r="982" spans="2:6" x14ac:dyDescent="0.25">
      <c r="B982" t="s">
        <v>1121</v>
      </c>
      <c r="C982" t="s">
        <v>38</v>
      </c>
      <c r="E982" t="s">
        <v>83</v>
      </c>
      <c r="F982" s="27">
        <v>599.65899999999999</v>
      </c>
    </row>
    <row r="983" spans="2:6" x14ac:dyDescent="0.25">
      <c r="B983" t="s">
        <v>1279</v>
      </c>
      <c r="C983" t="s">
        <v>38</v>
      </c>
      <c r="E983" t="s">
        <v>83</v>
      </c>
      <c r="F983" s="27">
        <v>1197.1789999999999</v>
      </c>
    </row>
    <row r="984" spans="2:6" x14ac:dyDescent="0.25">
      <c r="B984" t="s">
        <v>1295</v>
      </c>
      <c r="C984" t="s">
        <v>38</v>
      </c>
      <c r="E984" t="s">
        <v>83</v>
      </c>
      <c r="F984" s="27">
        <v>1017.6508</v>
      </c>
    </row>
    <row r="985" spans="2:6" x14ac:dyDescent="0.25">
      <c r="B985" t="s">
        <v>1303</v>
      </c>
      <c r="C985" t="s">
        <v>38</v>
      </c>
      <c r="E985" t="s">
        <v>83</v>
      </c>
      <c r="F985" s="27">
        <v>959.78500000000008</v>
      </c>
    </row>
    <row r="986" spans="2:6" x14ac:dyDescent="0.25">
      <c r="B986" t="s">
        <v>1340</v>
      </c>
      <c r="C986" t="s">
        <v>38</v>
      </c>
      <c r="E986" t="s">
        <v>83</v>
      </c>
      <c r="F986" s="27">
        <v>656.4559999999999</v>
      </c>
    </row>
    <row r="987" spans="2:6" x14ac:dyDescent="0.25">
      <c r="B987" t="s">
        <v>1379</v>
      </c>
      <c r="C987" t="s">
        <v>38</v>
      </c>
      <c r="E987" t="s">
        <v>83</v>
      </c>
      <c r="F987" s="27">
        <v>1007.5740000000001</v>
      </c>
    </row>
    <row r="988" spans="2:6" x14ac:dyDescent="0.25">
      <c r="B988" t="s">
        <v>1466</v>
      </c>
      <c r="C988" t="s">
        <v>38</v>
      </c>
      <c r="E988" t="s">
        <v>83</v>
      </c>
      <c r="F988" s="27">
        <v>1256.116</v>
      </c>
    </row>
    <row r="989" spans="2:6" x14ac:dyDescent="0.25">
      <c r="B989" t="s">
        <v>1468</v>
      </c>
      <c r="C989" t="s">
        <v>38</v>
      </c>
      <c r="E989" t="s">
        <v>83</v>
      </c>
      <c r="F989" s="27">
        <v>656.4559999999999</v>
      </c>
    </row>
    <row r="990" spans="2:6" x14ac:dyDescent="0.25">
      <c r="B990" t="s">
        <v>1526</v>
      </c>
      <c r="C990" t="s">
        <v>38</v>
      </c>
      <c r="E990" t="s">
        <v>83</v>
      </c>
      <c r="F990" s="27">
        <v>589.58199999999999</v>
      </c>
    </row>
    <row r="991" spans="2:6" x14ac:dyDescent="0.25">
      <c r="B991" t="s">
        <v>729</v>
      </c>
      <c r="C991" t="s">
        <v>36</v>
      </c>
      <c r="E991" t="s">
        <v>83</v>
      </c>
      <c r="F991" s="27">
        <v>360.12599999999998</v>
      </c>
    </row>
    <row r="992" spans="2:6" x14ac:dyDescent="0.25">
      <c r="B992" t="s">
        <v>1141</v>
      </c>
      <c r="C992" t="s">
        <v>36</v>
      </c>
      <c r="E992" t="s">
        <v>83</v>
      </c>
      <c r="F992" s="27">
        <v>180.59800000000001</v>
      </c>
    </row>
    <row r="993" spans="2:6" x14ac:dyDescent="0.25">
      <c r="B993" t="s">
        <v>1142</v>
      </c>
      <c r="C993" t="s">
        <v>36</v>
      </c>
      <c r="E993" t="s">
        <v>83</v>
      </c>
      <c r="F993" s="27">
        <v>599.66000000000008</v>
      </c>
    </row>
    <row r="994" spans="2:6" x14ac:dyDescent="0.25">
      <c r="B994" t="s">
        <v>1149</v>
      </c>
      <c r="C994" t="s">
        <v>36</v>
      </c>
      <c r="E994" t="s">
        <v>83</v>
      </c>
      <c r="F994" s="27">
        <v>599.66000000000008</v>
      </c>
    </row>
    <row r="995" spans="2:6" x14ac:dyDescent="0.25">
      <c r="B995" t="s">
        <v>1150</v>
      </c>
      <c r="C995" t="s">
        <v>36</v>
      </c>
      <c r="E995" t="s">
        <v>83</v>
      </c>
      <c r="F995" s="27">
        <v>599.66000000000008</v>
      </c>
    </row>
    <row r="996" spans="2:6" x14ac:dyDescent="0.25">
      <c r="B996" t="s">
        <v>1165</v>
      </c>
      <c r="C996" t="s">
        <v>36</v>
      </c>
      <c r="E996" t="s">
        <v>83</v>
      </c>
      <c r="F996" s="27">
        <v>180.59800000000001</v>
      </c>
    </row>
    <row r="997" spans="2:6" x14ac:dyDescent="0.25">
      <c r="B997" t="s">
        <v>1166</v>
      </c>
      <c r="C997" t="s">
        <v>36</v>
      </c>
      <c r="E997" t="s">
        <v>83</v>
      </c>
      <c r="F997" s="27">
        <v>657.52600000000007</v>
      </c>
    </row>
    <row r="998" spans="2:6" x14ac:dyDescent="0.25">
      <c r="B998" t="s">
        <v>1213</v>
      </c>
      <c r="C998" t="s">
        <v>36</v>
      </c>
      <c r="E998" t="s">
        <v>83</v>
      </c>
      <c r="F998" s="27">
        <v>180.59800000000001</v>
      </c>
    </row>
    <row r="999" spans="2:6" x14ac:dyDescent="0.25">
      <c r="B999" t="s">
        <v>1259</v>
      </c>
      <c r="C999" t="s">
        <v>36</v>
      </c>
      <c r="E999" t="s">
        <v>83</v>
      </c>
      <c r="F999" s="27">
        <v>476.928</v>
      </c>
    </row>
    <row r="1000" spans="2:6" x14ac:dyDescent="0.25">
      <c r="B1000" t="s">
        <v>1261</v>
      </c>
      <c r="C1000" t="s">
        <v>36</v>
      </c>
      <c r="E1000" t="s">
        <v>83</v>
      </c>
      <c r="F1000" s="27">
        <v>419.06200000000001</v>
      </c>
    </row>
    <row r="1001" spans="2:6" x14ac:dyDescent="0.25">
      <c r="B1001" t="s">
        <v>1307</v>
      </c>
      <c r="C1001" t="s">
        <v>36</v>
      </c>
      <c r="E1001" t="s">
        <v>83</v>
      </c>
      <c r="F1001" s="27">
        <v>419.06200000000001</v>
      </c>
    </row>
    <row r="1002" spans="2:6" x14ac:dyDescent="0.25">
      <c r="B1002" t="s">
        <v>1351</v>
      </c>
      <c r="C1002" t="s">
        <v>36</v>
      </c>
      <c r="E1002" t="s">
        <v>83</v>
      </c>
      <c r="F1002" s="27">
        <v>238.464</v>
      </c>
    </row>
    <row r="1003" spans="2:6" x14ac:dyDescent="0.25">
      <c r="B1003" t="s">
        <v>1394</v>
      </c>
      <c r="C1003" t="s">
        <v>36</v>
      </c>
      <c r="E1003" t="s">
        <v>83</v>
      </c>
      <c r="F1003" s="27">
        <v>361.19600000000003</v>
      </c>
    </row>
    <row r="1004" spans="2:6" x14ac:dyDescent="0.25">
      <c r="B1004" t="s">
        <v>1395</v>
      </c>
      <c r="C1004" t="s">
        <v>36</v>
      </c>
      <c r="E1004" t="s">
        <v>83</v>
      </c>
      <c r="F1004" s="27">
        <v>180.59800000000001</v>
      </c>
    </row>
    <row r="1005" spans="2:6" x14ac:dyDescent="0.25">
      <c r="B1005" t="s">
        <v>1417</v>
      </c>
      <c r="C1005" t="s">
        <v>36</v>
      </c>
      <c r="E1005" t="s">
        <v>83</v>
      </c>
      <c r="F1005" s="27">
        <v>180.59800000000001</v>
      </c>
    </row>
    <row r="1006" spans="2:6" x14ac:dyDescent="0.25">
      <c r="B1006" t="s">
        <v>1465</v>
      </c>
      <c r="C1006" t="s">
        <v>36</v>
      </c>
      <c r="E1006" t="s">
        <v>83</v>
      </c>
      <c r="F1006" s="27">
        <v>419.06200000000001</v>
      </c>
    </row>
    <row r="1007" spans="2:6" x14ac:dyDescent="0.25">
      <c r="B1007" t="s">
        <v>1524</v>
      </c>
      <c r="C1007" t="s">
        <v>36</v>
      </c>
      <c r="E1007" t="s">
        <v>83</v>
      </c>
      <c r="F1007" s="27">
        <v>180.59800000000001</v>
      </c>
    </row>
    <row r="1008" spans="2:6" x14ac:dyDescent="0.25">
      <c r="B1008" t="s">
        <v>1525</v>
      </c>
      <c r="C1008" t="s">
        <v>36</v>
      </c>
      <c r="E1008" t="s">
        <v>83</v>
      </c>
      <c r="F1008" s="27">
        <v>180.59800000000001</v>
      </c>
    </row>
    <row r="1009" spans="2:6" x14ac:dyDescent="0.25">
      <c r="B1009" t="s">
        <v>1358</v>
      </c>
      <c r="C1009" t="s">
        <v>1552</v>
      </c>
      <c r="E1009" t="s">
        <v>83</v>
      </c>
      <c r="F1009" s="27">
        <v>180.59800000000001</v>
      </c>
    </row>
    <row r="1010" spans="2:6" x14ac:dyDescent="0.25">
      <c r="B1010" t="s">
        <v>1360</v>
      </c>
      <c r="C1010" t="s">
        <v>1552</v>
      </c>
      <c r="E1010" t="s">
        <v>83</v>
      </c>
      <c r="F1010" s="27">
        <v>902.98800000000006</v>
      </c>
    </row>
    <row r="1011" spans="2:6" x14ac:dyDescent="0.25">
      <c r="B1011" t="s">
        <v>1401</v>
      </c>
      <c r="C1011" t="s">
        <v>1552</v>
      </c>
      <c r="E1011" t="s">
        <v>83</v>
      </c>
      <c r="F1011" s="27">
        <v>180.59800000000001</v>
      </c>
    </row>
    <row r="1012" spans="2:6" x14ac:dyDescent="0.25">
      <c r="B1012" t="s">
        <v>1440</v>
      </c>
      <c r="C1012" t="s">
        <v>1552</v>
      </c>
      <c r="E1012" t="s">
        <v>83</v>
      </c>
      <c r="F1012" s="27">
        <v>180.59800000000001</v>
      </c>
    </row>
    <row r="1013" spans="2:6" x14ac:dyDescent="0.25">
      <c r="B1013" t="s">
        <v>690</v>
      </c>
      <c r="C1013" t="s">
        <v>42</v>
      </c>
      <c r="E1013" t="s">
        <v>83</v>
      </c>
      <c r="F1013" s="27">
        <v>238.464</v>
      </c>
    </row>
    <row r="1014" spans="2:6" x14ac:dyDescent="0.25">
      <c r="B1014" t="s">
        <v>1183</v>
      </c>
      <c r="C1014" t="s">
        <v>42</v>
      </c>
      <c r="E1014" t="s">
        <v>83</v>
      </c>
      <c r="F1014" s="27">
        <v>1075.518</v>
      </c>
    </row>
    <row r="1015" spans="2:6" x14ac:dyDescent="0.25">
      <c r="B1015" t="s">
        <v>1196</v>
      </c>
      <c r="C1015" t="s">
        <v>42</v>
      </c>
      <c r="E1015" t="s">
        <v>83</v>
      </c>
      <c r="F1015" s="27">
        <v>1015.5119999999999</v>
      </c>
    </row>
    <row r="1016" spans="2:6" x14ac:dyDescent="0.25">
      <c r="B1016" t="s">
        <v>1239</v>
      </c>
      <c r="C1016" t="s">
        <v>42</v>
      </c>
      <c r="E1016" t="s">
        <v>83</v>
      </c>
      <c r="F1016" s="27">
        <v>1976.3679999999999</v>
      </c>
    </row>
    <row r="1017" spans="2:6" x14ac:dyDescent="0.25">
      <c r="B1017" t="s">
        <v>1275</v>
      </c>
      <c r="C1017" t="s">
        <v>42</v>
      </c>
      <c r="E1017" t="s">
        <v>83</v>
      </c>
      <c r="F1017" s="27">
        <v>238.464</v>
      </c>
    </row>
    <row r="1018" spans="2:6" x14ac:dyDescent="0.25">
      <c r="B1018" t="s">
        <v>1283</v>
      </c>
      <c r="C1018" t="s">
        <v>42</v>
      </c>
      <c r="E1018" t="s">
        <v>83</v>
      </c>
      <c r="F1018" s="27">
        <v>837.05399999999986</v>
      </c>
    </row>
    <row r="1019" spans="2:6" x14ac:dyDescent="0.25">
      <c r="B1019" t="s">
        <v>1310</v>
      </c>
      <c r="C1019" t="s">
        <v>42</v>
      </c>
      <c r="E1019" t="s">
        <v>83</v>
      </c>
      <c r="F1019" s="27">
        <v>360.12599999999998</v>
      </c>
    </row>
    <row r="1020" spans="2:6" x14ac:dyDescent="0.25">
      <c r="B1020" t="s">
        <v>1363</v>
      </c>
      <c r="C1020" t="s">
        <v>42</v>
      </c>
      <c r="E1020" t="s">
        <v>83</v>
      </c>
      <c r="F1020" s="27">
        <v>238.464</v>
      </c>
    </row>
    <row r="1021" spans="2:6" x14ac:dyDescent="0.25">
      <c r="B1021" t="s">
        <v>1385</v>
      </c>
      <c r="C1021" t="s">
        <v>42</v>
      </c>
      <c r="E1021" t="s">
        <v>83</v>
      </c>
      <c r="F1021" s="27">
        <v>539.654</v>
      </c>
    </row>
    <row r="1022" spans="2:6" x14ac:dyDescent="0.25">
      <c r="B1022" t="s">
        <v>1409</v>
      </c>
      <c r="C1022" t="s">
        <v>42</v>
      </c>
      <c r="E1022" t="s">
        <v>83</v>
      </c>
      <c r="F1022" s="27">
        <v>171.59</v>
      </c>
    </row>
    <row r="1023" spans="2:6" x14ac:dyDescent="0.25">
      <c r="B1023" t="s">
        <v>1467</v>
      </c>
      <c r="C1023" t="s">
        <v>42</v>
      </c>
      <c r="E1023" t="s">
        <v>83</v>
      </c>
      <c r="F1023" s="27">
        <v>179.52799999999999</v>
      </c>
    </row>
    <row r="1024" spans="2:6" x14ac:dyDescent="0.25">
      <c r="B1024" t="s">
        <v>1539</v>
      </c>
      <c r="C1024" t="s">
        <v>42</v>
      </c>
      <c r="E1024" t="s">
        <v>83</v>
      </c>
      <c r="F1024" s="27">
        <v>711.24399999999991</v>
      </c>
    </row>
    <row r="1025" spans="2:6" x14ac:dyDescent="0.25">
      <c r="B1025" t="s">
        <v>1107</v>
      </c>
      <c r="C1025" t="s">
        <v>25</v>
      </c>
      <c r="E1025" t="s">
        <v>83</v>
      </c>
      <c r="F1025" s="27">
        <v>238.464</v>
      </c>
    </row>
    <row r="1026" spans="2:6" x14ac:dyDescent="0.25">
      <c r="B1026" t="s">
        <v>1108</v>
      </c>
      <c r="C1026" t="s">
        <v>25</v>
      </c>
      <c r="E1026" t="s">
        <v>83</v>
      </c>
      <c r="F1026" s="27">
        <v>657.52600000000007</v>
      </c>
    </row>
    <row r="1027" spans="2:6" x14ac:dyDescent="0.25">
      <c r="B1027" t="s">
        <v>1148</v>
      </c>
      <c r="C1027" t="s">
        <v>25</v>
      </c>
      <c r="E1027" t="s">
        <v>83</v>
      </c>
      <c r="F1027" s="27">
        <v>179.52799999999999</v>
      </c>
    </row>
    <row r="1028" spans="2:6" x14ac:dyDescent="0.25">
      <c r="B1028" t="s">
        <v>1260</v>
      </c>
      <c r="C1028" t="s">
        <v>25</v>
      </c>
      <c r="E1028" t="s">
        <v>83</v>
      </c>
      <c r="F1028" s="27">
        <v>238.464</v>
      </c>
    </row>
    <row r="1029" spans="2:6" x14ac:dyDescent="0.25">
      <c r="B1029" t="s">
        <v>1299</v>
      </c>
      <c r="C1029" t="s">
        <v>25</v>
      </c>
      <c r="E1029" t="s">
        <v>83</v>
      </c>
      <c r="F1029" s="27">
        <v>238.464</v>
      </c>
    </row>
    <row r="1030" spans="2:6" x14ac:dyDescent="0.25">
      <c r="B1030" t="s">
        <v>1412</v>
      </c>
      <c r="C1030" t="s">
        <v>25</v>
      </c>
      <c r="E1030" t="s">
        <v>83</v>
      </c>
      <c r="F1030" s="27">
        <v>238.464</v>
      </c>
    </row>
    <row r="1031" spans="2:6" x14ac:dyDescent="0.25">
      <c r="B1031" t="s">
        <v>1192</v>
      </c>
      <c r="C1031" t="s">
        <v>39</v>
      </c>
      <c r="E1031" t="s">
        <v>83</v>
      </c>
      <c r="F1031" s="27">
        <v>531.71600000000001</v>
      </c>
    </row>
    <row r="1032" spans="2:6" x14ac:dyDescent="0.25">
      <c r="B1032" t="s">
        <v>1193</v>
      </c>
      <c r="C1032" t="s">
        <v>39</v>
      </c>
      <c r="E1032" t="s">
        <v>83</v>
      </c>
      <c r="F1032" s="27">
        <v>352.18799999999999</v>
      </c>
    </row>
    <row r="1033" spans="2:6" x14ac:dyDescent="0.25">
      <c r="B1033" t="s">
        <v>1204</v>
      </c>
      <c r="C1033" t="s">
        <v>39</v>
      </c>
      <c r="E1033" t="s">
        <v>83</v>
      </c>
      <c r="F1033" s="27">
        <v>180.59800000000001</v>
      </c>
    </row>
    <row r="1034" spans="2:6" x14ac:dyDescent="0.25">
      <c r="B1034" t="s">
        <v>1208</v>
      </c>
      <c r="C1034" t="s">
        <v>39</v>
      </c>
      <c r="E1034" t="s">
        <v>83</v>
      </c>
      <c r="F1034" s="27">
        <v>532.78600000000006</v>
      </c>
    </row>
    <row r="1035" spans="2:6" x14ac:dyDescent="0.25">
      <c r="B1035" t="s">
        <v>1230</v>
      </c>
      <c r="C1035" t="s">
        <v>39</v>
      </c>
      <c r="E1035" t="s">
        <v>83</v>
      </c>
      <c r="F1035" s="27">
        <v>892.91099999999994</v>
      </c>
    </row>
    <row r="1036" spans="2:6" x14ac:dyDescent="0.25">
      <c r="B1036" t="s">
        <v>1234</v>
      </c>
      <c r="C1036" t="s">
        <v>39</v>
      </c>
      <c r="E1036" t="s">
        <v>83</v>
      </c>
      <c r="F1036" s="27">
        <v>171.59</v>
      </c>
    </row>
    <row r="1037" spans="2:6" x14ac:dyDescent="0.25">
      <c r="B1037" t="s">
        <v>1151</v>
      </c>
      <c r="C1037" t="s">
        <v>1549</v>
      </c>
      <c r="E1037" t="s">
        <v>83</v>
      </c>
      <c r="F1037" s="27">
        <v>476.928</v>
      </c>
    </row>
    <row r="1038" spans="2:6" x14ac:dyDescent="0.25">
      <c r="B1038" t="s">
        <v>1170</v>
      </c>
      <c r="C1038" t="s">
        <v>1549</v>
      </c>
      <c r="E1038" t="s">
        <v>83</v>
      </c>
      <c r="F1038" s="27">
        <v>837.05400000000009</v>
      </c>
    </row>
    <row r="1039" spans="2:6" x14ac:dyDescent="0.25">
      <c r="B1039" t="s">
        <v>1359</v>
      </c>
      <c r="C1039" t="s">
        <v>1549</v>
      </c>
      <c r="E1039" t="s">
        <v>83</v>
      </c>
      <c r="F1039" s="27">
        <v>171.59</v>
      </c>
    </row>
    <row r="1040" spans="2:6" x14ac:dyDescent="0.25">
      <c r="B1040" t="s">
        <v>1527</v>
      </c>
      <c r="C1040" t="s">
        <v>1549</v>
      </c>
      <c r="E1040" t="s">
        <v>83</v>
      </c>
      <c r="F1040" s="27">
        <v>351.11799999999999</v>
      </c>
    </row>
    <row r="1041" spans="2:6" x14ac:dyDescent="0.25">
      <c r="B1041" t="s">
        <v>1528</v>
      </c>
      <c r="C1041" t="s">
        <v>1549</v>
      </c>
      <c r="E1041" t="s">
        <v>83</v>
      </c>
      <c r="F1041" s="27">
        <v>171.59</v>
      </c>
    </row>
    <row r="1042" spans="2:6" x14ac:dyDescent="0.25">
      <c r="B1042" t="s">
        <v>1529</v>
      </c>
      <c r="C1042" t="s">
        <v>1549</v>
      </c>
      <c r="E1042" t="s">
        <v>83</v>
      </c>
      <c r="F1042" s="27">
        <v>476.928</v>
      </c>
    </row>
    <row r="1043" spans="2:6" x14ac:dyDescent="0.25">
      <c r="B1043" t="s">
        <v>1530</v>
      </c>
      <c r="C1043" t="s">
        <v>1549</v>
      </c>
      <c r="E1043" t="s">
        <v>83</v>
      </c>
      <c r="F1043" s="27">
        <v>179.52799999999999</v>
      </c>
    </row>
    <row r="1044" spans="2:6" x14ac:dyDescent="0.25">
      <c r="B1044" t="s">
        <v>687</v>
      </c>
      <c r="C1044" t="s">
        <v>1543</v>
      </c>
      <c r="E1044" t="s">
        <v>83</v>
      </c>
      <c r="F1044" s="27">
        <v>532.78600000000006</v>
      </c>
    </row>
    <row r="1045" spans="2:6" x14ac:dyDescent="0.25">
      <c r="B1045" t="s">
        <v>700</v>
      </c>
      <c r="C1045" t="s">
        <v>1543</v>
      </c>
      <c r="E1045" t="s">
        <v>83</v>
      </c>
      <c r="F1045" s="27">
        <v>531.71600000000001</v>
      </c>
    </row>
    <row r="1046" spans="2:6" x14ac:dyDescent="0.25">
      <c r="B1046" t="s">
        <v>1054</v>
      </c>
      <c r="C1046" t="s">
        <v>1543</v>
      </c>
      <c r="E1046" t="s">
        <v>83</v>
      </c>
      <c r="F1046" s="27">
        <v>1016.5820000000001</v>
      </c>
    </row>
    <row r="1047" spans="2:6" x14ac:dyDescent="0.25">
      <c r="B1047" t="s">
        <v>1056</v>
      </c>
      <c r="C1047" t="s">
        <v>1543</v>
      </c>
      <c r="E1047" t="s">
        <v>83</v>
      </c>
      <c r="F1047" s="27">
        <v>541.7940000000001</v>
      </c>
    </row>
    <row r="1048" spans="2:6" x14ac:dyDescent="0.25">
      <c r="B1048" t="s">
        <v>1081</v>
      </c>
      <c r="C1048" t="s">
        <v>1543</v>
      </c>
      <c r="E1048" t="s">
        <v>83</v>
      </c>
      <c r="F1048" s="27">
        <v>838.12400000000002</v>
      </c>
    </row>
    <row r="1049" spans="2:6" x14ac:dyDescent="0.25">
      <c r="B1049" t="s">
        <v>1082</v>
      </c>
      <c r="C1049" t="s">
        <v>1543</v>
      </c>
      <c r="E1049" t="s">
        <v>83</v>
      </c>
      <c r="F1049" s="27">
        <v>715.39200000000005</v>
      </c>
    </row>
    <row r="1050" spans="2:6" x14ac:dyDescent="0.25">
      <c r="B1050" t="s">
        <v>1083</v>
      </c>
      <c r="C1050" t="s">
        <v>1543</v>
      </c>
      <c r="E1050" t="s">
        <v>83</v>
      </c>
      <c r="F1050" s="27">
        <v>417.99199999999996</v>
      </c>
    </row>
    <row r="1051" spans="2:6" x14ac:dyDescent="0.25">
      <c r="B1051" t="s">
        <v>1199</v>
      </c>
      <c r="C1051" t="s">
        <v>1543</v>
      </c>
      <c r="E1051" t="s">
        <v>83</v>
      </c>
      <c r="F1051" s="27">
        <v>597.52</v>
      </c>
    </row>
    <row r="1052" spans="2:6" x14ac:dyDescent="0.25">
      <c r="B1052" t="s">
        <v>1266</v>
      </c>
      <c r="C1052" t="s">
        <v>1543</v>
      </c>
      <c r="E1052" t="s">
        <v>83</v>
      </c>
      <c r="F1052" s="27">
        <v>598.58999999999992</v>
      </c>
    </row>
    <row r="1053" spans="2:6" x14ac:dyDescent="0.25">
      <c r="B1053" t="s">
        <v>1291</v>
      </c>
      <c r="C1053" t="s">
        <v>1543</v>
      </c>
      <c r="E1053" t="s">
        <v>83</v>
      </c>
      <c r="F1053" s="27">
        <v>352.18799999999999</v>
      </c>
    </row>
    <row r="1054" spans="2:6" x14ac:dyDescent="0.25">
      <c r="B1054" t="s">
        <v>1292</v>
      </c>
      <c r="C1054" t="s">
        <v>1543</v>
      </c>
      <c r="E1054" t="s">
        <v>83</v>
      </c>
      <c r="F1054" s="27">
        <v>351.11799999999999</v>
      </c>
    </row>
    <row r="1055" spans="2:6" x14ac:dyDescent="0.25">
      <c r="B1055" t="s">
        <v>1315</v>
      </c>
      <c r="C1055" t="s">
        <v>1543</v>
      </c>
      <c r="E1055" t="s">
        <v>83</v>
      </c>
      <c r="F1055" s="27">
        <v>180.59800000000001</v>
      </c>
    </row>
    <row r="1056" spans="2:6" x14ac:dyDescent="0.25">
      <c r="B1056" t="s">
        <v>1317</v>
      </c>
      <c r="C1056" t="s">
        <v>1543</v>
      </c>
      <c r="E1056" t="s">
        <v>83</v>
      </c>
      <c r="F1056" s="27">
        <v>180.59800000000001</v>
      </c>
    </row>
    <row r="1057" spans="2:6" x14ac:dyDescent="0.25">
      <c r="B1057" t="s">
        <v>1343</v>
      </c>
      <c r="C1057" t="s">
        <v>1543</v>
      </c>
      <c r="E1057" t="s">
        <v>83</v>
      </c>
      <c r="F1057" s="27">
        <v>417.99199999999996</v>
      </c>
    </row>
    <row r="1058" spans="2:6" x14ac:dyDescent="0.25">
      <c r="B1058" t="s">
        <v>1357</v>
      </c>
      <c r="C1058" t="s">
        <v>1543</v>
      </c>
      <c r="E1058" t="s">
        <v>83</v>
      </c>
      <c r="F1058" s="27">
        <v>180.59800000000001</v>
      </c>
    </row>
    <row r="1059" spans="2:6" x14ac:dyDescent="0.25">
      <c r="B1059" t="s">
        <v>1375</v>
      </c>
      <c r="C1059" t="s">
        <v>1543</v>
      </c>
      <c r="E1059" t="s">
        <v>83</v>
      </c>
      <c r="F1059" s="27">
        <v>171.59</v>
      </c>
    </row>
    <row r="1060" spans="2:6" x14ac:dyDescent="0.25">
      <c r="B1060" t="s">
        <v>1386</v>
      </c>
      <c r="C1060" t="s">
        <v>1543</v>
      </c>
      <c r="E1060" t="s">
        <v>83</v>
      </c>
      <c r="F1060" s="27">
        <v>180.59800000000001</v>
      </c>
    </row>
    <row r="1061" spans="2:6" x14ac:dyDescent="0.25">
      <c r="B1061" t="s">
        <v>1446</v>
      </c>
      <c r="C1061" t="s">
        <v>1543</v>
      </c>
      <c r="E1061" t="s">
        <v>83</v>
      </c>
      <c r="F1061" s="27">
        <v>180.59800000000001</v>
      </c>
    </row>
    <row r="1062" spans="2:6" x14ac:dyDescent="0.25">
      <c r="B1062" t="s">
        <v>1153</v>
      </c>
      <c r="C1062" t="s">
        <v>1551</v>
      </c>
      <c r="E1062" t="s">
        <v>83</v>
      </c>
      <c r="F1062" s="27">
        <v>1017.6519999999998</v>
      </c>
    </row>
    <row r="1063" spans="2:6" x14ac:dyDescent="0.25">
      <c r="B1063" t="s">
        <v>1173</v>
      </c>
      <c r="C1063" t="s">
        <v>1551</v>
      </c>
      <c r="E1063" t="s">
        <v>83</v>
      </c>
      <c r="F1063" s="27">
        <v>532.78600000000006</v>
      </c>
    </row>
    <row r="1064" spans="2:6" x14ac:dyDescent="0.25">
      <c r="B1064" t="s">
        <v>1182</v>
      </c>
      <c r="C1064" t="s">
        <v>1551</v>
      </c>
      <c r="E1064" t="s">
        <v>83</v>
      </c>
      <c r="F1064" s="27">
        <v>238.464</v>
      </c>
    </row>
    <row r="1065" spans="2:6" x14ac:dyDescent="0.25">
      <c r="B1065" t="s">
        <v>1201</v>
      </c>
      <c r="C1065" t="s">
        <v>1551</v>
      </c>
      <c r="E1065" t="s">
        <v>83</v>
      </c>
      <c r="F1065" s="27">
        <v>599.65899999999999</v>
      </c>
    </row>
    <row r="1066" spans="2:6" x14ac:dyDescent="0.25">
      <c r="B1066" t="s">
        <v>1214</v>
      </c>
      <c r="C1066" t="s">
        <v>1551</v>
      </c>
      <c r="E1066" t="s">
        <v>83</v>
      </c>
      <c r="F1066" s="27">
        <v>1197.1789999999999</v>
      </c>
    </row>
    <row r="1067" spans="2:6" x14ac:dyDescent="0.25">
      <c r="B1067" t="s">
        <v>1322</v>
      </c>
      <c r="C1067" t="s">
        <v>1551</v>
      </c>
      <c r="E1067" t="s">
        <v>83</v>
      </c>
      <c r="F1067" s="27">
        <v>238.464</v>
      </c>
    </row>
    <row r="1068" spans="2:6" x14ac:dyDescent="0.25">
      <c r="B1068" t="s">
        <v>1345</v>
      </c>
      <c r="C1068" t="s">
        <v>1551</v>
      </c>
      <c r="E1068" t="s">
        <v>83</v>
      </c>
      <c r="F1068" s="27">
        <v>476.928</v>
      </c>
    </row>
    <row r="1069" spans="2:6" x14ac:dyDescent="0.25">
      <c r="B1069" t="s">
        <v>1346</v>
      </c>
      <c r="C1069" t="s">
        <v>1551</v>
      </c>
      <c r="E1069" t="s">
        <v>83</v>
      </c>
      <c r="F1069" s="27">
        <v>837.05400000000009</v>
      </c>
    </row>
    <row r="1070" spans="2:6" x14ac:dyDescent="0.25">
      <c r="B1070" t="s">
        <v>715</v>
      </c>
      <c r="C1070" t="s">
        <v>1546</v>
      </c>
      <c r="E1070" t="s">
        <v>83</v>
      </c>
      <c r="F1070" s="27">
        <v>597.52</v>
      </c>
    </row>
    <row r="1071" spans="2:6" x14ac:dyDescent="0.25">
      <c r="B1071" t="s">
        <v>1168</v>
      </c>
      <c r="C1071" t="s">
        <v>1546</v>
      </c>
      <c r="E1071" t="s">
        <v>83</v>
      </c>
      <c r="F1071" s="27">
        <v>1192.32</v>
      </c>
    </row>
    <row r="1072" spans="2:6" x14ac:dyDescent="0.25">
      <c r="B1072" t="s">
        <v>1169</v>
      </c>
      <c r="C1072" t="s">
        <v>1546</v>
      </c>
      <c r="E1072" t="s">
        <v>83</v>
      </c>
      <c r="F1072" s="27">
        <v>656.4559999999999</v>
      </c>
    </row>
    <row r="1073" spans="2:6" x14ac:dyDescent="0.25">
      <c r="B1073" t="s">
        <v>1176</v>
      </c>
      <c r="C1073" t="s">
        <v>1546</v>
      </c>
      <c r="E1073" t="s">
        <v>83</v>
      </c>
      <c r="F1073" s="27">
        <v>598.58999999999992</v>
      </c>
    </row>
    <row r="1074" spans="2:6" x14ac:dyDescent="0.25">
      <c r="B1074" t="s">
        <v>1177</v>
      </c>
      <c r="C1074" t="s">
        <v>1546</v>
      </c>
      <c r="E1074" t="s">
        <v>83</v>
      </c>
      <c r="F1074" s="27">
        <v>599.66000000000008</v>
      </c>
    </row>
    <row r="1075" spans="2:6" x14ac:dyDescent="0.25">
      <c r="B1075" t="s">
        <v>1178</v>
      </c>
      <c r="C1075" t="s">
        <v>1546</v>
      </c>
      <c r="E1075" t="s">
        <v>83</v>
      </c>
      <c r="F1075" s="27">
        <v>417.99199999999996</v>
      </c>
    </row>
    <row r="1076" spans="2:6" x14ac:dyDescent="0.25">
      <c r="B1076" t="s">
        <v>1224</v>
      </c>
      <c r="C1076" t="s">
        <v>1546</v>
      </c>
      <c r="E1076" t="s">
        <v>83</v>
      </c>
      <c r="F1076" s="27">
        <v>598.59</v>
      </c>
    </row>
    <row r="1077" spans="2:6" x14ac:dyDescent="0.25">
      <c r="B1077" t="s">
        <v>1324</v>
      </c>
      <c r="C1077" t="s">
        <v>1546</v>
      </c>
      <c r="E1077" t="s">
        <v>83</v>
      </c>
      <c r="F1077" s="27">
        <v>597.52</v>
      </c>
    </row>
    <row r="1078" spans="2:6" x14ac:dyDescent="0.25">
      <c r="B1078" t="s">
        <v>1327</v>
      </c>
      <c r="C1078" t="s">
        <v>1546</v>
      </c>
      <c r="E1078" t="s">
        <v>83</v>
      </c>
      <c r="F1078" s="27">
        <v>531.71600000000001</v>
      </c>
    </row>
    <row r="1079" spans="2:6" x14ac:dyDescent="0.25">
      <c r="B1079" t="s">
        <v>1377</v>
      </c>
      <c r="C1079" t="s">
        <v>1546</v>
      </c>
      <c r="E1079" t="s">
        <v>83</v>
      </c>
      <c r="F1079" s="27">
        <v>360.12599999999998</v>
      </c>
    </row>
    <row r="1080" spans="2:6" x14ac:dyDescent="0.25">
      <c r="B1080" t="s">
        <v>1428</v>
      </c>
      <c r="C1080" t="s">
        <v>1546</v>
      </c>
      <c r="E1080" t="s">
        <v>83</v>
      </c>
      <c r="F1080" s="27">
        <v>238.464</v>
      </c>
    </row>
    <row r="1081" spans="2:6" x14ac:dyDescent="0.25">
      <c r="B1081" t="s">
        <v>1429</v>
      </c>
      <c r="C1081" t="s">
        <v>1546</v>
      </c>
      <c r="E1081" t="s">
        <v>83</v>
      </c>
      <c r="F1081" s="27">
        <v>530.64599999999996</v>
      </c>
    </row>
    <row r="1082" spans="2:6" x14ac:dyDescent="0.25">
      <c r="B1082" t="s">
        <v>1430</v>
      </c>
      <c r="C1082" t="s">
        <v>1546</v>
      </c>
      <c r="E1082" t="s">
        <v>83</v>
      </c>
      <c r="F1082" s="27">
        <v>180.59800000000001</v>
      </c>
    </row>
    <row r="1083" spans="2:6" x14ac:dyDescent="0.25">
      <c r="B1083" t="s">
        <v>1433</v>
      </c>
      <c r="C1083" t="s">
        <v>1546</v>
      </c>
      <c r="E1083" t="s">
        <v>83</v>
      </c>
      <c r="F1083" s="27">
        <v>180.59800000000001</v>
      </c>
    </row>
    <row r="1084" spans="2:6" x14ac:dyDescent="0.25">
      <c r="B1084" t="s">
        <v>1531</v>
      </c>
      <c r="C1084" t="s">
        <v>1546</v>
      </c>
      <c r="E1084" t="s">
        <v>83</v>
      </c>
      <c r="F1084" s="27">
        <v>180.59800000000001</v>
      </c>
    </row>
    <row r="1085" spans="2:6" x14ac:dyDescent="0.25">
      <c r="B1085" t="s">
        <v>1532</v>
      </c>
      <c r="C1085" t="s">
        <v>1546</v>
      </c>
      <c r="E1085" t="s">
        <v>83</v>
      </c>
      <c r="F1085" s="27">
        <v>171.59</v>
      </c>
    </row>
    <row r="1086" spans="2:6" x14ac:dyDescent="0.25">
      <c r="B1086" t="s">
        <v>1533</v>
      </c>
      <c r="C1086" t="s">
        <v>1546</v>
      </c>
      <c r="E1086" t="s">
        <v>83</v>
      </c>
      <c r="F1086" s="27">
        <v>657.52600000000007</v>
      </c>
    </row>
    <row r="1087" spans="2:6" x14ac:dyDescent="0.25">
      <c r="B1087" t="s">
        <v>720</v>
      </c>
      <c r="C1087" t="s">
        <v>33</v>
      </c>
      <c r="E1087" t="s">
        <v>83</v>
      </c>
      <c r="F1087" s="27">
        <v>711.24400000000003</v>
      </c>
    </row>
    <row r="1088" spans="2:6" x14ac:dyDescent="0.25">
      <c r="B1088" t="s">
        <v>1137</v>
      </c>
      <c r="C1088" t="s">
        <v>33</v>
      </c>
      <c r="E1088" t="s">
        <v>83</v>
      </c>
      <c r="F1088" s="27">
        <v>1431.4969999999998</v>
      </c>
    </row>
    <row r="1089" spans="2:6" x14ac:dyDescent="0.25">
      <c r="B1089" t="s">
        <v>1138</v>
      </c>
      <c r="C1089" t="s">
        <v>33</v>
      </c>
      <c r="E1089" t="s">
        <v>83</v>
      </c>
      <c r="F1089" s="27">
        <v>1074.578</v>
      </c>
    </row>
    <row r="1090" spans="2:6" x14ac:dyDescent="0.25">
      <c r="B1090" t="s">
        <v>1222</v>
      </c>
      <c r="C1090" t="s">
        <v>33</v>
      </c>
      <c r="E1090" t="s">
        <v>83</v>
      </c>
      <c r="F1090" s="27">
        <v>180.59800000000001</v>
      </c>
    </row>
    <row r="1091" spans="2:6" x14ac:dyDescent="0.25">
      <c r="B1091" t="s">
        <v>1245</v>
      </c>
      <c r="C1091" t="s">
        <v>33</v>
      </c>
      <c r="E1091" t="s">
        <v>83</v>
      </c>
      <c r="F1091" s="27">
        <v>1253.037</v>
      </c>
    </row>
    <row r="1092" spans="2:6" x14ac:dyDescent="0.25">
      <c r="B1092" t="s">
        <v>1262</v>
      </c>
      <c r="C1092" t="s">
        <v>33</v>
      </c>
      <c r="E1092" t="s">
        <v>83</v>
      </c>
      <c r="F1092" s="27">
        <v>180.59800000000001</v>
      </c>
    </row>
    <row r="1093" spans="2:6" x14ac:dyDescent="0.25">
      <c r="B1093" t="s">
        <v>1331</v>
      </c>
      <c r="C1093" t="s">
        <v>33</v>
      </c>
      <c r="E1093" t="s">
        <v>83</v>
      </c>
      <c r="F1093" s="27">
        <v>711.24400000000003</v>
      </c>
    </row>
    <row r="1094" spans="2:6" x14ac:dyDescent="0.25">
      <c r="B1094" t="s">
        <v>1534</v>
      </c>
      <c r="C1094" t="s">
        <v>33</v>
      </c>
      <c r="E1094" t="s">
        <v>83</v>
      </c>
      <c r="F1094" s="27">
        <v>180.59800000000001</v>
      </c>
    </row>
    <row r="1095" spans="2:6" x14ac:dyDescent="0.25">
      <c r="B1095" t="s">
        <v>1416</v>
      </c>
      <c r="C1095" t="s">
        <v>44</v>
      </c>
      <c r="E1095" t="s">
        <v>83</v>
      </c>
      <c r="F1095" s="27">
        <v>179.52799999999999</v>
      </c>
    </row>
    <row r="1096" spans="2:6" x14ac:dyDescent="0.25">
      <c r="B1096" t="s">
        <v>1536</v>
      </c>
      <c r="C1096" t="s">
        <v>44</v>
      </c>
      <c r="E1096" t="s">
        <v>83</v>
      </c>
      <c r="F1096" s="27">
        <v>417.99199999999996</v>
      </c>
    </row>
    <row r="1097" spans="2:6" x14ac:dyDescent="0.25">
      <c r="B1097" t="s">
        <v>697</v>
      </c>
      <c r="C1097" t="s">
        <v>1544</v>
      </c>
      <c r="E1097" t="s">
        <v>83</v>
      </c>
      <c r="F1097" s="27">
        <v>778.11799999999994</v>
      </c>
    </row>
    <row r="1098" spans="2:6" x14ac:dyDescent="0.25">
      <c r="B1098" t="s">
        <v>714</v>
      </c>
      <c r="C1098" t="s">
        <v>1544</v>
      </c>
      <c r="E1098" t="s">
        <v>83</v>
      </c>
      <c r="F1098" s="27">
        <v>351.11799999999999</v>
      </c>
    </row>
    <row r="1099" spans="2:6" x14ac:dyDescent="0.25">
      <c r="B1099" t="s">
        <v>1109</v>
      </c>
      <c r="C1099" t="s">
        <v>1544</v>
      </c>
      <c r="E1099" t="s">
        <v>83</v>
      </c>
      <c r="F1099" s="27">
        <v>599.66000000000008</v>
      </c>
    </row>
    <row r="1100" spans="2:6" x14ac:dyDescent="0.25">
      <c r="B1100" t="s">
        <v>1110</v>
      </c>
      <c r="C1100" t="s">
        <v>1544</v>
      </c>
      <c r="E1100" t="s">
        <v>83</v>
      </c>
      <c r="F1100" s="27">
        <v>417.99199999999996</v>
      </c>
    </row>
    <row r="1101" spans="2:6" x14ac:dyDescent="0.25">
      <c r="B1101" t="s">
        <v>1146</v>
      </c>
      <c r="C1101" t="s">
        <v>1544</v>
      </c>
      <c r="E1101" t="s">
        <v>83</v>
      </c>
      <c r="F1101" s="27">
        <v>476.928</v>
      </c>
    </row>
    <row r="1102" spans="2:6" x14ac:dyDescent="0.25">
      <c r="B1102" t="s">
        <v>1194</v>
      </c>
      <c r="C1102" t="s">
        <v>1544</v>
      </c>
      <c r="E1102" t="s">
        <v>83</v>
      </c>
      <c r="F1102" s="27">
        <v>179.52799999999999</v>
      </c>
    </row>
    <row r="1103" spans="2:6" x14ac:dyDescent="0.25">
      <c r="B1103" t="s">
        <v>1200</v>
      </c>
      <c r="C1103" t="s">
        <v>1544</v>
      </c>
      <c r="E1103" t="s">
        <v>83</v>
      </c>
      <c r="F1103" s="27">
        <v>180.59800000000001</v>
      </c>
    </row>
    <row r="1104" spans="2:6" x14ac:dyDescent="0.25">
      <c r="B1104" t="s">
        <v>1210</v>
      </c>
      <c r="C1104" t="s">
        <v>1544</v>
      </c>
      <c r="E1104" t="s">
        <v>83</v>
      </c>
      <c r="F1104" s="27">
        <v>238.464</v>
      </c>
    </row>
    <row r="1105" spans="2:6" x14ac:dyDescent="0.25">
      <c r="B1105" t="s">
        <v>1211</v>
      </c>
      <c r="C1105" t="s">
        <v>1544</v>
      </c>
      <c r="E1105" t="s">
        <v>83</v>
      </c>
      <c r="F1105" s="27">
        <v>238.464</v>
      </c>
    </row>
    <row r="1106" spans="2:6" x14ac:dyDescent="0.25">
      <c r="B1106" t="s">
        <v>1212</v>
      </c>
      <c r="C1106" t="s">
        <v>1544</v>
      </c>
      <c r="E1106" t="s">
        <v>83</v>
      </c>
      <c r="F1106" s="27">
        <v>1256.116</v>
      </c>
    </row>
    <row r="1107" spans="2:6" x14ac:dyDescent="0.25">
      <c r="B1107" t="s">
        <v>1238</v>
      </c>
      <c r="C1107" t="s">
        <v>1544</v>
      </c>
      <c r="E1107" t="s">
        <v>83</v>
      </c>
      <c r="F1107" s="27">
        <v>778.11799999999994</v>
      </c>
    </row>
    <row r="1108" spans="2:6" x14ac:dyDescent="0.25">
      <c r="B1108" t="s">
        <v>1258</v>
      </c>
      <c r="C1108" t="s">
        <v>1544</v>
      </c>
      <c r="E1108" t="s">
        <v>83</v>
      </c>
      <c r="F1108" s="27">
        <v>419.06200000000001</v>
      </c>
    </row>
    <row r="1109" spans="2:6" x14ac:dyDescent="0.25">
      <c r="B1109" t="s">
        <v>1339</v>
      </c>
      <c r="C1109" t="s">
        <v>1544</v>
      </c>
      <c r="E1109" t="s">
        <v>83</v>
      </c>
      <c r="F1109" s="27">
        <v>179.52799999999999</v>
      </c>
    </row>
    <row r="1110" spans="2:6" x14ac:dyDescent="0.25">
      <c r="B1110" t="s">
        <v>1448</v>
      </c>
      <c r="C1110" t="s">
        <v>1544</v>
      </c>
      <c r="E1110" t="s">
        <v>83</v>
      </c>
      <c r="F1110" s="27">
        <v>891.84100000000001</v>
      </c>
    </row>
    <row r="1111" spans="2:6" x14ac:dyDescent="0.25">
      <c r="B1111" t="s">
        <v>1152</v>
      </c>
      <c r="C1111" t="s">
        <v>1550</v>
      </c>
      <c r="E1111" t="s">
        <v>83</v>
      </c>
      <c r="F1111" s="27">
        <v>179.52799999999999</v>
      </c>
    </row>
    <row r="1112" spans="2:6" x14ac:dyDescent="0.25">
      <c r="B1112" t="s">
        <v>858</v>
      </c>
      <c r="C1112" t="s">
        <v>15</v>
      </c>
      <c r="E1112" t="s">
        <v>83</v>
      </c>
      <c r="F1112" s="27">
        <v>837.05399999999986</v>
      </c>
    </row>
    <row r="1113" spans="2:6" x14ac:dyDescent="0.25">
      <c r="B1113" t="s">
        <v>1091</v>
      </c>
      <c r="C1113" t="s">
        <v>15</v>
      </c>
      <c r="E1113" t="s">
        <v>83</v>
      </c>
      <c r="F1113" s="27">
        <v>598.58999999999992</v>
      </c>
    </row>
    <row r="1114" spans="2:6" x14ac:dyDescent="0.25">
      <c r="B1114" t="s">
        <v>1094</v>
      </c>
      <c r="C1114" t="s">
        <v>15</v>
      </c>
      <c r="E1114" t="s">
        <v>83</v>
      </c>
      <c r="F1114" s="27">
        <v>1076.587</v>
      </c>
    </row>
    <row r="1115" spans="2:6" x14ac:dyDescent="0.25">
      <c r="B1115" t="s">
        <v>1099</v>
      </c>
      <c r="C1115" t="s">
        <v>15</v>
      </c>
      <c r="E1115" t="s">
        <v>83</v>
      </c>
      <c r="F1115" s="27">
        <v>179.52799999999999</v>
      </c>
    </row>
    <row r="1116" spans="2:6" x14ac:dyDescent="0.25">
      <c r="B1116" t="s">
        <v>1404</v>
      </c>
      <c r="C1116" t="s">
        <v>15</v>
      </c>
      <c r="E1116" t="s">
        <v>83</v>
      </c>
      <c r="F1116" s="27">
        <v>419.06200000000001</v>
      </c>
    </row>
    <row r="1117" spans="2:6" x14ac:dyDescent="0.25">
      <c r="B1117" t="s">
        <v>1535</v>
      </c>
      <c r="C1117" t="s">
        <v>15</v>
      </c>
      <c r="E1117" t="s">
        <v>83</v>
      </c>
      <c r="F1117" s="27">
        <v>180.59800000000001</v>
      </c>
    </row>
    <row r="1118" spans="2:6" x14ac:dyDescent="0.25">
      <c r="B1118" t="s">
        <v>1195</v>
      </c>
      <c r="C1118" t="s">
        <v>34</v>
      </c>
      <c r="E1118" t="s">
        <v>83</v>
      </c>
      <c r="F1118" s="27">
        <v>523.779</v>
      </c>
    </row>
    <row r="1119" spans="2:6" x14ac:dyDescent="0.25">
      <c r="B1119" t="s">
        <v>1209</v>
      </c>
      <c r="C1119" t="s">
        <v>34</v>
      </c>
      <c r="E1119" t="s">
        <v>83</v>
      </c>
      <c r="F1119" s="27">
        <v>882.83400000000006</v>
      </c>
    </row>
    <row r="1120" spans="2:6" x14ac:dyDescent="0.25">
      <c r="B1120" t="s">
        <v>1220</v>
      </c>
      <c r="C1120" t="s">
        <v>34</v>
      </c>
      <c r="E1120" t="s">
        <v>83</v>
      </c>
      <c r="F1120" s="27">
        <v>360.12599999999998</v>
      </c>
    </row>
    <row r="1121" spans="2:6" x14ac:dyDescent="0.25">
      <c r="B1121" t="s">
        <v>1221</v>
      </c>
      <c r="C1121" t="s">
        <v>34</v>
      </c>
      <c r="E1121" t="s">
        <v>83</v>
      </c>
      <c r="F1121" s="27">
        <v>890.77200000000005</v>
      </c>
    </row>
    <row r="1122" spans="2:6" x14ac:dyDescent="0.25">
      <c r="B1122" t="s">
        <v>1227</v>
      </c>
      <c r="C1122" t="s">
        <v>34</v>
      </c>
      <c r="E1122" t="s">
        <v>83</v>
      </c>
      <c r="F1122" s="27">
        <v>539.654</v>
      </c>
    </row>
    <row r="1123" spans="2:6" x14ac:dyDescent="0.25">
      <c r="B1123" t="s">
        <v>1256</v>
      </c>
      <c r="C1123" t="s">
        <v>34</v>
      </c>
      <c r="E1123" t="s">
        <v>83</v>
      </c>
      <c r="F1123" s="27">
        <v>703.30600000000004</v>
      </c>
    </row>
    <row r="1124" spans="2:6" x14ac:dyDescent="0.25">
      <c r="B1124" t="s">
        <v>1329</v>
      </c>
      <c r="C1124" t="s">
        <v>34</v>
      </c>
      <c r="E1124" t="s">
        <v>83</v>
      </c>
      <c r="F1124" s="27">
        <v>1080.3789999999999</v>
      </c>
    </row>
    <row r="1125" spans="2:6" x14ac:dyDescent="0.25">
      <c r="B1125" t="s">
        <v>1469</v>
      </c>
      <c r="C1125" t="s">
        <v>34</v>
      </c>
      <c r="E1125" t="s">
        <v>83</v>
      </c>
      <c r="F1125" s="27">
        <v>1422.489</v>
      </c>
    </row>
    <row r="1126" spans="2:6" x14ac:dyDescent="0.25">
      <c r="B1126" t="s">
        <v>1134</v>
      </c>
      <c r="C1126" t="s">
        <v>16</v>
      </c>
      <c r="E1126" t="s">
        <v>83</v>
      </c>
      <c r="F1126" s="27">
        <v>1434.5749999999998</v>
      </c>
    </row>
    <row r="1127" spans="2:6" x14ac:dyDescent="0.25">
      <c r="B1127" t="s">
        <v>1135</v>
      </c>
      <c r="C1127" t="s">
        <v>16</v>
      </c>
      <c r="E1127" t="s">
        <v>83</v>
      </c>
      <c r="F1127" s="27">
        <v>771.25</v>
      </c>
    </row>
    <row r="1128" spans="2:6" x14ac:dyDescent="0.25">
      <c r="B1128" t="s">
        <v>1136</v>
      </c>
      <c r="C1128" t="s">
        <v>16</v>
      </c>
      <c r="E1128" t="s">
        <v>83</v>
      </c>
      <c r="F1128" s="27">
        <v>837.05399999999986</v>
      </c>
    </row>
    <row r="1129" spans="2:6" x14ac:dyDescent="0.25">
      <c r="B1129" t="s">
        <v>1159</v>
      </c>
      <c r="C1129" t="s">
        <v>16</v>
      </c>
      <c r="E1129" t="s">
        <v>83</v>
      </c>
      <c r="F1129" s="27">
        <v>419.06200000000001</v>
      </c>
    </row>
    <row r="1130" spans="2:6" x14ac:dyDescent="0.25">
      <c r="B1130" t="s">
        <v>1263</v>
      </c>
      <c r="C1130" t="s">
        <v>16</v>
      </c>
      <c r="E1130" t="s">
        <v>83</v>
      </c>
      <c r="F1130" s="27">
        <v>837.05399999999986</v>
      </c>
    </row>
    <row r="1131" spans="2:6" x14ac:dyDescent="0.25">
      <c r="B1131" t="s">
        <v>1302</v>
      </c>
      <c r="C1131" t="s">
        <v>16</v>
      </c>
      <c r="E1131" t="s">
        <v>83</v>
      </c>
      <c r="F1131" s="27">
        <v>360.12599999999998</v>
      </c>
    </row>
  </sheetData>
  <autoFilter ref="B1:F1131" xr:uid="{F3EB367A-1E7E-4028-839F-02322440934F}"/>
  <sortState xmlns:xlrd2="http://schemas.microsoft.com/office/spreadsheetml/2017/richdata2" ref="B2:F1131">
    <sortCondition ref="C503:C1131"/>
  </sortState>
  <dataConsolidate topLabels="1">
    <dataRefs count="1">
      <dataRef ref="E1:F1131" sheet="Vin+_ACT T11"/>
    </dataRefs>
  </dataConsolid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158F1-2135-48FE-9289-B64156D6335F}">
  <dimension ref="B1:I48"/>
  <sheetViews>
    <sheetView workbookViewId="0">
      <selection activeCell="C19" sqref="C19"/>
    </sheetView>
  </sheetViews>
  <sheetFormatPr defaultRowHeight="15" x14ac:dyDescent="0.25"/>
  <cols>
    <col min="2" max="2" width="38.85546875" bestFit="1" customWidth="1"/>
    <col min="3" max="3" width="38.85546875" customWidth="1"/>
    <col min="4" max="4" width="23" bestFit="1" customWidth="1"/>
    <col min="5" max="5" width="9.42578125" customWidth="1"/>
    <col min="7" max="7" width="10.5703125" style="27" bestFit="1" customWidth="1"/>
    <col min="8" max="8" width="23" bestFit="1" customWidth="1"/>
  </cols>
  <sheetData>
    <row r="1" spans="2:9" x14ac:dyDescent="0.25">
      <c r="B1" t="s">
        <v>1600</v>
      </c>
      <c r="C1" t="s">
        <v>1601</v>
      </c>
      <c r="D1" t="s">
        <v>232</v>
      </c>
      <c r="E1" t="s">
        <v>1602</v>
      </c>
      <c r="H1" t="s">
        <v>232</v>
      </c>
      <c r="I1" t="s">
        <v>1602</v>
      </c>
    </row>
    <row r="2" spans="2:9" x14ac:dyDescent="0.25">
      <c r="B2" t="s">
        <v>1567</v>
      </c>
      <c r="C2" t="s">
        <v>1559</v>
      </c>
      <c r="D2" t="s">
        <v>75</v>
      </c>
      <c r="E2" s="27">
        <v>1725.1049999999998</v>
      </c>
      <c r="H2" t="s">
        <v>75</v>
      </c>
      <c r="I2" s="33">
        <v>10282.529000000002</v>
      </c>
    </row>
    <row r="3" spans="2:9" x14ac:dyDescent="0.25">
      <c r="B3" t="s">
        <v>1570</v>
      </c>
      <c r="C3" t="s">
        <v>122</v>
      </c>
      <c r="D3" t="s">
        <v>79</v>
      </c>
      <c r="E3" s="27">
        <v>2419.9569999999999</v>
      </c>
      <c r="H3" t="s">
        <v>79</v>
      </c>
      <c r="I3" s="33">
        <v>5645.0859999999993</v>
      </c>
    </row>
    <row r="4" spans="2:9" ht="15.75" customHeight="1" x14ac:dyDescent="0.25">
      <c r="B4" t="s">
        <v>399</v>
      </c>
      <c r="C4" t="s">
        <v>1565</v>
      </c>
      <c r="D4" t="s">
        <v>77</v>
      </c>
      <c r="E4" s="27">
        <v>715.39200000000005</v>
      </c>
      <c r="H4" t="s">
        <v>77</v>
      </c>
      <c r="I4" s="33">
        <v>5656.5869999999995</v>
      </c>
    </row>
    <row r="5" spans="2:9" x14ac:dyDescent="0.25">
      <c r="B5" t="s">
        <v>411</v>
      </c>
      <c r="C5" t="s">
        <v>1561</v>
      </c>
      <c r="D5" t="s">
        <v>75</v>
      </c>
      <c r="E5" s="27">
        <v>6667.920000000001</v>
      </c>
      <c r="H5" t="s">
        <v>81</v>
      </c>
      <c r="I5" s="33">
        <v>20572.134999999998</v>
      </c>
    </row>
    <row r="6" spans="2:9" x14ac:dyDescent="0.25">
      <c r="B6" t="s">
        <v>547</v>
      </c>
      <c r="C6" t="s">
        <v>124</v>
      </c>
      <c r="D6" t="s">
        <v>81</v>
      </c>
      <c r="E6" s="27">
        <v>1547.0359999999998</v>
      </c>
      <c r="H6" t="s">
        <v>66</v>
      </c>
      <c r="I6" s="33">
        <v>5765.4511999999995</v>
      </c>
    </row>
    <row r="7" spans="2:9" x14ac:dyDescent="0.25">
      <c r="B7" t="s">
        <v>546</v>
      </c>
      <c r="C7" t="s">
        <v>122</v>
      </c>
      <c r="D7" t="s">
        <v>79</v>
      </c>
      <c r="E7" s="27">
        <v>3225.1289999999999</v>
      </c>
      <c r="H7" t="s">
        <v>69</v>
      </c>
      <c r="I7" s="33">
        <v>3139.6901999999995</v>
      </c>
    </row>
    <row r="8" spans="2:9" x14ac:dyDescent="0.25">
      <c r="B8" t="s">
        <v>387</v>
      </c>
      <c r="C8" t="s">
        <v>122</v>
      </c>
      <c r="D8" t="s">
        <v>77</v>
      </c>
      <c r="E8" s="27">
        <v>1979.9639999999999</v>
      </c>
    </row>
    <row r="9" spans="2:9" x14ac:dyDescent="0.25">
      <c r="B9" t="s">
        <v>389</v>
      </c>
      <c r="C9" t="s">
        <v>126</v>
      </c>
      <c r="D9" t="s">
        <v>81</v>
      </c>
      <c r="E9" s="27">
        <v>4184.2011999999995</v>
      </c>
    </row>
    <row r="10" spans="2:9" x14ac:dyDescent="0.25">
      <c r="B10" t="s">
        <v>1578</v>
      </c>
      <c r="C10" t="s">
        <v>1556</v>
      </c>
      <c r="D10" t="s">
        <v>81</v>
      </c>
      <c r="E10" s="27">
        <v>6892.3357999999989</v>
      </c>
    </row>
    <row r="11" spans="2:9" x14ac:dyDescent="0.25">
      <c r="B11" t="s">
        <v>500</v>
      </c>
      <c r="C11" t="s">
        <v>124</v>
      </c>
      <c r="D11" t="s">
        <v>81</v>
      </c>
      <c r="E11" s="27">
        <v>722.39</v>
      </c>
    </row>
    <row r="12" spans="2:9" x14ac:dyDescent="0.25">
      <c r="B12" t="s">
        <v>501</v>
      </c>
      <c r="C12" t="s">
        <v>110</v>
      </c>
      <c r="D12" t="s">
        <v>66</v>
      </c>
      <c r="E12" s="27">
        <v>5050.0591999999997</v>
      </c>
    </row>
    <row r="13" spans="2:9" x14ac:dyDescent="0.25">
      <c r="B13" t="s">
        <v>499</v>
      </c>
      <c r="C13" t="s">
        <v>108</v>
      </c>
      <c r="D13" t="s">
        <v>69</v>
      </c>
      <c r="E13" s="27">
        <v>3139.6901999999995</v>
      </c>
    </row>
    <row r="14" spans="2:9" x14ac:dyDescent="0.25">
      <c r="B14" t="s">
        <v>440</v>
      </c>
      <c r="C14" t="s">
        <v>110</v>
      </c>
      <c r="D14" t="s">
        <v>66</v>
      </c>
      <c r="E14" s="27">
        <v>715.39200000000005</v>
      </c>
    </row>
    <row r="15" spans="2:9" x14ac:dyDescent="0.25">
      <c r="B15" t="s">
        <v>388</v>
      </c>
      <c r="C15" t="s">
        <v>124</v>
      </c>
      <c r="D15" t="s">
        <v>81</v>
      </c>
      <c r="E15" s="27">
        <v>476.928</v>
      </c>
    </row>
    <row r="16" spans="2:9" x14ac:dyDescent="0.25">
      <c r="B16" t="s">
        <v>401</v>
      </c>
      <c r="C16" t="s">
        <v>124</v>
      </c>
      <c r="D16" t="s">
        <v>81</v>
      </c>
      <c r="E16" s="27">
        <v>6749.2439999999997</v>
      </c>
    </row>
    <row r="17" spans="2:7" x14ac:dyDescent="0.25">
      <c r="B17" t="s">
        <v>1595</v>
      </c>
      <c r="C17" t="s">
        <v>1559</v>
      </c>
      <c r="D17" t="s">
        <v>75</v>
      </c>
      <c r="E17" s="27">
        <v>1889.5039999999999</v>
      </c>
    </row>
    <row r="18" spans="2:7" x14ac:dyDescent="0.25">
      <c r="B18" t="s">
        <v>438</v>
      </c>
      <c r="C18" t="s">
        <v>1556</v>
      </c>
      <c r="D18" t="s">
        <v>77</v>
      </c>
      <c r="E18" s="27">
        <v>1907.712</v>
      </c>
    </row>
    <row r="19" spans="2:7" x14ac:dyDescent="0.25">
      <c r="B19" t="s">
        <v>404</v>
      </c>
      <c r="C19" t="s">
        <v>1565</v>
      </c>
      <c r="D19" t="s">
        <v>77</v>
      </c>
      <c r="E19" s="27">
        <v>1053.519</v>
      </c>
    </row>
    <row r="20" spans="2:7" x14ac:dyDescent="0.25">
      <c r="B20" t="s">
        <v>1568</v>
      </c>
      <c r="C20" t="s">
        <v>15</v>
      </c>
      <c r="E20" s="27">
        <v>739.17399999999998</v>
      </c>
      <c r="G20" s="27">
        <f>+SUM(E20:E48)</f>
        <v>82758.010199999946</v>
      </c>
    </row>
    <row r="21" spans="2:7" x14ac:dyDescent="0.25">
      <c r="B21" t="s">
        <v>1569</v>
      </c>
      <c r="C21" t="s">
        <v>1542</v>
      </c>
      <c r="E21" s="27">
        <v>28186.295999999998</v>
      </c>
    </row>
    <row r="22" spans="2:7" x14ac:dyDescent="0.25">
      <c r="B22" t="s">
        <v>1571</v>
      </c>
      <c r="C22" t="s">
        <v>4</v>
      </c>
      <c r="E22" s="27">
        <v>3139.69</v>
      </c>
    </row>
    <row r="23" spans="2:7" x14ac:dyDescent="0.25">
      <c r="B23" t="s">
        <v>1572</v>
      </c>
      <c r="C23" t="s">
        <v>38</v>
      </c>
      <c r="E23" s="27">
        <v>4355.9210000000003</v>
      </c>
    </row>
    <row r="24" spans="2:7" x14ac:dyDescent="0.25">
      <c r="B24" t="s">
        <v>1573</v>
      </c>
      <c r="C24" t="s">
        <v>38</v>
      </c>
      <c r="E24" s="27">
        <v>11398.386</v>
      </c>
    </row>
    <row r="25" spans="2:7" x14ac:dyDescent="0.25">
      <c r="B25" t="s">
        <v>1574</v>
      </c>
      <c r="C25" t="s">
        <v>1548</v>
      </c>
      <c r="E25" s="27">
        <v>971.5139999999999</v>
      </c>
    </row>
    <row r="26" spans="2:7" x14ac:dyDescent="0.25">
      <c r="B26" t="s">
        <v>1575</v>
      </c>
      <c r="C26" t="s">
        <v>3</v>
      </c>
      <c r="E26" s="27">
        <v>359.0566</v>
      </c>
    </row>
    <row r="27" spans="2:7" x14ac:dyDescent="0.25">
      <c r="B27" t="s">
        <v>1576</v>
      </c>
      <c r="C27" t="s">
        <v>3</v>
      </c>
      <c r="E27" s="27">
        <v>2449.5050000000001</v>
      </c>
    </row>
    <row r="28" spans="2:7" x14ac:dyDescent="0.25">
      <c r="B28" t="s">
        <v>1577</v>
      </c>
      <c r="C28" t="s">
        <v>32</v>
      </c>
      <c r="E28" s="27">
        <v>889.70400000000006</v>
      </c>
    </row>
    <row r="29" spans="2:7" x14ac:dyDescent="0.25">
      <c r="B29" t="s">
        <v>1579</v>
      </c>
      <c r="C29" t="s">
        <v>1544</v>
      </c>
      <c r="E29" s="27">
        <v>395.99299999999999</v>
      </c>
    </row>
    <row r="30" spans="2:7" x14ac:dyDescent="0.25">
      <c r="B30" t="s">
        <v>1580</v>
      </c>
      <c r="C30" t="s">
        <v>1552</v>
      </c>
      <c r="E30" s="27">
        <v>835.98500000000001</v>
      </c>
    </row>
    <row r="31" spans="2:7" x14ac:dyDescent="0.25">
      <c r="B31" t="s">
        <v>1581</v>
      </c>
      <c r="C31" t="s">
        <v>42</v>
      </c>
      <c r="E31" s="27">
        <v>3341.2183999999997</v>
      </c>
    </row>
    <row r="32" spans="2:7" x14ac:dyDescent="0.25">
      <c r="B32" t="s">
        <v>1582</v>
      </c>
      <c r="C32" t="s">
        <v>25</v>
      </c>
      <c r="E32" s="27">
        <v>4.0000000001327862E-4</v>
      </c>
    </row>
    <row r="33" spans="2:5" x14ac:dyDescent="0.25">
      <c r="B33" t="s">
        <v>1583</v>
      </c>
      <c r="C33" t="s">
        <v>18</v>
      </c>
      <c r="E33" s="27">
        <v>1133.384</v>
      </c>
    </row>
    <row r="34" spans="2:5" x14ac:dyDescent="0.25">
      <c r="B34" t="s">
        <v>1584</v>
      </c>
      <c r="C34" t="s">
        <v>3</v>
      </c>
      <c r="E34" s="27">
        <v>2384.6400000000003</v>
      </c>
    </row>
    <row r="35" spans="2:5" x14ac:dyDescent="0.25">
      <c r="B35" t="s">
        <v>1585</v>
      </c>
      <c r="C35" t="s">
        <v>38</v>
      </c>
      <c r="E35" s="27">
        <v>361.19499999999999</v>
      </c>
    </row>
    <row r="36" spans="2:5" x14ac:dyDescent="0.25">
      <c r="B36" t="s">
        <v>1586</v>
      </c>
      <c r="C36" t="s">
        <v>38</v>
      </c>
      <c r="E36" s="27">
        <v>2033.165</v>
      </c>
    </row>
    <row r="37" spans="2:5" x14ac:dyDescent="0.25">
      <c r="B37" t="s">
        <v>1587</v>
      </c>
      <c r="C37" t="s">
        <v>19</v>
      </c>
      <c r="E37" s="27">
        <v>1709.9749999999999</v>
      </c>
    </row>
    <row r="38" spans="2:5" x14ac:dyDescent="0.25">
      <c r="B38" t="s">
        <v>1588</v>
      </c>
      <c r="C38" t="s">
        <v>39</v>
      </c>
      <c r="E38" s="27">
        <v>1762.6247999999998</v>
      </c>
    </row>
    <row r="39" spans="2:5" x14ac:dyDescent="0.25">
      <c r="B39" t="s">
        <v>1589</v>
      </c>
      <c r="C39" t="s">
        <v>1603</v>
      </c>
      <c r="E39" s="27">
        <v>1551.377</v>
      </c>
    </row>
    <row r="40" spans="2:5" x14ac:dyDescent="0.25">
      <c r="B40" t="s">
        <v>1590</v>
      </c>
      <c r="C40" t="s">
        <v>1545</v>
      </c>
      <c r="E40" s="27">
        <v>3341.2179999999998</v>
      </c>
    </row>
    <row r="41" spans="2:5" x14ac:dyDescent="0.25">
      <c r="B41" t="s">
        <v>1591</v>
      </c>
      <c r="C41" t="s">
        <v>1553</v>
      </c>
      <c r="E41" s="27">
        <v>1074.4490000000001</v>
      </c>
    </row>
    <row r="42" spans="2:5" x14ac:dyDescent="0.25">
      <c r="B42" t="s">
        <v>1592</v>
      </c>
      <c r="C42" t="s">
        <v>36</v>
      </c>
      <c r="E42" s="27">
        <v>757.18799999999999</v>
      </c>
    </row>
    <row r="43" spans="2:5" x14ac:dyDescent="0.25">
      <c r="B43" t="s">
        <v>1593</v>
      </c>
      <c r="C43" t="s">
        <v>20</v>
      </c>
      <c r="E43" s="27">
        <v>476.928</v>
      </c>
    </row>
    <row r="44" spans="2:5" x14ac:dyDescent="0.25">
      <c r="B44" t="s">
        <v>1594</v>
      </c>
      <c r="C44" t="s">
        <v>33</v>
      </c>
      <c r="E44" s="27">
        <v>953.85599999999999</v>
      </c>
    </row>
    <row r="45" spans="2:5" x14ac:dyDescent="0.25">
      <c r="B45" t="s">
        <v>1596</v>
      </c>
      <c r="C45" t="s">
        <v>1547</v>
      </c>
      <c r="E45" s="27">
        <v>514.77099999999996</v>
      </c>
    </row>
    <row r="46" spans="2:5" x14ac:dyDescent="0.25">
      <c r="B46" t="s">
        <v>1597</v>
      </c>
      <c r="C46" t="s">
        <v>19</v>
      </c>
      <c r="E46" s="27">
        <v>2529.0149999999999</v>
      </c>
    </row>
    <row r="47" spans="2:5" x14ac:dyDescent="0.25">
      <c r="B47" t="s">
        <v>1598</v>
      </c>
      <c r="C47" t="s">
        <v>42</v>
      </c>
      <c r="E47" s="27">
        <v>1256.6990000000001</v>
      </c>
    </row>
    <row r="48" spans="2:5" x14ac:dyDescent="0.25">
      <c r="B48" t="s">
        <v>1599</v>
      </c>
      <c r="C48" t="s">
        <v>30</v>
      </c>
      <c r="E48" s="27">
        <v>3855.0819999999999</v>
      </c>
    </row>
  </sheetData>
  <dataConsolidate topLabels="1">
    <dataRefs count="1">
      <dataRef ref="D1:E19" sheet="Winmart_ACT T11"/>
    </dataRefs>
  </dataConsolid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L197"/>
  <sheetViews>
    <sheetView showGridLines="0" workbookViewId="0">
      <pane xSplit="7" ySplit="1" topLeftCell="H71" activePane="bottomRight" state="frozen"/>
      <selection pane="topRight" activeCell="H1" sqref="H1"/>
      <selection pane="bottomLeft" activeCell="A2" sqref="A2"/>
      <selection pane="bottomRight" activeCell="D86" sqref="D86"/>
    </sheetView>
  </sheetViews>
  <sheetFormatPr defaultRowHeight="15" x14ac:dyDescent="0.25"/>
  <cols>
    <col min="1" max="1" width="14.28515625" bestFit="1" customWidth="1"/>
    <col min="2" max="2" width="9.140625" style="26"/>
    <col min="3" max="3" width="59.7109375" bestFit="1" customWidth="1"/>
    <col min="4" max="4" width="13.5703125" customWidth="1"/>
    <col min="5" max="5" width="10.7109375" bestFit="1" customWidth="1"/>
    <col min="6" max="6" width="23" bestFit="1" customWidth="1"/>
    <col min="7" max="7" width="16.7109375" bestFit="1" customWidth="1"/>
    <col min="8" max="8" width="11.5703125" bestFit="1" customWidth="1"/>
    <col min="9" max="9" width="13.28515625" style="27" bestFit="1" customWidth="1"/>
    <col min="10" max="10" width="9.5703125" style="28" bestFit="1" customWidth="1"/>
    <col min="11" max="11" width="19" bestFit="1" customWidth="1"/>
    <col min="12" max="12" width="9.5703125" bestFit="1" customWidth="1"/>
  </cols>
  <sheetData>
    <row r="1" spans="1:10" x14ac:dyDescent="0.25">
      <c r="A1" s="20"/>
      <c r="B1" s="21" t="s">
        <v>55</v>
      </c>
      <c r="C1" s="20" t="s">
        <v>56</v>
      </c>
      <c r="D1" s="20" t="s">
        <v>57</v>
      </c>
      <c r="E1" s="20" t="s">
        <v>58</v>
      </c>
      <c r="F1" s="20" t="s">
        <v>59</v>
      </c>
      <c r="G1" s="20" t="s">
        <v>60</v>
      </c>
      <c r="H1" s="20" t="s">
        <v>61</v>
      </c>
      <c r="I1" s="5" t="s">
        <v>62</v>
      </c>
      <c r="J1" s="22" t="s">
        <v>63</v>
      </c>
    </row>
    <row r="2" spans="1:10" x14ac:dyDescent="0.25">
      <c r="A2" s="23">
        <f>+SUM(H2:H10)</f>
        <v>30619.261321764043</v>
      </c>
      <c r="B2" s="21">
        <v>1</v>
      </c>
      <c r="C2" s="20" t="s">
        <v>64</v>
      </c>
      <c r="D2" s="20">
        <v>11</v>
      </c>
      <c r="E2" s="20" t="s">
        <v>65</v>
      </c>
      <c r="F2" s="20" t="s">
        <v>66</v>
      </c>
      <c r="G2" s="20" t="s">
        <v>67</v>
      </c>
      <c r="H2" s="5">
        <v>4318.1009556333902</v>
      </c>
      <c r="I2" s="5">
        <v>3194.9123461538466</v>
      </c>
      <c r="J2" s="22">
        <f>+IFERROR(I2/H2,0)</f>
        <v>0.73988829325209893</v>
      </c>
    </row>
    <row r="3" spans="1:10" x14ac:dyDescent="0.25">
      <c r="A3" s="20"/>
      <c r="B3" s="21">
        <f>+B2+1</f>
        <v>2</v>
      </c>
      <c r="C3" s="20" t="s">
        <v>64</v>
      </c>
      <c r="D3" s="20">
        <v>2</v>
      </c>
      <c r="E3" s="20" t="s">
        <v>68</v>
      </c>
      <c r="F3" s="20" t="s">
        <v>69</v>
      </c>
      <c r="G3" s="20" t="s">
        <v>67</v>
      </c>
      <c r="H3" s="5">
        <v>785.10926466061642</v>
      </c>
      <c r="I3" s="5">
        <v>580.89315384615384</v>
      </c>
      <c r="J3" s="22">
        <f t="shared" ref="J3:J66" si="0">+IFERROR(I3/H3,0)</f>
        <v>0.73988829325209882</v>
      </c>
    </row>
    <row r="4" spans="1:10" x14ac:dyDescent="0.25">
      <c r="A4" s="20"/>
      <c r="B4" s="21">
        <f t="shared" ref="B4:B10" si="1">+B3+1</f>
        <v>3</v>
      </c>
      <c r="C4" s="20" t="s">
        <v>64</v>
      </c>
      <c r="D4" s="20">
        <v>1</v>
      </c>
      <c r="E4" s="20" t="s">
        <v>70</v>
      </c>
      <c r="F4" s="20" t="s">
        <v>71</v>
      </c>
      <c r="G4" s="20" t="s">
        <v>67</v>
      </c>
      <c r="H4" s="5">
        <v>392.55463233030821</v>
      </c>
      <c r="I4" s="5">
        <v>290.44657692307692</v>
      </c>
      <c r="J4" s="22">
        <f t="shared" si="0"/>
        <v>0.73988829325209882</v>
      </c>
    </row>
    <row r="5" spans="1:10" x14ac:dyDescent="0.25">
      <c r="A5" s="20"/>
      <c r="B5" s="21">
        <f t="shared" si="1"/>
        <v>4</v>
      </c>
      <c r="C5" s="20" t="s">
        <v>64</v>
      </c>
      <c r="D5" s="20">
        <v>15</v>
      </c>
      <c r="E5" s="20" t="s">
        <v>72</v>
      </c>
      <c r="F5" s="20" t="s">
        <v>73</v>
      </c>
      <c r="G5" s="20" t="s">
        <v>67</v>
      </c>
      <c r="H5" s="5">
        <v>5888.3194849546235</v>
      </c>
      <c r="I5" s="5">
        <v>4356.6986538461542</v>
      </c>
      <c r="J5" s="22">
        <f t="shared" si="0"/>
        <v>0.73988829325209882</v>
      </c>
    </row>
    <row r="6" spans="1:10" x14ac:dyDescent="0.25">
      <c r="A6" s="20"/>
      <c r="B6" s="21">
        <f t="shared" si="1"/>
        <v>5</v>
      </c>
      <c r="C6" s="20" t="s">
        <v>64</v>
      </c>
      <c r="D6" s="20">
        <v>8</v>
      </c>
      <c r="E6" s="20" t="s">
        <v>74</v>
      </c>
      <c r="F6" s="20" t="s">
        <v>75</v>
      </c>
      <c r="G6" s="20" t="s">
        <v>67</v>
      </c>
      <c r="H6" s="5">
        <v>3140.4370586424657</v>
      </c>
      <c r="I6" s="5">
        <v>2323.5726153846153</v>
      </c>
      <c r="J6" s="22">
        <f t="shared" si="0"/>
        <v>0.73988829325209882</v>
      </c>
    </row>
    <row r="7" spans="1:10" x14ac:dyDescent="0.25">
      <c r="A7" s="20"/>
      <c r="B7" s="21">
        <f t="shared" si="1"/>
        <v>6</v>
      </c>
      <c r="C7" s="20" t="s">
        <v>64</v>
      </c>
      <c r="D7" s="20">
        <v>13</v>
      </c>
      <c r="E7" s="20" t="s">
        <v>76</v>
      </c>
      <c r="F7" s="20" t="s">
        <v>77</v>
      </c>
      <c r="G7" s="20" t="s">
        <v>67</v>
      </c>
      <c r="H7" s="5">
        <v>5103.2102202940059</v>
      </c>
      <c r="I7" s="5">
        <v>3775.8055000000004</v>
      </c>
      <c r="J7" s="22">
        <f t="shared" si="0"/>
        <v>0.73988829325209904</v>
      </c>
    </row>
    <row r="8" spans="1:10" x14ac:dyDescent="0.25">
      <c r="A8" s="20"/>
      <c r="B8" s="21">
        <f t="shared" si="1"/>
        <v>7</v>
      </c>
      <c r="C8" s="20" t="s">
        <v>64</v>
      </c>
      <c r="D8" s="20">
        <v>12</v>
      </c>
      <c r="E8" s="20" t="s">
        <v>78</v>
      </c>
      <c r="F8" s="20" t="s">
        <v>79</v>
      </c>
      <c r="G8" s="20" t="s">
        <v>67</v>
      </c>
      <c r="H8" s="5">
        <v>4710.655587963699</v>
      </c>
      <c r="I8" s="5">
        <v>3485.3589230769235</v>
      </c>
      <c r="J8" s="22">
        <f t="shared" si="0"/>
        <v>0.73988829325209882</v>
      </c>
    </row>
    <row r="9" spans="1:10" x14ac:dyDescent="0.25">
      <c r="A9" s="20"/>
      <c r="B9" s="21">
        <f t="shared" si="1"/>
        <v>8</v>
      </c>
      <c r="C9" s="20" t="s">
        <v>64</v>
      </c>
      <c r="D9" s="20">
        <v>4</v>
      </c>
      <c r="E9" s="20" t="s">
        <v>80</v>
      </c>
      <c r="F9" s="20" t="s">
        <v>81</v>
      </c>
      <c r="G9" s="20" t="s">
        <v>67</v>
      </c>
      <c r="H9" s="5">
        <v>1570.2185293212328</v>
      </c>
      <c r="I9" s="5">
        <v>1161.7863076923077</v>
      </c>
      <c r="J9" s="22">
        <f t="shared" si="0"/>
        <v>0.73988829325209882</v>
      </c>
    </row>
    <row r="10" spans="1:10" x14ac:dyDescent="0.25">
      <c r="A10" s="20"/>
      <c r="B10" s="21">
        <f t="shared" si="1"/>
        <v>9</v>
      </c>
      <c r="C10" s="20" t="s">
        <v>64</v>
      </c>
      <c r="D10" s="20">
        <v>12</v>
      </c>
      <c r="E10" s="20" t="s">
        <v>82</v>
      </c>
      <c r="F10" s="20" t="s">
        <v>83</v>
      </c>
      <c r="G10" s="20" t="s">
        <v>67</v>
      </c>
      <c r="H10" s="5">
        <v>4710.6555879637017</v>
      </c>
      <c r="I10" s="5">
        <v>3485.3589230769262</v>
      </c>
      <c r="J10" s="22">
        <f t="shared" si="0"/>
        <v>0.73988829325209904</v>
      </c>
    </row>
    <row r="11" spans="1:10" x14ac:dyDescent="0.25">
      <c r="A11" s="23">
        <f>+SUM(H11:H19)</f>
        <v>146464.49044729525</v>
      </c>
      <c r="B11" s="21">
        <v>1</v>
      </c>
      <c r="C11" s="20" t="s">
        <v>84</v>
      </c>
      <c r="D11" s="20"/>
      <c r="E11" s="20" t="s">
        <v>65</v>
      </c>
      <c r="F11" s="20" t="s">
        <v>66</v>
      </c>
      <c r="G11" s="20" t="s">
        <v>67</v>
      </c>
      <c r="H11" s="5">
        <v>0</v>
      </c>
      <c r="I11" s="5">
        <v>0</v>
      </c>
      <c r="J11" s="22">
        <f t="shared" si="0"/>
        <v>0</v>
      </c>
    </row>
    <row r="12" spans="1:10" x14ac:dyDescent="0.25">
      <c r="A12" s="20"/>
      <c r="B12" s="21">
        <f>+B11+1</f>
        <v>2</v>
      </c>
      <c r="C12" s="20" t="s">
        <v>84</v>
      </c>
      <c r="D12" s="20"/>
      <c r="E12" s="20" t="s">
        <v>68</v>
      </c>
      <c r="F12" s="20" t="s">
        <v>69</v>
      </c>
      <c r="G12" s="20" t="s">
        <v>67</v>
      </c>
      <c r="H12" s="5">
        <v>0</v>
      </c>
      <c r="I12" s="5">
        <v>0</v>
      </c>
      <c r="J12" s="22">
        <f t="shared" si="0"/>
        <v>0</v>
      </c>
    </row>
    <row r="13" spans="1:10" x14ac:dyDescent="0.25">
      <c r="A13" s="20"/>
      <c r="B13" s="21">
        <f t="shared" ref="B13:B19" si="2">+B12+1</f>
        <v>3</v>
      </c>
      <c r="C13" s="20" t="s">
        <v>84</v>
      </c>
      <c r="D13" s="20">
        <v>1</v>
      </c>
      <c r="E13" s="20" t="s">
        <v>70</v>
      </c>
      <c r="F13" s="20" t="s">
        <v>71</v>
      </c>
      <c r="G13" s="20" t="s">
        <v>67</v>
      </c>
      <c r="H13" s="5">
        <v>8615.5582616056035</v>
      </c>
      <c r="I13" s="5">
        <v>11264.078235294117</v>
      </c>
      <c r="J13" s="22">
        <f t="shared" si="0"/>
        <v>1.3074113009590318</v>
      </c>
    </row>
    <row r="14" spans="1:10" x14ac:dyDescent="0.25">
      <c r="A14" s="20"/>
      <c r="B14" s="21">
        <f t="shared" si="2"/>
        <v>4</v>
      </c>
      <c r="C14" s="20" t="s">
        <v>84</v>
      </c>
      <c r="D14" s="20">
        <v>1</v>
      </c>
      <c r="E14" s="20" t="s">
        <v>72</v>
      </c>
      <c r="F14" s="20" t="s">
        <v>73</v>
      </c>
      <c r="G14" s="20" t="s">
        <v>67</v>
      </c>
      <c r="H14" s="5">
        <v>8615.5582616056035</v>
      </c>
      <c r="I14" s="5">
        <v>11264.078235294117</v>
      </c>
      <c r="J14" s="22">
        <f t="shared" si="0"/>
        <v>1.3074113009590318</v>
      </c>
    </row>
    <row r="15" spans="1:10" x14ac:dyDescent="0.25">
      <c r="A15" s="20"/>
      <c r="B15" s="21">
        <f t="shared" si="2"/>
        <v>5</v>
      </c>
      <c r="C15" s="20" t="s">
        <v>84</v>
      </c>
      <c r="D15" s="20">
        <v>1</v>
      </c>
      <c r="E15" s="20" t="s">
        <v>74</v>
      </c>
      <c r="F15" s="20" t="s">
        <v>75</v>
      </c>
      <c r="G15" s="20" t="s">
        <v>67</v>
      </c>
      <c r="H15" s="5">
        <v>8615.5582616056035</v>
      </c>
      <c r="I15" s="5">
        <v>11264.078235294117</v>
      </c>
      <c r="J15" s="22">
        <f t="shared" si="0"/>
        <v>1.3074113009590318</v>
      </c>
    </row>
    <row r="16" spans="1:10" x14ac:dyDescent="0.25">
      <c r="A16" s="20"/>
      <c r="B16" s="21">
        <f t="shared" si="2"/>
        <v>6</v>
      </c>
      <c r="C16" s="20" t="s">
        <v>84</v>
      </c>
      <c r="D16" s="20"/>
      <c r="E16" s="20" t="s">
        <v>76</v>
      </c>
      <c r="F16" s="20" t="s">
        <v>77</v>
      </c>
      <c r="G16" s="20" t="s">
        <v>67</v>
      </c>
      <c r="H16" s="5">
        <v>0</v>
      </c>
      <c r="I16" s="5">
        <v>0</v>
      </c>
      <c r="J16" s="22">
        <f t="shared" si="0"/>
        <v>0</v>
      </c>
    </row>
    <row r="17" spans="1:12" x14ac:dyDescent="0.25">
      <c r="A17" s="20"/>
      <c r="B17" s="21">
        <f t="shared" si="2"/>
        <v>7</v>
      </c>
      <c r="C17" s="20" t="s">
        <v>84</v>
      </c>
      <c r="D17" s="20"/>
      <c r="E17" s="20" t="s">
        <v>78</v>
      </c>
      <c r="F17" s="20" t="s">
        <v>79</v>
      </c>
      <c r="G17" s="20" t="s">
        <v>67</v>
      </c>
      <c r="H17" s="5">
        <v>0</v>
      </c>
      <c r="I17" s="5">
        <v>0</v>
      </c>
      <c r="J17" s="22">
        <f t="shared" si="0"/>
        <v>0</v>
      </c>
    </row>
    <row r="18" spans="1:12" x14ac:dyDescent="0.25">
      <c r="A18" s="20"/>
      <c r="B18" s="21">
        <f t="shared" si="2"/>
        <v>8</v>
      </c>
      <c r="C18" s="20" t="s">
        <v>84</v>
      </c>
      <c r="D18" s="20">
        <v>1</v>
      </c>
      <c r="E18" s="20" t="s">
        <v>80</v>
      </c>
      <c r="F18" s="20" t="s">
        <v>81</v>
      </c>
      <c r="G18" s="20" t="s">
        <v>67</v>
      </c>
      <c r="H18" s="5">
        <v>8615.5582616056035</v>
      </c>
      <c r="I18" s="5">
        <v>11264.078235294117</v>
      </c>
      <c r="J18" s="22">
        <f t="shared" si="0"/>
        <v>1.3074113009590318</v>
      </c>
    </row>
    <row r="19" spans="1:12" x14ac:dyDescent="0.25">
      <c r="A19" s="20"/>
      <c r="B19" s="21">
        <f t="shared" si="2"/>
        <v>9</v>
      </c>
      <c r="C19" s="20" t="s">
        <v>84</v>
      </c>
      <c r="D19" s="20">
        <v>20</v>
      </c>
      <c r="E19" s="20" t="s">
        <v>82</v>
      </c>
      <c r="F19" s="20" t="s">
        <v>83</v>
      </c>
      <c r="G19" s="20" t="s">
        <v>67</v>
      </c>
      <c r="H19" s="5">
        <v>112002.25740087283</v>
      </c>
      <c r="I19" s="5">
        <v>146433.01705882352</v>
      </c>
      <c r="J19" s="22">
        <f t="shared" si="0"/>
        <v>1.307411300959032</v>
      </c>
      <c r="K19" t="s">
        <v>85</v>
      </c>
      <c r="L19" s="18">
        <v>4934.2870000000003</v>
      </c>
    </row>
    <row r="20" spans="1:12" x14ac:dyDescent="0.25">
      <c r="A20" s="23">
        <f>+SUM(H20:H28)</f>
        <v>112183.770961624</v>
      </c>
      <c r="B20" s="21">
        <v>1</v>
      </c>
      <c r="C20" s="20" t="s">
        <v>86</v>
      </c>
      <c r="D20" s="20">
        <v>16</v>
      </c>
      <c r="E20" s="20" t="s">
        <v>65</v>
      </c>
      <c r="F20" s="20" t="s">
        <v>66</v>
      </c>
      <c r="G20" s="20" t="s">
        <v>67</v>
      </c>
      <c r="H20" s="5">
        <v>7151.1567146851949</v>
      </c>
      <c r="I20" s="5">
        <v>7674.5083027888431</v>
      </c>
      <c r="J20" s="22">
        <f t="shared" si="0"/>
        <v>1.0731841866965277</v>
      </c>
    </row>
    <row r="21" spans="1:12" x14ac:dyDescent="0.25">
      <c r="A21" s="20"/>
      <c r="B21" s="21">
        <f>+B20+1</f>
        <v>2</v>
      </c>
      <c r="C21" s="20" t="s">
        <v>86</v>
      </c>
      <c r="D21" s="20">
        <v>9</v>
      </c>
      <c r="E21" s="20" t="s">
        <v>68</v>
      </c>
      <c r="F21" s="20" t="s">
        <v>69</v>
      </c>
      <c r="G21" s="20" t="s">
        <v>67</v>
      </c>
      <c r="H21" s="5">
        <v>4022.5256520104226</v>
      </c>
      <c r="I21" s="5">
        <v>4316.9109203187245</v>
      </c>
      <c r="J21" s="22">
        <f t="shared" si="0"/>
        <v>1.0731841866965275</v>
      </c>
    </row>
    <row r="22" spans="1:12" x14ac:dyDescent="0.25">
      <c r="A22" s="20"/>
      <c r="B22" s="21">
        <f t="shared" ref="B22:B28" si="3">+B21+1</f>
        <v>3</v>
      </c>
      <c r="C22" s="20" t="s">
        <v>86</v>
      </c>
      <c r="D22" s="20">
        <v>2</v>
      </c>
      <c r="E22" s="20" t="s">
        <v>70</v>
      </c>
      <c r="F22" s="20" t="s">
        <v>71</v>
      </c>
      <c r="G22" s="20" t="s">
        <v>67</v>
      </c>
      <c r="H22" s="5">
        <v>893.89458933564936</v>
      </c>
      <c r="I22" s="5">
        <v>959.31353784860539</v>
      </c>
      <c r="J22" s="22">
        <f t="shared" si="0"/>
        <v>1.0731841866965277</v>
      </c>
    </row>
    <row r="23" spans="1:12" x14ac:dyDescent="0.25">
      <c r="A23" s="20"/>
      <c r="B23" s="21">
        <f t="shared" si="3"/>
        <v>4</v>
      </c>
      <c r="C23" s="20" t="s">
        <v>86</v>
      </c>
      <c r="D23" s="20">
        <v>18</v>
      </c>
      <c r="E23" s="20" t="s">
        <v>72</v>
      </c>
      <c r="F23" s="20" t="s">
        <v>73</v>
      </c>
      <c r="G23" s="20" t="s">
        <v>67</v>
      </c>
      <c r="H23" s="5">
        <v>8045.0513040208452</v>
      </c>
      <c r="I23" s="5">
        <v>8633.821840637449</v>
      </c>
      <c r="J23" s="22">
        <f t="shared" si="0"/>
        <v>1.0731841866965275</v>
      </c>
    </row>
    <row r="24" spans="1:12" x14ac:dyDescent="0.25">
      <c r="A24" s="20"/>
      <c r="B24" s="21">
        <f t="shared" si="3"/>
        <v>5</v>
      </c>
      <c r="C24" s="20" t="s">
        <v>86</v>
      </c>
      <c r="D24" s="20">
        <v>7</v>
      </c>
      <c r="E24" s="20" t="s">
        <v>74</v>
      </c>
      <c r="F24" s="20" t="s">
        <v>75</v>
      </c>
      <c r="G24" s="20" t="s">
        <v>67</v>
      </c>
      <c r="H24" s="5">
        <v>3128.6310626747731</v>
      </c>
      <c r="I24" s="5">
        <v>3357.5973824701186</v>
      </c>
      <c r="J24" s="22">
        <f t="shared" si="0"/>
        <v>1.0731841866965275</v>
      </c>
    </row>
    <row r="25" spans="1:12" x14ac:dyDescent="0.25">
      <c r="A25" s="20"/>
      <c r="B25" s="21">
        <f t="shared" si="3"/>
        <v>6</v>
      </c>
      <c r="C25" s="20" t="s">
        <v>86</v>
      </c>
      <c r="D25" s="20">
        <v>20</v>
      </c>
      <c r="E25" s="20" t="s">
        <v>76</v>
      </c>
      <c r="F25" s="20" t="s">
        <v>77</v>
      </c>
      <c r="G25" s="20" t="s">
        <v>67</v>
      </c>
      <c r="H25" s="5">
        <v>8938.9458933564947</v>
      </c>
      <c r="I25" s="5">
        <v>9593.135378486053</v>
      </c>
      <c r="J25" s="22">
        <f t="shared" si="0"/>
        <v>1.0731841866965273</v>
      </c>
    </row>
    <row r="26" spans="1:12" x14ac:dyDescent="0.25">
      <c r="A26" s="20"/>
      <c r="B26" s="21">
        <f t="shared" si="3"/>
        <v>7</v>
      </c>
      <c r="C26" s="20" t="s">
        <v>86</v>
      </c>
      <c r="D26" s="20">
        <v>45</v>
      </c>
      <c r="E26" s="20" t="s">
        <v>78</v>
      </c>
      <c r="F26" s="20" t="s">
        <v>79</v>
      </c>
      <c r="G26" s="20" t="s">
        <v>67</v>
      </c>
      <c r="H26" s="5">
        <v>20112.628260052112</v>
      </c>
      <c r="I26" s="5">
        <v>21584.55460159362</v>
      </c>
      <c r="J26" s="22">
        <f t="shared" si="0"/>
        <v>1.0731841866965275</v>
      </c>
    </row>
    <row r="27" spans="1:12" x14ac:dyDescent="0.25">
      <c r="A27" s="20"/>
      <c r="B27" s="21">
        <f t="shared" si="3"/>
        <v>8</v>
      </c>
      <c r="C27" s="20" t="s">
        <v>86</v>
      </c>
      <c r="D27" s="20">
        <v>48</v>
      </c>
      <c r="E27" s="20" t="s">
        <v>80</v>
      </c>
      <c r="F27" s="20" t="s">
        <v>81</v>
      </c>
      <c r="G27" s="20" t="s">
        <v>67</v>
      </c>
      <c r="H27" s="5">
        <v>21453.470144055587</v>
      </c>
      <c r="I27" s="5">
        <v>23023.524908366529</v>
      </c>
      <c r="J27" s="22">
        <f t="shared" si="0"/>
        <v>1.0731841866965275</v>
      </c>
    </row>
    <row r="28" spans="1:12" x14ac:dyDescent="0.25">
      <c r="A28" s="20"/>
      <c r="B28" s="21">
        <f t="shared" si="3"/>
        <v>9</v>
      </c>
      <c r="C28" s="20" t="s">
        <v>86</v>
      </c>
      <c r="D28" s="20">
        <v>86</v>
      </c>
      <c r="E28" s="20" t="s">
        <v>82</v>
      </c>
      <c r="F28" s="20" t="s">
        <v>83</v>
      </c>
      <c r="G28" s="20" t="s">
        <v>67</v>
      </c>
      <c r="H28" s="5">
        <v>38437.467341432915</v>
      </c>
      <c r="I28" s="5">
        <v>41250.482127490024</v>
      </c>
      <c r="J28" s="22">
        <f t="shared" si="0"/>
        <v>1.0731841866965275</v>
      </c>
    </row>
    <row r="29" spans="1:12" x14ac:dyDescent="0.25">
      <c r="A29" s="23">
        <f>+SUM(H29:H37)</f>
        <v>168551.42451764509</v>
      </c>
      <c r="B29" s="21">
        <v>1</v>
      </c>
      <c r="C29" s="20" t="s">
        <v>87</v>
      </c>
      <c r="D29" s="20">
        <v>10</v>
      </c>
      <c r="E29" s="20" t="s">
        <v>65</v>
      </c>
      <c r="F29" s="20" t="s">
        <v>66</v>
      </c>
      <c r="G29" s="20" t="s">
        <v>67</v>
      </c>
      <c r="H29" s="5">
        <v>10534.464032352818</v>
      </c>
      <c r="I29" s="5">
        <v>7022.9787599999972</v>
      </c>
      <c r="J29" s="22">
        <f t="shared" si="0"/>
        <v>0.6666669266164319</v>
      </c>
    </row>
    <row r="30" spans="1:12" x14ac:dyDescent="0.25">
      <c r="A30" s="20"/>
      <c r="B30" s="21">
        <f>+B29+1</f>
        <v>2</v>
      </c>
      <c r="C30" s="20" t="s">
        <v>87</v>
      </c>
      <c r="D30" s="20">
        <v>1</v>
      </c>
      <c r="E30" s="20" t="s">
        <v>68</v>
      </c>
      <c r="F30" s="20" t="s">
        <v>69</v>
      </c>
      <c r="G30" s="20" t="s">
        <v>67</v>
      </c>
      <c r="H30" s="5">
        <v>1053.4464032352819</v>
      </c>
      <c r="I30" s="5">
        <v>702.29787599999975</v>
      </c>
      <c r="J30" s="22">
        <f t="shared" si="0"/>
        <v>0.6666669266164319</v>
      </c>
    </row>
    <row r="31" spans="1:12" x14ac:dyDescent="0.25">
      <c r="A31" s="20"/>
      <c r="B31" s="21">
        <f t="shared" ref="B31:B37" si="4">+B30+1</f>
        <v>3</v>
      </c>
      <c r="C31" s="20" t="s">
        <v>87</v>
      </c>
      <c r="D31" s="20">
        <v>7</v>
      </c>
      <c r="E31" s="20" t="s">
        <v>70</v>
      </c>
      <c r="F31" s="20" t="s">
        <v>71</v>
      </c>
      <c r="G31" s="20" t="s">
        <v>67</v>
      </c>
      <c r="H31" s="5">
        <v>7374.1248226469725</v>
      </c>
      <c r="I31" s="5">
        <v>4916.0851319999974</v>
      </c>
      <c r="J31" s="22">
        <f t="shared" si="0"/>
        <v>0.66666692661643179</v>
      </c>
    </row>
    <row r="32" spans="1:12" x14ac:dyDescent="0.25">
      <c r="A32" s="20"/>
      <c r="B32" s="21">
        <f t="shared" si="4"/>
        <v>4</v>
      </c>
      <c r="C32" s="20" t="s">
        <v>87</v>
      </c>
      <c r="D32" s="20">
        <v>6</v>
      </c>
      <c r="E32" s="20" t="s">
        <v>72</v>
      </c>
      <c r="F32" s="20" t="s">
        <v>73</v>
      </c>
      <c r="G32" s="20" t="s">
        <v>67</v>
      </c>
      <c r="H32" s="5">
        <v>6320.6784194116908</v>
      </c>
      <c r="I32" s="5">
        <v>4213.7872559999978</v>
      </c>
      <c r="J32" s="22">
        <f t="shared" si="0"/>
        <v>0.66666692661643179</v>
      </c>
    </row>
    <row r="33" spans="1:10" x14ac:dyDescent="0.25">
      <c r="A33" s="20"/>
      <c r="B33" s="21">
        <f t="shared" si="4"/>
        <v>5</v>
      </c>
      <c r="C33" s="20" t="s">
        <v>87</v>
      </c>
      <c r="D33" s="20">
        <v>10</v>
      </c>
      <c r="E33" s="20" t="s">
        <v>74</v>
      </c>
      <c r="F33" s="20" t="s">
        <v>75</v>
      </c>
      <c r="G33" s="20" t="s">
        <v>67</v>
      </c>
      <c r="H33" s="5">
        <v>10534.464032352818</v>
      </c>
      <c r="I33" s="5">
        <v>7022.9787599999972</v>
      </c>
      <c r="J33" s="22">
        <f t="shared" si="0"/>
        <v>0.6666669266164319</v>
      </c>
    </row>
    <row r="34" spans="1:10" x14ac:dyDescent="0.25">
      <c r="A34" s="20"/>
      <c r="B34" s="21">
        <f t="shared" si="4"/>
        <v>6</v>
      </c>
      <c r="C34" s="20" t="s">
        <v>87</v>
      </c>
      <c r="D34" s="20">
        <v>9</v>
      </c>
      <c r="E34" s="20" t="s">
        <v>76</v>
      </c>
      <c r="F34" s="20" t="s">
        <v>77</v>
      </c>
      <c r="G34" s="20" t="s">
        <v>67</v>
      </c>
      <c r="H34" s="5">
        <v>9481.0176291175376</v>
      </c>
      <c r="I34" s="5">
        <v>6320.6808839999976</v>
      </c>
      <c r="J34" s="22">
        <f t="shared" si="0"/>
        <v>0.66666692661643179</v>
      </c>
    </row>
    <row r="35" spans="1:10" x14ac:dyDescent="0.25">
      <c r="A35" s="20"/>
      <c r="B35" s="21">
        <f t="shared" si="4"/>
        <v>7</v>
      </c>
      <c r="C35" s="20" t="s">
        <v>87</v>
      </c>
      <c r="D35" s="20">
        <v>18</v>
      </c>
      <c r="E35" s="20" t="s">
        <v>78</v>
      </c>
      <c r="F35" s="20" t="s">
        <v>79</v>
      </c>
      <c r="G35" s="20" t="s">
        <v>67</v>
      </c>
      <c r="H35" s="5">
        <v>18962.035258235075</v>
      </c>
      <c r="I35" s="5">
        <v>12641.361767999995</v>
      </c>
      <c r="J35" s="22">
        <f t="shared" si="0"/>
        <v>0.66666692661643179</v>
      </c>
    </row>
    <row r="36" spans="1:10" x14ac:dyDescent="0.25">
      <c r="A36" s="20"/>
      <c r="B36" s="21">
        <f t="shared" si="4"/>
        <v>8</v>
      </c>
      <c r="C36" s="20" t="s">
        <v>87</v>
      </c>
      <c r="D36" s="20">
        <v>30</v>
      </c>
      <c r="E36" s="20" t="s">
        <v>80</v>
      </c>
      <c r="F36" s="20" t="s">
        <v>81</v>
      </c>
      <c r="G36" s="20" t="s">
        <v>67</v>
      </c>
      <c r="H36" s="5">
        <v>31603.392097058455</v>
      </c>
      <c r="I36" s="5">
        <v>21068.936279999991</v>
      </c>
      <c r="J36" s="22">
        <f t="shared" si="0"/>
        <v>0.66666692661643179</v>
      </c>
    </row>
    <row r="37" spans="1:10" x14ac:dyDescent="0.25">
      <c r="A37" s="20"/>
      <c r="B37" s="21">
        <f t="shared" si="4"/>
        <v>9</v>
      </c>
      <c r="C37" s="20" t="s">
        <v>87</v>
      </c>
      <c r="D37" s="20">
        <v>69</v>
      </c>
      <c r="E37" s="20" t="s">
        <v>82</v>
      </c>
      <c r="F37" s="20" t="s">
        <v>83</v>
      </c>
      <c r="G37" s="20" t="s">
        <v>67</v>
      </c>
      <c r="H37" s="5">
        <v>72687.801823234448</v>
      </c>
      <c r="I37" s="5">
        <v>48458.553443999983</v>
      </c>
      <c r="J37" s="22">
        <f t="shared" si="0"/>
        <v>0.6666669266164319</v>
      </c>
    </row>
    <row r="38" spans="1:10" x14ac:dyDescent="0.25">
      <c r="A38" s="23">
        <f>+SUM(H38:H46)</f>
        <v>84933.641622627794</v>
      </c>
      <c r="B38" s="21">
        <v>1</v>
      </c>
      <c r="C38" s="20" t="s">
        <v>88</v>
      </c>
      <c r="D38" s="20">
        <v>15</v>
      </c>
      <c r="E38" s="20" t="s">
        <v>65</v>
      </c>
      <c r="F38" s="20" t="s">
        <v>66</v>
      </c>
      <c r="G38" s="20" t="s">
        <v>67</v>
      </c>
      <c r="H38" s="5">
        <v>6037.9366082436818</v>
      </c>
      <c r="I38" s="5">
        <v>3239.0080805687203</v>
      </c>
      <c r="J38" s="22">
        <f t="shared" si="0"/>
        <v>0.53644287622139919</v>
      </c>
    </row>
    <row r="39" spans="1:10" x14ac:dyDescent="0.25">
      <c r="A39" s="20"/>
      <c r="B39" s="21">
        <f>+B38+1</f>
        <v>2</v>
      </c>
      <c r="C39" s="20" t="s">
        <v>88</v>
      </c>
      <c r="D39" s="20">
        <v>9</v>
      </c>
      <c r="E39" s="20" t="s">
        <v>68</v>
      </c>
      <c r="F39" s="20" t="s">
        <v>69</v>
      </c>
      <c r="G39" s="20" t="s">
        <v>67</v>
      </c>
      <c r="H39" s="5">
        <v>3622.7619649462094</v>
      </c>
      <c r="I39" s="5">
        <v>1943.4048483412323</v>
      </c>
      <c r="J39" s="22">
        <f t="shared" si="0"/>
        <v>0.53644287622139919</v>
      </c>
    </row>
    <row r="40" spans="1:10" x14ac:dyDescent="0.25">
      <c r="A40" s="20"/>
      <c r="B40" s="21">
        <f t="shared" ref="B40:B46" si="5">+B39+1</f>
        <v>3</v>
      </c>
      <c r="C40" s="20" t="s">
        <v>88</v>
      </c>
      <c r="D40" s="20">
        <v>5</v>
      </c>
      <c r="E40" s="20" t="s">
        <v>70</v>
      </c>
      <c r="F40" s="20" t="s">
        <v>71</v>
      </c>
      <c r="G40" s="20" t="s">
        <v>67</v>
      </c>
      <c r="H40" s="5">
        <v>2012.6455360812272</v>
      </c>
      <c r="I40" s="5">
        <v>1079.6693601895734</v>
      </c>
      <c r="J40" s="22">
        <f t="shared" si="0"/>
        <v>0.53644287622139919</v>
      </c>
    </row>
    <row r="41" spans="1:10" x14ac:dyDescent="0.25">
      <c r="A41" s="20"/>
      <c r="B41" s="21">
        <f t="shared" si="5"/>
        <v>4</v>
      </c>
      <c r="C41" s="20" t="s">
        <v>88</v>
      </c>
      <c r="D41" s="20">
        <v>17</v>
      </c>
      <c r="E41" s="20" t="s">
        <v>72</v>
      </c>
      <c r="F41" s="20" t="s">
        <v>73</v>
      </c>
      <c r="G41" s="20" t="s">
        <v>67</v>
      </c>
      <c r="H41" s="5">
        <v>6842.9948226761726</v>
      </c>
      <c r="I41" s="5">
        <v>3670.8758246445495</v>
      </c>
      <c r="J41" s="22">
        <f t="shared" si="0"/>
        <v>0.53644287622139919</v>
      </c>
    </row>
    <row r="42" spans="1:10" x14ac:dyDescent="0.25">
      <c r="A42" s="20"/>
      <c r="B42" s="21">
        <f t="shared" si="5"/>
        <v>5</v>
      </c>
      <c r="C42" s="20" t="s">
        <v>88</v>
      </c>
      <c r="D42" s="20"/>
      <c r="E42" s="20" t="s">
        <v>74</v>
      </c>
      <c r="F42" s="20" t="s">
        <v>75</v>
      </c>
      <c r="G42" s="20" t="s">
        <v>67</v>
      </c>
      <c r="H42" s="5">
        <v>0</v>
      </c>
      <c r="I42" s="5">
        <v>0</v>
      </c>
      <c r="J42" s="22">
        <f t="shared" si="0"/>
        <v>0</v>
      </c>
    </row>
    <row r="43" spans="1:10" x14ac:dyDescent="0.25">
      <c r="A43" s="20"/>
      <c r="B43" s="21">
        <f t="shared" si="5"/>
        <v>6</v>
      </c>
      <c r="C43" s="20" t="s">
        <v>88</v>
      </c>
      <c r="D43" s="20">
        <v>9</v>
      </c>
      <c r="E43" s="20" t="s">
        <v>76</v>
      </c>
      <c r="F43" s="20" t="s">
        <v>77</v>
      </c>
      <c r="G43" s="20" t="s">
        <v>67</v>
      </c>
      <c r="H43" s="5">
        <v>3622.7619649462094</v>
      </c>
      <c r="I43" s="5">
        <v>1943.4048483412323</v>
      </c>
      <c r="J43" s="22">
        <f t="shared" si="0"/>
        <v>0.53644287622139919</v>
      </c>
    </row>
    <row r="44" spans="1:10" x14ac:dyDescent="0.25">
      <c r="A44" s="20"/>
      <c r="B44" s="21">
        <f t="shared" si="5"/>
        <v>7</v>
      </c>
      <c r="C44" s="20" t="s">
        <v>88</v>
      </c>
      <c r="D44" s="20">
        <v>25</v>
      </c>
      <c r="E44" s="20" t="s">
        <v>78</v>
      </c>
      <c r="F44" s="20" t="s">
        <v>79</v>
      </c>
      <c r="G44" s="20" t="s">
        <v>67</v>
      </c>
      <c r="H44" s="5">
        <v>10063.227680406137</v>
      </c>
      <c r="I44" s="5">
        <v>5398.3468009478675</v>
      </c>
      <c r="J44" s="22">
        <f t="shared" si="0"/>
        <v>0.53644287622139919</v>
      </c>
    </row>
    <row r="45" spans="1:10" x14ac:dyDescent="0.25">
      <c r="A45" s="20"/>
      <c r="B45" s="21">
        <f t="shared" si="5"/>
        <v>8</v>
      </c>
      <c r="C45" s="20" t="s">
        <v>88</v>
      </c>
      <c r="D45" s="20">
        <v>45</v>
      </c>
      <c r="E45" s="20" t="s">
        <v>80</v>
      </c>
      <c r="F45" s="20" t="s">
        <v>81</v>
      </c>
      <c r="G45" s="20" t="s">
        <v>67</v>
      </c>
      <c r="H45" s="5">
        <v>18113.809824731048</v>
      </c>
      <c r="I45" s="5">
        <v>9717.0242417061618</v>
      </c>
      <c r="J45" s="22">
        <f t="shared" si="0"/>
        <v>0.53644287622139919</v>
      </c>
    </row>
    <row r="46" spans="1:10" x14ac:dyDescent="0.25">
      <c r="A46" s="20"/>
      <c r="B46" s="21">
        <f t="shared" si="5"/>
        <v>9</v>
      </c>
      <c r="C46" s="20" t="s">
        <v>88</v>
      </c>
      <c r="D46" s="20">
        <v>86</v>
      </c>
      <c r="E46" s="20" t="s">
        <v>82</v>
      </c>
      <c r="F46" s="20" t="s">
        <v>83</v>
      </c>
      <c r="G46" s="20" t="s">
        <v>67</v>
      </c>
      <c r="H46" s="5">
        <v>34617.503220597107</v>
      </c>
      <c r="I46" s="5">
        <v>18570.312995260661</v>
      </c>
      <c r="J46" s="22">
        <f t="shared" si="0"/>
        <v>0.53644287622139919</v>
      </c>
    </row>
    <row r="47" spans="1:10" x14ac:dyDescent="0.25">
      <c r="A47" s="23">
        <f>+SUM(H47:H55)</f>
        <v>93255.369837902632</v>
      </c>
      <c r="B47" s="21">
        <v>1</v>
      </c>
      <c r="C47" s="20" t="s">
        <v>89</v>
      </c>
      <c r="D47" s="20"/>
      <c r="E47" s="20" t="s">
        <v>65</v>
      </c>
      <c r="F47" s="20" t="s">
        <v>66</v>
      </c>
      <c r="G47" s="20" t="s">
        <v>67</v>
      </c>
      <c r="H47" s="5">
        <v>0</v>
      </c>
      <c r="I47" s="5">
        <v>0</v>
      </c>
      <c r="J47" s="22">
        <f t="shared" si="0"/>
        <v>0</v>
      </c>
    </row>
    <row r="48" spans="1:10" x14ac:dyDescent="0.25">
      <c r="A48" s="20"/>
      <c r="B48" s="21">
        <f>+B47+1</f>
        <v>2</v>
      </c>
      <c r="C48" s="20" t="s">
        <v>89</v>
      </c>
      <c r="D48" s="20">
        <v>4</v>
      </c>
      <c r="E48" s="20" t="s">
        <v>68</v>
      </c>
      <c r="F48" s="20" t="s">
        <v>69</v>
      </c>
      <c r="G48" s="20" t="s">
        <v>67</v>
      </c>
      <c r="H48" s="5">
        <v>8674.9181244560586</v>
      </c>
      <c r="I48" s="5">
        <v>6581.4158139534884</v>
      </c>
      <c r="J48" s="22">
        <f t="shared" si="0"/>
        <v>0.75867180756431185</v>
      </c>
    </row>
    <row r="49" spans="1:10" x14ac:dyDescent="0.25">
      <c r="A49" s="20"/>
      <c r="B49" s="21">
        <f t="shared" ref="B49:B55" si="6">+B48+1</f>
        <v>3</v>
      </c>
      <c r="C49" s="20" t="s">
        <v>89</v>
      </c>
      <c r="D49" s="20">
        <v>2</v>
      </c>
      <c r="E49" s="20" t="s">
        <v>70</v>
      </c>
      <c r="F49" s="20" t="s">
        <v>71</v>
      </c>
      <c r="G49" s="20" t="s">
        <v>67</v>
      </c>
      <c r="H49" s="5">
        <v>4337.4590622280293</v>
      </c>
      <c r="I49" s="5">
        <v>3290.7079069767442</v>
      </c>
      <c r="J49" s="22">
        <f t="shared" si="0"/>
        <v>0.75867180756431185</v>
      </c>
    </row>
    <row r="50" spans="1:10" x14ac:dyDescent="0.25">
      <c r="A50" s="20"/>
      <c r="B50" s="21">
        <f t="shared" si="6"/>
        <v>4</v>
      </c>
      <c r="C50" s="20" t="s">
        <v>89</v>
      </c>
      <c r="D50" s="20">
        <v>6</v>
      </c>
      <c r="E50" s="20" t="s">
        <v>72</v>
      </c>
      <c r="F50" s="20" t="s">
        <v>73</v>
      </c>
      <c r="G50" s="20" t="s">
        <v>67</v>
      </c>
      <c r="H50" s="5">
        <v>13012.377186684089</v>
      </c>
      <c r="I50" s="5">
        <v>9872.1237209302326</v>
      </c>
      <c r="J50" s="22">
        <f t="shared" si="0"/>
        <v>0.75867180756431185</v>
      </c>
    </row>
    <row r="51" spans="1:10" x14ac:dyDescent="0.25">
      <c r="A51" s="20"/>
      <c r="B51" s="21">
        <f t="shared" si="6"/>
        <v>5</v>
      </c>
      <c r="C51" s="20" t="s">
        <v>89</v>
      </c>
      <c r="D51" s="20">
        <v>2</v>
      </c>
      <c r="E51" s="20" t="s">
        <v>74</v>
      </c>
      <c r="F51" s="20" t="s">
        <v>75</v>
      </c>
      <c r="G51" s="20" t="s">
        <v>67</v>
      </c>
      <c r="H51" s="5">
        <v>4337.4590622280293</v>
      </c>
      <c r="I51" s="5">
        <v>3290.7079069767442</v>
      </c>
      <c r="J51" s="22">
        <f t="shared" si="0"/>
        <v>0.75867180756431185</v>
      </c>
    </row>
    <row r="52" spans="1:10" x14ac:dyDescent="0.25">
      <c r="A52" s="20"/>
      <c r="B52" s="21">
        <f t="shared" si="6"/>
        <v>6</v>
      </c>
      <c r="C52" s="20" t="s">
        <v>89</v>
      </c>
      <c r="D52" s="20">
        <v>7</v>
      </c>
      <c r="E52" s="20" t="s">
        <v>76</v>
      </c>
      <c r="F52" s="20" t="s">
        <v>77</v>
      </c>
      <c r="G52" s="20" t="s">
        <v>67</v>
      </c>
      <c r="H52" s="5">
        <v>15181.106717798104</v>
      </c>
      <c r="I52" s="5">
        <v>11517.477674418606</v>
      </c>
      <c r="J52" s="22">
        <f t="shared" si="0"/>
        <v>0.75867180756431185</v>
      </c>
    </row>
    <row r="53" spans="1:10" x14ac:dyDescent="0.25">
      <c r="A53" s="20"/>
      <c r="B53" s="21">
        <f t="shared" si="6"/>
        <v>7</v>
      </c>
      <c r="C53" s="20" t="s">
        <v>89</v>
      </c>
      <c r="D53" s="20">
        <v>3</v>
      </c>
      <c r="E53" s="20" t="s">
        <v>78</v>
      </c>
      <c r="F53" s="20" t="s">
        <v>79</v>
      </c>
      <c r="G53" s="20" t="s">
        <v>67</v>
      </c>
      <c r="H53" s="5">
        <v>6506.1885933420444</v>
      </c>
      <c r="I53" s="5">
        <v>4936.0618604651163</v>
      </c>
      <c r="J53" s="22">
        <f t="shared" si="0"/>
        <v>0.75867180756431185</v>
      </c>
    </row>
    <row r="54" spans="1:10" x14ac:dyDescent="0.25">
      <c r="A54" s="20"/>
      <c r="B54" s="21">
        <f t="shared" si="6"/>
        <v>8</v>
      </c>
      <c r="C54" s="20" t="s">
        <v>89</v>
      </c>
      <c r="D54" s="20">
        <v>2</v>
      </c>
      <c r="E54" s="20" t="s">
        <v>80</v>
      </c>
      <c r="F54" s="20" t="s">
        <v>81</v>
      </c>
      <c r="G54" s="20" t="s">
        <v>67</v>
      </c>
      <c r="H54" s="5">
        <v>4337.4590622280293</v>
      </c>
      <c r="I54" s="5">
        <v>3290.7079069767442</v>
      </c>
      <c r="J54" s="22">
        <f t="shared" si="0"/>
        <v>0.75867180756431185</v>
      </c>
    </row>
    <row r="55" spans="1:10" x14ac:dyDescent="0.25">
      <c r="A55" s="20"/>
      <c r="B55" s="21">
        <f t="shared" si="6"/>
        <v>9</v>
      </c>
      <c r="C55" s="20" t="s">
        <v>89</v>
      </c>
      <c r="D55" s="20">
        <v>17</v>
      </c>
      <c r="E55" s="20" t="s">
        <v>82</v>
      </c>
      <c r="F55" s="20" t="s">
        <v>83</v>
      </c>
      <c r="G55" s="20" t="s">
        <v>67</v>
      </c>
      <c r="H55" s="5">
        <v>36868.402028938253</v>
      </c>
      <c r="I55" s="5">
        <v>27971.017209302328</v>
      </c>
      <c r="J55" s="22">
        <f t="shared" si="0"/>
        <v>0.75867180756431185</v>
      </c>
    </row>
    <row r="56" spans="1:10" x14ac:dyDescent="0.25">
      <c r="A56" s="23">
        <f>+SUM(H56:H64)</f>
        <v>149361.06177334499</v>
      </c>
      <c r="B56" s="21">
        <v>1</v>
      </c>
      <c r="C56" s="20" t="s">
        <v>90</v>
      </c>
      <c r="D56" s="20">
        <v>3</v>
      </c>
      <c r="E56" s="20" t="s">
        <v>65</v>
      </c>
      <c r="F56" s="20" t="s">
        <v>66</v>
      </c>
      <c r="G56" s="20" t="s">
        <v>67</v>
      </c>
      <c r="H56" s="5">
        <v>3090.2288642761027</v>
      </c>
      <c r="I56" s="5">
        <v>1430.7357310344823</v>
      </c>
      <c r="J56" s="22">
        <f t="shared" si="0"/>
        <v>0.46298698053538417</v>
      </c>
    </row>
    <row r="57" spans="1:10" x14ac:dyDescent="0.25">
      <c r="A57" s="20"/>
      <c r="B57" s="21">
        <f>+B56+1</f>
        <v>2</v>
      </c>
      <c r="C57" s="20" t="s">
        <v>90</v>
      </c>
      <c r="D57" s="20">
        <v>6</v>
      </c>
      <c r="E57" s="20" t="s">
        <v>68</v>
      </c>
      <c r="F57" s="20" t="s">
        <v>69</v>
      </c>
      <c r="G57" s="20" t="s">
        <v>67</v>
      </c>
      <c r="H57" s="5">
        <v>6180.4577285522055</v>
      </c>
      <c r="I57" s="5">
        <v>2861.4714620689647</v>
      </c>
      <c r="J57" s="22">
        <f t="shared" si="0"/>
        <v>0.46298698053538417</v>
      </c>
    </row>
    <row r="58" spans="1:10" x14ac:dyDescent="0.25">
      <c r="A58" s="20"/>
      <c r="B58" s="21">
        <f t="shared" ref="B58:B64" si="7">+B57+1</f>
        <v>3</v>
      </c>
      <c r="C58" s="20" t="s">
        <v>90</v>
      </c>
      <c r="D58" s="20"/>
      <c r="E58" s="20" t="s">
        <v>70</v>
      </c>
      <c r="F58" s="20" t="s">
        <v>71</v>
      </c>
      <c r="G58" s="20" t="s">
        <v>67</v>
      </c>
      <c r="H58" s="5">
        <v>0</v>
      </c>
      <c r="I58" s="5">
        <v>0</v>
      </c>
      <c r="J58" s="22">
        <f t="shared" si="0"/>
        <v>0</v>
      </c>
    </row>
    <row r="59" spans="1:10" x14ac:dyDescent="0.25">
      <c r="A59" s="20"/>
      <c r="B59" s="21">
        <f t="shared" si="7"/>
        <v>4</v>
      </c>
      <c r="C59" s="20" t="s">
        <v>90</v>
      </c>
      <c r="D59" s="20">
        <v>22</v>
      </c>
      <c r="E59" s="20" t="s">
        <v>72</v>
      </c>
      <c r="F59" s="20" t="s">
        <v>73</v>
      </c>
      <c r="G59" s="20" t="s">
        <v>67</v>
      </c>
      <c r="H59" s="5">
        <v>22661.678338024751</v>
      </c>
      <c r="I59" s="5">
        <v>10492.062027586204</v>
      </c>
      <c r="J59" s="22">
        <f t="shared" si="0"/>
        <v>0.46298698053538423</v>
      </c>
    </row>
    <row r="60" spans="1:10" x14ac:dyDescent="0.25">
      <c r="A60" s="20"/>
      <c r="B60" s="21">
        <f t="shared" si="7"/>
        <v>5</v>
      </c>
      <c r="C60" s="20" t="s">
        <v>90</v>
      </c>
      <c r="D60" s="20">
        <v>6</v>
      </c>
      <c r="E60" s="20" t="s">
        <v>74</v>
      </c>
      <c r="F60" s="20" t="s">
        <v>75</v>
      </c>
      <c r="G60" s="20" t="s">
        <v>67</v>
      </c>
      <c r="H60" s="5">
        <v>6180.4577285522055</v>
      </c>
      <c r="I60" s="5">
        <v>2861.4714620689647</v>
      </c>
      <c r="J60" s="22">
        <f t="shared" si="0"/>
        <v>0.46298698053538417</v>
      </c>
    </row>
    <row r="61" spans="1:10" x14ac:dyDescent="0.25">
      <c r="A61" s="20"/>
      <c r="B61" s="21">
        <f t="shared" si="7"/>
        <v>6</v>
      </c>
      <c r="C61" s="20" t="s">
        <v>90</v>
      </c>
      <c r="D61" s="20">
        <v>27</v>
      </c>
      <c r="E61" s="20" t="s">
        <v>76</v>
      </c>
      <c r="F61" s="20" t="s">
        <v>77</v>
      </c>
      <c r="G61" s="20" t="s">
        <v>67</v>
      </c>
      <c r="H61" s="5">
        <v>27812.059778484927</v>
      </c>
      <c r="I61" s="5">
        <v>12876.621579310342</v>
      </c>
      <c r="J61" s="22">
        <f t="shared" si="0"/>
        <v>0.46298698053538417</v>
      </c>
    </row>
    <row r="62" spans="1:10" x14ac:dyDescent="0.25">
      <c r="A62" s="20"/>
      <c r="B62" s="21">
        <f t="shared" si="7"/>
        <v>7</v>
      </c>
      <c r="C62" s="20" t="s">
        <v>90</v>
      </c>
      <c r="D62" s="20">
        <v>48</v>
      </c>
      <c r="E62" s="20" t="s">
        <v>78</v>
      </c>
      <c r="F62" s="20" t="s">
        <v>79</v>
      </c>
      <c r="G62" s="20" t="s">
        <v>67</v>
      </c>
      <c r="H62" s="5">
        <v>49443.661828417644</v>
      </c>
      <c r="I62" s="5">
        <v>22891.771696551717</v>
      </c>
      <c r="J62" s="22">
        <f t="shared" si="0"/>
        <v>0.46298698053538417</v>
      </c>
    </row>
    <row r="63" spans="1:10" x14ac:dyDescent="0.25">
      <c r="A63" s="20"/>
      <c r="B63" s="21">
        <f t="shared" si="7"/>
        <v>8</v>
      </c>
      <c r="C63" s="20" t="s">
        <v>90</v>
      </c>
      <c r="D63" s="20">
        <v>28</v>
      </c>
      <c r="E63" s="20" t="s">
        <v>80</v>
      </c>
      <c r="F63" s="20" t="s">
        <v>81</v>
      </c>
      <c r="G63" s="20" t="s">
        <v>67</v>
      </c>
      <c r="H63" s="5">
        <v>28842.136066576957</v>
      </c>
      <c r="I63" s="5">
        <v>13353.533489655169</v>
      </c>
      <c r="J63" s="22">
        <f t="shared" si="0"/>
        <v>0.46298698053538423</v>
      </c>
    </row>
    <row r="64" spans="1:10" x14ac:dyDescent="0.25">
      <c r="A64" s="20"/>
      <c r="B64" s="21">
        <f t="shared" si="7"/>
        <v>9</v>
      </c>
      <c r="C64" s="20" t="s">
        <v>90</v>
      </c>
      <c r="D64" s="20">
        <v>5</v>
      </c>
      <c r="E64" s="20" t="s">
        <v>82</v>
      </c>
      <c r="F64" s="20" t="s">
        <v>83</v>
      </c>
      <c r="G64" s="20" t="s">
        <v>67</v>
      </c>
      <c r="H64" s="5">
        <v>5150.3814404601817</v>
      </c>
      <c r="I64" s="5">
        <v>2384.5595517241422</v>
      </c>
      <c r="J64" s="22">
        <f t="shared" si="0"/>
        <v>0.46298698053538423</v>
      </c>
    </row>
    <row r="65" spans="1:10" x14ac:dyDescent="0.25">
      <c r="A65" s="23">
        <f>+SUM(H65:H73)</f>
        <v>33453.867752199614</v>
      </c>
      <c r="B65" s="21">
        <v>1</v>
      </c>
      <c r="C65" s="20" t="s">
        <v>91</v>
      </c>
      <c r="D65" s="20">
        <v>2</v>
      </c>
      <c r="E65" s="20" t="s">
        <v>65</v>
      </c>
      <c r="F65" s="20" t="s">
        <v>66</v>
      </c>
      <c r="G65" s="20" t="s">
        <v>67</v>
      </c>
      <c r="H65" s="5">
        <v>704.29195267788657</v>
      </c>
      <c r="I65" s="5">
        <v>643.683977263158</v>
      </c>
      <c r="J65" s="22">
        <f t="shared" si="0"/>
        <v>0.91394481339126121</v>
      </c>
    </row>
    <row r="66" spans="1:10" x14ac:dyDescent="0.25">
      <c r="A66" s="20"/>
      <c r="B66" s="21">
        <f>+B65+1</f>
        <v>2</v>
      </c>
      <c r="C66" s="20" t="s">
        <v>91</v>
      </c>
      <c r="D66" s="20">
        <v>3</v>
      </c>
      <c r="E66" s="20" t="s">
        <v>68</v>
      </c>
      <c r="F66" s="20" t="s">
        <v>69</v>
      </c>
      <c r="G66" s="20" t="s">
        <v>67</v>
      </c>
      <c r="H66" s="5">
        <v>1056.4379290168299</v>
      </c>
      <c r="I66" s="5">
        <v>965.52596589473694</v>
      </c>
      <c r="J66" s="22">
        <f t="shared" si="0"/>
        <v>0.9139448133912611</v>
      </c>
    </row>
    <row r="67" spans="1:10" x14ac:dyDescent="0.25">
      <c r="A67" s="20"/>
      <c r="B67" s="21">
        <f t="shared" ref="B67:B73" si="8">+B66+1</f>
        <v>3</v>
      </c>
      <c r="C67" s="20" t="s">
        <v>91</v>
      </c>
      <c r="D67" s="20">
        <v>1</v>
      </c>
      <c r="E67" s="20" t="s">
        <v>70</v>
      </c>
      <c r="F67" s="20" t="s">
        <v>71</v>
      </c>
      <c r="G67" s="20" t="s">
        <v>67</v>
      </c>
      <c r="H67" s="5">
        <v>352.14597633894329</v>
      </c>
      <c r="I67" s="5">
        <v>321.841988631579</v>
      </c>
      <c r="J67" s="22">
        <f t="shared" ref="J67:J129" si="9">+IFERROR(I67/H67,0)</f>
        <v>0.91394481339126121</v>
      </c>
    </row>
    <row r="68" spans="1:10" x14ac:dyDescent="0.25">
      <c r="A68" s="20"/>
      <c r="B68" s="21">
        <f t="shared" si="8"/>
        <v>4</v>
      </c>
      <c r="C68" s="20" t="s">
        <v>91</v>
      </c>
      <c r="D68" s="20">
        <v>1</v>
      </c>
      <c r="E68" s="20" t="s">
        <v>72</v>
      </c>
      <c r="F68" s="20" t="s">
        <v>73</v>
      </c>
      <c r="G68" s="20" t="s">
        <v>67</v>
      </c>
      <c r="H68" s="5">
        <v>352.14597633894329</v>
      </c>
      <c r="I68" s="5">
        <v>321.841988631579</v>
      </c>
      <c r="J68" s="22">
        <f t="shared" si="9"/>
        <v>0.91394481339126121</v>
      </c>
    </row>
    <row r="69" spans="1:10" x14ac:dyDescent="0.25">
      <c r="A69" s="20"/>
      <c r="B69" s="21">
        <f t="shared" si="8"/>
        <v>5</v>
      </c>
      <c r="C69" s="20" t="s">
        <v>91</v>
      </c>
      <c r="D69" s="20">
        <v>7</v>
      </c>
      <c r="E69" s="20" t="s">
        <v>74</v>
      </c>
      <c r="F69" s="20" t="s">
        <v>75</v>
      </c>
      <c r="G69" s="20" t="s">
        <v>67</v>
      </c>
      <c r="H69" s="5">
        <v>2465.0218343726028</v>
      </c>
      <c r="I69" s="5">
        <v>2252.8939204210528</v>
      </c>
      <c r="J69" s="22">
        <f t="shared" si="9"/>
        <v>0.91394481339126121</v>
      </c>
    </row>
    <row r="70" spans="1:10" x14ac:dyDescent="0.25">
      <c r="A70" s="20"/>
      <c r="B70" s="21">
        <f t="shared" si="8"/>
        <v>6</v>
      </c>
      <c r="C70" s="20" t="s">
        <v>91</v>
      </c>
      <c r="D70" s="20"/>
      <c r="E70" s="20" t="s">
        <v>76</v>
      </c>
      <c r="F70" s="20" t="s">
        <v>77</v>
      </c>
      <c r="G70" s="20" t="s">
        <v>67</v>
      </c>
      <c r="H70" s="5">
        <v>0</v>
      </c>
      <c r="I70" s="5">
        <v>0</v>
      </c>
      <c r="J70" s="22">
        <f t="shared" si="9"/>
        <v>0</v>
      </c>
    </row>
    <row r="71" spans="1:10" x14ac:dyDescent="0.25">
      <c r="A71" s="20"/>
      <c r="B71" s="21">
        <f t="shared" si="8"/>
        <v>7</v>
      </c>
      <c r="C71" s="20" t="s">
        <v>91</v>
      </c>
      <c r="D71" s="20">
        <v>12</v>
      </c>
      <c r="E71" s="20" t="s">
        <v>78</v>
      </c>
      <c r="F71" s="20" t="s">
        <v>79</v>
      </c>
      <c r="G71" s="20" t="s">
        <v>67</v>
      </c>
      <c r="H71" s="5">
        <v>4225.7517160673196</v>
      </c>
      <c r="I71" s="5">
        <v>3862.1038635789478</v>
      </c>
      <c r="J71" s="22">
        <f t="shared" si="9"/>
        <v>0.9139448133912611</v>
      </c>
    </row>
    <row r="72" spans="1:10" x14ac:dyDescent="0.25">
      <c r="A72" s="20"/>
      <c r="B72" s="21">
        <f t="shared" si="8"/>
        <v>8</v>
      </c>
      <c r="C72" s="20" t="s">
        <v>91</v>
      </c>
      <c r="D72" s="20">
        <v>14</v>
      </c>
      <c r="E72" s="20" t="s">
        <v>80</v>
      </c>
      <c r="F72" s="20" t="s">
        <v>81</v>
      </c>
      <c r="G72" s="20" t="s">
        <v>67</v>
      </c>
      <c r="H72" s="5">
        <v>4930.0436687452057</v>
      </c>
      <c r="I72" s="5">
        <v>4505.7878408421057</v>
      </c>
      <c r="J72" s="22">
        <f t="shared" si="9"/>
        <v>0.91394481339126121</v>
      </c>
    </row>
    <row r="73" spans="1:10" x14ac:dyDescent="0.25">
      <c r="A73" s="20"/>
      <c r="B73" s="21">
        <f t="shared" si="8"/>
        <v>9</v>
      </c>
      <c r="C73" s="20" t="s">
        <v>91</v>
      </c>
      <c r="D73" s="20">
        <v>55</v>
      </c>
      <c r="E73" s="20" t="s">
        <v>82</v>
      </c>
      <c r="F73" s="20" t="s">
        <v>83</v>
      </c>
      <c r="G73" s="20" t="s">
        <v>67</v>
      </c>
      <c r="H73" s="5">
        <v>19368.028698641883</v>
      </c>
      <c r="I73" s="5">
        <v>17701.309374736844</v>
      </c>
      <c r="J73" s="22">
        <f t="shared" si="9"/>
        <v>0.91394481339126099</v>
      </c>
    </row>
    <row r="74" spans="1:10" x14ac:dyDescent="0.25">
      <c r="A74" s="23">
        <f>+SUM(H74:H82)</f>
        <v>3077763.41000742</v>
      </c>
      <c r="B74" s="21">
        <v>1</v>
      </c>
      <c r="C74" s="41" t="s">
        <v>92</v>
      </c>
      <c r="D74" s="41">
        <v>53</v>
      </c>
      <c r="E74" s="41" t="s">
        <v>65</v>
      </c>
      <c r="F74" s="41" t="s">
        <v>66</v>
      </c>
      <c r="G74" s="41" t="s">
        <v>67</v>
      </c>
      <c r="H74" s="42">
        <v>127022.12032102561</v>
      </c>
      <c r="I74" s="42">
        <v>162236.42412169807</v>
      </c>
      <c r="J74" s="43">
        <f t="shared" si="9"/>
        <v>1.2772296959905458</v>
      </c>
    </row>
    <row r="75" spans="1:10" x14ac:dyDescent="0.25">
      <c r="A75" s="20"/>
      <c r="B75" s="21">
        <f>+B74+1</f>
        <v>2</v>
      </c>
      <c r="C75" s="41" t="s">
        <v>92</v>
      </c>
      <c r="D75" s="41">
        <v>118</v>
      </c>
      <c r="E75" s="41" t="s">
        <v>68</v>
      </c>
      <c r="F75" s="41" t="s">
        <v>69</v>
      </c>
      <c r="G75" s="41" t="s">
        <v>67</v>
      </c>
      <c r="H75" s="42">
        <v>295962.16820770572</v>
      </c>
      <c r="I75" s="42">
        <v>357891.15270111815</v>
      </c>
      <c r="J75" s="43">
        <f t="shared" si="9"/>
        <v>1.209246285998117</v>
      </c>
    </row>
    <row r="76" spans="1:10" x14ac:dyDescent="0.25">
      <c r="A76" s="20"/>
      <c r="B76" s="21">
        <f t="shared" ref="B76:B82" si="10">+B75+1</f>
        <v>3</v>
      </c>
      <c r="C76" s="41" t="s">
        <v>92</v>
      </c>
      <c r="D76" s="41">
        <v>101</v>
      </c>
      <c r="E76" s="41" t="s">
        <v>70</v>
      </c>
      <c r="F76" s="41" t="s">
        <v>71</v>
      </c>
      <c r="G76" s="41" t="s">
        <v>67</v>
      </c>
      <c r="H76" s="42">
        <v>219263.32624174576</v>
      </c>
      <c r="I76" s="42">
        <v>309725.49256271846</v>
      </c>
      <c r="J76" s="43">
        <f t="shared" si="9"/>
        <v>1.4125731734144855</v>
      </c>
    </row>
    <row r="77" spans="1:10" x14ac:dyDescent="0.25">
      <c r="A77" s="20"/>
      <c r="B77" s="21">
        <f t="shared" si="10"/>
        <v>4</v>
      </c>
      <c r="C77" s="41" t="s">
        <v>92</v>
      </c>
      <c r="D77" s="41">
        <v>35</v>
      </c>
      <c r="E77" s="41" t="s">
        <v>72</v>
      </c>
      <c r="F77" s="41" t="s">
        <v>73</v>
      </c>
      <c r="G77" s="41" t="s">
        <v>67</v>
      </c>
      <c r="H77" s="42">
        <v>84607.489838995476</v>
      </c>
      <c r="I77" s="42">
        <v>102872.44010354363</v>
      </c>
      <c r="J77" s="43">
        <f t="shared" si="9"/>
        <v>1.2158786450148278</v>
      </c>
    </row>
    <row r="78" spans="1:10" x14ac:dyDescent="0.25">
      <c r="A78" s="20"/>
      <c r="B78" s="21">
        <f t="shared" si="10"/>
        <v>5</v>
      </c>
      <c r="C78" s="41" t="s">
        <v>92</v>
      </c>
      <c r="D78" s="41">
        <v>66</v>
      </c>
      <c r="E78" s="41" t="s">
        <v>74</v>
      </c>
      <c r="F78" s="41" t="s">
        <v>75</v>
      </c>
      <c r="G78" s="41" t="s">
        <v>67</v>
      </c>
      <c r="H78" s="42">
        <v>142479.3856912317</v>
      </c>
      <c r="I78" s="42">
        <v>184784.63911474659</v>
      </c>
      <c r="J78" s="43">
        <f t="shared" si="9"/>
        <v>1.2969219246578938</v>
      </c>
    </row>
    <row r="79" spans="1:10" x14ac:dyDescent="0.25">
      <c r="A79" s="20"/>
      <c r="B79" s="21">
        <f t="shared" si="10"/>
        <v>6</v>
      </c>
      <c r="C79" s="41" t="s">
        <v>92</v>
      </c>
      <c r="D79" s="41">
        <v>43</v>
      </c>
      <c r="E79" s="41" t="s">
        <v>76</v>
      </c>
      <c r="F79" s="41" t="s">
        <v>77</v>
      </c>
      <c r="G79" s="41" t="s">
        <v>67</v>
      </c>
      <c r="H79" s="42">
        <v>87542.118224495949</v>
      </c>
      <c r="I79" s="42">
        <v>103551.9948197917</v>
      </c>
      <c r="J79" s="43">
        <f t="shared" si="9"/>
        <v>1.1828819877791794</v>
      </c>
    </row>
    <row r="80" spans="1:10" x14ac:dyDescent="0.25">
      <c r="A80" s="20"/>
      <c r="B80" s="21">
        <f t="shared" si="10"/>
        <v>7</v>
      </c>
      <c r="C80" s="41" t="s">
        <v>92</v>
      </c>
      <c r="D80" s="41">
        <v>26</v>
      </c>
      <c r="E80" s="41" t="s">
        <v>78</v>
      </c>
      <c r="F80" s="41" t="s">
        <v>79</v>
      </c>
      <c r="G80" s="41" t="s">
        <v>67</v>
      </c>
      <c r="H80" s="42">
        <v>53965.489427052897</v>
      </c>
      <c r="I80" s="42">
        <v>65209.078445514453</v>
      </c>
      <c r="J80" s="43">
        <f t="shared" si="9"/>
        <v>1.2083477633175166</v>
      </c>
    </row>
    <row r="81" spans="1:10" x14ac:dyDescent="0.25">
      <c r="A81" s="20"/>
      <c r="B81" s="21">
        <f t="shared" si="10"/>
        <v>8</v>
      </c>
      <c r="C81" s="41" t="s">
        <v>92</v>
      </c>
      <c r="D81" s="41">
        <v>17</v>
      </c>
      <c r="E81" s="41" t="s">
        <v>80</v>
      </c>
      <c r="F81" s="41" t="s">
        <v>81</v>
      </c>
      <c r="G81" s="41" t="s">
        <v>67</v>
      </c>
      <c r="H81" s="42">
        <v>36657.690246535596</v>
      </c>
      <c r="I81" s="42">
        <v>46995.60424638768</v>
      </c>
      <c r="J81" s="43">
        <f t="shared" si="9"/>
        <v>1.2820121488922529</v>
      </c>
    </row>
    <row r="82" spans="1:10" x14ac:dyDescent="0.25">
      <c r="A82" s="20"/>
      <c r="B82" s="21">
        <f t="shared" si="10"/>
        <v>9</v>
      </c>
      <c r="C82" s="41" t="s">
        <v>92</v>
      </c>
      <c r="D82" s="41">
        <v>1205</v>
      </c>
      <c r="E82" s="41" t="s">
        <v>82</v>
      </c>
      <c r="F82" s="41" t="s">
        <v>83</v>
      </c>
      <c r="G82" s="41" t="s">
        <v>67</v>
      </c>
      <c r="H82" s="42">
        <v>2030263.6218086313</v>
      </c>
      <c r="I82" s="42">
        <v>3333245.1993244812</v>
      </c>
      <c r="J82" s="43">
        <f t="shared" si="9"/>
        <v>1.6417795026810889</v>
      </c>
    </row>
    <row r="83" spans="1:10" x14ac:dyDescent="0.25">
      <c r="A83" s="23">
        <f>+SUM(H83:H86)</f>
        <v>136166.54613695038</v>
      </c>
      <c r="B83" s="21">
        <v>1</v>
      </c>
      <c r="C83" s="20" t="s">
        <v>93</v>
      </c>
      <c r="D83" s="20">
        <v>1</v>
      </c>
      <c r="E83" s="20" t="s">
        <v>68</v>
      </c>
      <c r="F83" s="20" t="s">
        <v>69</v>
      </c>
      <c r="G83" s="20" t="s">
        <v>67</v>
      </c>
      <c r="H83" s="5">
        <v>36471.54978001277</v>
      </c>
      <c r="I83" s="5">
        <v>26261.651000000002</v>
      </c>
      <c r="J83" s="22">
        <f t="shared" si="9"/>
        <v>0.72005854312206874</v>
      </c>
    </row>
    <row r="84" spans="1:10" x14ac:dyDescent="0.25">
      <c r="A84" s="20"/>
      <c r="B84" s="21">
        <v>2</v>
      </c>
      <c r="C84" s="20" t="s">
        <v>94</v>
      </c>
      <c r="D84" s="20">
        <v>1</v>
      </c>
      <c r="E84" s="20" t="s">
        <v>72</v>
      </c>
      <c r="F84" s="20" t="s">
        <v>73</v>
      </c>
      <c r="G84" s="20" t="s">
        <v>67</v>
      </c>
      <c r="H84" s="5">
        <v>45901.645746539085</v>
      </c>
      <c r="I84" s="5">
        <v>29862.82</v>
      </c>
      <c r="J84" s="22">
        <f t="shared" si="9"/>
        <v>0.65058277354361771</v>
      </c>
    </row>
    <row r="85" spans="1:10" x14ac:dyDescent="0.25">
      <c r="A85" s="20"/>
      <c r="B85" s="21">
        <v>3</v>
      </c>
      <c r="C85" s="20" t="s">
        <v>95</v>
      </c>
      <c r="D85" s="20">
        <v>1</v>
      </c>
      <c r="E85" s="20" t="s">
        <v>74</v>
      </c>
      <c r="F85" s="20" t="s">
        <v>75</v>
      </c>
      <c r="G85" s="20" t="s">
        <v>67</v>
      </c>
      <c r="H85" s="5">
        <v>39820.015693351772</v>
      </c>
      <c r="I85" s="5">
        <v>23362.569000000003</v>
      </c>
      <c r="J85" s="22">
        <f t="shared" si="9"/>
        <v>0.58670416355211397</v>
      </c>
    </row>
    <row r="86" spans="1:10" x14ac:dyDescent="0.25">
      <c r="A86" s="20"/>
      <c r="B86" s="21">
        <v>4</v>
      </c>
      <c r="C86" s="20" t="s">
        <v>96</v>
      </c>
      <c r="D86" s="20">
        <v>1</v>
      </c>
      <c r="E86" s="20" t="s">
        <v>82</v>
      </c>
      <c r="F86" s="20" t="s">
        <v>83</v>
      </c>
      <c r="G86" s="20" t="s">
        <v>67</v>
      </c>
      <c r="H86" s="5">
        <v>13973.334917046735</v>
      </c>
      <c r="I86" s="5">
        <v>6135.4380000000001</v>
      </c>
      <c r="J86" s="22">
        <f t="shared" si="9"/>
        <v>0.43908186817415273</v>
      </c>
    </row>
    <row r="87" spans="1:10" x14ac:dyDescent="0.25">
      <c r="A87" s="23">
        <f>+SUM(H87:H94)</f>
        <v>128565.72286081495</v>
      </c>
      <c r="B87" s="21">
        <v>1</v>
      </c>
      <c r="C87" s="20" t="s">
        <v>97</v>
      </c>
      <c r="D87" s="20">
        <v>1</v>
      </c>
      <c r="E87" s="20" t="s">
        <v>65</v>
      </c>
      <c r="F87" s="20" t="s">
        <v>66</v>
      </c>
      <c r="G87" s="20" t="s">
        <v>67</v>
      </c>
      <c r="H87" s="5">
        <v>17605.393280723572</v>
      </c>
      <c r="I87" s="5">
        <v>5765.4511999999995</v>
      </c>
      <c r="J87" s="22">
        <f t="shared" si="9"/>
        <v>0.32748210210746526</v>
      </c>
    </row>
    <row r="88" spans="1:10" x14ac:dyDescent="0.25">
      <c r="A88" s="20"/>
      <c r="B88" s="21">
        <f>+B87+1</f>
        <v>2</v>
      </c>
      <c r="C88" s="20" t="s">
        <v>97</v>
      </c>
      <c r="D88" s="20">
        <v>1</v>
      </c>
      <c r="E88" s="20" t="s">
        <v>68</v>
      </c>
      <c r="F88" s="20" t="s">
        <v>69</v>
      </c>
      <c r="G88" s="20" t="s">
        <v>67</v>
      </c>
      <c r="H88" s="5">
        <v>7425.5495320156169</v>
      </c>
      <c r="I88" s="5">
        <v>3139.6901999999995</v>
      </c>
      <c r="J88" s="22">
        <f t="shared" si="9"/>
        <v>0.42282260544665051</v>
      </c>
    </row>
    <row r="89" spans="1:10" x14ac:dyDescent="0.25">
      <c r="A89" s="20"/>
      <c r="B89" s="21">
        <f t="shared" ref="B89:B94" si="11">+B88+1</f>
        <v>3</v>
      </c>
      <c r="C89" s="20" t="s">
        <v>97</v>
      </c>
      <c r="D89" s="20"/>
      <c r="E89" s="20" t="s">
        <v>70</v>
      </c>
      <c r="F89" s="20" t="s">
        <v>71</v>
      </c>
      <c r="G89" s="20" t="s">
        <v>67</v>
      </c>
      <c r="H89" s="5"/>
      <c r="I89" s="5"/>
      <c r="J89" s="22">
        <f t="shared" si="9"/>
        <v>0</v>
      </c>
    </row>
    <row r="90" spans="1:10" x14ac:dyDescent="0.25">
      <c r="A90" s="20"/>
      <c r="B90" s="21">
        <f t="shared" si="11"/>
        <v>4</v>
      </c>
      <c r="C90" s="20" t="s">
        <v>97</v>
      </c>
      <c r="D90" s="20"/>
      <c r="E90" s="20" t="s">
        <v>72</v>
      </c>
      <c r="F90" s="20" t="s">
        <v>73</v>
      </c>
      <c r="G90" s="20" t="s">
        <v>67</v>
      </c>
      <c r="H90" s="5"/>
      <c r="I90" s="5"/>
      <c r="J90" s="22">
        <f t="shared" si="9"/>
        <v>0</v>
      </c>
    </row>
    <row r="91" spans="1:10" x14ac:dyDescent="0.25">
      <c r="A91" s="20"/>
      <c r="B91" s="21">
        <f t="shared" si="11"/>
        <v>5</v>
      </c>
      <c r="C91" s="20" t="s">
        <v>97</v>
      </c>
      <c r="D91" s="20">
        <v>2</v>
      </c>
      <c r="E91" s="20" t="s">
        <v>74</v>
      </c>
      <c r="F91" s="20" t="s">
        <v>75</v>
      </c>
      <c r="G91" s="20" t="s">
        <v>67</v>
      </c>
      <c r="H91" s="5">
        <v>16585.965293684203</v>
      </c>
      <c r="I91" s="5">
        <v>10282.529000000002</v>
      </c>
      <c r="J91" s="22">
        <f t="shared" si="9"/>
        <v>0.61995360643347686</v>
      </c>
    </row>
    <row r="92" spans="1:10" x14ac:dyDescent="0.25">
      <c r="A92" s="20"/>
      <c r="B92" s="21">
        <f t="shared" si="11"/>
        <v>6</v>
      </c>
      <c r="C92" s="20" t="s">
        <v>97</v>
      </c>
      <c r="D92" s="20">
        <v>4</v>
      </c>
      <c r="E92" s="20" t="s">
        <v>76</v>
      </c>
      <c r="F92" s="20" t="s">
        <v>77</v>
      </c>
      <c r="G92" s="20" t="s">
        <v>67</v>
      </c>
      <c r="H92" s="5">
        <v>20581.604940455603</v>
      </c>
      <c r="I92" s="5">
        <v>5656.5869999999995</v>
      </c>
      <c r="J92" s="22">
        <f t="shared" si="9"/>
        <v>0.27483702152310296</v>
      </c>
    </row>
    <row r="93" spans="1:10" x14ac:dyDescent="0.25">
      <c r="A93" s="20"/>
      <c r="B93" s="21">
        <f t="shared" si="11"/>
        <v>7</v>
      </c>
      <c r="C93" s="20" t="s">
        <v>97</v>
      </c>
      <c r="D93" s="20">
        <v>4</v>
      </c>
      <c r="E93" s="20" t="s">
        <v>78</v>
      </c>
      <c r="F93" s="20" t="s">
        <v>79</v>
      </c>
      <c r="G93" s="20" t="s">
        <v>67</v>
      </c>
      <c r="H93" s="5">
        <v>7894.6126718579371</v>
      </c>
      <c r="I93" s="5">
        <v>5645.0859999999993</v>
      </c>
      <c r="J93" s="22">
        <f t="shared" si="9"/>
        <v>0.71505547322456176</v>
      </c>
    </row>
    <row r="94" spans="1:10" x14ac:dyDescent="0.25">
      <c r="A94" s="20"/>
      <c r="B94" s="21">
        <f t="shared" si="11"/>
        <v>8</v>
      </c>
      <c r="C94" s="20" t="s">
        <v>97</v>
      </c>
      <c r="D94" s="20">
        <v>4</v>
      </c>
      <c r="E94" s="20" t="s">
        <v>80</v>
      </c>
      <c r="F94" s="20" t="s">
        <v>81</v>
      </c>
      <c r="G94" s="20" t="s">
        <v>67</v>
      </c>
      <c r="H94" s="5">
        <v>58472.597142078019</v>
      </c>
      <c r="I94" s="5">
        <v>20572.134999999998</v>
      </c>
      <c r="J94" s="22">
        <f t="shared" si="9"/>
        <v>0.3518252310567524</v>
      </c>
    </row>
    <row r="95" spans="1:10" x14ac:dyDescent="0.25">
      <c r="A95" s="23">
        <f>+SUM(H95:H103)</f>
        <v>724978.41969321365</v>
      </c>
      <c r="B95" s="21">
        <v>1</v>
      </c>
      <c r="C95" s="20" t="s">
        <v>98</v>
      </c>
      <c r="D95" s="20">
        <f>13+61</f>
        <v>74</v>
      </c>
      <c r="E95" s="20" t="s">
        <v>65</v>
      </c>
      <c r="F95" s="20" t="s">
        <v>66</v>
      </c>
      <c r="G95" s="20" t="s">
        <v>67</v>
      </c>
      <c r="H95" s="5">
        <v>31521.322602883982</v>
      </c>
      <c r="I95" s="5">
        <v>36792.584999999977</v>
      </c>
      <c r="J95" s="22">
        <f t="shared" si="9"/>
        <v>1.1672284651099543</v>
      </c>
    </row>
    <row r="96" spans="1:10" x14ac:dyDescent="0.25">
      <c r="A96" s="20"/>
      <c r="B96" s="21">
        <f>+B95+1</f>
        <v>2</v>
      </c>
      <c r="C96" s="20" t="s">
        <v>98</v>
      </c>
      <c r="D96" s="20">
        <v>83</v>
      </c>
      <c r="E96" s="20" t="s">
        <v>68</v>
      </c>
      <c r="F96" s="20" t="s">
        <v>69</v>
      </c>
      <c r="G96" s="20" t="s">
        <v>67</v>
      </c>
      <c r="H96" s="5">
        <v>25263.359096136206</v>
      </c>
      <c r="I96" s="5">
        <v>35493.185199999993</v>
      </c>
      <c r="J96" s="22">
        <f t="shared" si="9"/>
        <v>1.4049273916796101</v>
      </c>
    </row>
    <row r="97" spans="1:11" x14ac:dyDescent="0.25">
      <c r="A97" s="20"/>
      <c r="B97" s="21">
        <f t="shared" ref="B97:B103" si="12">+B96+1</f>
        <v>3</v>
      </c>
      <c r="C97" s="20" t="s">
        <v>98</v>
      </c>
      <c r="D97" s="20">
        <f>35+43</f>
        <v>78</v>
      </c>
      <c r="E97" s="20" t="s">
        <v>70</v>
      </c>
      <c r="F97" s="20" t="s">
        <v>71</v>
      </c>
      <c r="G97" s="20" t="s">
        <v>67</v>
      </c>
      <c r="H97" s="5">
        <v>35394.069168259113</v>
      </c>
      <c r="I97" s="5">
        <v>20749.827999999994</v>
      </c>
      <c r="J97" s="22">
        <f t="shared" si="9"/>
        <v>0.58625155252304639</v>
      </c>
    </row>
    <row r="98" spans="1:11" x14ac:dyDescent="0.25">
      <c r="A98" s="20"/>
      <c r="B98" s="21">
        <f t="shared" si="12"/>
        <v>4</v>
      </c>
      <c r="C98" s="20" t="s">
        <v>98</v>
      </c>
      <c r="D98" s="20">
        <v>66</v>
      </c>
      <c r="E98" s="20" t="s">
        <v>72</v>
      </c>
      <c r="F98" s="20" t="s">
        <v>73</v>
      </c>
      <c r="G98" s="20" t="s">
        <v>67</v>
      </c>
      <c r="H98" s="5">
        <v>29078.274896068688</v>
      </c>
      <c r="I98" s="5">
        <v>33507.874999999985</v>
      </c>
      <c r="J98" s="22">
        <f t="shared" si="9"/>
        <v>1.1523336621503006</v>
      </c>
    </row>
    <row r="99" spans="1:11" x14ac:dyDescent="0.25">
      <c r="A99" s="20"/>
      <c r="B99" s="21">
        <f t="shared" si="12"/>
        <v>5</v>
      </c>
      <c r="C99" s="20" t="s">
        <v>98</v>
      </c>
      <c r="D99" s="20">
        <v>107</v>
      </c>
      <c r="E99" s="20" t="s">
        <v>74</v>
      </c>
      <c r="F99" s="20" t="s">
        <v>75</v>
      </c>
      <c r="G99" s="20" t="s">
        <v>67</v>
      </c>
      <c r="H99" s="5">
        <v>50789.402102016247</v>
      </c>
      <c r="I99" s="5">
        <v>62326.31879999995</v>
      </c>
      <c r="J99" s="22">
        <f t="shared" si="9"/>
        <v>1.2271520478782267</v>
      </c>
    </row>
    <row r="100" spans="1:11" x14ac:dyDescent="0.25">
      <c r="A100" s="20"/>
      <c r="B100" s="21">
        <f t="shared" si="12"/>
        <v>6</v>
      </c>
      <c r="C100" s="20" t="s">
        <v>98</v>
      </c>
      <c r="D100" s="20">
        <v>57</v>
      </c>
      <c r="E100" s="20" t="s">
        <v>76</v>
      </c>
      <c r="F100" s="20" t="s">
        <v>77</v>
      </c>
      <c r="G100" s="20" t="s">
        <v>67</v>
      </c>
      <c r="H100" s="5">
        <v>15767.574019221909</v>
      </c>
      <c r="I100" s="5">
        <v>30474.974600000001</v>
      </c>
      <c r="J100" s="22">
        <f t="shared" si="9"/>
        <v>1.9327624251421696</v>
      </c>
    </row>
    <row r="101" spans="1:11" x14ac:dyDescent="0.25">
      <c r="A101" s="20"/>
      <c r="B101" s="21">
        <f t="shared" si="12"/>
        <v>7</v>
      </c>
      <c r="C101" s="20" t="s">
        <v>98</v>
      </c>
      <c r="D101" s="20">
        <v>73</v>
      </c>
      <c r="E101" s="20" t="s">
        <v>78</v>
      </c>
      <c r="F101" s="20" t="s">
        <v>79</v>
      </c>
      <c r="G101" s="20" t="s">
        <v>67</v>
      </c>
      <c r="H101" s="5">
        <v>44777.212345245141</v>
      </c>
      <c r="I101" s="5">
        <v>46191.989999999962</v>
      </c>
      <c r="J101" s="22">
        <f t="shared" si="9"/>
        <v>1.0315959297297581</v>
      </c>
    </row>
    <row r="102" spans="1:11" x14ac:dyDescent="0.25">
      <c r="A102" s="20"/>
      <c r="B102" s="21">
        <f t="shared" si="12"/>
        <v>8</v>
      </c>
      <c r="C102" s="20" t="s">
        <v>98</v>
      </c>
      <c r="D102" s="20">
        <v>56</v>
      </c>
      <c r="E102" s="20" t="s">
        <v>80</v>
      </c>
      <c r="F102" s="20" t="s">
        <v>81</v>
      </c>
      <c r="G102" s="20" t="s">
        <v>67</v>
      </c>
      <c r="H102" s="5">
        <v>31473.368484206709</v>
      </c>
      <c r="I102" s="5">
        <v>34116.805399999997</v>
      </c>
      <c r="J102" s="22">
        <f t="shared" si="9"/>
        <v>1.0839896408647762</v>
      </c>
    </row>
    <row r="103" spans="1:11" x14ac:dyDescent="0.25">
      <c r="A103" s="20"/>
      <c r="B103" s="21">
        <f t="shared" si="12"/>
        <v>9</v>
      </c>
      <c r="C103" s="20" t="s">
        <v>655</v>
      </c>
      <c r="D103" s="20"/>
      <c r="E103" s="20" t="s">
        <v>82</v>
      </c>
      <c r="F103" s="20" t="s">
        <v>83</v>
      </c>
      <c r="G103" s="20" t="s">
        <v>67</v>
      </c>
      <c r="H103" s="5">
        <v>460913.83697917563</v>
      </c>
      <c r="I103" s="5">
        <v>468390.58336000022</v>
      </c>
      <c r="J103" s="22">
        <f t="shared" si="9"/>
        <v>1.0162215706732241</v>
      </c>
    </row>
    <row r="104" spans="1:11" x14ac:dyDescent="0.25">
      <c r="A104" s="23">
        <f>+SUM(H104:H106)</f>
        <v>122669.12241423136</v>
      </c>
      <c r="B104" s="21">
        <v>1</v>
      </c>
      <c r="C104" s="20" t="s">
        <v>99</v>
      </c>
      <c r="D104" s="20">
        <v>1</v>
      </c>
      <c r="E104" s="20" t="s">
        <v>76</v>
      </c>
      <c r="F104" s="20" t="s">
        <v>77</v>
      </c>
      <c r="G104" s="20" t="s">
        <v>67</v>
      </c>
      <c r="H104" s="5">
        <v>11611.051488225443</v>
      </c>
      <c r="I104" s="5">
        <v>6637.4639999999999</v>
      </c>
      <c r="J104" s="22">
        <f t="shared" si="9"/>
        <v>0.57165055264210407</v>
      </c>
    </row>
    <row r="105" spans="1:11" x14ac:dyDescent="0.25">
      <c r="A105" s="20"/>
      <c r="B105" s="21">
        <v>2</v>
      </c>
      <c r="C105" s="20" t="s">
        <v>100</v>
      </c>
      <c r="D105" s="20">
        <v>1</v>
      </c>
      <c r="E105" s="20" t="s">
        <v>78</v>
      </c>
      <c r="F105" s="20" t="s">
        <v>79</v>
      </c>
      <c r="G105" s="20" t="s">
        <v>67</v>
      </c>
      <c r="H105" s="5">
        <v>81989.959902869436</v>
      </c>
      <c r="I105" s="5">
        <v>169126.8912000001</v>
      </c>
      <c r="J105" s="22">
        <f t="shared" si="9"/>
        <v>2.062775630093717</v>
      </c>
    </row>
    <row r="106" spans="1:11" x14ac:dyDescent="0.25">
      <c r="A106" s="20"/>
      <c r="B106" s="21">
        <v>3</v>
      </c>
      <c r="C106" s="20" t="s">
        <v>101</v>
      </c>
      <c r="D106" s="20">
        <v>1</v>
      </c>
      <c r="E106" s="20" t="s">
        <v>80</v>
      </c>
      <c r="F106" s="20" t="s">
        <v>81</v>
      </c>
      <c r="G106" s="20" t="s">
        <v>67</v>
      </c>
      <c r="H106" s="5">
        <v>29068.11102313648</v>
      </c>
      <c r="I106" s="5">
        <v>45430.438000000002</v>
      </c>
      <c r="J106" s="22">
        <f t="shared" si="9"/>
        <v>1.5628961222777802</v>
      </c>
    </row>
    <row r="107" spans="1:11" x14ac:dyDescent="0.25">
      <c r="A107" s="5">
        <f>+SUM(H107:H123)</f>
        <v>18290.51910520747</v>
      </c>
      <c r="B107" s="21">
        <v>1</v>
      </c>
      <c r="C107" s="20" t="s">
        <v>102</v>
      </c>
      <c r="D107" s="20">
        <v>1</v>
      </c>
      <c r="E107" s="20" t="s">
        <v>68</v>
      </c>
      <c r="F107" s="20" t="s">
        <v>69</v>
      </c>
      <c r="G107" s="20" t="s">
        <v>67</v>
      </c>
      <c r="H107" s="5">
        <v>564.20079844515897</v>
      </c>
      <c r="I107" s="5">
        <v>238.464</v>
      </c>
      <c r="J107" s="22">
        <f t="shared" si="9"/>
        <v>0.42265803355324211</v>
      </c>
      <c r="K107" t="s">
        <v>103</v>
      </c>
    </row>
    <row r="108" spans="1:11" x14ac:dyDescent="0.25">
      <c r="A108" s="20"/>
      <c r="B108" s="21">
        <f>+B107+1</f>
        <v>2</v>
      </c>
      <c r="C108" s="20" t="s">
        <v>104</v>
      </c>
      <c r="D108" s="20">
        <v>1</v>
      </c>
      <c r="E108" s="20" t="s">
        <v>82</v>
      </c>
      <c r="F108" s="20" t="s">
        <v>83</v>
      </c>
      <c r="G108" s="20" t="s">
        <v>67</v>
      </c>
      <c r="H108" s="5"/>
      <c r="I108" s="5">
        <v>0</v>
      </c>
      <c r="J108" s="22">
        <f t="shared" si="9"/>
        <v>0</v>
      </c>
      <c r="K108" t="s">
        <v>3</v>
      </c>
    </row>
    <row r="109" spans="1:11" x14ac:dyDescent="0.25">
      <c r="A109" s="20"/>
      <c r="B109" s="21">
        <f t="shared" ref="B109:B123" si="13">+B108+1</f>
        <v>3</v>
      </c>
      <c r="C109" s="20" t="s">
        <v>105</v>
      </c>
      <c r="D109" s="20">
        <v>1</v>
      </c>
      <c r="E109" s="20" t="s">
        <v>78</v>
      </c>
      <c r="F109" s="20" t="s">
        <v>79</v>
      </c>
      <c r="G109" s="20" t="s">
        <v>67</v>
      </c>
      <c r="H109" s="5">
        <v>1697.2542963788344</v>
      </c>
      <c r="I109" s="5">
        <v>2137.88</v>
      </c>
      <c r="J109" s="22">
        <f t="shared" si="9"/>
        <v>1.2596108930531269</v>
      </c>
      <c r="K109" t="s">
        <v>106</v>
      </c>
    </row>
    <row r="110" spans="1:11" x14ac:dyDescent="0.25">
      <c r="A110" s="20"/>
      <c r="B110" s="21">
        <f t="shared" si="13"/>
        <v>4</v>
      </c>
      <c r="C110" s="20" t="s">
        <v>107</v>
      </c>
      <c r="D110" s="20">
        <v>1</v>
      </c>
      <c r="E110" s="20" t="s">
        <v>68</v>
      </c>
      <c r="F110" s="20" t="s">
        <v>69</v>
      </c>
      <c r="G110" s="20" t="s">
        <v>67</v>
      </c>
      <c r="H110" s="5">
        <v>1167.7859236773934</v>
      </c>
      <c r="I110" s="5">
        <v>755.05</v>
      </c>
      <c r="J110" s="22">
        <f t="shared" si="9"/>
        <v>0.64656542324326405</v>
      </c>
      <c r="K110" t="s">
        <v>108</v>
      </c>
    </row>
    <row r="111" spans="1:11" x14ac:dyDescent="0.25">
      <c r="A111" s="20"/>
      <c r="B111" s="21">
        <f t="shared" si="13"/>
        <v>5</v>
      </c>
      <c r="C111" s="20" t="s">
        <v>109</v>
      </c>
      <c r="D111" s="20">
        <v>1</v>
      </c>
      <c r="E111" s="20" t="s">
        <v>65</v>
      </c>
      <c r="F111" s="20" t="s">
        <v>66</v>
      </c>
      <c r="G111" s="20" t="s">
        <v>67</v>
      </c>
      <c r="H111" s="5">
        <v>2231.5216240902605</v>
      </c>
      <c r="I111" s="5">
        <v>1058.5730000000001</v>
      </c>
      <c r="J111" s="22">
        <f t="shared" si="9"/>
        <v>0.47437272781596085</v>
      </c>
      <c r="K111" t="s">
        <v>110</v>
      </c>
    </row>
    <row r="112" spans="1:11" x14ac:dyDescent="0.25">
      <c r="A112" s="20"/>
      <c r="B112" s="21">
        <f t="shared" si="13"/>
        <v>6</v>
      </c>
      <c r="C112" s="20" t="s">
        <v>111</v>
      </c>
      <c r="D112" s="20">
        <v>1</v>
      </c>
      <c r="E112" s="20" t="s">
        <v>65</v>
      </c>
      <c r="F112" s="20" t="s">
        <v>66</v>
      </c>
      <c r="G112" s="20" t="s">
        <v>67</v>
      </c>
      <c r="H112" s="5">
        <v>863.62119497027743</v>
      </c>
      <c r="I112" s="5">
        <v>85.795399999999958</v>
      </c>
      <c r="J112" s="22">
        <f t="shared" si="9"/>
        <v>9.9343786951584384E-2</v>
      </c>
      <c r="K112" t="s">
        <v>110</v>
      </c>
    </row>
    <row r="113" spans="1:11" x14ac:dyDescent="0.25">
      <c r="A113" s="20"/>
      <c r="B113" s="21">
        <f t="shared" si="13"/>
        <v>7</v>
      </c>
      <c r="C113" s="20" t="s">
        <v>112</v>
      </c>
      <c r="D113" s="20">
        <v>1</v>
      </c>
      <c r="E113" s="20" t="s">
        <v>72</v>
      </c>
      <c r="F113" s="20" t="s">
        <v>73</v>
      </c>
      <c r="G113" s="20" t="s">
        <v>67</v>
      </c>
      <c r="H113" s="5">
        <v>1067.3059967009565</v>
      </c>
      <c r="I113" s="5">
        <v>940.702</v>
      </c>
      <c r="J113" s="22">
        <f t="shared" si="9"/>
        <v>0.88137985067797842</v>
      </c>
      <c r="K113" t="s">
        <v>113</v>
      </c>
    </row>
    <row r="114" spans="1:11" x14ac:dyDescent="0.25">
      <c r="A114" s="20"/>
      <c r="B114" s="21">
        <f t="shared" si="13"/>
        <v>8</v>
      </c>
      <c r="C114" s="20" t="s">
        <v>114</v>
      </c>
      <c r="D114" s="20">
        <v>1</v>
      </c>
      <c r="E114" s="20" t="s">
        <v>65</v>
      </c>
      <c r="F114" s="20" t="s">
        <v>66</v>
      </c>
      <c r="G114" s="20" t="s">
        <v>67</v>
      </c>
      <c r="H114" s="5">
        <v>898.03085807809259</v>
      </c>
      <c r="I114" s="5">
        <v>1015.2789999999999</v>
      </c>
      <c r="J114" s="22">
        <f t="shared" si="9"/>
        <v>1.130561373105635</v>
      </c>
      <c r="K114" t="s">
        <v>110</v>
      </c>
    </row>
    <row r="115" spans="1:11" x14ac:dyDescent="0.25">
      <c r="A115" s="20"/>
      <c r="B115" s="21">
        <f t="shared" si="13"/>
        <v>9</v>
      </c>
      <c r="C115" s="20" t="s">
        <v>115</v>
      </c>
      <c r="D115" s="20">
        <v>1</v>
      </c>
      <c r="E115" s="20" t="s">
        <v>65</v>
      </c>
      <c r="F115" s="20" t="s">
        <v>66</v>
      </c>
      <c r="G115" s="20" t="s">
        <v>67</v>
      </c>
      <c r="H115" s="5">
        <v>1049.3979487888957</v>
      </c>
      <c r="I115" s="5">
        <v>359.05700000000002</v>
      </c>
      <c r="J115" s="22">
        <f t="shared" si="9"/>
        <v>0.34215523330723646</v>
      </c>
      <c r="K115" t="s">
        <v>110</v>
      </c>
    </row>
    <row r="116" spans="1:11" x14ac:dyDescent="0.25">
      <c r="A116" s="20"/>
      <c r="B116" s="21">
        <f t="shared" si="13"/>
        <v>10</v>
      </c>
      <c r="C116" s="20" t="s">
        <v>116</v>
      </c>
      <c r="D116" s="20">
        <v>1</v>
      </c>
      <c r="E116" s="20" t="s">
        <v>65</v>
      </c>
      <c r="F116" s="20" t="s">
        <v>66</v>
      </c>
      <c r="G116" s="20" t="s">
        <v>67</v>
      </c>
      <c r="H116" s="5">
        <v>657.69592495158861</v>
      </c>
      <c r="I116" s="5">
        <v>360.12639999999993</v>
      </c>
      <c r="J116" s="22">
        <f t="shared" si="9"/>
        <v>0.5475575966606574</v>
      </c>
      <c r="K116" t="s">
        <v>110</v>
      </c>
    </row>
    <row r="117" spans="1:11" x14ac:dyDescent="0.25">
      <c r="A117" s="20"/>
      <c r="B117" s="21">
        <f t="shared" si="13"/>
        <v>11</v>
      </c>
      <c r="C117" s="20" t="s">
        <v>117</v>
      </c>
      <c r="D117" s="20">
        <v>1</v>
      </c>
      <c r="E117" s="20" t="s">
        <v>65</v>
      </c>
      <c r="F117" s="20" t="s">
        <v>66</v>
      </c>
      <c r="G117" s="20" t="s">
        <v>67</v>
      </c>
      <c r="H117" s="5">
        <v>1357.8678783692749</v>
      </c>
      <c r="I117" s="5">
        <v>1936.3539999999998</v>
      </c>
      <c r="J117" s="22">
        <f t="shared" si="9"/>
        <v>1.4260253378446917</v>
      </c>
      <c r="K117" t="s">
        <v>118</v>
      </c>
    </row>
    <row r="118" spans="1:11" x14ac:dyDescent="0.25">
      <c r="A118" s="20"/>
      <c r="B118" s="21">
        <f t="shared" si="13"/>
        <v>12</v>
      </c>
      <c r="C118" s="20" t="s">
        <v>119</v>
      </c>
      <c r="D118" s="20">
        <v>1</v>
      </c>
      <c r="E118" s="20" t="s">
        <v>78</v>
      </c>
      <c r="F118" s="20" t="s">
        <v>79</v>
      </c>
      <c r="G118" s="20" t="s">
        <v>67</v>
      </c>
      <c r="H118" s="5">
        <v>1402.6546463058653</v>
      </c>
      <c r="I118" s="5">
        <v>1135.6420000000001</v>
      </c>
      <c r="J118" s="22">
        <f t="shared" si="9"/>
        <v>0.80963764173234698</v>
      </c>
      <c r="K118" t="s">
        <v>120</v>
      </c>
    </row>
    <row r="119" spans="1:11" x14ac:dyDescent="0.25">
      <c r="A119" s="20"/>
      <c r="B119" s="21">
        <f t="shared" si="13"/>
        <v>13</v>
      </c>
      <c r="C119" s="20" t="s">
        <v>121</v>
      </c>
      <c r="D119" s="20">
        <v>1</v>
      </c>
      <c r="E119" s="20" t="s">
        <v>78</v>
      </c>
      <c r="F119" s="20" t="s">
        <v>79</v>
      </c>
      <c r="G119" s="20" t="s">
        <v>67</v>
      </c>
      <c r="H119" s="5">
        <v>1742.9761501219696</v>
      </c>
      <c r="I119" s="5">
        <v>3479.3580000000002</v>
      </c>
      <c r="J119" s="22">
        <f t="shared" si="9"/>
        <v>1.9962166434443309</v>
      </c>
      <c r="K119" t="s">
        <v>122</v>
      </c>
    </row>
    <row r="120" spans="1:11" x14ac:dyDescent="0.25">
      <c r="A120" s="20"/>
      <c r="B120" s="21">
        <f t="shared" si="13"/>
        <v>14</v>
      </c>
      <c r="C120" s="20" t="s">
        <v>123</v>
      </c>
      <c r="D120" s="20">
        <v>1</v>
      </c>
      <c r="E120" s="20" t="s">
        <v>80</v>
      </c>
      <c r="F120" s="20" t="s">
        <v>81</v>
      </c>
      <c r="G120" s="20" t="s">
        <v>67</v>
      </c>
      <c r="H120" s="5">
        <v>1002.0822377508314</v>
      </c>
      <c r="I120" s="5">
        <v>885.22700000000009</v>
      </c>
      <c r="J120" s="22">
        <f t="shared" si="9"/>
        <v>0.88338757703847515</v>
      </c>
      <c r="K120" t="s">
        <v>124</v>
      </c>
    </row>
    <row r="121" spans="1:11" x14ac:dyDescent="0.25">
      <c r="A121" s="20"/>
      <c r="B121" s="21">
        <f t="shared" si="13"/>
        <v>15</v>
      </c>
      <c r="C121" s="20" t="s">
        <v>125</v>
      </c>
      <c r="D121" s="20">
        <v>1</v>
      </c>
      <c r="E121" s="20" t="s">
        <v>80</v>
      </c>
      <c r="F121" s="20" t="s">
        <v>81</v>
      </c>
      <c r="G121" s="20" t="s">
        <v>67</v>
      </c>
      <c r="H121" s="5">
        <v>759.85550521567552</v>
      </c>
      <c r="I121" s="5">
        <v>987.78800000000001</v>
      </c>
      <c r="J121" s="22">
        <f t="shared" si="9"/>
        <v>1.2999682087183519</v>
      </c>
      <c r="K121" t="s">
        <v>126</v>
      </c>
    </row>
    <row r="122" spans="1:11" x14ac:dyDescent="0.25">
      <c r="A122" s="20"/>
      <c r="B122" s="21">
        <f t="shared" si="13"/>
        <v>16</v>
      </c>
      <c r="C122" s="20" t="s">
        <v>127</v>
      </c>
      <c r="D122" s="20">
        <v>1</v>
      </c>
      <c r="E122" s="20" t="s">
        <v>65</v>
      </c>
      <c r="F122" s="20" t="s">
        <v>66</v>
      </c>
      <c r="G122" s="20" t="s">
        <v>67</v>
      </c>
      <c r="H122" s="5">
        <v>823.88201145907874</v>
      </c>
      <c r="I122" s="5">
        <v>293.92200000000003</v>
      </c>
      <c r="J122" s="22">
        <f t="shared" si="9"/>
        <v>0.3567525396985789</v>
      </c>
      <c r="K122" t="s">
        <v>110</v>
      </c>
    </row>
    <row r="123" spans="1:11" x14ac:dyDescent="0.25">
      <c r="A123" s="20"/>
      <c r="B123" s="21">
        <f t="shared" si="13"/>
        <v>17</v>
      </c>
      <c r="C123" s="20" t="s">
        <v>128</v>
      </c>
      <c r="D123" s="20">
        <v>1</v>
      </c>
      <c r="E123" s="20" t="s">
        <v>80</v>
      </c>
      <c r="F123" s="20" t="s">
        <v>81</v>
      </c>
      <c r="G123" s="20" t="s">
        <v>67</v>
      </c>
      <c r="H123" s="5">
        <v>1004.386109903316</v>
      </c>
      <c r="I123" s="5">
        <v>1301.8979999999999</v>
      </c>
      <c r="J123" s="22">
        <f t="shared" si="9"/>
        <v>1.2962126687766748</v>
      </c>
      <c r="K123" t="s">
        <v>124</v>
      </c>
    </row>
    <row r="124" spans="1:11" x14ac:dyDescent="0.25">
      <c r="A124" s="23">
        <f>+SUM(H124:H132)</f>
        <v>194938.93223614027</v>
      </c>
      <c r="B124" s="21">
        <v>1</v>
      </c>
      <c r="C124" s="20" t="s">
        <v>129</v>
      </c>
      <c r="D124" s="20">
        <v>41</v>
      </c>
      <c r="E124" s="20" t="s">
        <v>70</v>
      </c>
      <c r="F124" s="20" t="s">
        <v>71</v>
      </c>
      <c r="G124" s="20" t="s">
        <v>67</v>
      </c>
      <c r="H124" s="5">
        <v>42642.900199803327</v>
      </c>
      <c r="I124" s="5">
        <v>31056.864999999994</v>
      </c>
      <c r="J124" s="22">
        <f t="shared" si="9"/>
        <v>0.72830095641907655</v>
      </c>
    </row>
    <row r="125" spans="1:11" x14ac:dyDescent="0.25">
      <c r="A125" s="20"/>
      <c r="B125" s="21">
        <f>+B124+1</f>
        <v>2</v>
      </c>
      <c r="C125" s="20" t="s">
        <v>129</v>
      </c>
      <c r="D125" s="20">
        <v>27</v>
      </c>
      <c r="E125" s="20" t="s">
        <v>65</v>
      </c>
      <c r="F125" s="20" t="s">
        <v>66</v>
      </c>
      <c r="G125" s="20" t="s">
        <v>67</v>
      </c>
      <c r="H125" s="5">
        <v>23010.297107961327</v>
      </c>
      <c r="I125" s="5">
        <v>7034.0347199999997</v>
      </c>
      <c r="J125" s="22">
        <f t="shared" si="9"/>
        <v>0.30569073867222235</v>
      </c>
    </row>
    <row r="126" spans="1:11" x14ac:dyDescent="0.25">
      <c r="A126" s="20"/>
      <c r="B126" s="21">
        <f t="shared" ref="B126:B154" si="14">+B125+1</f>
        <v>3</v>
      </c>
      <c r="C126" s="20" t="s">
        <v>129</v>
      </c>
      <c r="D126" s="20">
        <v>20</v>
      </c>
      <c r="E126" s="20" t="s">
        <v>68</v>
      </c>
      <c r="F126" s="20" t="s">
        <v>69</v>
      </c>
      <c r="G126" s="20" t="s">
        <v>67</v>
      </c>
      <c r="H126" s="5">
        <v>24473.39450521005</v>
      </c>
      <c r="I126" s="5">
        <v>19328.411959999998</v>
      </c>
      <c r="J126" s="22">
        <f t="shared" si="9"/>
        <v>0.78977241820235622</v>
      </c>
    </row>
    <row r="127" spans="1:11" x14ac:dyDescent="0.25">
      <c r="A127" s="20"/>
      <c r="B127" s="21">
        <f t="shared" si="14"/>
        <v>4</v>
      </c>
      <c r="C127" s="20" t="s">
        <v>129</v>
      </c>
      <c r="D127" s="20">
        <v>12</v>
      </c>
      <c r="E127" s="20" t="s">
        <v>80</v>
      </c>
      <c r="F127" s="20" t="s">
        <v>81</v>
      </c>
      <c r="G127" s="20" t="s">
        <v>67</v>
      </c>
      <c r="H127" s="5">
        <v>15376.815222971174</v>
      </c>
      <c r="I127" s="5">
        <v>10696.76852</v>
      </c>
      <c r="J127" s="22">
        <f t="shared" si="9"/>
        <v>0.69564265193355979</v>
      </c>
    </row>
    <row r="128" spans="1:11" x14ac:dyDescent="0.25">
      <c r="A128" s="20"/>
      <c r="B128" s="21">
        <f t="shared" si="14"/>
        <v>5</v>
      </c>
      <c r="C128" s="20" t="s">
        <v>129</v>
      </c>
      <c r="D128" s="20">
        <v>13</v>
      </c>
      <c r="E128" s="20" t="s">
        <v>78</v>
      </c>
      <c r="F128" s="20" t="s">
        <v>79</v>
      </c>
      <c r="G128" s="20" t="s">
        <v>67</v>
      </c>
      <c r="H128" s="5">
        <v>17117.455056265077</v>
      </c>
      <c r="I128" s="5">
        <v>19171.447999999997</v>
      </c>
      <c r="J128" s="22">
        <f t="shared" si="9"/>
        <v>1.1199940608567946</v>
      </c>
    </row>
    <row r="129" spans="1:10" x14ac:dyDescent="0.25">
      <c r="A129" s="20"/>
      <c r="B129" s="21">
        <f t="shared" si="14"/>
        <v>6</v>
      </c>
      <c r="C129" s="20" t="s">
        <v>129</v>
      </c>
      <c r="D129" s="20">
        <v>22</v>
      </c>
      <c r="E129" s="20" t="s">
        <v>72</v>
      </c>
      <c r="F129" s="20" t="s">
        <v>73</v>
      </c>
      <c r="G129" s="20" t="s">
        <v>67</v>
      </c>
      <c r="H129" s="5">
        <v>20383.390518622637</v>
      </c>
      <c r="I129" s="5">
        <v>10916.122999999998</v>
      </c>
      <c r="J129" s="22">
        <f t="shared" si="9"/>
        <v>0.53554010016276876</v>
      </c>
    </row>
    <row r="130" spans="1:10" x14ac:dyDescent="0.25">
      <c r="A130" s="20"/>
      <c r="B130" s="21">
        <f t="shared" si="14"/>
        <v>7</v>
      </c>
      <c r="C130" s="20" t="s">
        <v>129</v>
      </c>
      <c r="D130" s="20">
        <v>28</v>
      </c>
      <c r="E130" s="20" t="s">
        <v>74</v>
      </c>
      <c r="F130" s="20" t="s">
        <v>75</v>
      </c>
      <c r="G130" s="20" t="s">
        <v>67</v>
      </c>
      <c r="H130" s="5">
        <v>24807.607925791363</v>
      </c>
      <c r="I130" s="5">
        <v>10455.64536</v>
      </c>
      <c r="J130" s="22">
        <f t="shared" ref="J130:J196" si="15">+IFERROR(I130/H130,0)</f>
        <v>0.42146930857971732</v>
      </c>
    </row>
    <row r="131" spans="1:10" x14ac:dyDescent="0.25">
      <c r="A131" s="20"/>
      <c r="B131" s="21">
        <f t="shared" si="14"/>
        <v>8</v>
      </c>
      <c r="C131" s="20" t="s">
        <v>129</v>
      </c>
      <c r="D131" s="20">
        <v>25</v>
      </c>
      <c r="E131" s="20" t="s">
        <v>76</v>
      </c>
      <c r="F131" s="20" t="s">
        <v>77</v>
      </c>
      <c r="G131" s="20" t="s">
        <v>67</v>
      </c>
      <c r="H131" s="5">
        <v>23384.338612594947</v>
      </c>
      <c r="I131" s="5">
        <v>9145.9469999999983</v>
      </c>
      <c r="J131" s="22">
        <f t="shared" si="15"/>
        <v>0.39111420474701541</v>
      </c>
    </row>
    <row r="132" spans="1:10" x14ac:dyDescent="0.25">
      <c r="A132" s="20"/>
      <c r="B132" s="21">
        <f t="shared" si="14"/>
        <v>9</v>
      </c>
      <c r="C132" s="20" t="s">
        <v>129</v>
      </c>
      <c r="D132" s="20">
        <v>5</v>
      </c>
      <c r="E132" s="20" t="s">
        <v>82</v>
      </c>
      <c r="F132" s="20" t="s">
        <v>83</v>
      </c>
      <c r="G132" s="20" t="s">
        <v>67</v>
      </c>
      <c r="H132" s="5">
        <v>3742.7330869203684</v>
      </c>
      <c r="I132" s="5">
        <v>1333.288</v>
      </c>
      <c r="J132" s="22">
        <f t="shared" si="15"/>
        <v>0.35623379200066574</v>
      </c>
    </row>
    <row r="133" spans="1:10" x14ac:dyDescent="0.25">
      <c r="A133" s="23">
        <f>+SUM(H133:H154)</f>
        <v>9619.7710000000006</v>
      </c>
      <c r="B133" s="21">
        <v>1</v>
      </c>
      <c r="C133" s="20" t="s">
        <v>130</v>
      </c>
      <c r="D133" s="20"/>
      <c r="E133" s="20" t="s">
        <v>65</v>
      </c>
      <c r="F133" s="20" t="s">
        <v>66</v>
      </c>
      <c r="G133" s="20" t="s">
        <v>67</v>
      </c>
      <c r="H133" s="5"/>
      <c r="I133" s="5">
        <v>1727.7579999999996</v>
      </c>
      <c r="J133" s="22">
        <f t="shared" si="15"/>
        <v>0</v>
      </c>
    </row>
    <row r="134" spans="1:10" x14ac:dyDescent="0.25">
      <c r="A134" s="20"/>
      <c r="B134" s="21">
        <f t="shared" si="14"/>
        <v>2</v>
      </c>
      <c r="C134" s="20" t="s">
        <v>131</v>
      </c>
      <c r="D134" s="20"/>
      <c r="E134" s="20" t="s">
        <v>72</v>
      </c>
      <c r="F134" s="20" t="s">
        <v>73</v>
      </c>
      <c r="G134" s="20" t="s">
        <v>67</v>
      </c>
      <c r="H134" s="5">
        <v>1210.8820000000001</v>
      </c>
      <c r="I134" s="5">
        <v>697.00800000000004</v>
      </c>
      <c r="J134" s="22">
        <f t="shared" si="15"/>
        <v>0.57562008519409824</v>
      </c>
    </row>
    <row r="135" spans="1:10" x14ac:dyDescent="0.25">
      <c r="A135" s="20"/>
      <c r="B135" s="21">
        <f t="shared" si="14"/>
        <v>3</v>
      </c>
      <c r="C135" s="20" t="s">
        <v>132</v>
      </c>
      <c r="D135" s="20"/>
      <c r="E135" s="20" t="s">
        <v>70</v>
      </c>
      <c r="F135" s="20" t="s">
        <v>71</v>
      </c>
      <c r="G135" s="20" t="s">
        <v>67</v>
      </c>
      <c r="H135" s="5">
        <v>558.34299999999996</v>
      </c>
      <c r="I135" s="5">
        <v>652.57400000000007</v>
      </c>
      <c r="J135" s="22">
        <f t="shared" si="15"/>
        <v>1.1687690183274442</v>
      </c>
    </row>
    <row r="136" spans="1:10" x14ac:dyDescent="0.25">
      <c r="A136" s="20"/>
      <c r="B136" s="21">
        <f t="shared" si="14"/>
        <v>4</v>
      </c>
      <c r="C136" s="20" t="s">
        <v>133</v>
      </c>
      <c r="D136" s="20"/>
      <c r="E136" s="20" t="s">
        <v>70</v>
      </c>
      <c r="F136" s="20" t="s">
        <v>71</v>
      </c>
      <c r="G136" s="20" t="s">
        <v>67</v>
      </c>
      <c r="H136" s="5">
        <v>780.50600000000009</v>
      </c>
      <c r="I136" s="5">
        <v>590.60899999999992</v>
      </c>
      <c r="J136" s="22">
        <f t="shared" si="15"/>
        <v>0.75670014067797031</v>
      </c>
    </row>
    <row r="137" spans="1:10" x14ac:dyDescent="0.25">
      <c r="A137" s="20"/>
      <c r="B137" s="21">
        <f t="shared" si="14"/>
        <v>5</v>
      </c>
      <c r="C137" s="20" t="s">
        <v>134</v>
      </c>
      <c r="D137" s="20"/>
      <c r="E137" s="20" t="s">
        <v>72</v>
      </c>
      <c r="F137" s="20" t="s">
        <v>73</v>
      </c>
      <c r="G137" s="20" t="s">
        <v>67</v>
      </c>
      <c r="H137" s="5"/>
      <c r="I137" s="5"/>
      <c r="J137" s="22">
        <f t="shared" si="15"/>
        <v>0</v>
      </c>
    </row>
    <row r="138" spans="1:10" x14ac:dyDescent="0.25">
      <c r="A138" s="20"/>
      <c r="B138" s="21">
        <f t="shared" si="14"/>
        <v>6</v>
      </c>
      <c r="C138" s="20" t="s">
        <v>135</v>
      </c>
      <c r="D138" s="20"/>
      <c r="E138" s="20" t="s">
        <v>72</v>
      </c>
      <c r="F138" s="20" t="s">
        <v>73</v>
      </c>
      <c r="G138" s="20" t="s">
        <v>67</v>
      </c>
      <c r="H138" s="5"/>
      <c r="I138" s="5"/>
      <c r="J138" s="22">
        <f t="shared" si="15"/>
        <v>0</v>
      </c>
    </row>
    <row r="139" spans="1:10" x14ac:dyDescent="0.25">
      <c r="A139" s="20"/>
      <c r="B139" s="21">
        <f t="shared" si="14"/>
        <v>7</v>
      </c>
      <c r="C139" s="20" t="s">
        <v>136</v>
      </c>
      <c r="D139" s="20"/>
      <c r="E139" s="20" t="s">
        <v>74</v>
      </c>
      <c r="F139" s="20" t="s">
        <v>75</v>
      </c>
      <c r="G139" s="20" t="s">
        <v>67</v>
      </c>
      <c r="H139" s="5">
        <v>817.93799999999999</v>
      </c>
      <c r="I139" s="5"/>
      <c r="J139" s="22">
        <f t="shared" si="15"/>
        <v>0</v>
      </c>
    </row>
    <row r="140" spans="1:10" x14ac:dyDescent="0.25">
      <c r="A140" s="20"/>
      <c r="B140" s="21">
        <f t="shared" si="14"/>
        <v>8</v>
      </c>
      <c r="C140" s="20" t="s">
        <v>137</v>
      </c>
      <c r="D140" s="20"/>
      <c r="E140" s="20" t="s">
        <v>74</v>
      </c>
      <c r="F140" s="20" t="s">
        <v>75</v>
      </c>
      <c r="G140" s="20" t="s">
        <v>67</v>
      </c>
      <c r="H140" s="5">
        <v>993.87</v>
      </c>
      <c r="I140" s="5">
        <v>324.84500000000003</v>
      </c>
      <c r="J140" s="22">
        <f t="shared" si="15"/>
        <v>0.32684858180647369</v>
      </c>
    </row>
    <row r="141" spans="1:10" x14ac:dyDescent="0.25">
      <c r="A141" s="20"/>
      <c r="B141" s="21">
        <f t="shared" si="14"/>
        <v>9</v>
      </c>
      <c r="C141" s="20" t="s">
        <v>138</v>
      </c>
      <c r="D141" s="20"/>
      <c r="E141" s="20" t="s">
        <v>76</v>
      </c>
      <c r="F141" s="20" t="s">
        <v>77</v>
      </c>
      <c r="G141" s="20" t="s">
        <v>67</v>
      </c>
      <c r="H141" s="5">
        <v>1982.549</v>
      </c>
      <c r="I141" s="5">
        <v>4495.4249999999993</v>
      </c>
      <c r="J141" s="22">
        <f t="shared" si="15"/>
        <v>2.2674975498714027</v>
      </c>
    </row>
    <row r="142" spans="1:10" x14ac:dyDescent="0.25">
      <c r="A142" s="20"/>
      <c r="B142" s="21">
        <f t="shared" si="14"/>
        <v>10</v>
      </c>
      <c r="C142" s="20" t="s">
        <v>139</v>
      </c>
      <c r="D142" s="20"/>
      <c r="E142" s="20" t="s">
        <v>76</v>
      </c>
      <c r="F142" s="20" t="s">
        <v>77</v>
      </c>
      <c r="G142" s="20" t="s">
        <v>67</v>
      </c>
      <c r="H142" s="5"/>
      <c r="I142" s="5">
        <v>1839.2949999999998</v>
      </c>
      <c r="J142" s="22">
        <f t="shared" si="15"/>
        <v>0</v>
      </c>
    </row>
    <row r="143" spans="1:10" x14ac:dyDescent="0.25">
      <c r="A143" s="20"/>
      <c r="B143" s="21">
        <f t="shared" si="14"/>
        <v>11</v>
      </c>
      <c r="C143" s="20" t="s">
        <v>140</v>
      </c>
      <c r="D143" s="20"/>
      <c r="E143" s="20" t="s">
        <v>76</v>
      </c>
      <c r="F143" s="20" t="s">
        <v>77</v>
      </c>
      <c r="G143" s="20" t="s">
        <v>67</v>
      </c>
      <c r="H143" s="5">
        <v>1056.46</v>
      </c>
      <c r="I143" s="5"/>
      <c r="J143" s="22">
        <f t="shared" si="15"/>
        <v>0</v>
      </c>
    </row>
    <row r="144" spans="1:10" x14ac:dyDescent="0.25">
      <c r="A144" s="20"/>
      <c r="B144" s="21">
        <f t="shared" si="14"/>
        <v>12</v>
      </c>
      <c r="C144" s="20" t="s">
        <v>141</v>
      </c>
      <c r="D144" s="20"/>
      <c r="E144" s="20" t="s">
        <v>76</v>
      </c>
      <c r="F144" s="20" t="s">
        <v>77</v>
      </c>
      <c r="G144" s="20" t="s">
        <v>67</v>
      </c>
      <c r="H144" s="5"/>
      <c r="I144" s="5">
        <v>673.30100000000004</v>
      </c>
      <c r="J144" s="22">
        <f t="shared" si="15"/>
        <v>0</v>
      </c>
    </row>
    <row r="145" spans="1:11" x14ac:dyDescent="0.25">
      <c r="A145" s="20"/>
      <c r="B145" s="21">
        <f t="shared" si="14"/>
        <v>13</v>
      </c>
      <c r="C145" s="20" t="s">
        <v>142</v>
      </c>
      <c r="D145" s="20"/>
      <c r="E145" s="20" t="s">
        <v>76</v>
      </c>
      <c r="F145" s="20" t="s">
        <v>77</v>
      </c>
      <c r="G145" s="20" t="s">
        <v>67</v>
      </c>
      <c r="H145" s="5"/>
      <c r="I145" s="5"/>
      <c r="J145" s="22">
        <f t="shared" si="15"/>
        <v>0</v>
      </c>
    </row>
    <row r="146" spans="1:11" x14ac:dyDescent="0.25">
      <c r="A146" s="20"/>
      <c r="B146" s="21">
        <f t="shared" si="14"/>
        <v>14</v>
      </c>
      <c r="C146" s="20" t="s">
        <v>143</v>
      </c>
      <c r="D146" s="20"/>
      <c r="E146" s="20" t="s">
        <v>78</v>
      </c>
      <c r="F146" s="20" t="s">
        <v>79</v>
      </c>
      <c r="G146" s="20" t="s">
        <v>67</v>
      </c>
      <c r="H146" s="5">
        <v>1848.2019999999995</v>
      </c>
      <c r="I146" s="5"/>
      <c r="J146" s="22">
        <f t="shared" si="15"/>
        <v>0</v>
      </c>
    </row>
    <row r="147" spans="1:11" x14ac:dyDescent="0.25">
      <c r="A147" s="20"/>
      <c r="B147" s="21">
        <f t="shared" si="14"/>
        <v>15</v>
      </c>
      <c r="C147" s="20" t="s">
        <v>144</v>
      </c>
      <c r="D147" s="20"/>
      <c r="E147" s="20" t="s">
        <v>78</v>
      </c>
      <c r="F147" s="20" t="s">
        <v>79</v>
      </c>
      <c r="G147" s="20" t="s">
        <v>67</v>
      </c>
      <c r="H147" s="5"/>
      <c r="I147" s="5"/>
      <c r="J147" s="22">
        <f t="shared" si="15"/>
        <v>0</v>
      </c>
    </row>
    <row r="148" spans="1:11" x14ac:dyDescent="0.25">
      <c r="A148" s="20"/>
      <c r="B148" s="21">
        <f t="shared" si="14"/>
        <v>16</v>
      </c>
      <c r="C148" s="20" t="s">
        <v>145</v>
      </c>
      <c r="D148" s="20"/>
      <c r="E148" s="20" t="s">
        <v>78</v>
      </c>
      <c r="F148" s="20" t="s">
        <v>79</v>
      </c>
      <c r="G148" s="20" t="s">
        <v>67</v>
      </c>
      <c r="H148" s="5">
        <v>371.02099999999996</v>
      </c>
      <c r="I148" s="5"/>
      <c r="J148" s="22">
        <f t="shared" si="15"/>
        <v>0</v>
      </c>
    </row>
    <row r="149" spans="1:11" x14ac:dyDescent="0.25">
      <c r="A149" s="20"/>
      <c r="B149" s="21">
        <f t="shared" si="14"/>
        <v>17</v>
      </c>
      <c r="C149" s="20" t="s">
        <v>146</v>
      </c>
      <c r="D149" s="20"/>
      <c r="E149" s="20" t="s">
        <v>78</v>
      </c>
      <c r="F149" s="20" t="s">
        <v>79</v>
      </c>
      <c r="G149" s="20" t="s">
        <v>67</v>
      </c>
      <c r="H149" s="5"/>
      <c r="I149" s="5"/>
      <c r="J149" s="22">
        <f t="shared" si="15"/>
        <v>0</v>
      </c>
    </row>
    <row r="150" spans="1:11" x14ac:dyDescent="0.25">
      <c r="A150" s="20"/>
      <c r="B150" s="21">
        <f t="shared" si="14"/>
        <v>18</v>
      </c>
      <c r="C150" s="20" t="s">
        <v>147</v>
      </c>
      <c r="D150" s="20"/>
      <c r="E150" s="20" t="s">
        <v>78</v>
      </c>
      <c r="F150" s="20" t="s">
        <v>79</v>
      </c>
      <c r="G150" s="20" t="s">
        <v>67</v>
      </c>
      <c r="H150" s="5"/>
      <c r="I150" s="5"/>
      <c r="J150" s="22">
        <f t="shared" si="15"/>
        <v>0</v>
      </c>
    </row>
    <row r="151" spans="1:11" x14ac:dyDescent="0.25">
      <c r="A151" s="20"/>
      <c r="B151" s="21">
        <f t="shared" si="14"/>
        <v>19</v>
      </c>
      <c r="C151" s="20" t="s">
        <v>148</v>
      </c>
      <c r="D151" s="20"/>
      <c r="E151" s="20" t="s">
        <v>80</v>
      </c>
      <c r="F151" s="20" t="s">
        <v>81</v>
      </c>
      <c r="G151" s="20" t="s">
        <v>67</v>
      </c>
      <c r="H151" s="5"/>
      <c r="I151" s="5">
        <v>2053.3169999999996</v>
      </c>
      <c r="J151" s="22">
        <f t="shared" si="15"/>
        <v>0</v>
      </c>
    </row>
    <row r="152" spans="1:11" x14ac:dyDescent="0.25">
      <c r="A152" s="20"/>
      <c r="B152" s="21">
        <f t="shared" si="14"/>
        <v>20</v>
      </c>
      <c r="C152" s="20" t="s">
        <v>149</v>
      </c>
      <c r="D152" s="20"/>
      <c r="E152" s="20" t="s">
        <v>80</v>
      </c>
      <c r="F152" s="20" t="s">
        <v>81</v>
      </c>
      <c r="G152" s="20" t="s">
        <v>67</v>
      </c>
      <c r="H152" s="5"/>
      <c r="I152" s="5">
        <v>879.18900000000008</v>
      </c>
      <c r="J152" s="22">
        <f t="shared" si="15"/>
        <v>0</v>
      </c>
    </row>
    <row r="153" spans="1:11" x14ac:dyDescent="0.25">
      <c r="A153" s="20"/>
      <c r="B153" s="21">
        <f t="shared" si="14"/>
        <v>21</v>
      </c>
      <c r="C153" s="20" t="s">
        <v>150</v>
      </c>
      <c r="D153" s="20"/>
      <c r="E153" s="20" t="s">
        <v>80</v>
      </c>
      <c r="F153" s="20" t="s">
        <v>81</v>
      </c>
      <c r="G153" s="20" t="s">
        <v>67</v>
      </c>
      <c r="H153" s="5"/>
      <c r="I153" s="5">
        <v>2249.1749999999993</v>
      </c>
      <c r="J153" s="22">
        <f t="shared" si="15"/>
        <v>0</v>
      </c>
    </row>
    <row r="154" spans="1:11" x14ac:dyDescent="0.25">
      <c r="A154" s="20"/>
      <c r="B154" s="21">
        <f t="shared" si="14"/>
        <v>22</v>
      </c>
      <c r="C154" s="20" t="s">
        <v>151</v>
      </c>
      <c r="D154" s="20"/>
      <c r="E154" s="20" t="s">
        <v>80</v>
      </c>
      <c r="F154" s="20" t="s">
        <v>81</v>
      </c>
      <c r="G154" s="20" t="s">
        <v>67</v>
      </c>
      <c r="H154" s="5"/>
      <c r="I154" s="5">
        <v>952.43599999999992</v>
      </c>
      <c r="J154" s="22">
        <f t="shared" si="15"/>
        <v>0</v>
      </c>
    </row>
    <row r="155" spans="1:11" x14ac:dyDescent="0.25">
      <c r="A155" s="20"/>
      <c r="B155" s="21">
        <v>23</v>
      </c>
      <c r="C155" s="20" t="s">
        <v>656</v>
      </c>
      <c r="D155" s="20"/>
      <c r="E155" s="20" t="s">
        <v>80</v>
      </c>
      <c r="F155" s="20" t="s">
        <v>81</v>
      </c>
      <c r="G155" s="20" t="s">
        <v>67</v>
      </c>
      <c r="H155" s="5"/>
      <c r="I155" s="5">
        <v>463.59199999999998</v>
      </c>
      <c r="J155" s="22">
        <f t="shared" si="15"/>
        <v>0</v>
      </c>
    </row>
    <row r="156" spans="1:11" x14ac:dyDescent="0.25">
      <c r="A156" s="23">
        <f>+SUM(H156:H168)</f>
        <v>0</v>
      </c>
      <c r="B156" s="21">
        <v>1</v>
      </c>
      <c r="C156" s="20" t="s">
        <v>152</v>
      </c>
      <c r="D156" s="20"/>
      <c r="E156" s="20" t="s">
        <v>65</v>
      </c>
      <c r="F156" s="20" t="s">
        <v>66</v>
      </c>
      <c r="G156" s="20" t="s">
        <v>67</v>
      </c>
      <c r="H156" s="5"/>
      <c r="I156" s="5"/>
      <c r="J156" s="22">
        <f t="shared" si="15"/>
        <v>0</v>
      </c>
      <c r="K156" s="18"/>
    </row>
    <row r="157" spans="1:11" x14ac:dyDescent="0.25">
      <c r="A157" s="20"/>
      <c r="B157" s="21">
        <f>+B156+1</f>
        <v>2</v>
      </c>
      <c r="C157" s="20" t="s">
        <v>153</v>
      </c>
      <c r="D157" s="20"/>
      <c r="E157" s="20" t="s">
        <v>70</v>
      </c>
      <c r="F157" s="20" t="s">
        <v>71</v>
      </c>
      <c r="G157" s="20" t="s">
        <v>67</v>
      </c>
      <c r="H157" s="5"/>
      <c r="I157" s="5">
        <v>1760.87</v>
      </c>
      <c r="J157" s="22">
        <f t="shared" si="15"/>
        <v>0</v>
      </c>
    </row>
    <row r="158" spans="1:11" x14ac:dyDescent="0.25">
      <c r="A158" s="20"/>
      <c r="B158" s="21">
        <f t="shared" ref="B158:B167" si="16">+B157+1</f>
        <v>3</v>
      </c>
      <c r="C158" s="20" t="s">
        <v>154</v>
      </c>
      <c r="D158" s="20"/>
      <c r="E158" s="20" t="s">
        <v>72</v>
      </c>
      <c r="F158" s="20" t="s">
        <v>73</v>
      </c>
      <c r="G158" s="20" t="s">
        <v>67</v>
      </c>
      <c r="H158" s="5"/>
      <c r="I158" s="5"/>
      <c r="J158" s="22">
        <f t="shared" si="15"/>
        <v>0</v>
      </c>
    </row>
    <row r="159" spans="1:11" x14ac:dyDescent="0.25">
      <c r="A159" s="20"/>
      <c r="B159" s="21">
        <f t="shared" si="16"/>
        <v>4</v>
      </c>
      <c r="C159" s="20" t="s">
        <v>155</v>
      </c>
      <c r="D159" s="20"/>
      <c r="E159" s="20" t="s">
        <v>74</v>
      </c>
      <c r="F159" s="20" t="s">
        <v>75</v>
      </c>
      <c r="G159" s="20" t="s">
        <v>67</v>
      </c>
      <c r="H159" s="5"/>
      <c r="I159" s="5">
        <v>778.11899999999991</v>
      </c>
      <c r="J159" s="22">
        <f t="shared" si="15"/>
        <v>0</v>
      </c>
    </row>
    <row r="160" spans="1:11" x14ac:dyDescent="0.25">
      <c r="A160" s="20"/>
      <c r="B160" s="21">
        <f t="shared" si="16"/>
        <v>5</v>
      </c>
      <c r="C160" s="20" t="s">
        <v>156</v>
      </c>
      <c r="D160" s="20"/>
      <c r="E160" s="20" t="s">
        <v>76</v>
      </c>
      <c r="F160" s="20" t="s">
        <v>77</v>
      </c>
      <c r="G160" s="20" t="s">
        <v>67</v>
      </c>
      <c r="H160" s="5"/>
      <c r="I160" s="5">
        <v>1121.3</v>
      </c>
      <c r="J160" s="22">
        <f t="shared" si="15"/>
        <v>0</v>
      </c>
    </row>
    <row r="161" spans="1:10" x14ac:dyDescent="0.25">
      <c r="A161" s="20"/>
      <c r="B161" s="21">
        <f t="shared" si="16"/>
        <v>6</v>
      </c>
      <c r="C161" s="20" t="s">
        <v>157</v>
      </c>
      <c r="D161" s="20"/>
      <c r="E161" s="20" t="s">
        <v>80</v>
      </c>
      <c r="F161" s="20" t="s">
        <v>81</v>
      </c>
      <c r="G161" s="20" t="s">
        <v>67</v>
      </c>
      <c r="H161" s="5"/>
      <c r="I161" s="5">
        <v>1175.653</v>
      </c>
      <c r="J161" s="22">
        <f t="shared" si="15"/>
        <v>0</v>
      </c>
    </row>
    <row r="162" spans="1:10" x14ac:dyDescent="0.25">
      <c r="A162" s="20"/>
      <c r="B162" s="21">
        <f t="shared" si="16"/>
        <v>7</v>
      </c>
      <c r="C162" s="20" t="s">
        <v>158</v>
      </c>
      <c r="D162" s="20"/>
      <c r="E162" s="20" t="s">
        <v>80</v>
      </c>
      <c r="F162" s="20" t="s">
        <v>81</v>
      </c>
      <c r="G162" s="20" t="s">
        <v>67</v>
      </c>
      <c r="H162" s="5"/>
      <c r="I162" s="5">
        <v>3237.6549999999997</v>
      </c>
      <c r="J162" s="22">
        <f t="shared" si="15"/>
        <v>0</v>
      </c>
    </row>
    <row r="163" spans="1:10" x14ac:dyDescent="0.25">
      <c r="A163" s="20"/>
      <c r="B163" s="21">
        <f t="shared" si="16"/>
        <v>8</v>
      </c>
      <c r="C163" s="20" t="s">
        <v>159</v>
      </c>
      <c r="D163" s="20"/>
      <c r="E163" s="20" t="s">
        <v>80</v>
      </c>
      <c r="F163" s="20" t="s">
        <v>81</v>
      </c>
      <c r="G163" s="20" t="s">
        <v>67</v>
      </c>
      <c r="H163" s="5"/>
      <c r="I163" s="5"/>
      <c r="J163" s="22">
        <f t="shared" si="15"/>
        <v>0</v>
      </c>
    </row>
    <row r="164" spans="1:10" x14ac:dyDescent="0.25">
      <c r="A164" s="20"/>
      <c r="B164" s="21">
        <f t="shared" si="16"/>
        <v>9</v>
      </c>
      <c r="C164" s="20" t="s">
        <v>160</v>
      </c>
      <c r="D164" s="20"/>
      <c r="E164" s="20" t="s">
        <v>80</v>
      </c>
      <c r="F164" s="20" t="s">
        <v>81</v>
      </c>
      <c r="G164" s="20" t="s">
        <v>67</v>
      </c>
      <c r="H164" s="5"/>
      <c r="I164" s="5">
        <v>1165.404</v>
      </c>
      <c r="J164" s="22">
        <f t="shared" si="15"/>
        <v>0</v>
      </c>
    </row>
    <row r="165" spans="1:10" x14ac:dyDescent="0.25">
      <c r="A165" s="20"/>
      <c r="B165" s="21">
        <f t="shared" si="16"/>
        <v>10</v>
      </c>
      <c r="C165" s="20" t="s">
        <v>657</v>
      </c>
      <c r="D165" s="20"/>
      <c r="E165" s="20" t="s">
        <v>80</v>
      </c>
      <c r="F165" s="20" t="s">
        <v>81</v>
      </c>
      <c r="G165" s="20" t="s">
        <v>67</v>
      </c>
      <c r="H165" s="5"/>
      <c r="I165" s="5">
        <v>919.77199999999993</v>
      </c>
      <c r="J165" s="22">
        <f t="shared" si="15"/>
        <v>0</v>
      </c>
    </row>
    <row r="166" spans="1:10" x14ac:dyDescent="0.25">
      <c r="A166" s="20"/>
      <c r="B166" s="21">
        <f t="shared" si="16"/>
        <v>11</v>
      </c>
      <c r="C166" s="20" t="s">
        <v>658</v>
      </c>
      <c r="D166" s="20"/>
      <c r="E166" s="20" t="s">
        <v>80</v>
      </c>
      <c r="F166" s="20" t="s">
        <v>81</v>
      </c>
      <c r="G166" s="20" t="s">
        <v>67</v>
      </c>
      <c r="H166" s="5"/>
      <c r="I166" s="5">
        <v>1812.1669999999999</v>
      </c>
      <c r="J166" s="22">
        <f t="shared" si="15"/>
        <v>0</v>
      </c>
    </row>
    <row r="167" spans="1:10" x14ac:dyDescent="0.25">
      <c r="A167" s="20"/>
      <c r="B167" s="21">
        <f t="shared" si="16"/>
        <v>12</v>
      </c>
      <c r="C167" s="20" t="s">
        <v>659</v>
      </c>
      <c r="D167" s="20"/>
      <c r="E167" s="20" t="s">
        <v>80</v>
      </c>
      <c r="F167" s="20" t="s">
        <v>81</v>
      </c>
      <c r="G167" s="20" t="s">
        <v>67</v>
      </c>
      <c r="H167" s="5"/>
      <c r="I167" s="5">
        <v>2518.471</v>
      </c>
      <c r="J167" s="22">
        <f t="shared" si="15"/>
        <v>0</v>
      </c>
    </row>
    <row r="168" spans="1:10" x14ac:dyDescent="0.25">
      <c r="A168" s="20"/>
      <c r="B168" s="21">
        <v>1</v>
      </c>
      <c r="C168" s="20" t="s">
        <v>161</v>
      </c>
      <c r="D168" s="20"/>
      <c r="E168" s="20" t="s">
        <v>78</v>
      </c>
      <c r="F168" s="20" t="s">
        <v>79</v>
      </c>
      <c r="G168" s="20" t="s">
        <v>67</v>
      </c>
      <c r="H168" s="5"/>
      <c r="I168" s="5"/>
      <c r="J168" s="22">
        <f t="shared" si="15"/>
        <v>0</v>
      </c>
    </row>
    <row r="169" spans="1:10" x14ac:dyDescent="0.25">
      <c r="A169" s="23">
        <f>+SUM(H169:H171)</f>
        <v>0</v>
      </c>
      <c r="B169" s="21">
        <v>2</v>
      </c>
      <c r="C169" s="20" t="s">
        <v>162</v>
      </c>
      <c r="D169" s="20"/>
      <c r="E169" s="20" t="s">
        <v>78</v>
      </c>
      <c r="F169" s="20" t="s">
        <v>79</v>
      </c>
      <c r="G169" s="20" t="s">
        <v>67</v>
      </c>
      <c r="H169" s="5"/>
      <c r="I169" s="5"/>
      <c r="J169" s="22">
        <f t="shared" si="15"/>
        <v>0</v>
      </c>
    </row>
    <row r="170" spans="1:10" x14ac:dyDescent="0.25">
      <c r="A170" s="20"/>
      <c r="B170" s="21">
        <v>3</v>
      </c>
      <c r="C170" s="20" t="s">
        <v>163</v>
      </c>
      <c r="D170" s="20"/>
      <c r="E170" s="20" t="s">
        <v>80</v>
      </c>
      <c r="F170" s="20" t="s">
        <v>81</v>
      </c>
      <c r="G170" s="20" t="s">
        <v>67</v>
      </c>
      <c r="H170" s="5"/>
      <c r="I170" s="5"/>
      <c r="J170" s="22">
        <f t="shared" si="15"/>
        <v>0</v>
      </c>
    </row>
    <row r="171" spans="1:10" x14ac:dyDescent="0.25">
      <c r="A171" s="20"/>
      <c r="B171" s="21">
        <v>4</v>
      </c>
      <c r="C171" s="20" t="s">
        <v>164</v>
      </c>
      <c r="D171" s="20"/>
      <c r="E171" s="20" t="s">
        <v>78</v>
      </c>
      <c r="F171" s="20" t="s">
        <v>79</v>
      </c>
      <c r="G171" s="20" t="s">
        <v>67</v>
      </c>
      <c r="H171" s="5"/>
      <c r="I171" s="5"/>
      <c r="J171" s="22">
        <f t="shared" si="15"/>
        <v>0</v>
      </c>
    </row>
    <row r="172" spans="1:10" x14ac:dyDescent="0.25">
      <c r="A172" s="23">
        <f>+H172</f>
        <v>0</v>
      </c>
      <c r="B172" s="21">
        <v>1</v>
      </c>
      <c r="C172" s="20" t="s">
        <v>165</v>
      </c>
      <c r="D172" s="20"/>
      <c r="E172" s="20" t="s">
        <v>80</v>
      </c>
      <c r="F172" s="20" t="s">
        <v>81</v>
      </c>
      <c r="G172" s="20" t="s">
        <v>67</v>
      </c>
      <c r="H172" s="5"/>
      <c r="I172" s="5"/>
      <c r="J172" s="22">
        <f t="shared" si="15"/>
        <v>0</v>
      </c>
    </row>
    <row r="173" spans="1:10" x14ac:dyDescent="0.25">
      <c r="A173" s="23">
        <f>+SUM(H173:H186)</f>
        <v>0</v>
      </c>
      <c r="B173" s="21">
        <v>1</v>
      </c>
      <c r="C173" s="20" t="s">
        <v>166</v>
      </c>
      <c r="D173" s="20"/>
      <c r="E173" s="20" t="s">
        <v>72</v>
      </c>
      <c r="F173" s="20" t="s">
        <v>73</v>
      </c>
      <c r="G173" s="20" t="s">
        <v>67</v>
      </c>
      <c r="H173" s="5"/>
      <c r="I173" s="5">
        <v>1411.2049999999999</v>
      </c>
      <c r="J173" s="22">
        <f t="shared" si="15"/>
        <v>0</v>
      </c>
    </row>
    <row r="174" spans="1:10" x14ac:dyDescent="0.25">
      <c r="A174" s="5"/>
      <c r="B174" s="21">
        <f>+B173+1</f>
        <v>2</v>
      </c>
      <c r="C174" s="20" t="s">
        <v>167</v>
      </c>
      <c r="D174" s="20"/>
      <c r="E174" s="20" t="s">
        <v>76</v>
      </c>
      <c r="F174" s="20" t="s">
        <v>77</v>
      </c>
      <c r="G174" s="20" t="s">
        <v>67</v>
      </c>
      <c r="H174" s="5"/>
      <c r="I174" s="5">
        <v>995.57100000000014</v>
      </c>
      <c r="J174" s="22">
        <f t="shared" si="15"/>
        <v>0</v>
      </c>
    </row>
    <row r="175" spans="1:10" x14ac:dyDescent="0.25">
      <c r="A175" s="20"/>
      <c r="B175" s="21">
        <f t="shared" ref="B175:B191" si="17">+B174+1</f>
        <v>3</v>
      </c>
      <c r="C175" s="20" t="s">
        <v>168</v>
      </c>
      <c r="D175" s="20"/>
      <c r="E175" s="20" t="s">
        <v>82</v>
      </c>
      <c r="F175" s="20" t="s">
        <v>83</v>
      </c>
      <c r="G175" s="20" t="s">
        <v>67</v>
      </c>
      <c r="H175" s="5"/>
      <c r="I175" s="5">
        <v>1265.8100000000002</v>
      </c>
      <c r="J175" s="22">
        <f t="shared" si="15"/>
        <v>0</v>
      </c>
    </row>
    <row r="176" spans="1:10" x14ac:dyDescent="0.25">
      <c r="A176" s="20"/>
      <c r="B176" s="21">
        <f t="shared" si="17"/>
        <v>4</v>
      </c>
      <c r="C176" s="20" t="s">
        <v>169</v>
      </c>
      <c r="D176" s="20"/>
      <c r="E176" s="20" t="s">
        <v>65</v>
      </c>
      <c r="F176" s="20" t="s">
        <v>66</v>
      </c>
      <c r="G176" s="20" t="s">
        <v>67</v>
      </c>
      <c r="H176" s="5"/>
      <c r="I176" s="5">
        <v>179.52799999999999</v>
      </c>
      <c r="J176" s="22">
        <f t="shared" si="15"/>
        <v>0</v>
      </c>
    </row>
    <row r="177" spans="1:10" x14ac:dyDescent="0.25">
      <c r="A177" s="20"/>
      <c r="B177" s="21">
        <f t="shared" si="17"/>
        <v>5</v>
      </c>
      <c r="C177" s="20" t="s">
        <v>170</v>
      </c>
      <c r="D177" s="20"/>
      <c r="E177" s="20" t="s">
        <v>82</v>
      </c>
      <c r="F177" s="20" t="s">
        <v>83</v>
      </c>
      <c r="G177" s="20" t="s">
        <v>67</v>
      </c>
      <c r="H177" s="5"/>
      <c r="I177" s="5"/>
      <c r="J177" s="22">
        <f t="shared" si="15"/>
        <v>0</v>
      </c>
    </row>
    <row r="178" spans="1:10" x14ac:dyDescent="0.25">
      <c r="A178" s="20"/>
      <c r="B178" s="21">
        <f t="shared" si="17"/>
        <v>6</v>
      </c>
      <c r="C178" s="20" t="s">
        <v>171</v>
      </c>
      <c r="D178" s="20"/>
      <c r="E178" s="20" t="s">
        <v>82</v>
      </c>
      <c r="F178" s="20" t="s">
        <v>83</v>
      </c>
      <c r="G178" s="20" t="s">
        <v>67</v>
      </c>
      <c r="H178" s="5"/>
      <c r="I178" s="5">
        <v>2315.971</v>
      </c>
      <c r="J178" s="22">
        <f t="shared" si="15"/>
        <v>0</v>
      </c>
    </row>
    <row r="179" spans="1:10" x14ac:dyDescent="0.25">
      <c r="A179" s="20"/>
      <c r="B179" s="21">
        <f t="shared" si="17"/>
        <v>7</v>
      </c>
      <c r="C179" s="20" t="s">
        <v>172</v>
      </c>
      <c r="D179" s="20"/>
      <c r="E179" s="20" t="s">
        <v>82</v>
      </c>
      <c r="F179" s="20" t="s">
        <v>83</v>
      </c>
      <c r="G179" s="20" t="s">
        <v>67</v>
      </c>
      <c r="H179" s="5"/>
      <c r="I179" s="5">
        <v>874.46419999999989</v>
      </c>
      <c r="J179" s="22">
        <f t="shared" si="15"/>
        <v>0</v>
      </c>
    </row>
    <row r="180" spans="1:10" x14ac:dyDescent="0.25">
      <c r="A180" s="20"/>
      <c r="B180" s="21">
        <f t="shared" si="17"/>
        <v>8</v>
      </c>
      <c r="C180" s="20" t="s">
        <v>173</v>
      </c>
      <c r="D180" s="20"/>
      <c r="E180" s="20" t="s">
        <v>74</v>
      </c>
      <c r="F180" s="20" t="s">
        <v>75</v>
      </c>
      <c r="G180" s="20" t="s">
        <v>67</v>
      </c>
      <c r="H180" s="5"/>
      <c r="I180" s="5">
        <v>1065.8240000000001</v>
      </c>
      <c r="J180" s="22">
        <f t="shared" si="15"/>
        <v>0</v>
      </c>
    </row>
    <row r="181" spans="1:10" x14ac:dyDescent="0.25">
      <c r="A181" s="20"/>
      <c r="B181" s="21">
        <f t="shared" si="17"/>
        <v>9</v>
      </c>
      <c r="C181" s="20" t="s">
        <v>174</v>
      </c>
      <c r="D181" s="20"/>
      <c r="E181" s="20" t="s">
        <v>82</v>
      </c>
      <c r="F181" s="20" t="s">
        <v>83</v>
      </c>
      <c r="G181" s="20" t="s">
        <v>67</v>
      </c>
      <c r="H181" s="5"/>
      <c r="I181" s="5">
        <v>495.81099999999998</v>
      </c>
      <c r="J181" s="22">
        <f t="shared" si="15"/>
        <v>0</v>
      </c>
    </row>
    <row r="182" spans="1:10" x14ac:dyDescent="0.25">
      <c r="A182" s="20"/>
      <c r="B182" s="21">
        <f t="shared" si="17"/>
        <v>10</v>
      </c>
      <c r="C182" s="20" t="s">
        <v>175</v>
      </c>
      <c r="D182" s="20"/>
      <c r="E182" s="20" t="s">
        <v>82</v>
      </c>
      <c r="F182" s="20" t="s">
        <v>83</v>
      </c>
      <c r="G182" s="20" t="s">
        <v>67</v>
      </c>
      <c r="H182" s="5"/>
      <c r="I182" s="5">
        <v>1994.2920000000001</v>
      </c>
      <c r="J182" s="22">
        <f t="shared" si="15"/>
        <v>0</v>
      </c>
    </row>
    <row r="183" spans="1:10" x14ac:dyDescent="0.25">
      <c r="A183" s="20"/>
      <c r="B183" s="21">
        <f t="shared" si="17"/>
        <v>11</v>
      </c>
      <c r="C183" s="20" t="s">
        <v>176</v>
      </c>
      <c r="D183" s="20"/>
      <c r="E183" s="20" t="s">
        <v>76</v>
      </c>
      <c r="F183" s="20" t="s">
        <v>77</v>
      </c>
      <c r="G183" s="20" t="s">
        <v>67</v>
      </c>
      <c r="H183" s="5"/>
      <c r="I183" s="5">
        <v>256.47199999999998</v>
      </c>
      <c r="J183" s="22">
        <f t="shared" si="15"/>
        <v>0</v>
      </c>
    </row>
    <row r="184" spans="1:10" x14ac:dyDescent="0.25">
      <c r="A184" s="20"/>
      <c r="B184" s="21">
        <f t="shared" si="17"/>
        <v>12</v>
      </c>
      <c r="C184" s="20" t="s">
        <v>177</v>
      </c>
      <c r="D184" s="20"/>
      <c r="E184" s="20" t="s">
        <v>74</v>
      </c>
      <c r="F184" s="20" t="s">
        <v>75</v>
      </c>
      <c r="G184" s="20" t="s">
        <v>67</v>
      </c>
      <c r="H184" s="5"/>
      <c r="I184" s="5">
        <v>817.2829999999999</v>
      </c>
      <c r="J184" s="22">
        <f t="shared" si="15"/>
        <v>0</v>
      </c>
    </row>
    <row r="185" spans="1:10" x14ac:dyDescent="0.25">
      <c r="A185" s="20"/>
      <c r="B185" s="21">
        <f t="shared" si="17"/>
        <v>13</v>
      </c>
      <c r="C185" s="20" t="s">
        <v>178</v>
      </c>
      <c r="D185" s="20"/>
      <c r="E185" s="20" t="s">
        <v>82</v>
      </c>
      <c r="F185" s="20" t="s">
        <v>83</v>
      </c>
      <c r="G185" s="20" t="s">
        <v>67</v>
      </c>
      <c r="H185" s="5"/>
      <c r="I185" s="5">
        <v>448.64</v>
      </c>
      <c r="J185" s="22">
        <f t="shared" si="15"/>
        <v>0</v>
      </c>
    </row>
    <row r="186" spans="1:10" x14ac:dyDescent="0.25">
      <c r="A186" s="20"/>
      <c r="B186" s="21">
        <f t="shared" si="17"/>
        <v>14</v>
      </c>
      <c r="C186" s="20" t="s">
        <v>179</v>
      </c>
      <c r="D186" s="20"/>
      <c r="E186" s="20" t="s">
        <v>74</v>
      </c>
      <c r="F186" s="20" t="s">
        <v>75</v>
      </c>
      <c r="G186" s="20" t="s">
        <v>67</v>
      </c>
      <c r="H186" s="5"/>
      <c r="I186" s="5">
        <v>294.791</v>
      </c>
      <c r="J186" s="22">
        <f t="shared" si="15"/>
        <v>0</v>
      </c>
    </row>
    <row r="187" spans="1:10" x14ac:dyDescent="0.25">
      <c r="A187" s="5">
        <f>+SUM(H187:H191)</f>
        <v>0</v>
      </c>
      <c r="B187" s="21">
        <f t="shared" si="17"/>
        <v>15</v>
      </c>
      <c r="C187" s="20" t="s">
        <v>180</v>
      </c>
      <c r="D187" s="20"/>
      <c r="E187" s="20" t="s">
        <v>76</v>
      </c>
      <c r="F187" s="20" t="s">
        <v>77</v>
      </c>
      <c r="G187" s="20" t="s">
        <v>67</v>
      </c>
      <c r="H187" s="5"/>
      <c r="I187" s="5">
        <f>1593.905/5</f>
        <v>318.78100000000001</v>
      </c>
      <c r="J187" s="22">
        <f t="shared" si="15"/>
        <v>0</v>
      </c>
    </row>
    <row r="188" spans="1:10" x14ac:dyDescent="0.25">
      <c r="A188" s="20"/>
      <c r="B188" s="21">
        <f t="shared" si="17"/>
        <v>16</v>
      </c>
      <c r="C188" s="20" t="s">
        <v>181</v>
      </c>
      <c r="D188" s="20"/>
      <c r="E188" s="20" t="s">
        <v>80</v>
      </c>
      <c r="F188" s="20" t="s">
        <v>81</v>
      </c>
      <c r="G188" s="20" t="s">
        <v>67</v>
      </c>
      <c r="H188" s="5"/>
      <c r="I188" s="5">
        <f t="shared" ref="I188:I191" si="18">1593.905/5</f>
        <v>318.78100000000001</v>
      </c>
      <c r="J188" s="22">
        <f t="shared" si="15"/>
        <v>0</v>
      </c>
    </row>
    <row r="189" spans="1:10" x14ac:dyDescent="0.25">
      <c r="A189" s="23"/>
      <c r="B189" s="21">
        <f t="shared" si="17"/>
        <v>17</v>
      </c>
      <c r="C189" s="20" t="s">
        <v>182</v>
      </c>
      <c r="D189" s="20"/>
      <c r="E189" s="20" t="s">
        <v>78</v>
      </c>
      <c r="F189" s="20" t="s">
        <v>79</v>
      </c>
      <c r="G189" s="20" t="s">
        <v>67</v>
      </c>
      <c r="H189" s="5"/>
      <c r="I189" s="5">
        <f t="shared" si="18"/>
        <v>318.78100000000001</v>
      </c>
      <c r="J189" s="22">
        <f t="shared" si="15"/>
        <v>0</v>
      </c>
    </row>
    <row r="190" spans="1:10" x14ac:dyDescent="0.25">
      <c r="A190" s="20"/>
      <c r="B190" s="21">
        <f t="shared" si="17"/>
        <v>18</v>
      </c>
      <c r="C190" s="20" t="s">
        <v>183</v>
      </c>
      <c r="D190" s="20"/>
      <c r="E190" s="20" t="s">
        <v>82</v>
      </c>
      <c r="F190" s="20" t="s">
        <v>83</v>
      </c>
      <c r="G190" s="20" t="s">
        <v>67</v>
      </c>
      <c r="H190" s="5"/>
      <c r="I190" s="5">
        <f t="shared" si="18"/>
        <v>318.78100000000001</v>
      </c>
      <c r="J190" s="22">
        <f t="shared" si="15"/>
        <v>0</v>
      </c>
    </row>
    <row r="191" spans="1:10" x14ac:dyDescent="0.25">
      <c r="A191" s="20"/>
      <c r="B191" s="21">
        <f t="shared" si="17"/>
        <v>19</v>
      </c>
      <c r="C191" s="20" t="s">
        <v>184</v>
      </c>
      <c r="D191" s="20"/>
      <c r="E191" s="20" t="s">
        <v>78</v>
      </c>
      <c r="F191" s="20" t="s">
        <v>79</v>
      </c>
      <c r="G191" s="20" t="s">
        <v>67</v>
      </c>
      <c r="H191" s="5"/>
      <c r="I191" s="5">
        <f t="shared" si="18"/>
        <v>318.78100000000001</v>
      </c>
      <c r="J191" s="22">
        <f t="shared" si="15"/>
        <v>0</v>
      </c>
    </row>
    <row r="192" spans="1:10" x14ac:dyDescent="0.25">
      <c r="A192" s="20"/>
      <c r="B192" s="21">
        <v>1</v>
      </c>
      <c r="C192" s="20" t="s">
        <v>1604</v>
      </c>
      <c r="D192" s="20"/>
      <c r="E192" s="20" t="s">
        <v>80</v>
      </c>
      <c r="F192" s="20" t="s">
        <v>81</v>
      </c>
      <c r="G192" s="20" t="s">
        <v>67</v>
      </c>
      <c r="H192" s="5"/>
      <c r="I192" s="5">
        <v>1197.749</v>
      </c>
      <c r="J192" s="22">
        <f t="shared" si="15"/>
        <v>0</v>
      </c>
    </row>
    <row r="193" spans="1:10" x14ac:dyDescent="0.25">
      <c r="A193" s="20"/>
      <c r="B193" s="21">
        <f>+B192+1</f>
        <v>2</v>
      </c>
      <c r="C193" s="20" t="s">
        <v>1605</v>
      </c>
      <c r="D193" s="20"/>
      <c r="E193" s="20" t="s">
        <v>68</v>
      </c>
      <c r="F193" s="20" t="s">
        <v>69</v>
      </c>
      <c r="G193" s="20" t="s">
        <v>67</v>
      </c>
      <c r="H193" s="5"/>
      <c r="I193" s="5">
        <v>923.06999999999994</v>
      </c>
      <c r="J193" s="22">
        <f t="shared" si="15"/>
        <v>0</v>
      </c>
    </row>
    <row r="194" spans="1:10" x14ac:dyDescent="0.25">
      <c r="A194" s="20"/>
      <c r="B194" s="21">
        <f t="shared" ref="B194:B195" si="19">+B193+1</f>
        <v>3</v>
      </c>
      <c r="C194" s="20" t="s">
        <v>1606</v>
      </c>
      <c r="D194" s="20"/>
      <c r="E194" s="20" t="s">
        <v>68</v>
      </c>
      <c r="F194" s="20" t="s">
        <v>69</v>
      </c>
      <c r="G194" s="20" t="s">
        <v>67</v>
      </c>
      <c r="H194" s="5"/>
      <c r="I194" s="5">
        <v>1846.1399999999999</v>
      </c>
      <c r="J194" s="22">
        <f t="shared" si="15"/>
        <v>0</v>
      </c>
    </row>
    <row r="195" spans="1:10" x14ac:dyDescent="0.25">
      <c r="A195" s="20"/>
      <c r="B195" s="21">
        <f t="shared" si="19"/>
        <v>4</v>
      </c>
      <c r="C195" s="20" t="s">
        <v>1607</v>
      </c>
      <c r="D195" s="20"/>
      <c r="E195" s="20" t="s">
        <v>80</v>
      </c>
      <c r="F195" s="20" t="s">
        <v>81</v>
      </c>
      <c r="G195" s="20" t="s">
        <v>67</v>
      </c>
      <c r="H195" s="5"/>
      <c r="I195" s="5">
        <v>361.19499999999999</v>
      </c>
      <c r="J195" s="22">
        <f t="shared" si="15"/>
        <v>0</v>
      </c>
    </row>
    <row r="196" spans="1:10" x14ac:dyDescent="0.25">
      <c r="A196" s="20"/>
      <c r="B196" s="21">
        <v>1</v>
      </c>
      <c r="C196" s="20" t="s">
        <v>186</v>
      </c>
      <c r="D196" s="20"/>
      <c r="E196" s="20" t="s">
        <v>82</v>
      </c>
      <c r="F196" s="20" t="s">
        <v>83</v>
      </c>
      <c r="G196" s="20" t="s">
        <v>67</v>
      </c>
      <c r="H196" s="5"/>
      <c r="I196" s="5">
        <v>75121.487999999998</v>
      </c>
      <c r="J196" s="22">
        <f t="shared" si="15"/>
        <v>0</v>
      </c>
    </row>
    <row r="197" spans="1:10" x14ac:dyDescent="0.25">
      <c r="A197" s="3">
        <f>+SUM(A1:A191)</f>
        <v>5231815.3316883817</v>
      </c>
      <c r="B197" s="21"/>
      <c r="C197" s="24" t="s">
        <v>187</v>
      </c>
      <c r="D197" s="24"/>
      <c r="E197" s="24"/>
      <c r="F197" s="24"/>
      <c r="G197" s="24"/>
      <c r="H197" s="3">
        <f>+SUM(H1:H191)</f>
        <v>5231815.3316883808</v>
      </c>
      <c r="I197" s="3">
        <f>+SUM(I1:I196)</f>
        <v>6717036.8670400036</v>
      </c>
      <c r="J197" s="25">
        <f t="shared" ref="J197" si="20">+IFERROR(I197/H197,0)</f>
        <v>1.2838826375150976</v>
      </c>
    </row>
  </sheetData>
  <autoFilter ref="B1:J197" xr:uid="{00000000-0009-0000-0000-000002000000}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DC6-6B7E-4F1B-9562-2978BE877FD8}">
  <sheetPr>
    <tabColor rgb="FF0070C0"/>
  </sheetPr>
  <dimension ref="A1:L197"/>
  <sheetViews>
    <sheetView showGridLines="0" workbookViewId="0">
      <pane xSplit="7" ySplit="1" topLeftCell="H66" activePane="bottomRight" state="frozen"/>
      <selection pane="topRight" activeCell="H1" sqref="H1"/>
      <selection pane="bottomLeft" activeCell="A2" sqref="A2"/>
      <selection pane="bottomRight" activeCell="H82" sqref="H82"/>
    </sheetView>
  </sheetViews>
  <sheetFormatPr defaultRowHeight="15" x14ac:dyDescent="0.25"/>
  <cols>
    <col min="1" max="1" width="14.28515625" bestFit="1" customWidth="1"/>
    <col min="2" max="2" width="9.140625" style="26"/>
    <col min="3" max="3" width="59.7109375" bestFit="1" customWidth="1"/>
    <col min="4" max="4" width="13.5703125" customWidth="1"/>
    <col min="5" max="5" width="10.7109375" bestFit="1" customWidth="1"/>
    <col min="6" max="6" width="23" bestFit="1" customWidth="1"/>
    <col min="7" max="7" width="16.7109375" bestFit="1" customWidth="1"/>
    <col min="8" max="8" width="11.5703125" bestFit="1" customWidth="1"/>
    <col min="9" max="9" width="13.28515625" style="27" bestFit="1" customWidth="1"/>
    <col min="10" max="10" width="9.5703125" style="28" bestFit="1" customWidth="1"/>
    <col min="11" max="11" width="19" bestFit="1" customWidth="1"/>
    <col min="12" max="12" width="9.5703125" bestFit="1" customWidth="1"/>
  </cols>
  <sheetData>
    <row r="1" spans="1:10" x14ac:dyDescent="0.25">
      <c r="A1" s="20"/>
      <c r="B1" s="21" t="s">
        <v>55</v>
      </c>
      <c r="C1" s="20" t="s">
        <v>56</v>
      </c>
      <c r="D1" s="20" t="s">
        <v>57</v>
      </c>
      <c r="E1" s="20" t="s">
        <v>58</v>
      </c>
      <c r="F1" s="20" t="s">
        <v>59</v>
      </c>
      <c r="G1" s="20" t="s">
        <v>60</v>
      </c>
      <c r="H1" s="20" t="s">
        <v>61</v>
      </c>
      <c r="I1" s="5" t="s">
        <v>62</v>
      </c>
      <c r="J1" s="22" t="s">
        <v>63</v>
      </c>
    </row>
    <row r="2" spans="1:10" x14ac:dyDescent="0.25">
      <c r="A2" s="23">
        <f>+SUM(H2:H10)</f>
        <v>30619.261321764043</v>
      </c>
      <c r="B2" s="21">
        <v>1</v>
      </c>
      <c r="C2" s="20" t="s">
        <v>64</v>
      </c>
      <c r="D2" s="20">
        <v>11</v>
      </c>
      <c r="E2" s="20" t="s">
        <v>65</v>
      </c>
      <c r="F2" s="20" t="s">
        <v>66</v>
      </c>
      <c r="G2" s="20" t="s">
        <v>67</v>
      </c>
      <c r="H2" s="5">
        <v>4318.1009556333902</v>
      </c>
      <c r="I2" s="5">
        <v>3194.9123461538466</v>
      </c>
      <c r="J2" s="22">
        <f>+IFERROR(I2/H2,0)</f>
        <v>0.73988829325209893</v>
      </c>
    </row>
    <row r="3" spans="1:10" x14ac:dyDescent="0.25">
      <c r="A3" s="20"/>
      <c r="B3" s="21">
        <f>+B2+1</f>
        <v>2</v>
      </c>
      <c r="C3" s="20" t="s">
        <v>64</v>
      </c>
      <c r="D3" s="20">
        <v>2</v>
      </c>
      <c r="E3" s="20" t="s">
        <v>68</v>
      </c>
      <c r="F3" s="20" t="s">
        <v>69</v>
      </c>
      <c r="G3" s="20" t="s">
        <v>67</v>
      </c>
      <c r="H3" s="5">
        <v>785.10926466061642</v>
      </c>
      <c r="I3" s="5">
        <v>580.89315384615384</v>
      </c>
      <c r="J3" s="22">
        <f t="shared" ref="J3:J66" si="0">+IFERROR(I3/H3,0)</f>
        <v>0.73988829325209882</v>
      </c>
    </row>
    <row r="4" spans="1:10" x14ac:dyDescent="0.25">
      <c r="A4" s="20"/>
      <c r="B4" s="21">
        <f t="shared" ref="B4:B10" si="1">+B3+1</f>
        <v>3</v>
      </c>
      <c r="C4" s="20" t="s">
        <v>64</v>
      </c>
      <c r="D4" s="20">
        <v>1</v>
      </c>
      <c r="E4" s="20" t="s">
        <v>70</v>
      </c>
      <c r="F4" s="20" t="s">
        <v>71</v>
      </c>
      <c r="G4" s="20" t="s">
        <v>67</v>
      </c>
      <c r="H4" s="5">
        <v>392.55463233030821</v>
      </c>
      <c r="I4" s="5">
        <v>290.44657692307692</v>
      </c>
      <c r="J4" s="22">
        <f t="shared" si="0"/>
        <v>0.73988829325209882</v>
      </c>
    </row>
    <row r="5" spans="1:10" x14ac:dyDescent="0.25">
      <c r="A5" s="20"/>
      <c r="B5" s="21">
        <f t="shared" si="1"/>
        <v>4</v>
      </c>
      <c r="C5" s="20" t="s">
        <v>64</v>
      </c>
      <c r="D5" s="20">
        <v>15</v>
      </c>
      <c r="E5" s="20" t="s">
        <v>72</v>
      </c>
      <c r="F5" s="20" t="s">
        <v>73</v>
      </c>
      <c r="G5" s="20" t="s">
        <v>67</v>
      </c>
      <c r="H5" s="5">
        <v>5888.3194849546235</v>
      </c>
      <c r="I5" s="5">
        <v>4356.6986538461542</v>
      </c>
      <c r="J5" s="22">
        <f t="shared" si="0"/>
        <v>0.73988829325209882</v>
      </c>
    </row>
    <row r="6" spans="1:10" x14ac:dyDescent="0.25">
      <c r="A6" s="20"/>
      <c r="B6" s="21">
        <f t="shared" si="1"/>
        <v>5</v>
      </c>
      <c r="C6" s="20" t="s">
        <v>64</v>
      </c>
      <c r="D6" s="20">
        <v>8</v>
      </c>
      <c r="E6" s="20" t="s">
        <v>74</v>
      </c>
      <c r="F6" s="20" t="s">
        <v>75</v>
      </c>
      <c r="G6" s="20" t="s">
        <v>67</v>
      </c>
      <c r="H6" s="5">
        <v>3140.4370586424657</v>
      </c>
      <c r="I6" s="5">
        <v>2323.5726153846153</v>
      </c>
      <c r="J6" s="22">
        <f t="shared" si="0"/>
        <v>0.73988829325209882</v>
      </c>
    </row>
    <row r="7" spans="1:10" x14ac:dyDescent="0.25">
      <c r="A7" s="20"/>
      <c r="B7" s="21">
        <f t="shared" si="1"/>
        <v>6</v>
      </c>
      <c r="C7" s="20" t="s">
        <v>64</v>
      </c>
      <c r="D7" s="20">
        <v>13</v>
      </c>
      <c r="E7" s="20" t="s">
        <v>76</v>
      </c>
      <c r="F7" s="20" t="s">
        <v>77</v>
      </c>
      <c r="G7" s="20" t="s">
        <v>67</v>
      </c>
      <c r="H7" s="5">
        <v>5103.2102202940059</v>
      </c>
      <c r="I7" s="5">
        <v>3775.8055000000004</v>
      </c>
      <c r="J7" s="22">
        <f t="shared" si="0"/>
        <v>0.73988829325209904</v>
      </c>
    </row>
    <row r="8" spans="1:10" x14ac:dyDescent="0.25">
      <c r="A8" s="20"/>
      <c r="B8" s="21">
        <f t="shared" si="1"/>
        <v>7</v>
      </c>
      <c r="C8" s="20" t="s">
        <v>64</v>
      </c>
      <c r="D8" s="20">
        <v>12</v>
      </c>
      <c r="E8" s="20" t="s">
        <v>78</v>
      </c>
      <c r="F8" s="20" t="s">
        <v>79</v>
      </c>
      <c r="G8" s="20" t="s">
        <v>67</v>
      </c>
      <c r="H8" s="5">
        <v>4710.655587963699</v>
      </c>
      <c r="I8" s="5">
        <v>3485.3589230769235</v>
      </c>
      <c r="J8" s="22">
        <f t="shared" si="0"/>
        <v>0.73988829325209882</v>
      </c>
    </row>
    <row r="9" spans="1:10" x14ac:dyDescent="0.25">
      <c r="A9" s="20"/>
      <c r="B9" s="21">
        <f t="shared" si="1"/>
        <v>8</v>
      </c>
      <c r="C9" s="20" t="s">
        <v>64</v>
      </c>
      <c r="D9" s="20">
        <v>4</v>
      </c>
      <c r="E9" s="20" t="s">
        <v>80</v>
      </c>
      <c r="F9" s="20" t="s">
        <v>81</v>
      </c>
      <c r="G9" s="20" t="s">
        <v>67</v>
      </c>
      <c r="H9" s="5">
        <v>1570.2185293212328</v>
      </c>
      <c r="I9" s="5">
        <v>1161.7863076923077</v>
      </c>
      <c r="J9" s="22">
        <f t="shared" si="0"/>
        <v>0.73988829325209882</v>
      </c>
    </row>
    <row r="10" spans="1:10" x14ac:dyDescent="0.25">
      <c r="A10" s="20"/>
      <c r="B10" s="21">
        <f t="shared" si="1"/>
        <v>9</v>
      </c>
      <c r="C10" s="20" t="s">
        <v>64</v>
      </c>
      <c r="D10" s="20">
        <v>12</v>
      </c>
      <c r="E10" s="20" t="s">
        <v>82</v>
      </c>
      <c r="F10" s="20" t="s">
        <v>83</v>
      </c>
      <c r="G10" s="20" t="s">
        <v>67</v>
      </c>
      <c r="H10" s="5">
        <v>4710.6555879637017</v>
      </c>
      <c r="I10" s="5">
        <v>3485.3589230769262</v>
      </c>
      <c r="J10" s="22">
        <f t="shared" si="0"/>
        <v>0.73988829325209904</v>
      </c>
    </row>
    <row r="11" spans="1:10" x14ac:dyDescent="0.25">
      <c r="A11" s="23">
        <f>+SUM(H11:H19)</f>
        <v>146464.49044729525</v>
      </c>
      <c r="B11" s="21">
        <v>1</v>
      </c>
      <c r="C11" s="20" t="s">
        <v>84</v>
      </c>
      <c r="D11" s="20"/>
      <c r="E11" s="20" t="s">
        <v>65</v>
      </c>
      <c r="F11" s="20" t="s">
        <v>66</v>
      </c>
      <c r="G11" s="20" t="s">
        <v>67</v>
      </c>
      <c r="H11" s="5">
        <v>0</v>
      </c>
      <c r="I11" s="5">
        <v>0</v>
      </c>
      <c r="J11" s="22">
        <f t="shared" si="0"/>
        <v>0</v>
      </c>
    </row>
    <row r="12" spans="1:10" x14ac:dyDescent="0.25">
      <c r="A12" s="20"/>
      <c r="B12" s="21">
        <f>+B11+1</f>
        <v>2</v>
      </c>
      <c r="C12" s="20" t="s">
        <v>84</v>
      </c>
      <c r="D12" s="20"/>
      <c r="E12" s="20" t="s">
        <v>68</v>
      </c>
      <c r="F12" s="20" t="s">
        <v>69</v>
      </c>
      <c r="G12" s="20" t="s">
        <v>67</v>
      </c>
      <c r="H12" s="5">
        <v>0</v>
      </c>
      <c r="I12" s="5">
        <v>0</v>
      </c>
      <c r="J12" s="22">
        <f t="shared" si="0"/>
        <v>0</v>
      </c>
    </row>
    <row r="13" spans="1:10" x14ac:dyDescent="0.25">
      <c r="A13" s="20"/>
      <c r="B13" s="21">
        <f t="shared" ref="B13:B19" si="2">+B12+1</f>
        <v>3</v>
      </c>
      <c r="C13" s="20" t="s">
        <v>84</v>
      </c>
      <c r="D13" s="20">
        <v>1</v>
      </c>
      <c r="E13" s="20" t="s">
        <v>70</v>
      </c>
      <c r="F13" s="20" t="s">
        <v>71</v>
      </c>
      <c r="G13" s="20" t="s">
        <v>67</v>
      </c>
      <c r="H13" s="5">
        <v>8615.5582616056035</v>
      </c>
      <c r="I13" s="5">
        <v>11264.078235294117</v>
      </c>
      <c r="J13" s="22">
        <f t="shared" si="0"/>
        <v>1.3074113009590318</v>
      </c>
    </row>
    <row r="14" spans="1:10" x14ac:dyDescent="0.25">
      <c r="A14" s="20"/>
      <c r="B14" s="21">
        <f t="shared" si="2"/>
        <v>4</v>
      </c>
      <c r="C14" s="20" t="s">
        <v>84</v>
      </c>
      <c r="D14" s="20">
        <v>1</v>
      </c>
      <c r="E14" s="20" t="s">
        <v>72</v>
      </c>
      <c r="F14" s="20" t="s">
        <v>73</v>
      </c>
      <c r="G14" s="20" t="s">
        <v>67</v>
      </c>
      <c r="H14" s="5">
        <v>8615.5582616056035</v>
      </c>
      <c r="I14" s="5">
        <v>11264.078235294117</v>
      </c>
      <c r="J14" s="22">
        <f t="shared" si="0"/>
        <v>1.3074113009590318</v>
      </c>
    </row>
    <row r="15" spans="1:10" x14ac:dyDescent="0.25">
      <c r="A15" s="20"/>
      <c r="B15" s="21">
        <f t="shared" si="2"/>
        <v>5</v>
      </c>
      <c r="C15" s="20" t="s">
        <v>84</v>
      </c>
      <c r="D15" s="20">
        <v>1</v>
      </c>
      <c r="E15" s="20" t="s">
        <v>74</v>
      </c>
      <c r="F15" s="20" t="s">
        <v>75</v>
      </c>
      <c r="G15" s="20" t="s">
        <v>67</v>
      </c>
      <c r="H15" s="5">
        <v>8615.5582616056035</v>
      </c>
      <c r="I15" s="5">
        <v>11264.078235294117</v>
      </c>
      <c r="J15" s="22">
        <f t="shared" si="0"/>
        <v>1.3074113009590318</v>
      </c>
    </row>
    <row r="16" spans="1:10" x14ac:dyDescent="0.25">
      <c r="A16" s="20"/>
      <c r="B16" s="21">
        <f t="shared" si="2"/>
        <v>6</v>
      </c>
      <c r="C16" s="20" t="s">
        <v>84</v>
      </c>
      <c r="D16" s="20"/>
      <c r="E16" s="20" t="s">
        <v>76</v>
      </c>
      <c r="F16" s="20" t="s">
        <v>77</v>
      </c>
      <c r="G16" s="20" t="s">
        <v>67</v>
      </c>
      <c r="H16" s="5">
        <v>0</v>
      </c>
      <c r="I16" s="5">
        <v>0</v>
      </c>
      <c r="J16" s="22">
        <f t="shared" si="0"/>
        <v>0</v>
      </c>
    </row>
    <row r="17" spans="1:12" x14ac:dyDescent="0.25">
      <c r="A17" s="20"/>
      <c r="B17" s="21">
        <f t="shared" si="2"/>
        <v>7</v>
      </c>
      <c r="C17" s="20" t="s">
        <v>84</v>
      </c>
      <c r="D17" s="20"/>
      <c r="E17" s="20" t="s">
        <v>78</v>
      </c>
      <c r="F17" s="20" t="s">
        <v>79</v>
      </c>
      <c r="G17" s="20" t="s">
        <v>67</v>
      </c>
      <c r="H17" s="5">
        <v>0</v>
      </c>
      <c r="I17" s="5">
        <v>0</v>
      </c>
      <c r="J17" s="22">
        <f t="shared" si="0"/>
        <v>0</v>
      </c>
    </row>
    <row r="18" spans="1:12" x14ac:dyDescent="0.25">
      <c r="A18" s="20"/>
      <c r="B18" s="21">
        <f t="shared" si="2"/>
        <v>8</v>
      </c>
      <c r="C18" s="20" t="s">
        <v>84</v>
      </c>
      <c r="D18" s="20">
        <v>1</v>
      </c>
      <c r="E18" s="20" t="s">
        <v>80</v>
      </c>
      <c r="F18" s="20" t="s">
        <v>81</v>
      </c>
      <c r="G18" s="20" t="s">
        <v>67</v>
      </c>
      <c r="H18" s="5">
        <v>8615.5582616056035</v>
      </c>
      <c r="I18" s="5">
        <v>11264.078235294117</v>
      </c>
      <c r="J18" s="22">
        <f t="shared" si="0"/>
        <v>1.3074113009590318</v>
      </c>
    </row>
    <row r="19" spans="1:12" x14ac:dyDescent="0.25">
      <c r="A19" s="20"/>
      <c r="B19" s="21">
        <f t="shared" si="2"/>
        <v>9</v>
      </c>
      <c r="C19" s="20" t="s">
        <v>84</v>
      </c>
      <c r="D19" s="20">
        <v>20</v>
      </c>
      <c r="E19" s="20" t="s">
        <v>82</v>
      </c>
      <c r="F19" s="20" t="s">
        <v>83</v>
      </c>
      <c r="G19" s="20" t="s">
        <v>67</v>
      </c>
      <c r="H19" s="5">
        <v>112002.25740087283</v>
      </c>
      <c r="I19" s="5">
        <v>146433.01705882352</v>
      </c>
      <c r="J19" s="22">
        <f t="shared" si="0"/>
        <v>1.307411300959032</v>
      </c>
      <c r="K19" t="s">
        <v>85</v>
      </c>
      <c r="L19" s="18">
        <v>4934.2870000000003</v>
      </c>
    </row>
    <row r="20" spans="1:12" x14ac:dyDescent="0.25">
      <c r="A20" s="23">
        <f>+SUM(H20:H28)</f>
        <v>112183.770961624</v>
      </c>
      <c r="B20" s="21">
        <v>1</v>
      </c>
      <c r="C20" s="20" t="s">
        <v>86</v>
      </c>
      <c r="D20" s="20">
        <v>16</v>
      </c>
      <c r="E20" s="20" t="s">
        <v>65</v>
      </c>
      <c r="F20" s="20" t="s">
        <v>66</v>
      </c>
      <c r="G20" s="20" t="s">
        <v>67</v>
      </c>
      <c r="H20" s="5">
        <v>7151.1567146851949</v>
      </c>
      <c r="I20" s="5">
        <v>7674.5083027888431</v>
      </c>
      <c r="J20" s="22">
        <f t="shared" si="0"/>
        <v>1.0731841866965277</v>
      </c>
    </row>
    <row r="21" spans="1:12" x14ac:dyDescent="0.25">
      <c r="A21" s="20"/>
      <c r="B21" s="21">
        <f>+B20+1</f>
        <v>2</v>
      </c>
      <c r="C21" s="20" t="s">
        <v>86</v>
      </c>
      <c r="D21" s="20">
        <v>9</v>
      </c>
      <c r="E21" s="20" t="s">
        <v>68</v>
      </c>
      <c r="F21" s="20" t="s">
        <v>69</v>
      </c>
      <c r="G21" s="20" t="s">
        <v>67</v>
      </c>
      <c r="H21" s="5">
        <v>4022.5256520104226</v>
      </c>
      <c r="I21" s="5">
        <v>4316.9109203187245</v>
      </c>
      <c r="J21" s="22">
        <f t="shared" si="0"/>
        <v>1.0731841866965275</v>
      </c>
    </row>
    <row r="22" spans="1:12" x14ac:dyDescent="0.25">
      <c r="A22" s="20"/>
      <c r="B22" s="21">
        <f t="shared" ref="B22:B28" si="3">+B21+1</f>
        <v>3</v>
      </c>
      <c r="C22" s="20" t="s">
        <v>86</v>
      </c>
      <c r="D22" s="20">
        <v>2</v>
      </c>
      <c r="E22" s="20" t="s">
        <v>70</v>
      </c>
      <c r="F22" s="20" t="s">
        <v>71</v>
      </c>
      <c r="G22" s="20" t="s">
        <v>67</v>
      </c>
      <c r="H22" s="5">
        <v>893.89458933564936</v>
      </c>
      <c r="I22" s="5">
        <v>959.31353784860539</v>
      </c>
      <c r="J22" s="22">
        <f t="shared" si="0"/>
        <v>1.0731841866965277</v>
      </c>
    </row>
    <row r="23" spans="1:12" x14ac:dyDescent="0.25">
      <c r="A23" s="20"/>
      <c r="B23" s="21">
        <f t="shared" si="3"/>
        <v>4</v>
      </c>
      <c r="C23" s="20" t="s">
        <v>86</v>
      </c>
      <c r="D23" s="20">
        <v>18</v>
      </c>
      <c r="E23" s="20" t="s">
        <v>72</v>
      </c>
      <c r="F23" s="20" t="s">
        <v>73</v>
      </c>
      <c r="G23" s="20" t="s">
        <v>67</v>
      </c>
      <c r="H23" s="5">
        <v>8045.0513040208452</v>
      </c>
      <c r="I23" s="5">
        <v>8633.821840637449</v>
      </c>
      <c r="J23" s="22">
        <f t="shared" si="0"/>
        <v>1.0731841866965275</v>
      </c>
    </row>
    <row r="24" spans="1:12" x14ac:dyDescent="0.25">
      <c r="A24" s="20"/>
      <c r="B24" s="21">
        <f t="shared" si="3"/>
        <v>5</v>
      </c>
      <c r="C24" s="20" t="s">
        <v>86</v>
      </c>
      <c r="D24" s="20">
        <v>7</v>
      </c>
      <c r="E24" s="20" t="s">
        <v>74</v>
      </c>
      <c r="F24" s="20" t="s">
        <v>75</v>
      </c>
      <c r="G24" s="20" t="s">
        <v>67</v>
      </c>
      <c r="H24" s="5">
        <v>3128.6310626747731</v>
      </c>
      <c r="I24" s="5">
        <v>3357.5973824701186</v>
      </c>
      <c r="J24" s="22">
        <f t="shared" si="0"/>
        <v>1.0731841866965275</v>
      </c>
    </row>
    <row r="25" spans="1:12" x14ac:dyDescent="0.25">
      <c r="A25" s="20"/>
      <c r="B25" s="21">
        <f t="shared" si="3"/>
        <v>6</v>
      </c>
      <c r="C25" s="20" t="s">
        <v>86</v>
      </c>
      <c r="D25" s="20">
        <v>20</v>
      </c>
      <c r="E25" s="20" t="s">
        <v>76</v>
      </c>
      <c r="F25" s="20" t="s">
        <v>77</v>
      </c>
      <c r="G25" s="20" t="s">
        <v>67</v>
      </c>
      <c r="H25" s="5">
        <v>8938.9458933564947</v>
      </c>
      <c r="I25" s="5">
        <v>9593.135378486053</v>
      </c>
      <c r="J25" s="22">
        <f t="shared" si="0"/>
        <v>1.0731841866965273</v>
      </c>
    </row>
    <row r="26" spans="1:12" x14ac:dyDescent="0.25">
      <c r="A26" s="20"/>
      <c r="B26" s="21">
        <f t="shared" si="3"/>
        <v>7</v>
      </c>
      <c r="C26" s="20" t="s">
        <v>86</v>
      </c>
      <c r="D26" s="20">
        <v>45</v>
      </c>
      <c r="E26" s="20" t="s">
        <v>78</v>
      </c>
      <c r="F26" s="20" t="s">
        <v>79</v>
      </c>
      <c r="G26" s="20" t="s">
        <v>67</v>
      </c>
      <c r="H26" s="5">
        <v>20112.628260052112</v>
      </c>
      <c r="I26" s="5">
        <v>21584.55460159362</v>
      </c>
      <c r="J26" s="22">
        <f t="shared" si="0"/>
        <v>1.0731841866965275</v>
      </c>
    </row>
    <row r="27" spans="1:12" x14ac:dyDescent="0.25">
      <c r="A27" s="20"/>
      <c r="B27" s="21">
        <f t="shared" si="3"/>
        <v>8</v>
      </c>
      <c r="C27" s="20" t="s">
        <v>86</v>
      </c>
      <c r="D27" s="20">
        <v>48</v>
      </c>
      <c r="E27" s="20" t="s">
        <v>80</v>
      </c>
      <c r="F27" s="20" t="s">
        <v>81</v>
      </c>
      <c r="G27" s="20" t="s">
        <v>67</v>
      </c>
      <c r="H27" s="5">
        <v>21453.470144055587</v>
      </c>
      <c r="I27" s="5">
        <v>23023.524908366529</v>
      </c>
      <c r="J27" s="22">
        <f t="shared" si="0"/>
        <v>1.0731841866965275</v>
      </c>
    </row>
    <row r="28" spans="1:12" x14ac:dyDescent="0.25">
      <c r="A28" s="20"/>
      <c r="B28" s="21">
        <f t="shared" si="3"/>
        <v>9</v>
      </c>
      <c r="C28" s="20" t="s">
        <v>86</v>
      </c>
      <c r="D28" s="20">
        <v>86</v>
      </c>
      <c r="E28" s="20" t="s">
        <v>82</v>
      </c>
      <c r="F28" s="20" t="s">
        <v>83</v>
      </c>
      <c r="G28" s="20" t="s">
        <v>67</v>
      </c>
      <c r="H28" s="5">
        <v>38437.467341432915</v>
      </c>
      <c r="I28" s="5">
        <v>41250.482127490024</v>
      </c>
      <c r="J28" s="22">
        <f t="shared" si="0"/>
        <v>1.0731841866965275</v>
      </c>
    </row>
    <row r="29" spans="1:12" x14ac:dyDescent="0.25">
      <c r="A29" s="23">
        <f>+SUM(H29:H37)</f>
        <v>168551.42451764509</v>
      </c>
      <c r="B29" s="21">
        <v>1</v>
      </c>
      <c r="C29" s="20" t="s">
        <v>87</v>
      </c>
      <c r="D29" s="20">
        <v>10</v>
      </c>
      <c r="E29" s="20" t="s">
        <v>65</v>
      </c>
      <c r="F29" s="20" t="s">
        <v>66</v>
      </c>
      <c r="G29" s="20" t="s">
        <v>67</v>
      </c>
      <c r="H29" s="5">
        <v>10534.464032352818</v>
      </c>
      <c r="I29" s="5">
        <v>7022.9787599999972</v>
      </c>
      <c r="J29" s="22">
        <f t="shared" si="0"/>
        <v>0.6666669266164319</v>
      </c>
    </row>
    <row r="30" spans="1:12" x14ac:dyDescent="0.25">
      <c r="A30" s="20"/>
      <c r="B30" s="21">
        <f>+B29+1</f>
        <v>2</v>
      </c>
      <c r="C30" s="20" t="s">
        <v>87</v>
      </c>
      <c r="D30" s="20">
        <v>1</v>
      </c>
      <c r="E30" s="20" t="s">
        <v>68</v>
      </c>
      <c r="F30" s="20" t="s">
        <v>69</v>
      </c>
      <c r="G30" s="20" t="s">
        <v>67</v>
      </c>
      <c r="H30" s="5">
        <v>1053.4464032352819</v>
      </c>
      <c r="I30" s="5">
        <v>702.29787599999975</v>
      </c>
      <c r="J30" s="22">
        <f t="shared" si="0"/>
        <v>0.6666669266164319</v>
      </c>
    </row>
    <row r="31" spans="1:12" x14ac:dyDescent="0.25">
      <c r="A31" s="20"/>
      <c r="B31" s="21">
        <f t="shared" ref="B31:B37" si="4">+B30+1</f>
        <v>3</v>
      </c>
      <c r="C31" s="20" t="s">
        <v>87</v>
      </c>
      <c r="D31" s="20">
        <v>7</v>
      </c>
      <c r="E31" s="20" t="s">
        <v>70</v>
      </c>
      <c r="F31" s="20" t="s">
        <v>71</v>
      </c>
      <c r="G31" s="20" t="s">
        <v>67</v>
      </c>
      <c r="H31" s="5">
        <v>7374.1248226469725</v>
      </c>
      <c r="I31" s="5">
        <v>4916.0851319999974</v>
      </c>
      <c r="J31" s="22">
        <f t="shared" si="0"/>
        <v>0.66666692661643179</v>
      </c>
    </row>
    <row r="32" spans="1:12" x14ac:dyDescent="0.25">
      <c r="A32" s="20"/>
      <c r="B32" s="21">
        <f t="shared" si="4"/>
        <v>4</v>
      </c>
      <c r="C32" s="20" t="s">
        <v>87</v>
      </c>
      <c r="D32" s="20">
        <v>6</v>
      </c>
      <c r="E32" s="20" t="s">
        <v>72</v>
      </c>
      <c r="F32" s="20" t="s">
        <v>73</v>
      </c>
      <c r="G32" s="20" t="s">
        <v>67</v>
      </c>
      <c r="H32" s="5">
        <v>6320.6784194116908</v>
      </c>
      <c r="I32" s="5">
        <v>4213.7872559999978</v>
      </c>
      <c r="J32" s="22">
        <f t="shared" si="0"/>
        <v>0.66666692661643179</v>
      </c>
    </row>
    <row r="33" spans="1:10" x14ac:dyDescent="0.25">
      <c r="A33" s="20"/>
      <c r="B33" s="21">
        <f t="shared" si="4"/>
        <v>5</v>
      </c>
      <c r="C33" s="20" t="s">
        <v>87</v>
      </c>
      <c r="D33" s="20">
        <v>10</v>
      </c>
      <c r="E33" s="20" t="s">
        <v>74</v>
      </c>
      <c r="F33" s="20" t="s">
        <v>75</v>
      </c>
      <c r="G33" s="20" t="s">
        <v>67</v>
      </c>
      <c r="H33" s="5">
        <v>10534.464032352818</v>
      </c>
      <c r="I33" s="5">
        <v>7022.9787599999972</v>
      </c>
      <c r="J33" s="22">
        <f t="shared" si="0"/>
        <v>0.6666669266164319</v>
      </c>
    </row>
    <row r="34" spans="1:10" x14ac:dyDescent="0.25">
      <c r="A34" s="20"/>
      <c r="B34" s="21">
        <f t="shared" si="4"/>
        <v>6</v>
      </c>
      <c r="C34" s="20" t="s">
        <v>87</v>
      </c>
      <c r="D34" s="20">
        <v>9</v>
      </c>
      <c r="E34" s="20" t="s">
        <v>76</v>
      </c>
      <c r="F34" s="20" t="s">
        <v>77</v>
      </c>
      <c r="G34" s="20" t="s">
        <v>67</v>
      </c>
      <c r="H34" s="5">
        <v>9481.0176291175376</v>
      </c>
      <c r="I34" s="5">
        <v>6320.6808839999976</v>
      </c>
      <c r="J34" s="22">
        <f t="shared" si="0"/>
        <v>0.66666692661643179</v>
      </c>
    </row>
    <row r="35" spans="1:10" x14ac:dyDescent="0.25">
      <c r="A35" s="20"/>
      <c r="B35" s="21">
        <f t="shared" si="4"/>
        <v>7</v>
      </c>
      <c r="C35" s="20" t="s">
        <v>87</v>
      </c>
      <c r="D35" s="20">
        <v>18</v>
      </c>
      <c r="E35" s="20" t="s">
        <v>78</v>
      </c>
      <c r="F35" s="20" t="s">
        <v>79</v>
      </c>
      <c r="G35" s="20" t="s">
        <v>67</v>
      </c>
      <c r="H35" s="5">
        <v>18962.035258235075</v>
      </c>
      <c r="I35" s="5">
        <v>12641.361767999995</v>
      </c>
      <c r="J35" s="22">
        <f t="shared" si="0"/>
        <v>0.66666692661643179</v>
      </c>
    </row>
    <row r="36" spans="1:10" x14ac:dyDescent="0.25">
      <c r="A36" s="20"/>
      <c r="B36" s="21">
        <f t="shared" si="4"/>
        <v>8</v>
      </c>
      <c r="C36" s="20" t="s">
        <v>87</v>
      </c>
      <c r="D36" s="20">
        <v>30</v>
      </c>
      <c r="E36" s="20" t="s">
        <v>80</v>
      </c>
      <c r="F36" s="20" t="s">
        <v>81</v>
      </c>
      <c r="G36" s="20" t="s">
        <v>67</v>
      </c>
      <c r="H36" s="5">
        <v>31603.392097058455</v>
      </c>
      <c r="I36" s="5">
        <v>21068.936279999991</v>
      </c>
      <c r="J36" s="22">
        <f t="shared" si="0"/>
        <v>0.66666692661643179</v>
      </c>
    </row>
    <row r="37" spans="1:10" x14ac:dyDescent="0.25">
      <c r="A37" s="20"/>
      <c r="B37" s="21">
        <f t="shared" si="4"/>
        <v>9</v>
      </c>
      <c r="C37" s="20" t="s">
        <v>87</v>
      </c>
      <c r="D37" s="20">
        <v>69</v>
      </c>
      <c r="E37" s="20" t="s">
        <v>82</v>
      </c>
      <c r="F37" s="20" t="s">
        <v>83</v>
      </c>
      <c r="G37" s="20" t="s">
        <v>67</v>
      </c>
      <c r="H37" s="5">
        <v>72687.801823234448</v>
      </c>
      <c r="I37" s="5">
        <v>48458.553443999983</v>
      </c>
      <c r="J37" s="22">
        <f t="shared" si="0"/>
        <v>0.6666669266164319</v>
      </c>
    </row>
    <row r="38" spans="1:10" x14ac:dyDescent="0.25">
      <c r="A38" s="23">
        <f>+SUM(H38:H46)</f>
        <v>84933.641622627794</v>
      </c>
      <c r="B38" s="21">
        <v>1</v>
      </c>
      <c r="C38" s="20" t="s">
        <v>88</v>
      </c>
      <c r="D38" s="20">
        <v>15</v>
      </c>
      <c r="E38" s="20" t="s">
        <v>65</v>
      </c>
      <c r="F38" s="20" t="s">
        <v>66</v>
      </c>
      <c r="G38" s="20" t="s">
        <v>67</v>
      </c>
      <c r="H38" s="5">
        <v>6037.9366082436818</v>
      </c>
      <c r="I38" s="5">
        <v>3239.0080805687203</v>
      </c>
      <c r="J38" s="22">
        <f t="shared" si="0"/>
        <v>0.53644287622139919</v>
      </c>
    </row>
    <row r="39" spans="1:10" x14ac:dyDescent="0.25">
      <c r="A39" s="20"/>
      <c r="B39" s="21">
        <f>+B38+1</f>
        <v>2</v>
      </c>
      <c r="C39" s="20" t="s">
        <v>88</v>
      </c>
      <c r="D39" s="20">
        <v>9</v>
      </c>
      <c r="E39" s="20" t="s">
        <v>68</v>
      </c>
      <c r="F39" s="20" t="s">
        <v>69</v>
      </c>
      <c r="G39" s="20" t="s">
        <v>67</v>
      </c>
      <c r="H39" s="5">
        <v>3622.7619649462094</v>
      </c>
      <c r="I39" s="5">
        <v>1943.4048483412323</v>
      </c>
      <c r="J39" s="22">
        <f t="shared" si="0"/>
        <v>0.53644287622139919</v>
      </c>
    </row>
    <row r="40" spans="1:10" x14ac:dyDescent="0.25">
      <c r="A40" s="20"/>
      <c r="B40" s="21">
        <f t="shared" ref="B40:B46" si="5">+B39+1</f>
        <v>3</v>
      </c>
      <c r="C40" s="20" t="s">
        <v>88</v>
      </c>
      <c r="D40" s="20">
        <v>5</v>
      </c>
      <c r="E40" s="20" t="s">
        <v>70</v>
      </c>
      <c r="F40" s="20" t="s">
        <v>71</v>
      </c>
      <c r="G40" s="20" t="s">
        <v>67</v>
      </c>
      <c r="H40" s="5">
        <v>2012.6455360812272</v>
      </c>
      <c r="I40" s="5">
        <v>1079.6693601895734</v>
      </c>
      <c r="J40" s="22">
        <f t="shared" si="0"/>
        <v>0.53644287622139919</v>
      </c>
    </row>
    <row r="41" spans="1:10" x14ac:dyDescent="0.25">
      <c r="A41" s="20"/>
      <c r="B41" s="21">
        <f t="shared" si="5"/>
        <v>4</v>
      </c>
      <c r="C41" s="20" t="s">
        <v>88</v>
      </c>
      <c r="D41" s="20">
        <v>17</v>
      </c>
      <c r="E41" s="20" t="s">
        <v>72</v>
      </c>
      <c r="F41" s="20" t="s">
        <v>73</v>
      </c>
      <c r="G41" s="20" t="s">
        <v>67</v>
      </c>
      <c r="H41" s="5">
        <v>6842.9948226761726</v>
      </c>
      <c r="I41" s="5">
        <v>3670.8758246445495</v>
      </c>
      <c r="J41" s="22">
        <f t="shared" si="0"/>
        <v>0.53644287622139919</v>
      </c>
    </row>
    <row r="42" spans="1:10" x14ac:dyDescent="0.25">
      <c r="A42" s="20"/>
      <c r="B42" s="21">
        <f t="shared" si="5"/>
        <v>5</v>
      </c>
      <c r="C42" s="20" t="s">
        <v>88</v>
      </c>
      <c r="D42" s="20"/>
      <c r="E42" s="20" t="s">
        <v>74</v>
      </c>
      <c r="F42" s="20" t="s">
        <v>75</v>
      </c>
      <c r="G42" s="20" t="s">
        <v>67</v>
      </c>
      <c r="H42" s="5">
        <v>0</v>
      </c>
      <c r="I42" s="5">
        <v>0</v>
      </c>
      <c r="J42" s="22">
        <f t="shared" si="0"/>
        <v>0</v>
      </c>
    </row>
    <row r="43" spans="1:10" x14ac:dyDescent="0.25">
      <c r="A43" s="20"/>
      <c r="B43" s="21">
        <f t="shared" si="5"/>
        <v>6</v>
      </c>
      <c r="C43" s="20" t="s">
        <v>88</v>
      </c>
      <c r="D43" s="20">
        <v>9</v>
      </c>
      <c r="E43" s="20" t="s">
        <v>76</v>
      </c>
      <c r="F43" s="20" t="s">
        <v>77</v>
      </c>
      <c r="G43" s="20" t="s">
        <v>67</v>
      </c>
      <c r="H43" s="5">
        <v>3622.7619649462094</v>
      </c>
      <c r="I43" s="5">
        <v>1943.4048483412323</v>
      </c>
      <c r="J43" s="22">
        <f t="shared" si="0"/>
        <v>0.53644287622139919</v>
      </c>
    </row>
    <row r="44" spans="1:10" x14ac:dyDescent="0.25">
      <c r="A44" s="20"/>
      <c r="B44" s="21">
        <f t="shared" si="5"/>
        <v>7</v>
      </c>
      <c r="C44" s="20" t="s">
        <v>88</v>
      </c>
      <c r="D44" s="20">
        <v>25</v>
      </c>
      <c r="E44" s="20" t="s">
        <v>78</v>
      </c>
      <c r="F44" s="20" t="s">
        <v>79</v>
      </c>
      <c r="G44" s="20" t="s">
        <v>67</v>
      </c>
      <c r="H44" s="5">
        <v>10063.227680406137</v>
      </c>
      <c r="I44" s="5">
        <v>5398.3468009478675</v>
      </c>
      <c r="J44" s="22">
        <f t="shared" si="0"/>
        <v>0.53644287622139919</v>
      </c>
    </row>
    <row r="45" spans="1:10" x14ac:dyDescent="0.25">
      <c r="A45" s="20"/>
      <c r="B45" s="21">
        <f t="shared" si="5"/>
        <v>8</v>
      </c>
      <c r="C45" s="20" t="s">
        <v>88</v>
      </c>
      <c r="D45" s="20">
        <v>45</v>
      </c>
      <c r="E45" s="20" t="s">
        <v>80</v>
      </c>
      <c r="F45" s="20" t="s">
        <v>81</v>
      </c>
      <c r="G45" s="20" t="s">
        <v>67</v>
      </c>
      <c r="H45" s="5">
        <v>18113.809824731048</v>
      </c>
      <c r="I45" s="5">
        <v>9717.0242417061618</v>
      </c>
      <c r="J45" s="22">
        <f t="shared" si="0"/>
        <v>0.53644287622139919</v>
      </c>
    </row>
    <row r="46" spans="1:10" x14ac:dyDescent="0.25">
      <c r="A46" s="20"/>
      <c r="B46" s="21">
        <f t="shared" si="5"/>
        <v>9</v>
      </c>
      <c r="C46" s="20" t="s">
        <v>88</v>
      </c>
      <c r="D46" s="20">
        <v>86</v>
      </c>
      <c r="E46" s="20" t="s">
        <v>82</v>
      </c>
      <c r="F46" s="20" t="s">
        <v>83</v>
      </c>
      <c r="G46" s="20" t="s">
        <v>67</v>
      </c>
      <c r="H46" s="5">
        <v>34617.503220597107</v>
      </c>
      <c r="I46" s="5">
        <v>18570.312995260661</v>
      </c>
      <c r="J46" s="22">
        <f t="shared" si="0"/>
        <v>0.53644287622139919</v>
      </c>
    </row>
    <row r="47" spans="1:10" x14ac:dyDescent="0.25">
      <c r="A47" s="23">
        <f>+SUM(H47:H55)</f>
        <v>93255.369837902632</v>
      </c>
      <c r="B47" s="21">
        <v>1</v>
      </c>
      <c r="C47" s="20" t="s">
        <v>89</v>
      </c>
      <c r="D47" s="20"/>
      <c r="E47" s="20" t="s">
        <v>65</v>
      </c>
      <c r="F47" s="20" t="s">
        <v>66</v>
      </c>
      <c r="G47" s="20" t="s">
        <v>67</v>
      </c>
      <c r="H47" s="5">
        <v>0</v>
      </c>
      <c r="I47" s="5">
        <v>0</v>
      </c>
      <c r="J47" s="22">
        <f t="shared" si="0"/>
        <v>0</v>
      </c>
    </row>
    <row r="48" spans="1:10" x14ac:dyDescent="0.25">
      <c r="A48" s="20"/>
      <c r="B48" s="21">
        <f>+B47+1</f>
        <v>2</v>
      </c>
      <c r="C48" s="20" t="s">
        <v>89</v>
      </c>
      <c r="D48" s="20">
        <v>4</v>
      </c>
      <c r="E48" s="20" t="s">
        <v>68</v>
      </c>
      <c r="F48" s="20" t="s">
        <v>69</v>
      </c>
      <c r="G48" s="20" t="s">
        <v>67</v>
      </c>
      <c r="H48" s="5">
        <v>8674.9181244560586</v>
      </c>
      <c r="I48" s="5">
        <v>6581.4158139534884</v>
      </c>
      <c r="J48" s="22">
        <f t="shared" si="0"/>
        <v>0.75867180756431185</v>
      </c>
    </row>
    <row r="49" spans="1:10" x14ac:dyDescent="0.25">
      <c r="A49" s="20"/>
      <c r="B49" s="21">
        <f t="shared" ref="B49:B55" si="6">+B48+1</f>
        <v>3</v>
      </c>
      <c r="C49" s="20" t="s">
        <v>89</v>
      </c>
      <c r="D49" s="20">
        <v>2</v>
      </c>
      <c r="E49" s="20" t="s">
        <v>70</v>
      </c>
      <c r="F49" s="20" t="s">
        <v>71</v>
      </c>
      <c r="G49" s="20" t="s">
        <v>67</v>
      </c>
      <c r="H49" s="5">
        <v>4337.4590622280293</v>
      </c>
      <c r="I49" s="5">
        <v>3290.7079069767442</v>
      </c>
      <c r="J49" s="22">
        <f t="shared" si="0"/>
        <v>0.75867180756431185</v>
      </c>
    </row>
    <row r="50" spans="1:10" x14ac:dyDescent="0.25">
      <c r="A50" s="20"/>
      <c r="B50" s="21">
        <f t="shared" si="6"/>
        <v>4</v>
      </c>
      <c r="C50" s="20" t="s">
        <v>89</v>
      </c>
      <c r="D50" s="20">
        <v>6</v>
      </c>
      <c r="E50" s="20" t="s">
        <v>72</v>
      </c>
      <c r="F50" s="20" t="s">
        <v>73</v>
      </c>
      <c r="G50" s="20" t="s">
        <v>67</v>
      </c>
      <c r="H50" s="5">
        <v>13012.377186684089</v>
      </c>
      <c r="I50" s="5">
        <v>9872.1237209302326</v>
      </c>
      <c r="J50" s="22">
        <f t="shared" si="0"/>
        <v>0.75867180756431185</v>
      </c>
    </row>
    <row r="51" spans="1:10" x14ac:dyDescent="0.25">
      <c r="A51" s="20"/>
      <c r="B51" s="21">
        <f t="shared" si="6"/>
        <v>5</v>
      </c>
      <c r="C51" s="20" t="s">
        <v>89</v>
      </c>
      <c r="D51" s="20">
        <v>2</v>
      </c>
      <c r="E51" s="20" t="s">
        <v>74</v>
      </c>
      <c r="F51" s="20" t="s">
        <v>75</v>
      </c>
      <c r="G51" s="20" t="s">
        <v>67</v>
      </c>
      <c r="H51" s="5">
        <v>4337.4590622280293</v>
      </c>
      <c r="I51" s="5">
        <v>3290.7079069767442</v>
      </c>
      <c r="J51" s="22">
        <f t="shared" si="0"/>
        <v>0.75867180756431185</v>
      </c>
    </row>
    <row r="52" spans="1:10" x14ac:dyDescent="0.25">
      <c r="A52" s="20"/>
      <c r="B52" s="21">
        <f t="shared" si="6"/>
        <v>6</v>
      </c>
      <c r="C52" s="20" t="s">
        <v>89</v>
      </c>
      <c r="D52" s="20">
        <v>7</v>
      </c>
      <c r="E52" s="20" t="s">
        <v>76</v>
      </c>
      <c r="F52" s="20" t="s">
        <v>77</v>
      </c>
      <c r="G52" s="20" t="s">
        <v>67</v>
      </c>
      <c r="H52" s="5">
        <v>15181.106717798104</v>
      </c>
      <c r="I52" s="5">
        <v>11517.477674418606</v>
      </c>
      <c r="J52" s="22">
        <f t="shared" si="0"/>
        <v>0.75867180756431185</v>
      </c>
    </row>
    <row r="53" spans="1:10" x14ac:dyDescent="0.25">
      <c r="A53" s="20"/>
      <c r="B53" s="21">
        <f t="shared" si="6"/>
        <v>7</v>
      </c>
      <c r="C53" s="20" t="s">
        <v>89</v>
      </c>
      <c r="D53" s="20">
        <v>3</v>
      </c>
      <c r="E53" s="20" t="s">
        <v>78</v>
      </c>
      <c r="F53" s="20" t="s">
        <v>79</v>
      </c>
      <c r="G53" s="20" t="s">
        <v>67</v>
      </c>
      <c r="H53" s="5">
        <v>6506.1885933420444</v>
      </c>
      <c r="I53" s="5">
        <v>4936.0618604651163</v>
      </c>
      <c r="J53" s="22">
        <f t="shared" si="0"/>
        <v>0.75867180756431185</v>
      </c>
    </row>
    <row r="54" spans="1:10" x14ac:dyDescent="0.25">
      <c r="A54" s="20"/>
      <c r="B54" s="21">
        <f t="shared" si="6"/>
        <v>8</v>
      </c>
      <c r="C54" s="20" t="s">
        <v>89</v>
      </c>
      <c r="D54" s="20">
        <v>2</v>
      </c>
      <c r="E54" s="20" t="s">
        <v>80</v>
      </c>
      <c r="F54" s="20" t="s">
        <v>81</v>
      </c>
      <c r="G54" s="20" t="s">
        <v>67</v>
      </c>
      <c r="H54" s="5">
        <v>4337.4590622280293</v>
      </c>
      <c r="I54" s="5">
        <v>3290.7079069767442</v>
      </c>
      <c r="J54" s="22">
        <f t="shared" si="0"/>
        <v>0.75867180756431185</v>
      </c>
    </row>
    <row r="55" spans="1:10" x14ac:dyDescent="0.25">
      <c r="A55" s="20"/>
      <c r="B55" s="21">
        <f t="shared" si="6"/>
        <v>9</v>
      </c>
      <c r="C55" s="20" t="s">
        <v>89</v>
      </c>
      <c r="D55" s="20">
        <v>17</v>
      </c>
      <c r="E55" s="20" t="s">
        <v>82</v>
      </c>
      <c r="F55" s="20" t="s">
        <v>83</v>
      </c>
      <c r="G55" s="20" t="s">
        <v>67</v>
      </c>
      <c r="H55" s="5">
        <v>36868.402028938253</v>
      </c>
      <c r="I55" s="5">
        <v>27971.017209302328</v>
      </c>
      <c r="J55" s="22">
        <f t="shared" si="0"/>
        <v>0.75867180756431185</v>
      </c>
    </row>
    <row r="56" spans="1:10" x14ac:dyDescent="0.25">
      <c r="A56" s="23">
        <f>+SUM(H56:H64)</f>
        <v>149361.06177334499</v>
      </c>
      <c r="B56" s="21">
        <v>1</v>
      </c>
      <c r="C56" s="20" t="s">
        <v>90</v>
      </c>
      <c r="D56" s="20">
        <v>3</v>
      </c>
      <c r="E56" s="20" t="s">
        <v>65</v>
      </c>
      <c r="F56" s="20" t="s">
        <v>66</v>
      </c>
      <c r="G56" s="20" t="s">
        <v>67</v>
      </c>
      <c r="H56" s="5">
        <v>3090.2288642761027</v>
      </c>
      <c r="I56" s="5">
        <v>1430.7357310344823</v>
      </c>
      <c r="J56" s="22">
        <f t="shared" si="0"/>
        <v>0.46298698053538417</v>
      </c>
    </row>
    <row r="57" spans="1:10" x14ac:dyDescent="0.25">
      <c r="A57" s="20"/>
      <c r="B57" s="21">
        <f>+B56+1</f>
        <v>2</v>
      </c>
      <c r="C57" s="20" t="s">
        <v>90</v>
      </c>
      <c r="D57" s="20">
        <v>6</v>
      </c>
      <c r="E57" s="20" t="s">
        <v>68</v>
      </c>
      <c r="F57" s="20" t="s">
        <v>69</v>
      </c>
      <c r="G57" s="20" t="s">
        <v>67</v>
      </c>
      <c r="H57" s="5">
        <v>6180.4577285522055</v>
      </c>
      <c r="I57" s="5">
        <v>2861.4714620689647</v>
      </c>
      <c r="J57" s="22">
        <f t="shared" si="0"/>
        <v>0.46298698053538417</v>
      </c>
    </row>
    <row r="58" spans="1:10" x14ac:dyDescent="0.25">
      <c r="A58" s="20"/>
      <c r="B58" s="21">
        <f t="shared" ref="B58:B64" si="7">+B57+1</f>
        <v>3</v>
      </c>
      <c r="C58" s="20" t="s">
        <v>90</v>
      </c>
      <c r="D58" s="20"/>
      <c r="E58" s="20" t="s">
        <v>70</v>
      </c>
      <c r="F58" s="20" t="s">
        <v>71</v>
      </c>
      <c r="G58" s="20" t="s">
        <v>67</v>
      </c>
      <c r="H58" s="5">
        <v>0</v>
      </c>
      <c r="I58" s="5">
        <v>0</v>
      </c>
      <c r="J58" s="22">
        <f t="shared" si="0"/>
        <v>0</v>
      </c>
    </row>
    <row r="59" spans="1:10" x14ac:dyDescent="0.25">
      <c r="A59" s="20"/>
      <c r="B59" s="21">
        <f t="shared" si="7"/>
        <v>4</v>
      </c>
      <c r="C59" s="20" t="s">
        <v>90</v>
      </c>
      <c r="D59" s="20">
        <v>22</v>
      </c>
      <c r="E59" s="20" t="s">
        <v>72</v>
      </c>
      <c r="F59" s="20" t="s">
        <v>73</v>
      </c>
      <c r="G59" s="20" t="s">
        <v>67</v>
      </c>
      <c r="H59" s="5">
        <v>22661.678338024751</v>
      </c>
      <c r="I59" s="5">
        <v>10492.062027586204</v>
      </c>
      <c r="J59" s="22">
        <f t="shared" si="0"/>
        <v>0.46298698053538423</v>
      </c>
    </row>
    <row r="60" spans="1:10" x14ac:dyDescent="0.25">
      <c r="A60" s="20"/>
      <c r="B60" s="21">
        <f t="shared" si="7"/>
        <v>5</v>
      </c>
      <c r="C60" s="20" t="s">
        <v>90</v>
      </c>
      <c r="D60" s="20">
        <v>6</v>
      </c>
      <c r="E60" s="20" t="s">
        <v>74</v>
      </c>
      <c r="F60" s="20" t="s">
        <v>75</v>
      </c>
      <c r="G60" s="20" t="s">
        <v>67</v>
      </c>
      <c r="H60" s="5">
        <v>6180.4577285522055</v>
      </c>
      <c r="I60" s="5">
        <v>2861.4714620689647</v>
      </c>
      <c r="J60" s="22">
        <f t="shared" si="0"/>
        <v>0.46298698053538417</v>
      </c>
    </row>
    <row r="61" spans="1:10" x14ac:dyDescent="0.25">
      <c r="A61" s="20"/>
      <c r="B61" s="21">
        <f t="shared" si="7"/>
        <v>6</v>
      </c>
      <c r="C61" s="20" t="s">
        <v>90</v>
      </c>
      <c r="D61" s="20">
        <v>27</v>
      </c>
      <c r="E61" s="20" t="s">
        <v>76</v>
      </c>
      <c r="F61" s="20" t="s">
        <v>77</v>
      </c>
      <c r="G61" s="20" t="s">
        <v>67</v>
      </c>
      <c r="H61" s="5">
        <v>27812.059778484927</v>
      </c>
      <c r="I61" s="5">
        <v>12876.621579310342</v>
      </c>
      <c r="J61" s="22">
        <f t="shared" si="0"/>
        <v>0.46298698053538417</v>
      </c>
    </row>
    <row r="62" spans="1:10" x14ac:dyDescent="0.25">
      <c r="A62" s="20"/>
      <c r="B62" s="21">
        <f t="shared" si="7"/>
        <v>7</v>
      </c>
      <c r="C62" s="20" t="s">
        <v>90</v>
      </c>
      <c r="D62" s="20">
        <v>48</v>
      </c>
      <c r="E62" s="20" t="s">
        <v>78</v>
      </c>
      <c r="F62" s="20" t="s">
        <v>79</v>
      </c>
      <c r="G62" s="20" t="s">
        <v>67</v>
      </c>
      <c r="H62" s="5">
        <v>49443.661828417644</v>
      </c>
      <c r="I62" s="5">
        <v>22891.771696551717</v>
      </c>
      <c r="J62" s="22">
        <f t="shared" si="0"/>
        <v>0.46298698053538417</v>
      </c>
    </row>
    <row r="63" spans="1:10" x14ac:dyDescent="0.25">
      <c r="A63" s="20"/>
      <c r="B63" s="21">
        <f t="shared" si="7"/>
        <v>8</v>
      </c>
      <c r="C63" s="20" t="s">
        <v>90</v>
      </c>
      <c r="D63" s="20">
        <v>28</v>
      </c>
      <c r="E63" s="20" t="s">
        <v>80</v>
      </c>
      <c r="F63" s="20" t="s">
        <v>81</v>
      </c>
      <c r="G63" s="20" t="s">
        <v>67</v>
      </c>
      <c r="H63" s="5">
        <v>28842.136066576957</v>
      </c>
      <c r="I63" s="5">
        <v>13353.533489655169</v>
      </c>
      <c r="J63" s="22">
        <f t="shared" si="0"/>
        <v>0.46298698053538423</v>
      </c>
    </row>
    <row r="64" spans="1:10" x14ac:dyDescent="0.25">
      <c r="A64" s="20"/>
      <c r="B64" s="21">
        <f t="shared" si="7"/>
        <v>9</v>
      </c>
      <c r="C64" s="20" t="s">
        <v>90</v>
      </c>
      <c r="D64" s="20">
        <v>5</v>
      </c>
      <c r="E64" s="20" t="s">
        <v>82</v>
      </c>
      <c r="F64" s="20" t="s">
        <v>83</v>
      </c>
      <c r="G64" s="20" t="s">
        <v>67</v>
      </c>
      <c r="H64" s="5">
        <v>5150.3814404601817</v>
      </c>
      <c r="I64" s="5">
        <v>2384.5595517241422</v>
      </c>
      <c r="J64" s="22">
        <f t="shared" si="0"/>
        <v>0.46298698053538423</v>
      </c>
    </row>
    <row r="65" spans="1:10" x14ac:dyDescent="0.25">
      <c r="A65" s="23">
        <f>+SUM(H65:H73)</f>
        <v>33453.867752199614</v>
      </c>
      <c r="B65" s="21">
        <v>1</v>
      </c>
      <c r="C65" s="20" t="s">
        <v>91</v>
      </c>
      <c r="D65" s="20">
        <v>2</v>
      </c>
      <c r="E65" s="20" t="s">
        <v>65</v>
      </c>
      <c r="F65" s="20" t="s">
        <v>66</v>
      </c>
      <c r="G65" s="20" t="s">
        <v>67</v>
      </c>
      <c r="H65" s="5">
        <v>704.29195267788657</v>
      </c>
      <c r="I65" s="5">
        <v>643.683977263158</v>
      </c>
      <c r="J65" s="22">
        <f t="shared" si="0"/>
        <v>0.91394481339126121</v>
      </c>
    </row>
    <row r="66" spans="1:10" x14ac:dyDescent="0.25">
      <c r="A66" s="20"/>
      <c r="B66" s="21">
        <f>+B65+1</f>
        <v>2</v>
      </c>
      <c r="C66" s="20" t="s">
        <v>91</v>
      </c>
      <c r="D66" s="20">
        <v>3</v>
      </c>
      <c r="E66" s="20" t="s">
        <v>68</v>
      </c>
      <c r="F66" s="20" t="s">
        <v>69</v>
      </c>
      <c r="G66" s="20" t="s">
        <v>67</v>
      </c>
      <c r="H66" s="5">
        <v>1056.4379290168299</v>
      </c>
      <c r="I66" s="5">
        <v>965.52596589473694</v>
      </c>
      <c r="J66" s="22">
        <f t="shared" si="0"/>
        <v>0.9139448133912611</v>
      </c>
    </row>
    <row r="67" spans="1:10" x14ac:dyDescent="0.25">
      <c r="A67" s="20"/>
      <c r="B67" s="21">
        <f t="shared" ref="B67:B73" si="8">+B66+1</f>
        <v>3</v>
      </c>
      <c r="C67" s="20" t="s">
        <v>91</v>
      </c>
      <c r="D67" s="20">
        <v>1</v>
      </c>
      <c r="E67" s="20" t="s">
        <v>70</v>
      </c>
      <c r="F67" s="20" t="s">
        <v>71</v>
      </c>
      <c r="G67" s="20" t="s">
        <v>67</v>
      </c>
      <c r="H67" s="5">
        <v>352.14597633894329</v>
      </c>
      <c r="I67" s="5">
        <v>321.841988631579</v>
      </c>
      <c r="J67" s="22">
        <f t="shared" ref="J67:J130" si="9">+IFERROR(I67/H67,0)</f>
        <v>0.91394481339126121</v>
      </c>
    </row>
    <row r="68" spans="1:10" x14ac:dyDescent="0.25">
      <c r="A68" s="20"/>
      <c r="B68" s="21">
        <f t="shared" si="8"/>
        <v>4</v>
      </c>
      <c r="C68" s="20" t="s">
        <v>91</v>
      </c>
      <c r="D68" s="20">
        <v>1</v>
      </c>
      <c r="E68" s="20" t="s">
        <v>72</v>
      </c>
      <c r="F68" s="20" t="s">
        <v>73</v>
      </c>
      <c r="G68" s="20" t="s">
        <v>67</v>
      </c>
      <c r="H68" s="5">
        <v>352.14597633894329</v>
      </c>
      <c r="I68" s="5">
        <v>321.841988631579</v>
      </c>
      <c r="J68" s="22">
        <f t="shared" si="9"/>
        <v>0.91394481339126121</v>
      </c>
    </row>
    <row r="69" spans="1:10" x14ac:dyDescent="0.25">
      <c r="A69" s="20"/>
      <c r="B69" s="21">
        <f t="shared" si="8"/>
        <v>5</v>
      </c>
      <c r="C69" s="20" t="s">
        <v>91</v>
      </c>
      <c r="D69" s="20">
        <v>7</v>
      </c>
      <c r="E69" s="20" t="s">
        <v>74</v>
      </c>
      <c r="F69" s="20" t="s">
        <v>75</v>
      </c>
      <c r="G69" s="20" t="s">
        <v>67</v>
      </c>
      <c r="H69" s="5">
        <v>2465.0218343726028</v>
      </c>
      <c r="I69" s="5">
        <v>2252.8939204210528</v>
      </c>
      <c r="J69" s="22">
        <f t="shared" si="9"/>
        <v>0.91394481339126121</v>
      </c>
    </row>
    <row r="70" spans="1:10" x14ac:dyDescent="0.25">
      <c r="A70" s="20"/>
      <c r="B70" s="21">
        <f t="shared" si="8"/>
        <v>6</v>
      </c>
      <c r="C70" s="20" t="s">
        <v>91</v>
      </c>
      <c r="D70" s="20"/>
      <c r="E70" s="20" t="s">
        <v>76</v>
      </c>
      <c r="F70" s="20" t="s">
        <v>77</v>
      </c>
      <c r="G70" s="20" t="s">
        <v>67</v>
      </c>
      <c r="H70" s="5">
        <v>0</v>
      </c>
      <c r="I70" s="5">
        <v>0</v>
      </c>
      <c r="J70" s="22">
        <f t="shared" si="9"/>
        <v>0</v>
      </c>
    </row>
    <row r="71" spans="1:10" x14ac:dyDescent="0.25">
      <c r="A71" s="20"/>
      <c r="B71" s="21">
        <f t="shared" si="8"/>
        <v>7</v>
      </c>
      <c r="C71" s="20" t="s">
        <v>91</v>
      </c>
      <c r="D71" s="20">
        <v>12</v>
      </c>
      <c r="E71" s="20" t="s">
        <v>78</v>
      </c>
      <c r="F71" s="20" t="s">
        <v>79</v>
      </c>
      <c r="G71" s="20" t="s">
        <v>67</v>
      </c>
      <c r="H71" s="5">
        <v>4225.7517160673196</v>
      </c>
      <c r="I71" s="5">
        <v>3862.1038635789478</v>
      </c>
      <c r="J71" s="22">
        <f t="shared" si="9"/>
        <v>0.9139448133912611</v>
      </c>
    </row>
    <row r="72" spans="1:10" x14ac:dyDescent="0.25">
      <c r="A72" s="20"/>
      <c r="B72" s="21">
        <f t="shared" si="8"/>
        <v>8</v>
      </c>
      <c r="C72" s="20" t="s">
        <v>91</v>
      </c>
      <c r="D72" s="20">
        <v>14</v>
      </c>
      <c r="E72" s="20" t="s">
        <v>80</v>
      </c>
      <c r="F72" s="20" t="s">
        <v>81</v>
      </c>
      <c r="G72" s="20" t="s">
        <v>67</v>
      </c>
      <c r="H72" s="5">
        <v>4930.0436687452057</v>
      </c>
      <c r="I72" s="5">
        <v>4505.7878408421057</v>
      </c>
      <c r="J72" s="22">
        <f t="shared" si="9"/>
        <v>0.91394481339126121</v>
      </c>
    </row>
    <row r="73" spans="1:10" x14ac:dyDescent="0.25">
      <c r="A73" s="20"/>
      <c r="B73" s="21">
        <f t="shared" si="8"/>
        <v>9</v>
      </c>
      <c r="C73" s="20" t="s">
        <v>91</v>
      </c>
      <c r="D73" s="20">
        <v>55</v>
      </c>
      <c r="E73" s="20" t="s">
        <v>82</v>
      </c>
      <c r="F73" s="20" t="s">
        <v>83</v>
      </c>
      <c r="G73" s="20" t="s">
        <v>67</v>
      </c>
      <c r="H73" s="5">
        <v>19368.028698641883</v>
      </c>
      <c r="I73" s="5">
        <v>17701.309374736844</v>
      </c>
      <c r="J73" s="22">
        <f t="shared" si="9"/>
        <v>0.91394481339126099</v>
      </c>
    </row>
    <row r="74" spans="1:10" x14ac:dyDescent="0.25">
      <c r="A74" s="23">
        <f>+SUM(H74:H82)</f>
        <v>3077763.41000742</v>
      </c>
      <c r="B74" s="21">
        <v>1</v>
      </c>
      <c r="C74" s="41" t="s">
        <v>92</v>
      </c>
      <c r="D74" s="41">
        <v>53</v>
      </c>
      <c r="E74" s="41" t="s">
        <v>65</v>
      </c>
      <c r="F74" s="41" t="s">
        <v>66</v>
      </c>
      <c r="G74" s="41" t="s">
        <v>67</v>
      </c>
      <c r="H74" s="42">
        <v>95728.556766662718</v>
      </c>
      <c r="I74" s="42">
        <v>145143.85994619719</v>
      </c>
      <c r="J74" s="43">
        <f t="shared" si="9"/>
        <v>1.5162023209018363</v>
      </c>
    </row>
    <row r="75" spans="1:10" x14ac:dyDescent="0.25">
      <c r="A75" s="20"/>
      <c r="B75" s="21">
        <f>+B74+1</f>
        <v>2</v>
      </c>
      <c r="C75" s="41" t="s">
        <v>92</v>
      </c>
      <c r="D75" s="41">
        <v>118</v>
      </c>
      <c r="E75" s="41" t="s">
        <v>68</v>
      </c>
      <c r="F75" s="41" t="s">
        <v>69</v>
      </c>
      <c r="G75" s="41" t="s">
        <v>67</v>
      </c>
      <c r="H75" s="42">
        <v>213131.50374464528</v>
      </c>
      <c r="I75" s="42">
        <v>323150.48063492955</v>
      </c>
      <c r="J75" s="43">
        <f t="shared" si="9"/>
        <v>1.5162023209018363</v>
      </c>
    </row>
    <row r="76" spans="1:10" x14ac:dyDescent="0.25">
      <c r="A76" s="20"/>
      <c r="B76" s="21">
        <f t="shared" ref="B76:B82" si="10">+B75+1</f>
        <v>3</v>
      </c>
      <c r="C76" s="41" t="s">
        <v>92</v>
      </c>
      <c r="D76" s="41">
        <v>101</v>
      </c>
      <c r="E76" s="41" t="s">
        <v>70</v>
      </c>
      <c r="F76" s="41" t="s">
        <v>71</v>
      </c>
      <c r="G76" s="41" t="s">
        <v>67</v>
      </c>
      <c r="H76" s="42">
        <v>182426.11761194214</v>
      </c>
      <c r="I76" s="42">
        <v>276594.90291633806</v>
      </c>
      <c r="J76" s="43">
        <f t="shared" si="9"/>
        <v>1.5162023209018365</v>
      </c>
    </row>
    <row r="77" spans="1:10" x14ac:dyDescent="0.25">
      <c r="A77" s="20"/>
      <c r="B77" s="21">
        <f t="shared" si="10"/>
        <v>4</v>
      </c>
      <c r="C77" s="41" t="s">
        <v>92</v>
      </c>
      <c r="D77" s="41">
        <v>35</v>
      </c>
      <c r="E77" s="41" t="s">
        <v>72</v>
      </c>
      <c r="F77" s="41" t="s">
        <v>73</v>
      </c>
      <c r="G77" s="41" t="s">
        <v>67</v>
      </c>
      <c r="H77" s="42">
        <v>75860.365739619505</v>
      </c>
      <c r="I77" s="42">
        <v>115019.66259887323</v>
      </c>
      <c r="J77" s="43">
        <f t="shared" si="9"/>
        <v>1.516202320901836</v>
      </c>
    </row>
    <row r="78" spans="1:10" x14ac:dyDescent="0.25">
      <c r="A78" s="20"/>
      <c r="B78" s="21">
        <f t="shared" si="10"/>
        <v>5</v>
      </c>
      <c r="C78" s="41" t="s">
        <v>92</v>
      </c>
      <c r="D78" s="41">
        <v>66</v>
      </c>
      <c r="E78" s="41" t="s">
        <v>74</v>
      </c>
      <c r="F78" s="41" t="s">
        <v>75</v>
      </c>
      <c r="G78" s="41" t="s">
        <v>67</v>
      </c>
      <c r="H78" s="42">
        <v>119209.14616225922</v>
      </c>
      <c r="I78" s="42">
        <v>180745.18408394363</v>
      </c>
      <c r="J78" s="43">
        <f t="shared" si="9"/>
        <v>1.516202320901836</v>
      </c>
    </row>
    <row r="79" spans="1:10" x14ac:dyDescent="0.25">
      <c r="A79" s="20"/>
      <c r="B79" s="21">
        <f t="shared" si="10"/>
        <v>6</v>
      </c>
      <c r="C79" s="41" t="s">
        <v>92</v>
      </c>
      <c r="D79" s="41">
        <v>43</v>
      </c>
      <c r="E79" s="41" t="s">
        <v>76</v>
      </c>
      <c r="F79" s="41" t="s">
        <v>77</v>
      </c>
      <c r="G79" s="41" t="s">
        <v>67</v>
      </c>
      <c r="H79" s="42">
        <v>77666.564923896163</v>
      </c>
      <c r="I79" s="42">
        <v>117758.22599408451</v>
      </c>
      <c r="J79" s="43">
        <f t="shared" si="9"/>
        <v>1.5162023209018363</v>
      </c>
    </row>
    <row r="80" spans="1:10" x14ac:dyDescent="0.25">
      <c r="A80" s="20"/>
      <c r="B80" s="21">
        <f t="shared" si="10"/>
        <v>7</v>
      </c>
      <c r="C80" s="41" t="s">
        <v>92</v>
      </c>
      <c r="D80" s="41">
        <v>26</v>
      </c>
      <c r="E80" s="41" t="s">
        <v>78</v>
      </c>
      <c r="F80" s="41" t="s">
        <v>79</v>
      </c>
      <c r="G80" s="41" t="s">
        <v>67</v>
      </c>
      <c r="H80" s="42">
        <v>46961.17879119303</v>
      </c>
      <c r="I80" s="42">
        <v>71202.64827549296</v>
      </c>
      <c r="J80" s="43">
        <f t="shared" si="9"/>
        <v>1.5162023209018363</v>
      </c>
    </row>
    <row r="81" spans="1:10" x14ac:dyDescent="0.25">
      <c r="A81" s="20"/>
      <c r="B81" s="21">
        <f t="shared" si="10"/>
        <v>8</v>
      </c>
      <c r="C81" s="41" t="s">
        <v>92</v>
      </c>
      <c r="D81" s="41">
        <v>17</v>
      </c>
      <c r="E81" s="41" t="s">
        <v>80</v>
      </c>
      <c r="F81" s="41" t="s">
        <v>81</v>
      </c>
      <c r="G81" s="41" t="s">
        <v>67</v>
      </c>
      <c r="H81" s="42">
        <v>36123.983685533094</v>
      </c>
      <c r="I81" s="42">
        <v>54771.267904225351</v>
      </c>
      <c r="J81" s="43">
        <f t="shared" si="9"/>
        <v>1.5162023209018365</v>
      </c>
    </row>
    <row r="82" spans="1:10" x14ac:dyDescent="0.25">
      <c r="A82" s="20"/>
      <c r="B82" s="21">
        <f t="shared" si="10"/>
        <v>9</v>
      </c>
      <c r="C82" s="41" t="s">
        <v>92</v>
      </c>
      <c r="D82" s="41">
        <v>1205</v>
      </c>
      <c r="E82" s="41" t="s">
        <v>82</v>
      </c>
      <c r="F82" s="41" t="s">
        <v>83</v>
      </c>
      <c r="G82" s="41" t="s">
        <v>67</v>
      </c>
      <c r="H82" s="42">
        <v>2230655.9925816688</v>
      </c>
      <c r="I82" s="42">
        <v>3382125.7930859155</v>
      </c>
      <c r="J82" s="43">
        <f t="shared" si="9"/>
        <v>1.5162023209018363</v>
      </c>
    </row>
    <row r="83" spans="1:10" x14ac:dyDescent="0.25">
      <c r="A83" s="23">
        <f>+SUM(H83:H86)</f>
        <v>136166.54613695038</v>
      </c>
      <c r="B83" s="21">
        <v>1</v>
      </c>
      <c r="C83" s="20" t="s">
        <v>93</v>
      </c>
      <c r="D83" s="20">
        <v>1</v>
      </c>
      <c r="E83" s="20" t="s">
        <v>68</v>
      </c>
      <c r="F83" s="20" t="s">
        <v>69</v>
      </c>
      <c r="G83" s="20" t="s">
        <v>67</v>
      </c>
      <c r="H83" s="5">
        <v>36471.54978001277</v>
      </c>
      <c r="I83" s="5">
        <v>26261.651000000002</v>
      </c>
      <c r="J83" s="22">
        <f t="shared" si="9"/>
        <v>0.72005854312206874</v>
      </c>
    </row>
    <row r="84" spans="1:10" x14ac:dyDescent="0.25">
      <c r="A84" s="20"/>
      <c r="B84" s="21">
        <v>2</v>
      </c>
      <c r="C84" s="20" t="s">
        <v>94</v>
      </c>
      <c r="D84" s="20">
        <v>1</v>
      </c>
      <c r="E84" s="20" t="s">
        <v>72</v>
      </c>
      <c r="F84" s="20" t="s">
        <v>73</v>
      </c>
      <c r="G84" s="20" t="s">
        <v>67</v>
      </c>
      <c r="H84" s="5">
        <v>45901.645746539085</v>
      </c>
      <c r="I84" s="5">
        <v>29862.82</v>
      </c>
      <c r="J84" s="22">
        <f t="shared" si="9"/>
        <v>0.65058277354361771</v>
      </c>
    </row>
    <row r="85" spans="1:10" x14ac:dyDescent="0.25">
      <c r="A85" s="20"/>
      <c r="B85" s="21">
        <v>3</v>
      </c>
      <c r="C85" s="20" t="s">
        <v>95</v>
      </c>
      <c r="D85" s="20">
        <v>1</v>
      </c>
      <c r="E85" s="20" t="s">
        <v>74</v>
      </c>
      <c r="F85" s="20" t="s">
        <v>75</v>
      </c>
      <c r="G85" s="20" t="s">
        <v>67</v>
      </c>
      <c r="H85" s="5">
        <v>39820.015693351772</v>
      </c>
      <c r="I85" s="5">
        <v>23362.569000000003</v>
      </c>
      <c r="J85" s="22">
        <f t="shared" si="9"/>
        <v>0.58670416355211397</v>
      </c>
    </row>
    <row r="86" spans="1:10" x14ac:dyDescent="0.25">
      <c r="A86" s="20"/>
      <c r="B86" s="21">
        <v>4</v>
      </c>
      <c r="C86" s="20" t="s">
        <v>96</v>
      </c>
      <c r="D86" s="20">
        <v>1</v>
      </c>
      <c r="E86" s="20" t="s">
        <v>82</v>
      </c>
      <c r="F86" s="20" t="s">
        <v>83</v>
      </c>
      <c r="G86" s="20" t="s">
        <v>67</v>
      </c>
      <c r="H86" s="5">
        <v>13973.334917046735</v>
      </c>
      <c r="I86" s="5">
        <v>6135.4380000000001</v>
      </c>
      <c r="J86" s="22">
        <f t="shared" si="9"/>
        <v>0.43908186817415273</v>
      </c>
    </row>
    <row r="87" spans="1:10" x14ac:dyDescent="0.25">
      <c r="A87" s="23">
        <f>+SUM(H87:H94)</f>
        <v>128565.72286081495</v>
      </c>
      <c r="B87" s="21">
        <v>1</v>
      </c>
      <c r="C87" s="20" t="s">
        <v>97</v>
      </c>
      <c r="D87" s="20">
        <v>1</v>
      </c>
      <c r="E87" s="20" t="s">
        <v>65</v>
      </c>
      <c r="F87" s="20" t="s">
        <v>66</v>
      </c>
      <c r="G87" s="20" t="s">
        <v>67</v>
      </c>
      <c r="H87" s="5">
        <v>17605.393280723572</v>
      </c>
      <c r="I87" s="5">
        <v>5765.4511999999995</v>
      </c>
      <c r="J87" s="22">
        <f t="shared" si="9"/>
        <v>0.32748210210746526</v>
      </c>
    </row>
    <row r="88" spans="1:10" x14ac:dyDescent="0.25">
      <c r="A88" s="20"/>
      <c r="B88" s="21">
        <f>+B87+1</f>
        <v>2</v>
      </c>
      <c r="C88" s="20" t="s">
        <v>97</v>
      </c>
      <c r="D88" s="20">
        <v>1</v>
      </c>
      <c r="E88" s="20" t="s">
        <v>68</v>
      </c>
      <c r="F88" s="20" t="s">
        <v>69</v>
      </c>
      <c r="G88" s="20" t="s">
        <v>67</v>
      </c>
      <c r="H88" s="5">
        <v>7425.5495320156169</v>
      </c>
      <c r="I88" s="5">
        <v>3139.6901999999995</v>
      </c>
      <c r="J88" s="22">
        <f t="shared" si="9"/>
        <v>0.42282260544665051</v>
      </c>
    </row>
    <row r="89" spans="1:10" x14ac:dyDescent="0.25">
      <c r="A89" s="20"/>
      <c r="B89" s="21">
        <f t="shared" ref="B89:B94" si="11">+B88+1</f>
        <v>3</v>
      </c>
      <c r="C89" s="20" t="s">
        <v>97</v>
      </c>
      <c r="D89" s="20"/>
      <c r="E89" s="20" t="s">
        <v>70</v>
      </c>
      <c r="F89" s="20" t="s">
        <v>71</v>
      </c>
      <c r="G89" s="20" t="s">
        <v>67</v>
      </c>
      <c r="H89" s="5"/>
      <c r="I89" s="5"/>
      <c r="J89" s="22">
        <f t="shared" si="9"/>
        <v>0</v>
      </c>
    </row>
    <row r="90" spans="1:10" x14ac:dyDescent="0.25">
      <c r="A90" s="20"/>
      <c r="B90" s="21">
        <f t="shared" si="11"/>
        <v>4</v>
      </c>
      <c r="C90" s="20" t="s">
        <v>97</v>
      </c>
      <c r="D90" s="20"/>
      <c r="E90" s="20" t="s">
        <v>72</v>
      </c>
      <c r="F90" s="20" t="s">
        <v>73</v>
      </c>
      <c r="G90" s="20" t="s">
        <v>67</v>
      </c>
      <c r="H90" s="5"/>
      <c r="I90" s="5"/>
      <c r="J90" s="22">
        <f t="shared" si="9"/>
        <v>0</v>
      </c>
    </row>
    <row r="91" spans="1:10" x14ac:dyDescent="0.25">
      <c r="A91" s="20"/>
      <c r="B91" s="21">
        <f t="shared" si="11"/>
        <v>5</v>
      </c>
      <c r="C91" s="20" t="s">
        <v>97</v>
      </c>
      <c r="D91" s="20">
        <v>2</v>
      </c>
      <c r="E91" s="20" t="s">
        <v>74</v>
      </c>
      <c r="F91" s="20" t="s">
        <v>75</v>
      </c>
      <c r="G91" s="20" t="s">
        <v>67</v>
      </c>
      <c r="H91" s="5">
        <v>16585.965293684203</v>
      </c>
      <c r="I91" s="5">
        <v>10282.529000000002</v>
      </c>
      <c r="J91" s="22">
        <f t="shared" si="9"/>
        <v>0.61995360643347686</v>
      </c>
    </row>
    <row r="92" spans="1:10" x14ac:dyDescent="0.25">
      <c r="A92" s="20"/>
      <c r="B92" s="21">
        <f t="shared" si="11"/>
        <v>6</v>
      </c>
      <c r="C92" s="20" t="s">
        <v>97</v>
      </c>
      <c r="D92" s="20">
        <v>4</v>
      </c>
      <c r="E92" s="20" t="s">
        <v>76</v>
      </c>
      <c r="F92" s="20" t="s">
        <v>77</v>
      </c>
      <c r="G92" s="20" t="s">
        <v>67</v>
      </c>
      <c r="H92" s="5">
        <v>20581.604940455603</v>
      </c>
      <c r="I92" s="5">
        <v>5656.5869999999995</v>
      </c>
      <c r="J92" s="22">
        <f t="shared" si="9"/>
        <v>0.27483702152310296</v>
      </c>
    </row>
    <row r="93" spans="1:10" x14ac:dyDescent="0.25">
      <c r="A93" s="20"/>
      <c r="B93" s="21">
        <f t="shared" si="11"/>
        <v>7</v>
      </c>
      <c r="C93" s="20" t="s">
        <v>97</v>
      </c>
      <c r="D93" s="20">
        <v>4</v>
      </c>
      <c r="E93" s="20" t="s">
        <v>78</v>
      </c>
      <c r="F93" s="20" t="s">
        <v>79</v>
      </c>
      <c r="G93" s="20" t="s">
        <v>67</v>
      </c>
      <c r="H93" s="5">
        <v>7894.6126718579371</v>
      </c>
      <c r="I93" s="5">
        <v>5645.0859999999993</v>
      </c>
      <c r="J93" s="22">
        <f t="shared" si="9"/>
        <v>0.71505547322456176</v>
      </c>
    </row>
    <row r="94" spans="1:10" x14ac:dyDescent="0.25">
      <c r="A94" s="20"/>
      <c r="B94" s="21">
        <f t="shared" si="11"/>
        <v>8</v>
      </c>
      <c r="C94" s="20" t="s">
        <v>97</v>
      </c>
      <c r="D94" s="20">
        <v>4</v>
      </c>
      <c r="E94" s="20" t="s">
        <v>80</v>
      </c>
      <c r="F94" s="20" t="s">
        <v>81</v>
      </c>
      <c r="G94" s="20" t="s">
        <v>67</v>
      </c>
      <c r="H94" s="5">
        <v>58472.597142078019</v>
      </c>
      <c r="I94" s="5">
        <v>20572.134999999998</v>
      </c>
      <c r="J94" s="22">
        <f t="shared" si="9"/>
        <v>0.3518252310567524</v>
      </c>
    </row>
    <row r="95" spans="1:10" x14ac:dyDescent="0.25">
      <c r="A95" s="23">
        <f>+SUM(H95:H103)</f>
        <v>724978.41969321365</v>
      </c>
      <c r="B95" s="21">
        <v>1</v>
      </c>
      <c r="C95" s="20" t="s">
        <v>98</v>
      </c>
      <c r="D95" s="20">
        <f>13+61</f>
        <v>74</v>
      </c>
      <c r="E95" s="20" t="s">
        <v>65</v>
      </c>
      <c r="F95" s="20" t="s">
        <v>66</v>
      </c>
      <c r="G95" s="20" t="s">
        <v>67</v>
      </c>
      <c r="H95" s="5">
        <v>31521.322602883982</v>
      </c>
      <c r="I95" s="5">
        <v>36792.584999999977</v>
      </c>
      <c r="J95" s="22">
        <f t="shared" si="9"/>
        <v>1.1672284651099543</v>
      </c>
    </row>
    <row r="96" spans="1:10" x14ac:dyDescent="0.25">
      <c r="A96" s="20"/>
      <c r="B96" s="21">
        <f>+B95+1</f>
        <v>2</v>
      </c>
      <c r="C96" s="20" t="s">
        <v>98</v>
      </c>
      <c r="D96" s="20">
        <v>83</v>
      </c>
      <c r="E96" s="20" t="s">
        <v>68</v>
      </c>
      <c r="F96" s="20" t="s">
        <v>69</v>
      </c>
      <c r="G96" s="20" t="s">
        <v>67</v>
      </c>
      <c r="H96" s="5">
        <v>25263.359096136206</v>
      </c>
      <c r="I96" s="5">
        <v>35493.185199999993</v>
      </c>
      <c r="J96" s="22">
        <f t="shared" si="9"/>
        <v>1.4049273916796101</v>
      </c>
    </row>
    <row r="97" spans="1:11" x14ac:dyDescent="0.25">
      <c r="A97" s="20"/>
      <c r="B97" s="21">
        <f t="shared" ref="B97:B103" si="12">+B96+1</f>
        <v>3</v>
      </c>
      <c r="C97" s="20" t="s">
        <v>98</v>
      </c>
      <c r="D97" s="20">
        <f>35+43</f>
        <v>78</v>
      </c>
      <c r="E97" s="20" t="s">
        <v>70</v>
      </c>
      <c r="F97" s="20" t="s">
        <v>71</v>
      </c>
      <c r="G97" s="20" t="s">
        <v>67</v>
      </c>
      <c r="H97" s="5">
        <v>35394.069168259113</v>
      </c>
      <c r="I97" s="5">
        <v>20749.827999999994</v>
      </c>
      <c r="J97" s="22">
        <f t="shared" si="9"/>
        <v>0.58625155252304639</v>
      </c>
    </row>
    <row r="98" spans="1:11" x14ac:dyDescent="0.25">
      <c r="A98" s="20"/>
      <c r="B98" s="21">
        <f t="shared" si="12"/>
        <v>4</v>
      </c>
      <c r="C98" s="20" t="s">
        <v>98</v>
      </c>
      <c r="D98" s="20">
        <v>66</v>
      </c>
      <c r="E98" s="20" t="s">
        <v>72</v>
      </c>
      <c r="F98" s="20" t="s">
        <v>73</v>
      </c>
      <c r="G98" s="20" t="s">
        <v>67</v>
      </c>
      <c r="H98" s="5">
        <v>29078.274896068688</v>
      </c>
      <c r="I98" s="5">
        <v>33507.874999999985</v>
      </c>
      <c r="J98" s="22">
        <f t="shared" si="9"/>
        <v>1.1523336621503006</v>
      </c>
    </row>
    <row r="99" spans="1:11" x14ac:dyDescent="0.25">
      <c r="A99" s="20"/>
      <c r="B99" s="21">
        <f t="shared" si="12"/>
        <v>5</v>
      </c>
      <c r="C99" s="20" t="s">
        <v>98</v>
      </c>
      <c r="D99" s="20">
        <v>107</v>
      </c>
      <c r="E99" s="20" t="s">
        <v>74</v>
      </c>
      <c r="F99" s="20" t="s">
        <v>75</v>
      </c>
      <c r="G99" s="20" t="s">
        <v>67</v>
      </c>
      <c r="H99" s="5">
        <v>50789.402102016247</v>
      </c>
      <c r="I99" s="5">
        <v>62326.31879999995</v>
      </c>
      <c r="J99" s="22">
        <f t="shared" si="9"/>
        <v>1.2271520478782267</v>
      </c>
    </row>
    <row r="100" spans="1:11" x14ac:dyDescent="0.25">
      <c r="A100" s="20"/>
      <c r="B100" s="21">
        <f t="shared" si="12"/>
        <v>6</v>
      </c>
      <c r="C100" s="20" t="s">
        <v>98</v>
      </c>
      <c r="D100" s="20">
        <v>57</v>
      </c>
      <c r="E100" s="20" t="s">
        <v>76</v>
      </c>
      <c r="F100" s="20" t="s">
        <v>77</v>
      </c>
      <c r="G100" s="20" t="s">
        <v>67</v>
      </c>
      <c r="H100" s="5">
        <v>15767.574019221909</v>
      </c>
      <c r="I100" s="5">
        <v>30474.974600000001</v>
      </c>
      <c r="J100" s="22">
        <f t="shared" si="9"/>
        <v>1.9327624251421696</v>
      </c>
    </row>
    <row r="101" spans="1:11" x14ac:dyDescent="0.25">
      <c r="A101" s="20"/>
      <c r="B101" s="21">
        <f t="shared" si="12"/>
        <v>7</v>
      </c>
      <c r="C101" s="20" t="s">
        <v>98</v>
      </c>
      <c r="D101" s="20">
        <v>73</v>
      </c>
      <c r="E101" s="20" t="s">
        <v>78</v>
      </c>
      <c r="F101" s="20" t="s">
        <v>79</v>
      </c>
      <c r="G101" s="20" t="s">
        <v>67</v>
      </c>
      <c r="H101" s="5">
        <v>44777.212345245141</v>
      </c>
      <c r="I101" s="5">
        <v>46191.989999999962</v>
      </c>
      <c r="J101" s="22">
        <f t="shared" si="9"/>
        <v>1.0315959297297581</v>
      </c>
    </row>
    <row r="102" spans="1:11" x14ac:dyDescent="0.25">
      <c r="A102" s="20"/>
      <c r="B102" s="21">
        <f t="shared" si="12"/>
        <v>8</v>
      </c>
      <c r="C102" s="20" t="s">
        <v>98</v>
      </c>
      <c r="D102" s="20">
        <v>56</v>
      </c>
      <c r="E102" s="20" t="s">
        <v>80</v>
      </c>
      <c r="F102" s="20" t="s">
        <v>81</v>
      </c>
      <c r="G102" s="20" t="s">
        <v>67</v>
      </c>
      <c r="H102" s="5">
        <v>31473.368484206709</v>
      </c>
      <c r="I102" s="5">
        <v>34116.805399999997</v>
      </c>
      <c r="J102" s="22">
        <f t="shared" si="9"/>
        <v>1.0839896408647762</v>
      </c>
    </row>
    <row r="103" spans="1:11" x14ac:dyDescent="0.25">
      <c r="A103" s="20"/>
      <c r="B103" s="21">
        <f t="shared" si="12"/>
        <v>9</v>
      </c>
      <c r="C103" s="20" t="s">
        <v>655</v>
      </c>
      <c r="D103" s="20"/>
      <c r="E103" s="20" t="s">
        <v>82</v>
      </c>
      <c r="F103" s="20" t="s">
        <v>83</v>
      </c>
      <c r="G103" s="20" t="s">
        <v>67</v>
      </c>
      <c r="H103" s="5">
        <v>460913.83697917563</v>
      </c>
      <c r="I103" s="5">
        <v>468390.58336000022</v>
      </c>
      <c r="J103" s="22">
        <f t="shared" si="9"/>
        <v>1.0162215706732241</v>
      </c>
    </row>
    <row r="104" spans="1:11" x14ac:dyDescent="0.25">
      <c r="A104" s="23">
        <f>+SUM(H104:H106)</f>
        <v>122669.12241423136</v>
      </c>
      <c r="B104" s="21">
        <v>1</v>
      </c>
      <c r="C104" s="20" t="s">
        <v>99</v>
      </c>
      <c r="D104" s="20">
        <v>1</v>
      </c>
      <c r="E104" s="20" t="s">
        <v>76</v>
      </c>
      <c r="F104" s="20" t="s">
        <v>77</v>
      </c>
      <c r="G104" s="20" t="s">
        <v>67</v>
      </c>
      <c r="H104" s="5">
        <v>11611.051488225443</v>
      </c>
      <c r="I104" s="5">
        <v>6637.4639999999999</v>
      </c>
      <c r="J104" s="22">
        <f t="shared" si="9"/>
        <v>0.57165055264210407</v>
      </c>
    </row>
    <row r="105" spans="1:11" x14ac:dyDescent="0.25">
      <c r="A105" s="20"/>
      <c r="B105" s="21">
        <v>2</v>
      </c>
      <c r="C105" s="20" t="s">
        <v>100</v>
      </c>
      <c r="D105" s="20">
        <v>1</v>
      </c>
      <c r="E105" s="20" t="s">
        <v>78</v>
      </c>
      <c r="F105" s="20" t="s">
        <v>79</v>
      </c>
      <c r="G105" s="20" t="s">
        <v>67</v>
      </c>
      <c r="H105" s="5">
        <v>81989.959902869436</v>
      </c>
      <c r="I105" s="5">
        <v>169126.8912000001</v>
      </c>
      <c r="J105" s="22">
        <f t="shared" si="9"/>
        <v>2.062775630093717</v>
      </c>
    </row>
    <row r="106" spans="1:11" x14ac:dyDescent="0.25">
      <c r="A106" s="20"/>
      <c r="B106" s="21">
        <v>3</v>
      </c>
      <c r="C106" s="20" t="s">
        <v>101</v>
      </c>
      <c r="D106" s="20">
        <v>1</v>
      </c>
      <c r="E106" s="20" t="s">
        <v>80</v>
      </c>
      <c r="F106" s="20" t="s">
        <v>81</v>
      </c>
      <c r="G106" s="20" t="s">
        <v>67</v>
      </c>
      <c r="H106" s="5">
        <v>29068.11102313648</v>
      </c>
      <c r="I106" s="5">
        <v>45430.438000000002</v>
      </c>
      <c r="J106" s="22">
        <f t="shared" si="9"/>
        <v>1.5628961222777802</v>
      </c>
    </row>
    <row r="107" spans="1:11" x14ac:dyDescent="0.25">
      <c r="A107" s="5">
        <f>+SUM(H107:H123)</f>
        <v>18290.51910520747</v>
      </c>
      <c r="B107" s="21">
        <v>1</v>
      </c>
      <c r="C107" s="20" t="s">
        <v>102</v>
      </c>
      <c r="D107" s="20">
        <v>1</v>
      </c>
      <c r="E107" s="20" t="s">
        <v>68</v>
      </c>
      <c r="F107" s="20" t="s">
        <v>69</v>
      </c>
      <c r="G107" s="20" t="s">
        <v>67</v>
      </c>
      <c r="H107" s="5">
        <v>564.20079844515897</v>
      </c>
      <c r="I107" s="5">
        <v>238.464</v>
      </c>
      <c r="J107" s="22">
        <f t="shared" si="9"/>
        <v>0.42265803355324211</v>
      </c>
      <c r="K107" t="s">
        <v>103</v>
      </c>
    </row>
    <row r="108" spans="1:11" x14ac:dyDescent="0.25">
      <c r="A108" s="20"/>
      <c r="B108" s="21">
        <f>+B107+1</f>
        <v>2</v>
      </c>
      <c r="C108" s="20" t="s">
        <v>104</v>
      </c>
      <c r="D108" s="20">
        <v>1</v>
      </c>
      <c r="E108" s="20" t="s">
        <v>82</v>
      </c>
      <c r="F108" s="20" t="s">
        <v>83</v>
      </c>
      <c r="G108" s="20" t="s">
        <v>67</v>
      </c>
      <c r="H108" s="5"/>
      <c r="I108" s="5">
        <v>0</v>
      </c>
      <c r="J108" s="22">
        <f t="shared" si="9"/>
        <v>0</v>
      </c>
      <c r="K108" t="s">
        <v>3</v>
      </c>
    </row>
    <row r="109" spans="1:11" x14ac:dyDescent="0.25">
      <c r="A109" s="20"/>
      <c r="B109" s="21">
        <f t="shared" ref="B109:B123" si="13">+B108+1</f>
        <v>3</v>
      </c>
      <c r="C109" s="20" t="s">
        <v>105</v>
      </c>
      <c r="D109" s="20">
        <v>1</v>
      </c>
      <c r="E109" s="20" t="s">
        <v>78</v>
      </c>
      <c r="F109" s="20" t="s">
        <v>79</v>
      </c>
      <c r="G109" s="20" t="s">
        <v>67</v>
      </c>
      <c r="H109" s="5">
        <v>1697.2542963788344</v>
      </c>
      <c r="I109" s="5">
        <v>2137.88</v>
      </c>
      <c r="J109" s="22">
        <f t="shared" si="9"/>
        <v>1.2596108930531269</v>
      </c>
      <c r="K109" t="s">
        <v>106</v>
      </c>
    </row>
    <row r="110" spans="1:11" x14ac:dyDescent="0.25">
      <c r="A110" s="20"/>
      <c r="B110" s="21">
        <f t="shared" si="13"/>
        <v>4</v>
      </c>
      <c r="C110" s="20" t="s">
        <v>107</v>
      </c>
      <c r="D110" s="20">
        <v>1</v>
      </c>
      <c r="E110" s="20" t="s">
        <v>68</v>
      </c>
      <c r="F110" s="20" t="s">
        <v>69</v>
      </c>
      <c r="G110" s="20" t="s">
        <v>67</v>
      </c>
      <c r="H110" s="5">
        <v>1167.7859236773934</v>
      </c>
      <c r="I110" s="5">
        <v>755.05</v>
      </c>
      <c r="J110" s="22">
        <f t="shared" si="9"/>
        <v>0.64656542324326405</v>
      </c>
      <c r="K110" t="s">
        <v>108</v>
      </c>
    </row>
    <row r="111" spans="1:11" x14ac:dyDescent="0.25">
      <c r="A111" s="20"/>
      <c r="B111" s="21">
        <f t="shared" si="13"/>
        <v>5</v>
      </c>
      <c r="C111" s="20" t="s">
        <v>109</v>
      </c>
      <c r="D111" s="20">
        <v>1</v>
      </c>
      <c r="E111" s="20" t="s">
        <v>65</v>
      </c>
      <c r="F111" s="20" t="s">
        <v>66</v>
      </c>
      <c r="G111" s="20" t="s">
        <v>67</v>
      </c>
      <c r="H111" s="5">
        <v>2231.5216240902605</v>
      </c>
      <c r="I111" s="5">
        <v>1058.5730000000001</v>
      </c>
      <c r="J111" s="22">
        <f t="shared" si="9"/>
        <v>0.47437272781596085</v>
      </c>
      <c r="K111" t="s">
        <v>110</v>
      </c>
    </row>
    <row r="112" spans="1:11" x14ac:dyDescent="0.25">
      <c r="A112" s="20"/>
      <c r="B112" s="21">
        <f t="shared" si="13"/>
        <v>6</v>
      </c>
      <c r="C112" s="20" t="s">
        <v>111</v>
      </c>
      <c r="D112" s="20">
        <v>1</v>
      </c>
      <c r="E112" s="20" t="s">
        <v>65</v>
      </c>
      <c r="F112" s="20" t="s">
        <v>66</v>
      </c>
      <c r="G112" s="20" t="s">
        <v>67</v>
      </c>
      <c r="H112" s="5">
        <v>863.62119497027743</v>
      </c>
      <c r="I112" s="5">
        <v>85.795399999999958</v>
      </c>
      <c r="J112" s="22">
        <f t="shared" si="9"/>
        <v>9.9343786951584384E-2</v>
      </c>
      <c r="K112" t="s">
        <v>110</v>
      </c>
    </row>
    <row r="113" spans="1:11" x14ac:dyDescent="0.25">
      <c r="A113" s="20"/>
      <c r="B113" s="21">
        <f t="shared" si="13"/>
        <v>7</v>
      </c>
      <c r="C113" s="20" t="s">
        <v>112</v>
      </c>
      <c r="D113" s="20">
        <v>1</v>
      </c>
      <c r="E113" s="20" t="s">
        <v>72</v>
      </c>
      <c r="F113" s="20" t="s">
        <v>73</v>
      </c>
      <c r="G113" s="20" t="s">
        <v>67</v>
      </c>
      <c r="H113" s="5">
        <v>1067.3059967009565</v>
      </c>
      <c r="I113" s="5">
        <v>940.702</v>
      </c>
      <c r="J113" s="22">
        <f t="shared" si="9"/>
        <v>0.88137985067797842</v>
      </c>
      <c r="K113" t="s">
        <v>113</v>
      </c>
    </row>
    <row r="114" spans="1:11" x14ac:dyDescent="0.25">
      <c r="A114" s="20"/>
      <c r="B114" s="21">
        <f t="shared" si="13"/>
        <v>8</v>
      </c>
      <c r="C114" s="20" t="s">
        <v>114</v>
      </c>
      <c r="D114" s="20">
        <v>1</v>
      </c>
      <c r="E114" s="20" t="s">
        <v>65</v>
      </c>
      <c r="F114" s="20" t="s">
        <v>66</v>
      </c>
      <c r="G114" s="20" t="s">
        <v>67</v>
      </c>
      <c r="H114" s="5">
        <v>898.03085807809259</v>
      </c>
      <c r="I114" s="5">
        <v>1015.2789999999999</v>
      </c>
      <c r="J114" s="22">
        <f t="shared" si="9"/>
        <v>1.130561373105635</v>
      </c>
      <c r="K114" t="s">
        <v>110</v>
      </c>
    </row>
    <row r="115" spans="1:11" x14ac:dyDescent="0.25">
      <c r="A115" s="20"/>
      <c r="B115" s="21">
        <f t="shared" si="13"/>
        <v>9</v>
      </c>
      <c r="C115" s="20" t="s">
        <v>115</v>
      </c>
      <c r="D115" s="20">
        <v>1</v>
      </c>
      <c r="E115" s="20" t="s">
        <v>65</v>
      </c>
      <c r="F115" s="20" t="s">
        <v>66</v>
      </c>
      <c r="G115" s="20" t="s">
        <v>67</v>
      </c>
      <c r="H115" s="5">
        <v>1049.3979487888957</v>
      </c>
      <c r="I115" s="5">
        <v>359.05700000000002</v>
      </c>
      <c r="J115" s="22">
        <f t="shared" si="9"/>
        <v>0.34215523330723646</v>
      </c>
      <c r="K115" t="s">
        <v>110</v>
      </c>
    </row>
    <row r="116" spans="1:11" x14ac:dyDescent="0.25">
      <c r="A116" s="20"/>
      <c r="B116" s="21">
        <f t="shared" si="13"/>
        <v>10</v>
      </c>
      <c r="C116" s="20" t="s">
        <v>116</v>
      </c>
      <c r="D116" s="20">
        <v>1</v>
      </c>
      <c r="E116" s="20" t="s">
        <v>65</v>
      </c>
      <c r="F116" s="20" t="s">
        <v>66</v>
      </c>
      <c r="G116" s="20" t="s">
        <v>67</v>
      </c>
      <c r="H116" s="5">
        <v>657.69592495158861</v>
      </c>
      <c r="I116" s="5">
        <v>360.12639999999993</v>
      </c>
      <c r="J116" s="22">
        <f t="shared" si="9"/>
        <v>0.5475575966606574</v>
      </c>
      <c r="K116" t="s">
        <v>110</v>
      </c>
    </row>
    <row r="117" spans="1:11" x14ac:dyDescent="0.25">
      <c r="A117" s="20"/>
      <c r="B117" s="21">
        <f t="shared" si="13"/>
        <v>11</v>
      </c>
      <c r="C117" s="20" t="s">
        <v>117</v>
      </c>
      <c r="D117" s="20">
        <v>1</v>
      </c>
      <c r="E117" s="20" t="s">
        <v>65</v>
      </c>
      <c r="F117" s="20" t="s">
        <v>66</v>
      </c>
      <c r="G117" s="20" t="s">
        <v>67</v>
      </c>
      <c r="H117" s="5">
        <v>1357.8678783692749</v>
      </c>
      <c r="I117" s="5">
        <v>1936.3539999999998</v>
      </c>
      <c r="J117" s="22">
        <f t="shared" si="9"/>
        <v>1.4260253378446917</v>
      </c>
      <c r="K117" t="s">
        <v>118</v>
      </c>
    </row>
    <row r="118" spans="1:11" x14ac:dyDescent="0.25">
      <c r="A118" s="20"/>
      <c r="B118" s="21">
        <f t="shared" si="13"/>
        <v>12</v>
      </c>
      <c r="C118" s="20" t="s">
        <v>119</v>
      </c>
      <c r="D118" s="20">
        <v>1</v>
      </c>
      <c r="E118" s="20" t="s">
        <v>78</v>
      </c>
      <c r="F118" s="20" t="s">
        <v>79</v>
      </c>
      <c r="G118" s="20" t="s">
        <v>67</v>
      </c>
      <c r="H118" s="5">
        <v>1402.6546463058653</v>
      </c>
      <c r="I118" s="5">
        <v>1135.6420000000001</v>
      </c>
      <c r="J118" s="22">
        <f t="shared" si="9"/>
        <v>0.80963764173234698</v>
      </c>
      <c r="K118" t="s">
        <v>120</v>
      </c>
    </row>
    <row r="119" spans="1:11" x14ac:dyDescent="0.25">
      <c r="A119" s="20"/>
      <c r="B119" s="21">
        <f t="shared" si="13"/>
        <v>13</v>
      </c>
      <c r="C119" s="20" t="s">
        <v>121</v>
      </c>
      <c r="D119" s="20">
        <v>1</v>
      </c>
      <c r="E119" s="20" t="s">
        <v>78</v>
      </c>
      <c r="F119" s="20" t="s">
        <v>79</v>
      </c>
      <c r="G119" s="20" t="s">
        <v>67</v>
      </c>
      <c r="H119" s="5">
        <v>1742.9761501219696</v>
      </c>
      <c r="I119" s="5">
        <v>3479.3580000000002</v>
      </c>
      <c r="J119" s="22">
        <f t="shared" si="9"/>
        <v>1.9962166434443309</v>
      </c>
      <c r="K119" t="s">
        <v>122</v>
      </c>
    </row>
    <row r="120" spans="1:11" x14ac:dyDescent="0.25">
      <c r="A120" s="20"/>
      <c r="B120" s="21">
        <f t="shared" si="13"/>
        <v>14</v>
      </c>
      <c r="C120" s="20" t="s">
        <v>123</v>
      </c>
      <c r="D120" s="20">
        <v>1</v>
      </c>
      <c r="E120" s="20" t="s">
        <v>80</v>
      </c>
      <c r="F120" s="20" t="s">
        <v>81</v>
      </c>
      <c r="G120" s="20" t="s">
        <v>67</v>
      </c>
      <c r="H120" s="5">
        <v>1002.0822377508314</v>
      </c>
      <c r="I120" s="5">
        <v>885.22700000000009</v>
      </c>
      <c r="J120" s="22">
        <f t="shared" si="9"/>
        <v>0.88338757703847515</v>
      </c>
      <c r="K120" t="s">
        <v>124</v>
      </c>
    </row>
    <row r="121" spans="1:11" x14ac:dyDescent="0.25">
      <c r="A121" s="20"/>
      <c r="B121" s="21">
        <f t="shared" si="13"/>
        <v>15</v>
      </c>
      <c r="C121" s="20" t="s">
        <v>125</v>
      </c>
      <c r="D121" s="20">
        <v>1</v>
      </c>
      <c r="E121" s="20" t="s">
        <v>80</v>
      </c>
      <c r="F121" s="20" t="s">
        <v>81</v>
      </c>
      <c r="G121" s="20" t="s">
        <v>67</v>
      </c>
      <c r="H121" s="5">
        <v>759.85550521567552</v>
      </c>
      <c r="I121" s="5">
        <v>987.78800000000001</v>
      </c>
      <c r="J121" s="22">
        <f t="shared" si="9"/>
        <v>1.2999682087183519</v>
      </c>
      <c r="K121" t="s">
        <v>126</v>
      </c>
    </row>
    <row r="122" spans="1:11" x14ac:dyDescent="0.25">
      <c r="A122" s="20"/>
      <c r="B122" s="21">
        <f t="shared" si="13"/>
        <v>16</v>
      </c>
      <c r="C122" s="20" t="s">
        <v>127</v>
      </c>
      <c r="D122" s="20">
        <v>1</v>
      </c>
      <c r="E122" s="20" t="s">
        <v>65</v>
      </c>
      <c r="F122" s="20" t="s">
        <v>66</v>
      </c>
      <c r="G122" s="20" t="s">
        <v>67</v>
      </c>
      <c r="H122" s="5">
        <v>823.88201145907874</v>
      </c>
      <c r="I122" s="5">
        <v>293.92200000000003</v>
      </c>
      <c r="J122" s="22">
        <f t="shared" si="9"/>
        <v>0.3567525396985789</v>
      </c>
      <c r="K122" t="s">
        <v>110</v>
      </c>
    </row>
    <row r="123" spans="1:11" x14ac:dyDescent="0.25">
      <c r="A123" s="20"/>
      <c r="B123" s="21">
        <f t="shared" si="13"/>
        <v>17</v>
      </c>
      <c r="C123" s="20" t="s">
        <v>128</v>
      </c>
      <c r="D123" s="20">
        <v>1</v>
      </c>
      <c r="E123" s="20" t="s">
        <v>80</v>
      </c>
      <c r="F123" s="20" t="s">
        <v>81</v>
      </c>
      <c r="G123" s="20" t="s">
        <v>67</v>
      </c>
      <c r="H123" s="5">
        <v>1004.386109903316</v>
      </c>
      <c r="I123" s="5">
        <v>1301.8979999999999</v>
      </c>
      <c r="J123" s="22">
        <f t="shared" si="9"/>
        <v>1.2962126687766748</v>
      </c>
      <c r="K123" t="s">
        <v>124</v>
      </c>
    </row>
    <row r="124" spans="1:11" x14ac:dyDescent="0.25">
      <c r="A124" s="23">
        <f>+SUM(H124:H132)</f>
        <v>194938.93223614027</v>
      </c>
      <c r="B124" s="21">
        <v>1</v>
      </c>
      <c r="C124" s="20" t="s">
        <v>129</v>
      </c>
      <c r="D124" s="20">
        <v>41</v>
      </c>
      <c r="E124" s="20" t="s">
        <v>70</v>
      </c>
      <c r="F124" s="20" t="s">
        <v>71</v>
      </c>
      <c r="G124" s="20" t="s">
        <v>67</v>
      </c>
      <c r="H124" s="5">
        <v>42642.900199803327</v>
      </c>
      <c r="I124" s="5">
        <v>31056.864999999994</v>
      </c>
      <c r="J124" s="22">
        <f t="shared" si="9"/>
        <v>0.72830095641907655</v>
      </c>
    </row>
    <row r="125" spans="1:11" x14ac:dyDescent="0.25">
      <c r="A125" s="20"/>
      <c r="B125" s="21">
        <f>+B124+1</f>
        <v>2</v>
      </c>
      <c r="C125" s="20" t="s">
        <v>129</v>
      </c>
      <c r="D125" s="20">
        <v>27</v>
      </c>
      <c r="E125" s="20" t="s">
        <v>65</v>
      </c>
      <c r="F125" s="20" t="s">
        <v>66</v>
      </c>
      <c r="G125" s="20" t="s">
        <v>67</v>
      </c>
      <c r="H125" s="5">
        <v>23010.297107961327</v>
      </c>
      <c r="I125" s="5">
        <v>7034.0347199999997</v>
      </c>
      <c r="J125" s="22">
        <f t="shared" si="9"/>
        <v>0.30569073867222235</v>
      </c>
    </row>
    <row r="126" spans="1:11" x14ac:dyDescent="0.25">
      <c r="A126" s="20"/>
      <c r="B126" s="21">
        <f t="shared" ref="B126:B154" si="14">+B125+1</f>
        <v>3</v>
      </c>
      <c r="C126" s="20" t="s">
        <v>129</v>
      </c>
      <c r="D126" s="20">
        <v>20</v>
      </c>
      <c r="E126" s="20" t="s">
        <v>68</v>
      </c>
      <c r="F126" s="20" t="s">
        <v>69</v>
      </c>
      <c r="G126" s="20" t="s">
        <v>67</v>
      </c>
      <c r="H126" s="5">
        <v>24473.39450521005</v>
      </c>
      <c r="I126" s="5">
        <v>19328.411959999998</v>
      </c>
      <c r="J126" s="22">
        <f t="shared" si="9"/>
        <v>0.78977241820235622</v>
      </c>
    </row>
    <row r="127" spans="1:11" x14ac:dyDescent="0.25">
      <c r="A127" s="20"/>
      <c r="B127" s="21">
        <f t="shared" si="14"/>
        <v>4</v>
      </c>
      <c r="C127" s="20" t="s">
        <v>129</v>
      </c>
      <c r="D127" s="20">
        <v>12</v>
      </c>
      <c r="E127" s="20" t="s">
        <v>80</v>
      </c>
      <c r="F127" s="20" t="s">
        <v>81</v>
      </c>
      <c r="G127" s="20" t="s">
        <v>67</v>
      </c>
      <c r="H127" s="5">
        <v>15376.815222971174</v>
      </c>
      <c r="I127" s="5">
        <v>10696.76852</v>
      </c>
      <c r="J127" s="22">
        <f t="shared" si="9"/>
        <v>0.69564265193355979</v>
      </c>
    </row>
    <row r="128" spans="1:11" x14ac:dyDescent="0.25">
      <c r="A128" s="20"/>
      <c r="B128" s="21">
        <f t="shared" si="14"/>
        <v>5</v>
      </c>
      <c r="C128" s="20" t="s">
        <v>129</v>
      </c>
      <c r="D128" s="20">
        <v>13</v>
      </c>
      <c r="E128" s="20" t="s">
        <v>78</v>
      </c>
      <c r="F128" s="20" t="s">
        <v>79</v>
      </c>
      <c r="G128" s="20" t="s">
        <v>67</v>
      </c>
      <c r="H128" s="5">
        <v>17117.455056265077</v>
      </c>
      <c r="I128" s="5">
        <v>19171.447999999997</v>
      </c>
      <c r="J128" s="22">
        <f t="shared" si="9"/>
        <v>1.1199940608567946</v>
      </c>
    </row>
    <row r="129" spans="1:10" x14ac:dyDescent="0.25">
      <c r="A129" s="20"/>
      <c r="B129" s="21">
        <f t="shared" si="14"/>
        <v>6</v>
      </c>
      <c r="C129" s="20" t="s">
        <v>129</v>
      </c>
      <c r="D129" s="20">
        <v>22</v>
      </c>
      <c r="E129" s="20" t="s">
        <v>72</v>
      </c>
      <c r="F129" s="20" t="s">
        <v>73</v>
      </c>
      <c r="G129" s="20" t="s">
        <v>67</v>
      </c>
      <c r="H129" s="5">
        <v>20383.390518622637</v>
      </c>
      <c r="I129" s="5">
        <v>10916.122999999998</v>
      </c>
      <c r="J129" s="22">
        <f t="shared" si="9"/>
        <v>0.53554010016276876</v>
      </c>
    </row>
    <row r="130" spans="1:10" x14ac:dyDescent="0.25">
      <c r="A130" s="20"/>
      <c r="B130" s="21">
        <f t="shared" si="14"/>
        <v>7</v>
      </c>
      <c r="C130" s="20" t="s">
        <v>129</v>
      </c>
      <c r="D130" s="20">
        <v>28</v>
      </c>
      <c r="E130" s="20" t="s">
        <v>74</v>
      </c>
      <c r="F130" s="20" t="s">
        <v>75</v>
      </c>
      <c r="G130" s="20" t="s">
        <v>67</v>
      </c>
      <c r="H130" s="5">
        <v>24807.607925791363</v>
      </c>
      <c r="I130" s="5">
        <v>10455.64536</v>
      </c>
      <c r="J130" s="22">
        <f t="shared" si="9"/>
        <v>0.42146930857971732</v>
      </c>
    </row>
    <row r="131" spans="1:10" x14ac:dyDescent="0.25">
      <c r="A131" s="20"/>
      <c r="B131" s="21">
        <f t="shared" si="14"/>
        <v>8</v>
      </c>
      <c r="C131" s="20" t="s">
        <v>129</v>
      </c>
      <c r="D131" s="20">
        <v>25</v>
      </c>
      <c r="E131" s="20" t="s">
        <v>76</v>
      </c>
      <c r="F131" s="20" t="s">
        <v>77</v>
      </c>
      <c r="G131" s="20" t="s">
        <v>67</v>
      </c>
      <c r="H131" s="5">
        <v>23384.338612594947</v>
      </c>
      <c r="I131" s="5">
        <v>9145.9469999999983</v>
      </c>
      <c r="J131" s="22">
        <f t="shared" ref="J131:J197" si="15">+IFERROR(I131/H131,0)</f>
        <v>0.39111420474701541</v>
      </c>
    </row>
    <row r="132" spans="1:10" x14ac:dyDescent="0.25">
      <c r="A132" s="20"/>
      <c r="B132" s="21">
        <f t="shared" si="14"/>
        <v>9</v>
      </c>
      <c r="C132" s="20" t="s">
        <v>129</v>
      </c>
      <c r="D132" s="20">
        <v>5</v>
      </c>
      <c r="E132" s="20" t="s">
        <v>82</v>
      </c>
      <c r="F132" s="20" t="s">
        <v>83</v>
      </c>
      <c r="G132" s="20" t="s">
        <v>67</v>
      </c>
      <c r="H132" s="5">
        <v>3742.7330869203684</v>
      </c>
      <c r="I132" s="5">
        <v>1333.288</v>
      </c>
      <c r="J132" s="22">
        <f t="shared" si="15"/>
        <v>0.35623379200066574</v>
      </c>
    </row>
    <row r="133" spans="1:10" x14ac:dyDescent="0.25">
      <c r="A133" s="23">
        <f>+SUM(H133:H154)</f>
        <v>9619.7710000000006</v>
      </c>
      <c r="B133" s="21">
        <v>1</v>
      </c>
      <c r="C133" s="20" t="s">
        <v>130</v>
      </c>
      <c r="D133" s="20"/>
      <c r="E133" s="20" t="s">
        <v>65</v>
      </c>
      <c r="F133" s="20" t="s">
        <v>66</v>
      </c>
      <c r="G133" s="20" t="s">
        <v>67</v>
      </c>
      <c r="H133" s="5"/>
      <c r="I133" s="5">
        <v>1727.7579999999996</v>
      </c>
      <c r="J133" s="22">
        <f t="shared" si="15"/>
        <v>0</v>
      </c>
    </row>
    <row r="134" spans="1:10" x14ac:dyDescent="0.25">
      <c r="A134" s="20"/>
      <c r="B134" s="21">
        <f t="shared" si="14"/>
        <v>2</v>
      </c>
      <c r="C134" s="20" t="s">
        <v>131</v>
      </c>
      <c r="D134" s="20"/>
      <c r="E134" s="20" t="s">
        <v>72</v>
      </c>
      <c r="F134" s="20" t="s">
        <v>73</v>
      </c>
      <c r="G134" s="20" t="s">
        <v>67</v>
      </c>
      <c r="H134" s="5">
        <v>1210.8820000000001</v>
      </c>
      <c r="I134" s="5">
        <v>697.00800000000004</v>
      </c>
      <c r="J134" s="22">
        <f t="shared" si="15"/>
        <v>0.57562008519409824</v>
      </c>
    </row>
    <row r="135" spans="1:10" x14ac:dyDescent="0.25">
      <c r="A135" s="20"/>
      <c r="B135" s="21">
        <f t="shared" si="14"/>
        <v>3</v>
      </c>
      <c r="C135" s="20" t="s">
        <v>132</v>
      </c>
      <c r="D135" s="20"/>
      <c r="E135" s="20" t="s">
        <v>70</v>
      </c>
      <c r="F135" s="20" t="s">
        <v>71</v>
      </c>
      <c r="G135" s="20" t="s">
        <v>67</v>
      </c>
      <c r="H135" s="5">
        <v>558.34299999999996</v>
      </c>
      <c r="I135" s="5">
        <v>652.57400000000007</v>
      </c>
      <c r="J135" s="22">
        <f t="shared" si="15"/>
        <v>1.1687690183274442</v>
      </c>
    </row>
    <row r="136" spans="1:10" x14ac:dyDescent="0.25">
      <c r="A136" s="20"/>
      <c r="B136" s="21">
        <f t="shared" si="14"/>
        <v>4</v>
      </c>
      <c r="C136" s="20" t="s">
        <v>133</v>
      </c>
      <c r="D136" s="20"/>
      <c r="E136" s="20" t="s">
        <v>70</v>
      </c>
      <c r="F136" s="20" t="s">
        <v>71</v>
      </c>
      <c r="G136" s="20" t="s">
        <v>67</v>
      </c>
      <c r="H136" s="5">
        <v>780.50600000000009</v>
      </c>
      <c r="I136" s="5">
        <v>590.60899999999992</v>
      </c>
      <c r="J136" s="22">
        <f t="shared" si="15"/>
        <v>0.75670014067797031</v>
      </c>
    </row>
    <row r="137" spans="1:10" x14ac:dyDescent="0.25">
      <c r="A137" s="20"/>
      <c r="B137" s="21">
        <f t="shared" si="14"/>
        <v>5</v>
      </c>
      <c r="C137" s="20" t="s">
        <v>134</v>
      </c>
      <c r="D137" s="20"/>
      <c r="E137" s="20" t="s">
        <v>72</v>
      </c>
      <c r="F137" s="20" t="s">
        <v>73</v>
      </c>
      <c r="G137" s="20" t="s">
        <v>67</v>
      </c>
      <c r="H137" s="5"/>
      <c r="I137" s="5"/>
      <c r="J137" s="22">
        <f t="shared" si="15"/>
        <v>0</v>
      </c>
    </row>
    <row r="138" spans="1:10" x14ac:dyDescent="0.25">
      <c r="A138" s="20"/>
      <c r="B138" s="21">
        <f t="shared" si="14"/>
        <v>6</v>
      </c>
      <c r="C138" s="20" t="s">
        <v>135</v>
      </c>
      <c r="D138" s="20"/>
      <c r="E138" s="20" t="s">
        <v>72</v>
      </c>
      <c r="F138" s="20" t="s">
        <v>73</v>
      </c>
      <c r="G138" s="20" t="s">
        <v>67</v>
      </c>
      <c r="H138" s="5"/>
      <c r="I138" s="5"/>
      <c r="J138" s="22">
        <f t="shared" si="15"/>
        <v>0</v>
      </c>
    </row>
    <row r="139" spans="1:10" x14ac:dyDescent="0.25">
      <c r="A139" s="20"/>
      <c r="B139" s="21">
        <f t="shared" si="14"/>
        <v>7</v>
      </c>
      <c r="C139" s="20" t="s">
        <v>136</v>
      </c>
      <c r="D139" s="20"/>
      <c r="E139" s="20" t="s">
        <v>74</v>
      </c>
      <c r="F139" s="20" t="s">
        <v>75</v>
      </c>
      <c r="G139" s="20" t="s">
        <v>67</v>
      </c>
      <c r="H139" s="5">
        <v>817.93799999999999</v>
      </c>
      <c r="I139" s="5"/>
      <c r="J139" s="22">
        <f t="shared" si="15"/>
        <v>0</v>
      </c>
    </row>
    <row r="140" spans="1:10" x14ac:dyDescent="0.25">
      <c r="A140" s="20"/>
      <c r="B140" s="21">
        <f t="shared" si="14"/>
        <v>8</v>
      </c>
      <c r="C140" s="20" t="s">
        <v>137</v>
      </c>
      <c r="D140" s="20"/>
      <c r="E140" s="20" t="s">
        <v>74</v>
      </c>
      <c r="F140" s="20" t="s">
        <v>75</v>
      </c>
      <c r="G140" s="20" t="s">
        <v>67</v>
      </c>
      <c r="H140" s="5">
        <v>993.87</v>
      </c>
      <c r="I140" s="5">
        <v>324.84500000000003</v>
      </c>
      <c r="J140" s="22">
        <f t="shared" si="15"/>
        <v>0.32684858180647369</v>
      </c>
    </row>
    <row r="141" spans="1:10" x14ac:dyDescent="0.25">
      <c r="A141" s="20"/>
      <c r="B141" s="21">
        <f t="shared" si="14"/>
        <v>9</v>
      </c>
      <c r="C141" s="20" t="s">
        <v>138</v>
      </c>
      <c r="D141" s="20"/>
      <c r="E141" s="20" t="s">
        <v>76</v>
      </c>
      <c r="F141" s="20" t="s">
        <v>77</v>
      </c>
      <c r="G141" s="20" t="s">
        <v>67</v>
      </c>
      <c r="H141" s="5">
        <v>1982.549</v>
      </c>
      <c r="I141" s="5">
        <v>4495.4249999999993</v>
      </c>
      <c r="J141" s="22">
        <f t="shared" si="15"/>
        <v>2.2674975498714027</v>
      </c>
    </row>
    <row r="142" spans="1:10" x14ac:dyDescent="0.25">
      <c r="A142" s="20"/>
      <c r="B142" s="21">
        <f t="shared" si="14"/>
        <v>10</v>
      </c>
      <c r="C142" s="20" t="s">
        <v>139</v>
      </c>
      <c r="D142" s="20"/>
      <c r="E142" s="20" t="s">
        <v>76</v>
      </c>
      <c r="F142" s="20" t="s">
        <v>77</v>
      </c>
      <c r="G142" s="20" t="s">
        <v>67</v>
      </c>
      <c r="H142" s="5"/>
      <c r="I142" s="5">
        <v>1839.2949999999998</v>
      </c>
      <c r="J142" s="22">
        <f t="shared" si="15"/>
        <v>0</v>
      </c>
    </row>
    <row r="143" spans="1:10" x14ac:dyDescent="0.25">
      <c r="A143" s="20"/>
      <c r="B143" s="21">
        <f t="shared" si="14"/>
        <v>11</v>
      </c>
      <c r="C143" s="20" t="s">
        <v>140</v>
      </c>
      <c r="D143" s="20"/>
      <c r="E143" s="20" t="s">
        <v>76</v>
      </c>
      <c r="F143" s="20" t="s">
        <v>77</v>
      </c>
      <c r="G143" s="20" t="s">
        <v>67</v>
      </c>
      <c r="H143" s="5">
        <v>1056.46</v>
      </c>
      <c r="I143" s="5"/>
      <c r="J143" s="22">
        <f t="shared" si="15"/>
        <v>0</v>
      </c>
    </row>
    <row r="144" spans="1:10" x14ac:dyDescent="0.25">
      <c r="A144" s="20"/>
      <c r="B144" s="21">
        <f t="shared" si="14"/>
        <v>12</v>
      </c>
      <c r="C144" s="20" t="s">
        <v>141</v>
      </c>
      <c r="D144" s="20"/>
      <c r="E144" s="20" t="s">
        <v>76</v>
      </c>
      <c r="F144" s="20" t="s">
        <v>77</v>
      </c>
      <c r="G144" s="20" t="s">
        <v>67</v>
      </c>
      <c r="H144" s="5"/>
      <c r="I144" s="5">
        <v>673.30100000000004</v>
      </c>
      <c r="J144" s="22">
        <f t="shared" si="15"/>
        <v>0</v>
      </c>
    </row>
    <row r="145" spans="1:11" x14ac:dyDescent="0.25">
      <c r="A145" s="20"/>
      <c r="B145" s="21">
        <f t="shared" si="14"/>
        <v>13</v>
      </c>
      <c r="C145" s="20" t="s">
        <v>142</v>
      </c>
      <c r="D145" s="20"/>
      <c r="E145" s="20" t="s">
        <v>76</v>
      </c>
      <c r="F145" s="20" t="s">
        <v>77</v>
      </c>
      <c r="G145" s="20" t="s">
        <v>67</v>
      </c>
      <c r="H145" s="5"/>
      <c r="I145" s="5"/>
      <c r="J145" s="22">
        <f t="shared" si="15"/>
        <v>0</v>
      </c>
    </row>
    <row r="146" spans="1:11" x14ac:dyDescent="0.25">
      <c r="A146" s="20"/>
      <c r="B146" s="21">
        <f t="shared" si="14"/>
        <v>14</v>
      </c>
      <c r="C146" s="20" t="s">
        <v>143</v>
      </c>
      <c r="D146" s="20"/>
      <c r="E146" s="20" t="s">
        <v>78</v>
      </c>
      <c r="F146" s="20" t="s">
        <v>79</v>
      </c>
      <c r="G146" s="20" t="s">
        <v>67</v>
      </c>
      <c r="H146" s="5">
        <v>1848.2019999999995</v>
      </c>
      <c r="I146" s="5"/>
      <c r="J146" s="22">
        <f t="shared" si="15"/>
        <v>0</v>
      </c>
    </row>
    <row r="147" spans="1:11" x14ac:dyDescent="0.25">
      <c r="A147" s="20"/>
      <c r="B147" s="21">
        <f t="shared" si="14"/>
        <v>15</v>
      </c>
      <c r="C147" s="20" t="s">
        <v>144</v>
      </c>
      <c r="D147" s="20"/>
      <c r="E147" s="20" t="s">
        <v>78</v>
      </c>
      <c r="F147" s="20" t="s">
        <v>79</v>
      </c>
      <c r="G147" s="20" t="s">
        <v>67</v>
      </c>
      <c r="H147" s="5"/>
      <c r="I147" s="5"/>
      <c r="J147" s="22">
        <f t="shared" si="15"/>
        <v>0</v>
      </c>
    </row>
    <row r="148" spans="1:11" x14ac:dyDescent="0.25">
      <c r="A148" s="20"/>
      <c r="B148" s="21">
        <f t="shared" si="14"/>
        <v>16</v>
      </c>
      <c r="C148" s="20" t="s">
        <v>145</v>
      </c>
      <c r="D148" s="20"/>
      <c r="E148" s="20" t="s">
        <v>78</v>
      </c>
      <c r="F148" s="20" t="s">
        <v>79</v>
      </c>
      <c r="G148" s="20" t="s">
        <v>67</v>
      </c>
      <c r="H148" s="5">
        <v>371.02099999999996</v>
      </c>
      <c r="I148" s="5"/>
      <c r="J148" s="22">
        <f t="shared" si="15"/>
        <v>0</v>
      </c>
    </row>
    <row r="149" spans="1:11" x14ac:dyDescent="0.25">
      <c r="A149" s="20"/>
      <c r="B149" s="21">
        <f t="shared" si="14"/>
        <v>17</v>
      </c>
      <c r="C149" s="20" t="s">
        <v>146</v>
      </c>
      <c r="D149" s="20"/>
      <c r="E149" s="20" t="s">
        <v>78</v>
      </c>
      <c r="F149" s="20" t="s">
        <v>79</v>
      </c>
      <c r="G149" s="20" t="s">
        <v>67</v>
      </c>
      <c r="H149" s="5"/>
      <c r="I149" s="5"/>
      <c r="J149" s="22">
        <f t="shared" si="15"/>
        <v>0</v>
      </c>
    </row>
    <row r="150" spans="1:11" x14ac:dyDescent="0.25">
      <c r="A150" s="20"/>
      <c r="B150" s="21">
        <f t="shared" si="14"/>
        <v>18</v>
      </c>
      <c r="C150" s="20" t="s">
        <v>147</v>
      </c>
      <c r="D150" s="20"/>
      <c r="E150" s="20" t="s">
        <v>78</v>
      </c>
      <c r="F150" s="20" t="s">
        <v>79</v>
      </c>
      <c r="G150" s="20" t="s">
        <v>67</v>
      </c>
      <c r="H150" s="5"/>
      <c r="I150" s="5"/>
      <c r="J150" s="22">
        <f t="shared" si="15"/>
        <v>0</v>
      </c>
    </row>
    <row r="151" spans="1:11" x14ac:dyDescent="0.25">
      <c r="A151" s="20"/>
      <c r="B151" s="21">
        <f t="shared" si="14"/>
        <v>19</v>
      </c>
      <c r="C151" s="20" t="s">
        <v>148</v>
      </c>
      <c r="D151" s="20"/>
      <c r="E151" s="20" t="s">
        <v>80</v>
      </c>
      <c r="F151" s="20" t="s">
        <v>81</v>
      </c>
      <c r="G151" s="20" t="s">
        <v>67</v>
      </c>
      <c r="H151" s="5"/>
      <c r="I151" s="5">
        <v>2053.3169999999996</v>
      </c>
      <c r="J151" s="22">
        <f t="shared" si="15"/>
        <v>0</v>
      </c>
    </row>
    <row r="152" spans="1:11" x14ac:dyDescent="0.25">
      <c r="A152" s="20"/>
      <c r="B152" s="21">
        <f t="shared" si="14"/>
        <v>20</v>
      </c>
      <c r="C152" s="20" t="s">
        <v>149</v>
      </c>
      <c r="D152" s="20"/>
      <c r="E152" s="20" t="s">
        <v>80</v>
      </c>
      <c r="F152" s="20" t="s">
        <v>81</v>
      </c>
      <c r="G152" s="20" t="s">
        <v>67</v>
      </c>
      <c r="H152" s="5"/>
      <c r="I152" s="5">
        <v>879.18900000000008</v>
      </c>
      <c r="J152" s="22">
        <f t="shared" si="15"/>
        <v>0</v>
      </c>
    </row>
    <row r="153" spans="1:11" x14ac:dyDescent="0.25">
      <c r="A153" s="20"/>
      <c r="B153" s="21">
        <f t="shared" si="14"/>
        <v>21</v>
      </c>
      <c r="C153" s="20" t="s">
        <v>150</v>
      </c>
      <c r="D153" s="20"/>
      <c r="E153" s="20" t="s">
        <v>80</v>
      </c>
      <c r="F153" s="20" t="s">
        <v>81</v>
      </c>
      <c r="G153" s="20" t="s">
        <v>67</v>
      </c>
      <c r="H153" s="5"/>
      <c r="I153" s="5">
        <v>2249.1749999999993</v>
      </c>
      <c r="J153" s="22">
        <f t="shared" si="15"/>
        <v>0</v>
      </c>
    </row>
    <row r="154" spans="1:11" x14ac:dyDescent="0.25">
      <c r="A154" s="20"/>
      <c r="B154" s="21">
        <f t="shared" si="14"/>
        <v>22</v>
      </c>
      <c r="C154" s="20" t="s">
        <v>151</v>
      </c>
      <c r="D154" s="20"/>
      <c r="E154" s="20" t="s">
        <v>80</v>
      </c>
      <c r="F154" s="20" t="s">
        <v>81</v>
      </c>
      <c r="G154" s="20" t="s">
        <v>67</v>
      </c>
      <c r="H154" s="5"/>
      <c r="I154" s="5">
        <v>952.43599999999992</v>
      </c>
      <c r="J154" s="22">
        <f t="shared" si="15"/>
        <v>0</v>
      </c>
    </row>
    <row r="155" spans="1:11" x14ac:dyDescent="0.25">
      <c r="A155" s="20"/>
      <c r="B155" s="21">
        <v>23</v>
      </c>
      <c r="C155" s="20" t="s">
        <v>656</v>
      </c>
      <c r="D155" s="20"/>
      <c r="E155" s="20" t="s">
        <v>80</v>
      </c>
      <c r="F155" s="20" t="s">
        <v>81</v>
      </c>
      <c r="G155" s="20" t="s">
        <v>67</v>
      </c>
      <c r="H155" s="5"/>
      <c r="I155" s="5">
        <v>463.59199999999998</v>
      </c>
      <c r="J155" s="22">
        <f t="shared" si="15"/>
        <v>0</v>
      </c>
    </row>
    <row r="156" spans="1:11" x14ac:dyDescent="0.25">
      <c r="A156" s="23">
        <f>+SUM(H156:H168)</f>
        <v>0</v>
      </c>
      <c r="B156" s="21">
        <v>1</v>
      </c>
      <c r="C156" s="20" t="s">
        <v>152</v>
      </c>
      <c r="D156" s="20"/>
      <c r="E156" s="20" t="s">
        <v>65</v>
      </c>
      <c r="F156" s="20" t="s">
        <v>66</v>
      </c>
      <c r="G156" s="20" t="s">
        <v>67</v>
      </c>
      <c r="H156" s="5"/>
      <c r="I156" s="5"/>
      <c r="J156" s="22">
        <f t="shared" si="15"/>
        <v>0</v>
      </c>
      <c r="K156" s="18"/>
    </row>
    <row r="157" spans="1:11" x14ac:dyDescent="0.25">
      <c r="A157" s="20"/>
      <c r="B157" s="21">
        <f>+B156+1</f>
        <v>2</v>
      </c>
      <c r="C157" s="20" t="s">
        <v>153</v>
      </c>
      <c r="D157" s="20"/>
      <c r="E157" s="20" t="s">
        <v>70</v>
      </c>
      <c r="F157" s="20" t="s">
        <v>71</v>
      </c>
      <c r="G157" s="20" t="s">
        <v>67</v>
      </c>
      <c r="H157" s="5"/>
      <c r="I157" s="5">
        <v>1760.87</v>
      </c>
      <c r="J157" s="22">
        <f t="shared" si="15"/>
        <v>0</v>
      </c>
    </row>
    <row r="158" spans="1:11" x14ac:dyDescent="0.25">
      <c r="A158" s="20"/>
      <c r="B158" s="21">
        <f t="shared" ref="B158:B167" si="16">+B157+1</f>
        <v>3</v>
      </c>
      <c r="C158" s="20" t="s">
        <v>154</v>
      </c>
      <c r="D158" s="20"/>
      <c r="E158" s="20" t="s">
        <v>72</v>
      </c>
      <c r="F158" s="20" t="s">
        <v>73</v>
      </c>
      <c r="G158" s="20" t="s">
        <v>67</v>
      </c>
      <c r="H158" s="5"/>
      <c r="I158" s="5"/>
      <c r="J158" s="22">
        <f t="shared" si="15"/>
        <v>0</v>
      </c>
    </row>
    <row r="159" spans="1:11" x14ac:dyDescent="0.25">
      <c r="A159" s="20"/>
      <c r="B159" s="21">
        <f t="shared" si="16"/>
        <v>4</v>
      </c>
      <c r="C159" s="20" t="s">
        <v>155</v>
      </c>
      <c r="D159" s="20"/>
      <c r="E159" s="20" t="s">
        <v>74</v>
      </c>
      <c r="F159" s="20" t="s">
        <v>75</v>
      </c>
      <c r="G159" s="20" t="s">
        <v>67</v>
      </c>
      <c r="H159" s="5"/>
      <c r="I159" s="5">
        <v>778.11899999999991</v>
      </c>
      <c r="J159" s="22">
        <f t="shared" si="15"/>
        <v>0</v>
      </c>
    </row>
    <row r="160" spans="1:11" x14ac:dyDescent="0.25">
      <c r="A160" s="20"/>
      <c r="B160" s="21">
        <f t="shared" si="16"/>
        <v>5</v>
      </c>
      <c r="C160" s="20" t="s">
        <v>156</v>
      </c>
      <c r="D160" s="20"/>
      <c r="E160" s="20" t="s">
        <v>76</v>
      </c>
      <c r="F160" s="20" t="s">
        <v>77</v>
      </c>
      <c r="G160" s="20" t="s">
        <v>67</v>
      </c>
      <c r="H160" s="5"/>
      <c r="I160" s="5">
        <v>1121.3</v>
      </c>
      <c r="J160" s="22">
        <f t="shared" si="15"/>
        <v>0</v>
      </c>
    </row>
    <row r="161" spans="1:10" x14ac:dyDescent="0.25">
      <c r="A161" s="20"/>
      <c r="B161" s="21">
        <f t="shared" si="16"/>
        <v>6</v>
      </c>
      <c r="C161" s="20" t="s">
        <v>157</v>
      </c>
      <c r="D161" s="20"/>
      <c r="E161" s="20" t="s">
        <v>80</v>
      </c>
      <c r="F161" s="20" t="s">
        <v>81</v>
      </c>
      <c r="G161" s="20" t="s">
        <v>67</v>
      </c>
      <c r="H161" s="5"/>
      <c r="I161" s="5">
        <v>1175.653</v>
      </c>
      <c r="J161" s="22">
        <f t="shared" si="15"/>
        <v>0</v>
      </c>
    </row>
    <row r="162" spans="1:10" x14ac:dyDescent="0.25">
      <c r="A162" s="20"/>
      <c r="B162" s="21">
        <f t="shared" si="16"/>
        <v>7</v>
      </c>
      <c r="C162" s="20" t="s">
        <v>158</v>
      </c>
      <c r="D162" s="20"/>
      <c r="E162" s="20" t="s">
        <v>80</v>
      </c>
      <c r="F162" s="20" t="s">
        <v>81</v>
      </c>
      <c r="G162" s="20" t="s">
        <v>67</v>
      </c>
      <c r="H162" s="5"/>
      <c r="I162" s="5">
        <v>3237.6549999999997</v>
      </c>
      <c r="J162" s="22">
        <f t="shared" si="15"/>
        <v>0</v>
      </c>
    </row>
    <row r="163" spans="1:10" x14ac:dyDescent="0.25">
      <c r="A163" s="20"/>
      <c r="B163" s="21">
        <f t="shared" si="16"/>
        <v>8</v>
      </c>
      <c r="C163" s="20" t="s">
        <v>159</v>
      </c>
      <c r="D163" s="20"/>
      <c r="E163" s="20" t="s">
        <v>80</v>
      </c>
      <c r="F163" s="20" t="s">
        <v>81</v>
      </c>
      <c r="G163" s="20" t="s">
        <v>67</v>
      </c>
      <c r="H163" s="5"/>
      <c r="I163" s="5"/>
      <c r="J163" s="22">
        <f t="shared" si="15"/>
        <v>0</v>
      </c>
    </row>
    <row r="164" spans="1:10" x14ac:dyDescent="0.25">
      <c r="A164" s="20"/>
      <c r="B164" s="21">
        <f t="shared" si="16"/>
        <v>9</v>
      </c>
      <c r="C164" s="20" t="s">
        <v>160</v>
      </c>
      <c r="D164" s="20"/>
      <c r="E164" s="20" t="s">
        <v>80</v>
      </c>
      <c r="F164" s="20" t="s">
        <v>81</v>
      </c>
      <c r="G164" s="20" t="s">
        <v>67</v>
      </c>
      <c r="H164" s="5"/>
      <c r="I164" s="5">
        <v>1165.404</v>
      </c>
      <c r="J164" s="22">
        <f t="shared" si="15"/>
        <v>0</v>
      </c>
    </row>
    <row r="165" spans="1:10" x14ac:dyDescent="0.25">
      <c r="A165" s="20"/>
      <c r="B165" s="21">
        <f t="shared" si="16"/>
        <v>10</v>
      </c>
      <c r="C165" s="20" t="s">
        <v>657</v>
      </c>
      <c r="D165" s="20"/>
      <c r="E165" s="20" t="s">
        <v>80</v>
      </c>
      <c r="F165" s="20" t="s">
        <v>81</v>
      </c>
      <c r="G165" s="20" t="s">
        <v>67</v>
      </c>
      <c r="H165" s="5"/>
      <c r="I165" s="5">
        <v>919.77199999999993</v>
      </c>
      <c r="J165" s="22">
        <f t="shared" si="15"/>
        <v>0</v>
      </c>
    </row>
    <row r="166" spans="1:10" x14ac:dyDescent="0.25">
      <c r="A166" s="20"/>
      <c r="B166" s="21">
        <f t="shared" si="16"/>
        <v>11</v>
      </c>
      <c r="C166" s="20" t="s">
        <v>658</v>
      </c>
      <c r="D166" s="20"/>
      <c r="E166" s="20" t="s">
        <v>80</v>
      </c>
      <c r="F166" s="20" t="s">
        <v>81</v>
      </c>
      <c r="G166" s="20" t="s">
        <v>67</v>
      </c>
      <c r="H166" s="5"/>
      <c r="I166" s="5">
        <v>1812.1669999999999</v>
      </c>
      <c r="J166" s="22">
        <f t="shared" si="15"/>
        <v>0</v>
      </c>
    </row>
    <row r="167" spans="1:10" x14ac:dyDescent="0.25">
      <c r="A167" s="20"/>
      <c r="B167" s="21">
        <f t="shared" si="16"/>
        <v>12</v>
      </c>
      <c r="C167" s="20" t="s">
        <v>659</v>
      </c>
      <c r="D167" s="20"/>
      <c r="E167" s="20" t="s">
        <v>80</v>
      </c>
      <c r="F167" s="20" t="s">
        <v>81</v>
      </c>
      <c r="G167" s="20" t="s">
        <v>67</v>
      </c>
      <c r="H167" s="5"/>
      <c r="I167" s="5">
        <v>2518.471</v>
      </c>
      <c r="J167" s="22">
        <f t="shared" si="15"/>
        <v>0</v>
      </c>
    </row>
    <row r="168" spans="1:10" x14ac:dyDescent="0.25">
      <c r="A168" s="20"/>
      <c r="B168" s="21">
        <v>1</v>
      </c>
      <c r="C168" s="20" t="s">
        <v>161</v>
      </c>
      <c r="D168" s="20"/>
      <c r="E168" s="20" t="s">
        <v>78</v>
      </c>
      <c r="F168" s="20" t="s">
        <v>79</v>
      </c>
      <c r="G168" s="20" t="s">
        <v>67</v>
      </c>
      <c r="H168" s="5"/>
      <c r="I168" s="5"/>
      <c r="J168" s="22">
        <f t="shared" si="15"/>
        <v>0</v>
      </c>
    </row>
    <row r="169" spans="1:10" x14ac:dyDescent="0.25">
      <c r="A169" s="23">
        <f>+SUM(H169:H171)</f>
        <v>0</v>
      </c>
      <c r="B169" s="21">
        <v>2</v>
      </c>
      <c r="C169" s="20" t="s">
        <v>162</v>
      </c>
      <c r="D169" s="20"/>
      <c r="E169" s="20" t="s">
        <v>78</v>
      </c>
      <c r="F169" s="20" t="s">
        <v>79</v>
      </c>
      <c r="G169" s="20" t="s">
        <v>67</v>
      </c>
      <c r="H169" s="5"/>
      <c r="I169" s="5"/>
      <c r="J169" s="22">
        <f t="shared" si="15"/>
        <v>0</v>
      </c>
    </row>
    <row r="170" spans="1:10" x14ac:dyDescent="0.25">
      <c r="A170" s="20"/>
      <c r="B170" s="21">
        <v>3</v>
      </c>
      <c r="C170" s="20" t="s">
        <v>163</v>
      </c>
      <c r="D170" s="20"/>
      <c r="E170" s="20" t="s">
        <v>80</v>
      </c>
      <c r="F170" s="20" t="s">
        <v>81</v>
      </c>
      <c r="G170" s="20" t="s">
        <v>67</v>
      </c>
      <c r="H170" s="5"/>
      <c r="I170" s="5"/>
      <c r="J170" s="22">
        <f t="shared" si="15"/>
        <v>0</v>
      </c>
    </row>
    <row r="171" spans="1:10" x14ac:dyDescent="0.25">
      <c r="A171" s="20"/>
      <c r="B171" s="21">
        <v>4</v>
      </c>
      <c r="C171" s="20" t="s">
        <v>164</v>
      </c>
      <c r="D171" s="20"/>
      <c r="E171" s="20" t="s">
        <v>78</v>
      </c>
      <c r="F171" s="20" t="s">
        <v>79</v>
      </c>
      <c r="G171" s="20" t="s">
        <v>67</v>
      </c>
      <c r="H171" s="5"/>
      <c r="I171" s="5"/>
      <c r="J171" s="22">
        <f t="shared" si="15"/>
        <v>0</v>
      </c>
    </row>
    <row r="172" spans="1:10" x14ac:dyDescent="0.25">
      <c r="A172" s="23">
        <f>+H172</f>
        <v>0</v>
      </c>
      <c r="B172" s="21">
        <v>1</v>
      </c>
      <c r="C172" s="20" t="s">
        <v>165</v>
      </c>
      <c r="D172" s="20"/>
      <c r="E172" s="20" t="s">
        <v>80</v>
      </c>
      <c r="F172" s="20" t="s">
        <v>81</v>
      </c>
      <c r="G172" s="20" t="s">
        <v>67</v>
      </c>
      <c r="H172" s="5"/>
      <c r="I172" s="5"/>
      <c r="J172" s="22">
        <f t="shared" si="15"/>
        <v>0</v>
      </c>
    </row>
    <row r="173" spans="1:10" x14ac:dyDescent="0.25">
      <c r="A173" s="23">
        <f>+SUM(H173:H186)</f>
        <v>0</v>
      </c>
      <c r="B173" s="21">
        <v>1</v>
      </c>
      <c r="C173" s="20" t="s">
        <v>166</v>
      </c>
      <c r="D173" s="20"/>
      <c r="E173" s="20" t="s">
        <v>72</v>
      </c>
      <c r="F173" s="20" t="s">
        <v>73</v>
      </c>
      <c r="G173" s="20" t="s">
        <v>67</v>
      </c>
      <c r="H173" s="5"/>
      <c r="I173" s="5">
        <v>1411.2049999999999</v>
      </c>
      <c r="J173" s="22">
        <f t="shared" si="15"/>
        <v>0</v>
      </c>
    </row>
    <row r="174" spans="1:10" x14ac:dyDescent="0.25">
      <c r="A174" s="5"/>
      <c r="B174" s="21">
        <f>+B173+1</f>
        <v>2</v>
      </c>
      <c r="C174" s="20" t="s">
        <v>167</v>
      </c>
      <c r="D174" s="20"/>
      <c r="E174" s="20" t="s">
        <v>76</v>
      </c>
      <c r="F174" s="20" t="s">
        <v>77</v>
      </c>
      <c r="G174" s="20" t="s">
        <v>67</v>
      </c>
      <c r="H174" s="5"/>
      <c r="I174" s="5">
        <v>995.57100000000014</v>
      </c>
      <c r="J174" s="22">
        <f t="shared" si="15"/>
        <v>0</v>
      </c>
    </row>
    <row r="175" spans="1:10" x14ac:dyDescent="0.25">
      <c r="A175" s="20"/>
      <c r="B175" s="21">
        <f t="shared" ref="B175:B191" si="17">+B174+1</f>
        <v>3</v>
      </c>
      <c r="C175" s="20" t="s">
        <v>168</v>
      </c>
      <c r="D175" s="20"/>
      <c r="E175" s="20" t="s">
        <v>82</v>
      </c>
      <c r="F175" s="20" t="s">
        <v>83</v>
      </c>
      <c r="G175" s="20" t="s">
        <v>67</v>
      </c>
      <c r="H175" s="5"/>
      <c r="I175" s="5">
        <v>1265.8100000000002</v>
      </c>
      <c r="J175" s="22">
        <f t="shared" si="15"/>
        <v>0</v>
      </c>
    </row>
    <row r="176" spans="1:10" x14ac:dyDescent="0.25">
      <c r="A176" s="20"/>
      <c r="B176" s="21">
        <f t="shared" si="17"/>
        <v>4</v>
      </c>
      <c r="C176" s="20" t="s">
        <v>169</v>
      </c>
      <c r="D176" s="20"/>
      <c r="E176" s="20" t="s">
        <v>65</v>
      </c>
      <c r="F176" s="20" t="s">
        <v>66</v>
      </c>
      <c r="G176" s="20" t="s">
        <v>67</v>
      </c>
      <c r="H176" s="5"/>
      <c r="I176" s="5">
        <v>179.52799999999999</v>
      </c>
      <c r="J176" s="22">
        <f t="shared" si="15"/>
        <v>0</v>
      </c>
    </row>
    <row r="177" spans="1:10" x14ac:dyDescent="0.25">
      <c r="A177" s="20"/>
      <c r="B177" s="21">
        <f t="shared" si="17"/>
        <v>5</v>
      </c>
      <c r="C177" s="20" t="s">
        <v>170</v>
      </c>
      <c r="D177" s="20"/>
      <c r="E177" s="20" t="s">
        <v>82</v>
      </c>
      <c r="F177" s="20" t="s">
        <v>83</v>
      </c>
      <c r="G177" s="20" t="s">
        <v>67</v>
      </c>
      <c r="H177" s="5"/>
      <c r="I177" s="5"/>
      <c r="J177" s="22">
        <f t="shared" si="15"/>
        <v>0</v>
      </c>
    </row>
    <row r="178" spans="1:10" x14ac:dyDescent="0.25">
      <c r="A178" s="20"/>
      <c r="B178" s="21">
        <f t="shared" si="17"/>
        <v>6</v>
      </c>
      <c r="C178" s="20" t="s">
        <v>171</v>
      </c>
      <c r="D178" s="20"/>
      <c r="E178" s="20" t="s">
        <v>82</v>
      </c>
      <c r="F178" s="20" t="s">
        <v>83</v>
      </c>
      <c r="G178" s="20" t="s">
        <v>67</v>
      </c>
      <c r="H178" s="5"/>
      <c r="I178" s="5">
        <v>2315.971</v>
      </c>
      <c r="J178" s="22">
        <f t="shared" si="15"/>
        <v>0</v>
      </c>
    </row>
    <row r="179" spans="1:10" x14ac:dyDescent="0.25">
      <c r="A179" s="20"/>
      <c r="B179" s="21">
        <f t="shared" si="17"/>
        <v>7</v>
      </c>
      <c r="C179" s="20" t="s">
        <v>172</v>
      </c>
      <c r="D179" s="20"/>
      <c r="E179" s="20" t="s">
        <v>82</v>
      </c>
      <c r="F179" s="20" t="s">
        <v>83</v>
      </c>
      <c r="G179" s="20" t="s">
        <v>67</v>
      </c>
      <c r="H179" s="5"/>
      <c r="I179" s="5">
        <v>874.46419999999989</v>
      </c>
      <c r="J179" s="22">
        <f t="shared" si="15"/>
        <v>0</v>
      </c>
    </row>
    <row r="180" spans="1:10" x14ac:dyDescent="0.25">
      <c r="A180" s="20"/>
      <c r="B180" s="21">
        <f t="shared" si="17"/>
        <v>8</v>
      </c>
      <c r="C180" s="20" t="s">
        <v>173</v>
      </c>
      <c r="D180" s="20"/>
      <c r="E180" s="20" t="s">
        <v>74</v>
      </c>
      <c r="F180" s="20" t="s">
        <v>75</v>
      </c>
      <c r="G180" s="20" t="s">
        <v>67</v>
      </c>
      <c r="H180" s="5"/>
      <c r="I180" s="5">
        <v>1065.8240000000001</v>
      </c>
      <c r="J180" s="22">
        <f t="shared" si="15"/>
        <v>0</v>
      </c>
    </row>
    <row r="181" spans="1:10" x14ac:dyDescent="0.25">
      <c r="A181" s="20"/>
      <c r="B181" s="21">
        <f t="shared" si="17"/>
        <v>9</v>
      </c>
      <c r="C181" s="20" t="s">
        <v>174</v>
      </c>
      <c r="D181" s="20"/>
      <c r="E181" s="20" t="s">
        <v>82</v>
      </c>
      <c r="F181" s="20" t="s">
        <v>83</v>
      </c>
      <c r="G181" s="20" t="s">
        <v>67</v>
      </c>
      <c r="H181" s="5"/>
      <c r="I181" s="5">
        <v>495.81099999999998</v>
      </c>
      <c r="J181" s="22">
        <f t="shared" si="15"/>
        <v>0</v>
      </c>
    </row>
    <row r="182" spans="1:10" x14ac:dyDescent="0.25">
      <c r="A182" s="20"/>
      <c r="B182" s="21">
        <f t="shared" si="17"/>
        <v>10</v>
      </c>
      <c r="C182" s="20" t="s">
        <v>175</v>
      </c>
      <c r="D182" s="20"/>
      <c r="E182" s="20" t="s">
        <v>82</v>
      </c>
      <c r="F182" s="20" t="s">
        <v>83</v>
      </c>
      <c r="G182" s="20" t="s">
        <v>67</v>
      </c>
      <c r="H182" s="5"/>
      <c r="I182" s="5">
        <v>1994.2920000000001</v>
      </c>
      <c r="J182" s="22">
        <f t="shared" si="15"/>
        <v>0</v>
      </c>
    </row>
    <row r="183" spans="1:10" x14ac:dyDescent="0.25">
      <c r="A183" s="20"/>
      <c r="B183" s="21">
        <f t="shared" si="17"/>
        <v>11</v>
      </c>
      <c r="C183" s="20" t="s">
        <v>176</v>
      </c>
      <c r="D183" s="20"/>
      <c r="E183" s="20" t="s">
        <v>76</v>
      </c>
      <c r="F183" s="20" t="s">
        <v>77</v>
      </c>
      <c r="G183" s="20" t="s">
        <v>67</v>
      </c>
      <c r="H183" s="5"/>
      <c r="I183" s="5">
        <v>256.47199999999998</v>
      </c>
      <c r="J183" s="22">
        <f t="shared" si="15"/>
        <v>0</v>
      </c>
    </row>
    <row r="184" spans="1:10" x14ac:dyDescent="0.25">
      <c r="A184" s="20"/>
      <c r="B184" s="21">
        <f t="shared" si="17"/>
        <v>12</v>
      </c>
      <c r="C184" s="20" t="s">
        <v>177</v>
      </c>
      <c r="D184" s="20"/>
      <c r="E184" s="20" t="s">
        <v>74</v>
      </c>
      <c r="F184" s="20" t="s">
        <v>75</v>
      </c>
      <c r="G184" s="20" t="s">
        <v>67</v>
      </c>
      <c r="H184" s="5"/>
      <c r="I184" s="5">
        <v>817.2829999999999</v>
      </c>
      <c r="J184" s="22">
        <f t="shared" si="15"/>
        <v>0</v>
      </c>
    </row>
    <row r="185" spans="1:10" x14ac:dyDescent="0.25">
      <c r="A185" s="20"/>
      <c r="B185" s="21">
        <f t="shared" si="17"/>
        <v>13</v>
      </c>
      <c r="C185" s="20" t="s">
        <v>178</v>
      </c>
      <c r="D185" s="20"/>
      <c r="E185" s="20" t="s">
        <v>82</v>
      </c>
      <c r="F185" s="20" t="s">
        <v>83</v>
      </c>
      <c r="G185" s="20" t="s">
        <v>67</v>
      </c>
      <c r="H185" s="5"/>
      <c r="I185" s="5">
        <v>448.64</v>
      </c>
      <c r="J185" s="22">
        <f t="shared" si="15"/>
        <v>0</v>
      </c>
    </row>
    <row r="186" spans="1:10" x14ac:dyDescent="0.25">
      <c r="A186" s="20"/>
      <c r="B186" s="21">
        <f t="shared" si="17"/>
        <v>14</v>
      </c>
      <c r="C186" s="20" t="s">
        <v>179</v>
      </c>
      <c r="D186" s="20"/>
      <c r="E186" s="20" t="s">
        <v>74</v>
      </c>
      <c r="F186" s="20" t="s">
        <v>75</v>
      </c>
      <c r="G186" s="20" t="s">
        <v>67</v>
      </c>
      <c r="H186" s="5"/>
      <c r="I186" s="5">
        <v>294.791</v>
      </c>
      <c r="J186" s="22">
        <f t="shared" si="15"/>
        <v>0</v>
      </c>
    </row>
    <row r="187" spans="1:10" x14ac:dyDescent="0.25">
      <c r="A187" s="5">
        <f>+SUM(H187:H191)</f>
        <v>0</v>
      </c>
      <c r="B187" s="21">
        <f t="shared" si="17"/>
        <v>15</v>
      </c>
      <c r="C187" s="20" t="s">
        <v>180</v>
      </c>
      <c r="D187" s="20"/>
      <c r="E187" s="20" t="s">
        <v>76</v>
      </c>
      <c r="F187" s="20" t="s">
        <v>77</v>
      </c>
      <c r="G187" s="20" t="s">
        <v>67</v>
      </c>
      <c r="H187" s="5"/>
      <c r="I187" s="5">
        <f>1593.905/5</f>
        <v>318.78100000000001</v>
      </c>
      <c r="J187" s="22">
        <f t="shared" si="15"/>
        <v>0</v>
      </c>
    </row>
    <row r="188" spans="1:10" x14ac:dyDescent="0.25">
      <c r="A188" s="20"/>
      <c r="B188" s="21">
        <f t="shared" si="17"/>
        <v>16</v>
      </c>
      <c r="C188" s="20" t="s">
        <v>181</v>
      </c>
      <c r="D188" s="20"/>
      <c r="E188" s="20" t="s">
        <v>80</v>
      </c>
      <c r="F188" s="20" t="s">
        <v>81</v>
      </c>
      <c r="G188" s="20" t="s">
        <v>67</v>
      </c>
      <c r="H188" s="5"/>
      <c r="I188" s="5">
        <f t="shared" ref="I188:I191" si="18">1593.905/5</f>
        <v>318.78100000000001</v>
      </c>
      <c r="J188" s="22">
        <f t="shared" si="15"/>
        <v>0</v>
      </c>
    </row>
    <row r="189" spans="1:10" x14ac:dyDescent="0.25">
      <c r="A189" s="23"/>
      <c r="B189" s="21">
        <f t="shared" si="17"/>
        <v>17</v>
      </c>
      <c r="C189" s="20" t="s">
        <v>182</v>
      </c>
      <c r="D189" s="20"/>
      <c r="E189" s="20" t="s">
        <v>78</v>
      </c>
      <c r="F189" s="20" t="s">
        <v>79</v>
      </c>
      <c r="G189" s="20" t="s">
        <v>67</v>
      </c>
      <c r="H189" s="5"/>
      <c r="I189" s="5">
        <f t="shared" si="18"/>
        <v>318.78100000000001</v>
      </c>
      <c r="J189" s="22">
        <f t="shared" si="15"/>
        <v>0</v>
      </c>
    </row>
    <row r="190" spans="1:10" x14ac:dyDescent="0.25">
      <c r="A190" s="20"/>
      <c r="B190" s="21">
        <f t="shared" si="17"/>
        <v>18</v>
      </c>
      <c r="C190" s="20" t="s">
        <v>183</v>
      </c>
      <c r="D190" s="20"/>
      <c r="E190" s="20" t="s">
        <v>82</v>
      </c>
      <c r="F190" s="20" t="s">
        <v>83</v>
      </c>
      <c r="G190" s="20" t="s">
        <v>67</v>
      </c>
      <c r="H190" s="5"/>
      <c r="I190" s="5">
        <f t="shared" si="18"/>
        <v>318.78100000000001</v>
      </c>
      <c r="J190" s="22">
        <f t="shared" si="15"/>
        <v>0</v>
      </c>
    </row>
    <row r="191" spans="1:10" x14ac:dyDescent="0.25">
      <c r="A191" s="20"/>
      <c r="B191" s="21">
        <f t="shared" si="17"/>
        <v>19</v>
      </c>
      <c r="C191" s="20" t="s">
        <v>184</v>
      </c>
      <c r="D191" s="20"/>
      <c r="E191" s="20" t="s">
        <v>78</v>
      </c>
      <c r="F191" s="20" t="s">
        <v>79</v>
      </c>
      <c r="G191" s="20" t="s">
        <v>67</v>
      </c>
      <c r="H191" s="5"/>
      <c r="I191" s="5">
        <f t="shared" si="18"/>
        <v>318.78100000000001</v>
      </c>
      <c r="J191" s="22">
        <f t="shared" si="15"/>
        <v>0</v>
      </c>
    </row>
    <row r="192" spans="1:10" x14ac:dyDescent="0.25">
      <c r="A192" s="20"/>
      <c r="B192" s="21">
        <v>1</v>
      </c>
      <c r="C192" s="20" t="s">
        <v>1604</v>
      </c>
      <c r="D192" s="20"/>
      <c r="E192" s="20" t="s">
        <v>80</v>
      </c>
      <c r="F192" s="20" t="s">
        <v>81</v>
      </c>
      <c r="G192" s="20" t="s">
        <v>67</v>
      </c>
      <c r="H192" s="5"/>
      <c r="I192" s="5">
        <v>1197.749</v>
      </c>
      <c r="J192" s="22">
        <f t="shared" si="15"/>
        <v>0</v>
      </c>
    </row>
    <row r="193" spans="1:10" x14ac:dyDescent="0.25">
      <c r="A193" s="20"/>
      <c r="B193" s="21">
        <f>+B192+1</f>
        <v>2</v>
      </c>
      <c r="C193" s="20" t="s">
        <v>1605</v>
      </c>
      <c r="D193" s="20"/>
      <c r="E193" s="20" t="s">
        <v>68</v>
      </c>
      <c r="F193" s="20" t="s">
        <v>69</v>
      </c>
      <c r="G193" s="20" t="s">
        <v>67</v>
      </c>
      <c r="H193" s="5"/>
      <c r="I193" s="5">
        <v>923.06999999999994</v>
      </c>
      <c r="J193" s="22">
        <f t="shared" si="15"/>
        <v>0</v>
      </c>
    </row>
    <row r="194" spans="1:10" x14ac:dyDescent="0.25">
      <c r="A194" s="20"/>
      <c r="B194" s="21">
        <f t="shared" ref="B194:B195" si="19">+B193+1</f>
        <v>3</v>
      </c>
      <c r="C194" s="20" t="s">
        <v>1606</v>
      </c>
      <c r="D194" s="20"/>
      <c r="E194" s="20" t="s">
        <v>68</v>
      </c>
      <c r="F194" s="20" t="s">
        <v>69</v>
      </c>
      <c r="G194" s="20" t="s">
        <v>67</v>
      </c>
      <c r="H194" s="5"/>
      <c r="I194" s="5">
        <v>1846.1399999999999</v>
      </c>
      <c r="J194" s="22">
        <f t="shared" si="15"/>
        <v>0</v>
      </c>
    </row>
    <row r="195" spans="1:10" x14ac:dyDescent="0.25">
      <c r="A195" s="20"/>
      <c r="B195" s="21">
        <f t="shared" si="19"/>
        <v>4</v>
      </c>
      <c r="C195" s="20" t="s">
        <v>1607</v>
      </c>
      <c r="D195" s="20"/>
      <c r="E195" s="20" t="s">
        <v>80</v>
      </c>
      <c r="F195" s="20" t="s">
        <v>81</v>
      </c>
      <c r="G195" s="20" t="s">
        <v>67</v>
      </c>
      <c r="H195" s="5"/>
      <c r="I195" s="5">
        <v>361.19499999999999</v>
      </c>
      <c r="J195" s="22">
        <f t="shared" si="15"/>
        <v>0</v>
      </c>
    </row>
    <row r="196" spans="1:10" x14ac:dyDescent="0.25">
      <c r="A196" s="20"/>
      <c r="B196" s="21">
        <v>1</v>
      </c>
      <c r="C196" s="20" t="s">
        <v>186</v>
      </c>
      <c r="D196" s="20"/>
      <c r="E196" s="20" t="s">
        <v>82</v>
      </c>
      <c r="F196" s="20" t="s">
        <v>83</v>
      </c>
      <c r="G196" s="20" t="s">
        <v>67</v>
      </c>
      <c r="H196" s="5"/>
      <c r="I196" s="5">
        <v>75121.487999999998</v>
      </c>
      <c r="J196" s="22">
        <f t="shared" si="15"/>
        <v>0</v>
      </c>
    </row>
    <row r="197" spans="1:10" x14ac:dyDescent="0.25">
      <c r="A197" s="3">
        <f>+SUM(A1:A191)</f>
        <v>5231815.3316883817</v>
      </c>
      <c r="B197" s="21"/>
      <c r="C197" s="24" t="s">
        <v>187</v>
      </c>
      <c r="D197" s="24"/>
      <c r="E197" s="24"/>
      <c r="F197" s="24"/>
      <c r="G197" s="24"/>
      <c r="H197" s="3">
        <f>+SUM(H1:H191)</f>
        <v>5231815.3316883808</v>
      </c>
      <c r="I197" s="3">
        <f>+SUM(I1:I196)</f>
        <v>6717036.8670400036</v>
      </c>
      <c r="J197" s="25">
        <f t="shared" si="15"/>
        <v>1.2838826375150976</v>
      </c>
    </row>
  </sheetData>
  <autoFilter ref="B1:J197" xr:uid="{00000000-0009-0000-0000-000002000000}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E5252-EDD2-407F-8E76-EEBE84985B99}">
  <sheetPr>
    <tabColor rgb="FF0070C0"/>
  </sheetPr>
  <dimension ref="A1:L197"/>
  <sheetViews>
    <sheetView showGridLines="0" workbookViewId="0">
      <pane xSplit="7" ySplit="1" topLeftCell="H72" activePane="bottomRight" state="frozen"/>
      <selection pane="topRight" activeCell="H1" sqref="H1"/>
      <selection pane="bottomLeft" activeCell="A2" sqref="A2"/>
      <selection pane="bottomRight" activeCell="C127" sqref="C127"/>
    </sheetView>
  </sheetViews>
  <sheetFormatPr defaultRowHeight="15" x14ac:dyDescent="0.25"/>
  <cols>
    <col min="1" max="1" width="14.28515625" bestFit="1" customWidth="1"/>
    <col min="2" max="2" width="9.140625" style="26"/>
    <col min="3" max="3" width="59.7109375" bestFit="1" customWidth="1"/>
    <col min="4" max="4" width="13.5703125" customWidth="1"/>
    <col min="5" max="5" width="10.7109375" bestFit="1" customWidth="1"/>
    <col min="6" max="6" width="23" bestFit="1" customWidth="1"/>
    <col min="7" max="7" width="16.7109375" bestFit="1" customWidth="1"/>
    <col min="8" max="8" width="11.5703125" bestFit="1" customWidth="1"/>
    <col min="9" max="9" width="13.28515625" style="27" bestFit="1" customWidth="1"/>
    <col min="10" max="10" width="9.5703125" style="28" bestFit="1" customWidth="1"/>
    <col min="11" max="11" width="19" bestFit="1" customWidth="1"/>
    <col min="12" max="12" width="9.5703125" bestFit="1" customWidth="1"/>
  </cols>
  <sheetData>
    <row r="1" spans="1:10" x14ac:dyDescent="0.25">
      <c r="A1" s="20"/>
      <c r="B1" s="21" t="s">
        <v>55</v>
      </c>
      <c r="C1" s="20" t="s">
        <v>56</v>
      </c>
      <c r="D1" s="20" t="s">
        <v>57</v>
      </c>
      <c r="E1" s="20" t="s">
        <v>58</v>
      </c>
      <c r="F1" s="20" t="s">
        <v>59</v>
      </c>
      <c r="G1" s="20" t="s">
        <v>60</v>
      </c>
      <c r="H1" s="20" t="s">
        <v>61</v>
      </c>
      <c r="I1" s="5" t="s">
        <v>62</v>
      </c>
      <c r="J1" s="22" t="s">
        <v>63</v>
      </c>
    </row>
    <row r="2" spans="1:10" x14ac:dyDescent="0.25">
      <c r="A2" s="23">
        <f>+SUM(H2:H10)</f>
        <v>30619.261321764043</v>
      </c>
      <c r="B2" s="21">
        <v>1</v>
      </c>
      <c r="C2" s="20" t="s">
        <v>64</v>
      </c>
      <c r="D2" s="20">
        <v>11</v>
      </c>
      <c r="E2" s="20" t="s">
        <v>65</v>
      </c>
      <c r="F2" s="20" t="s">
        <v>66</v>
      </c>
      <c r="G2" s="20" t="s">
        <v>67</v>
      </c>
      <c r="H2" s="5">
        <v>4318.1009556333902</v>
      </c>
      <c r="I2" s="5">
        <v>3194.9123461538466</v>
      </c>
      <c r="J2" s="22">
        <f>+IFERROR(I2/H2,0)</f>
        <v>0.73988829325209893</v>
      </c>
    </row>
    <row r="3" spans="1:10" x14ac:dyDescent="0.25">
      <c r="A3" s="20"/>
      <c r="B3" s="21">
        <f>+B2+1</f>
        <v>2</v>
      </c>
      <c r="C3" s="20" t="s">
        <v>64</v>
      </c>
      <c r="D3" s="20">
        <v>2</v>
      </c>
      <c r="E3" s="20" t="s">
        <v>68</v>
      </c>
      <c r="F3" s="20" t="s">
        <v>69</v>
      </c>
      <c r="G3" s="20" t="s">
        <v>67</v>
      </c>
      <c r="H3" s="5">
        <v>785.10926466061642</v>
      </c>
      <c r="I3" s="5">
        <v>580.89315384615384</v>
      </c>
      <c r="J3" s="22">
        <f t="shared" ref="J3:J66" si="0">+IFERROR(I3/H3,0)</f>
        <v>0.73988829325209882</v>
      </c>
    </row>
    <row r="4" spans="1:10" x14ac:dyDescent="0.25">
      <c r="A4" s="20"/>
      <c r="B4" s="21">
        <f t="shared" ref="B4:B10" si="1">+B3+1</f>
        <v>3</v>
      </c>
      <c r="C4" s="20" t="s">
        <v>64</v>
      </c>
      <c r="D4" s="20">
        <v>1</v>
      </c>
      <c r="E4" s="20" t="s">
        <v>70</v>
      </c>
      <c r="F4" s="20" t="s">
        <v>71</v>
      </c>
      <c r="G4" s="20" t="s">
        <v>67</v>
      </c>
      <c r="H4" s="5">
        <v>392.55463233030821</v>
      </c>
      <c r="I4" s="5">
        <v>290.44657692307692</v>
      </c>
      <c r="J4" s="22">
        <f t="shared" si="0"/>
        <v>0.73988829325209882</v>
      </c>
    </row>
    <row r="5" spans="1:10" x14ac:dyDescent="0.25">
      <c r="A5" s="20"/>
      <c r="B5" s="21">
        <f t="shared" si="1"/>
        <v>4</v>
      </c>
      <c r="C5" s="20" t="s">
        <v>64</v>
      </c>
      <c r="D5" s="20">
        <v>15</v>
      </c>
      <c r="E5" s="20" t="s">
        <v>72</v>
      </c>
      <c r="F5" s="20" t="s">
        <v>73</v>
      </c>
      <c r="G5" s="20" t="s">
        <v>67</v>
      </c>
      <c r="H5" s="5">
        <v>5888.3194849546235</v>
      </c>
      <c r="I5" s="5">
        <v>4356.6986538461542</v>
      </c>
      <c r="J5" s="22">
        <f t="shared" si="0"/>
        <v>0.73988829325209882</v>
      </c>
    </row>
    <row r="6" spans="1:10" x14ac:dyDescent="0.25">
      <c r="A6" s="20"/>
      <c r="B6" s="21">
        <f t="shared" si="1"/>
        <v>5</v>
      </c>
      <c r="C6" s="20" t="s">
        <v>64</v>
      </c>
      <c r="D6" s="20">
        <v>8</v>
      </c>
      <c r="E6" s="20" t="s">
        <v>74</v>
      </c>
      <c r="F6" s="20" t="s">
        <v>75</v>
      </c>
      <c r="G6" s="20" t="s">
        <v>67</v>
      </c>
      <c r="H6" s="5">
        <v>3140.4370586424657</v>
      </c>
      <c r="I6" s="5">
        <v>2323.5726153846153</v>
      </c>
      <c r="J6" s="22">
        <f t="shared" si="0"/>
        <v>0.73988829325209882</v>
      </c>
    </row>
    <row r="7" spans="1:10" x14ac:dyDescent="0.25">
      <c r="A7" s="20"/>
      <c r="B7" s="21">
        <f t="shared" si="1"/>
        <v>6</v>
      </c>
      <c r="C7" s="20" t="s">
        <v>64</v>
      </c>
      <c r="D7" s="20">
        <v>13</v>
      </c>
      <c r="E7" s="20" t="s">
        <v>76</v>
      </c>
      <c r="F7" s="20" t="s">
        <v>77</v>
      </c>
      <c r="G7" s="20" t="s">
        <v>67</v>
      </c>
      <c r="H7" s="5">
        <v>5103.2102202940059</v>
      </c>
      <c r="I7" s="5">
        <v>3775.8055000000004</v>
      </c>
      <c r="J7" s="22">
        <f t="shared" si="0"/>
        <v>0.73988829325209904</v>
      </c>
    </row>
    <row r="8" spans="1:10" x14ac:dyDescent="0.25">
      <c r="A8" s="20"/>
      <c r="B8" s="21">
        <f t="shared" si="1"/>
        <v>7</v>
      </c>
      <c r="C8" s="20" t="s">
        <v>64</v>
      </c>
      <c r="D8" s="20">
        <v>12</v>
      </c>
      <c r="E8" s="20" t="s">
        <v>78</v>
      </c>
      <c r="F8" s="20" t="s">
        <v>79</v>
      </c>
      <c r="G8" s="20" t="s">
        <v>67</v>
      </c>
      <c r="H8" s="5">
        <v>4710.655587963699</v>
      </c>
      <c r="I8" s="5">
        <v>3485.3589230769235</v>
      </c>
      <c r="J8" s="22">
        <f t="shared" si="0"/>
        <v>0.73988829325209882</v>
      </c>
    </row>
    <row r="9" spans="1:10" x14ac:dyDescent="0.25">
      <c r="A9" s="20"/>
      <c r="B9" s="21">
        <f t="shared" si="1"/>
        <v>8</v>
      </c>
      <c r="C9" s="20" t="s">
        <v>64</v>
      </c>
      <c r="D9" s="20">
        <v>4</v>
      </c>
      <c r="E9" s="20" t="s">
        <v>80</v>
      </c>
      <c r="F9" s="20" t="s">
        <v>81</v>
      </c>
      <c r="G9" s="20" t="s">
        <v>67</v>
      </c>
      <c r="H9" s="5">
        <v>1570.2185293212328</v>
      </c>
      <c r="I9" s="5">
        <v>1161.7863076923077</v>
      </c>
      <c r="J9" s="22">
        <f t="shared" si="0"/>
        <v>0.73988829325209882</v>
      </c>
    </row>
    <row r="10" spans="1:10" x14ac:dyDescent="0.25">
      <c r="A10" s="20"/>
      <c r="B10" s="21">
        <f t="shared" si="1"/>
        <v>9</v>
      </c>
      <c r="C10" s="20" t="s">
        <v>64</v>
      </c>
      <c r="D10" s="20">
        <v>12</v>
      </c>
      <c r="E10" s="20" t="s">
        <v>82</v>
      </c>
      <c r="F10" s="20" t="s">
        <v>83</v>
      </c>
      <c r="G10" s="20" t="s">
        <v>67</v>
      </c>
      <c r="H10" s="5">
        <v>4710.6555879637017</v>
      </c>
      <c r="I10" s="5">
        <v>3485.3589230769262</v>
      </c>
      <c r="J10" s="22">
        <f t="shared" si="0"/>
        <v>0.73988829325209904</v>
      </c>
    </row>
    <row r="11" spans="1:10" x14ac:dyDescent="0.25">
      <c r="A11" s="23">
        <f>+SUM(H11:H19)</f>
        <v>146464.49044729525</v>
      </c>
      <c r="B11" s="21">
        <v>1</v>
      </c>
      <c r="C11" s="20" t="s">
        <v>84</v>
      </c>
      <c r="D11" s="20"/>
      <c r="E11" s="20" t="s">
        <v>65</v>
      </c>
      <c r="F11" s="20" t="s">
        <v>66</v>
      </c>
      <c r="G11" s="20" t="s">
        <v>67</v>
      </c>
      <c r="H11" s="5">
        <v>0</v>
      </c>
      <c r="I11" s="5">
        <v>0</v>
      </c>
      <c r="J11" s="22">
        <f t="shared" si="0"/>
        <v>0</v>
      </c>
    </row>
    <row r="12" spans="1:10" x14ac:dyDescent="0.25">
      <c r="A12" s="20"/>
      <c r="B12" s="21">
        <f>+B11+1</f>
        <v>2</v>
      </c>
      <c r="C12" s="20" t="s">
        <v>84</v>
      </c>
      <c r="D12" s="20"/>
      <c r="E12" s="20" t="s">
        <v>68</v>
      </c>
      <c r="F12" s="20" t="s">
        <v>69</v>
      </c>
      <c r="G12" s="20" t="s">
        <v>67</v>
      </c>
      <c r="H12" s="5">
        <v>0</v>
      </c>
      <c r="I12" s="5">
        <v>0</v>
      </c>
      <c r="J12" s="22">
        <f t="shared" si="0"/>
        <v>0</v>
      </c>
    </row>
    <row r="13" spans="1:10" x14ac:dyDescent="0.25">
      <c r="A13" s="20"/>
      <c r="B13" s="21">
        <f t="shared" ref="B13:B19" si="2">+B12+1</f>
        <v>3</v>
      </c>
      <c r="C13" s="20" t="s">
        <v>84</v>
      </c>
      <c r="D13" s="20">
        <v>1</v>
      </c>
      <c r="E13" s="20" t="s">
        <v>70</v>
      </c>
      <c r="F13" s="20" t="s">
        <v>71</v>
      </c>
      <c r="G13" s="20" t="s">
        <v>67</v>
      </c>
      <c r="H13" s="5">
        <v>8615.5582616056035</v>
      </c>
      <c r="I13" s="5">
        <v>11264.078235294117</v>
      </c>
      <c r="J13" s="22">
        <f t="shared" si="0"/>
        <v>1.3074113009590318</v>
      </c>
    </row>
    <row r="14" spans="1:10" x14ac:dyDescent="0.25">
      <c r="A14" s="20"/>
      <c r="B14" s="21">
        <f t="shared" si="2"/>
        <v>4</v>
      </c>
      <c r="C14" s="20" t="s">
        <v>84</v>
      </c>
      <c r="D14" s="20">
        <v>1</v>
      </c>
      <c r="E14" s="20" t="s">
        <v>72</v>
      </c>
      <c r="F14" s="20" t="s">
        <v>73</v>
      </c>
      <c r="G14" s="20" t="s">
        <v>67</v>
      </c>
      <c r="H14" s="5">
        <v>8615.5582616056035</v>
      </c>
      <c r="I14" s="5">
        <v>11264.078235294117</v>
      </c>
      <c r="J14" s="22">
        <f t="shared" si="0"/>
        <v>1.3074113009590318</v>
      </c>
    </row>
    <row r="15" spans="1:10" x14ac:dyDescent="0.25">
      <c r="A15" s="20"/>
      <c r="B15" s="21">
        <f t="shared" si="2"/>
        <v>5</v>
      </c>
      <c r="C15" s="20" t="s">
        <v>84</v>
      </c>
      <c r="D15" s="20">
        <v>1</v>
      </c>
      <c r="E15" s="20" t="s">
        <v>74</v>
      </c>
      <c r="F15" s="20" t="s">
        <v>75</v>
      </c>
      <c r="G15" s="20" t="s">
        <v>67</v>
      </c>
      <c r="H15" s="5">
        <v>8615.5582616056035</v>
      </c>
      <c r="I15" s="5">
        <v>11264.078235294117</v>
      </c>
      <c r="J15" s="22">
        <f t="shared" si="0"/>
        <v>1.3074113009590318</v>
      </c>
    </row>
    <row r="16" spans="1:10" x14ac:dyDescent="0.25">
      <c r="A16" s="20"/>
      <c r="B16" s="21">
        <f t="shared" si="2"/>
        <v>6</v>
      </c>
      <c r="C16" s="20" t="s">
        <v>84</v>
      </c>
      <c r="D16" s="20"/>
      <c r="E16" s="20" t="s">
        <v>76</v>
      </c>
      <c r="F16" s="20" t="s">
        <v>77</v>
      </c>
      <c r="G16" s="20" t="s">
        <v>67</v>
      </c>
      <c r="H16" s="5">
        <v>0</v>
      </c>
      <c r="I16" s="5">
        <v>0</v>
      </c>
      <c r="J16" s="22">
        <f t="shared" si="0"/>
        <v>0</v>
      </c>
    </row>
    <row r="17" spans="1:12" x14ac:dyDescent="0.25">
      <c r="A17" s="20"/>
      <c r="B17" s="21">
        <f t="shared" si="2"/>
        <v>7</v>
      </c>
      <c r="C17" s="20" t="s">
        <v>84</v>
      </c>
      <c r="D17" s="20"/>
      <c r="E17" s="20" t="s">
        <v>78</v>
      </c>
      <c r="F17" s="20" t="s">
        <v>79</v>
      </c>
      <c r="G17" s="20" t="s">
        <v>67</v>
      </c>
      <c r="H17" s="5">
        <v>0</v>
      </c>
      <c r="I17" s="5">
        <v>0</v>
      </c>
      <c r="J17" s="22">
        <f t="shared" si="0"/>
        <v>0</v>
      </c>
    </row>
    <row r="18" spans="1:12" x14ac:dyDescent="0.25">
      <c r="A18" s="20"/>
      <c r="B18" s="21">
        <f t="shared" si="2"/>
        <v>8</v>
      </c>
      <c r="C18" s="20" t="s">
        <v>84</v>
      </c>
      <c r="D18" s="20">
        <v>1</v>
      </c>
      <c r="E18" s="20" t="s">
        <v>80</v>
      </c>
      <c r="F18" s="20" t="s">
        <v>81</v>
      </c>
      <c r="G18" s="20" t="s">
        <v>67</v>
      </c>
      <c r="H18" s="5">
        <v>8615.5582616056035</v>
      </c>
      <c r="I18" s="5">
        <v>11264.078235294117</v>
      </c>
      <c r="J18" s="22">
        <f t="shared" si="0"/>
        <v>1.3074113009590318</v>
      </c>
    </row>
    <row r="19" spans="1:12" x14ac:dyDescent="0.25">
      <c r="A19" s="20"/>
      <c r="B19" s="21">
        <f t="shared" si="2"/>
        <v>9</v>
      </c>
      <c r="C19" s="20" t="s">
        <v>84</v>
      </c>
      <c r="D19" s="20">
        <v>20</v>
      </c>
      <c r="E19" s="20" t="s">
        <v>82</v>
      </c>
      <c r="F19" s="20" t="s">
        <v>83</v>
      </c>
      <c r="G19" s="20" t="s">
        <v>67</v>
      </c>
      <c r="H19" s="5">
        <v>112002.25740087283</v>
      </c>
      <c r="I19" s="5">
        <v>146433.01705882352</v>
      </c>
      <c r="J19" s="22">
        <f t="shared" si="0"/>
        <v>1.307411300959032</v>
      </c>
      <c r="K19" t="s">
        <v>85</v>
      </c>
      <c r="L19" s="18">
        <v>4934.2870000000003</v>
      </c>
    </row>
    <row r="20" spans="1:12" x14ac:dyDescent="0.25">
      <c r="A20" s="23">
        <f>+SUM(H20:H28)</f>
        <v>112183.770961624</v>
      </c>
      <c r="B20" s="21">
        <v>1</v>
      </c>
      <c r="C20" s="20" t="s">
        <v>86</v>
      </c>
      <c r="D20" s="20">
        <v>16</v>
      </c>
      <c r="E20" s="20" t="s">
        <v>65</v>
      </c>
      <c r="F20" s="20" t="s">
        <v>66</v>
      </c>
      <c r="G20" s="20" t="s">
        <v>67</v>
      </c>
      <c r="H20" s="5">
        <v>7151.1567146851949</v>
      </c>
      <c r="I20" s="5">
        <v>7674.5083027888431</v>
      </c>
      <c r="J20" s="22">
        <f t="shared" si="0"/>
        <v>1.0731841866965277</v>
      </c>
    </row>
    <row r="21" spans="1:12" x14ac:dyDescent="0.25">
      <c r="A21" s="20"/>
      <c r="B21" s="21">
        <f>+B20+1</f>
        <v>2</v>
      </c>
      <c r="C21" s="20" t="s">
        <v>86</v>
      </c>
      <c r="D21" s="20">
        <v>9</v>
      </c>
      <c r="E21" s="20" t="s">
        <v>68</v>
      </c>
      <c r="F21" s="20" t="s">
        <v>69</v>
      </c>
      <c r="G21" s="20" t="s">
        <v>67</v>
      </c>
      <c r="H21" s="5">
        <v>4022.5256520104226</v>
      </c>
      <c r="I21" s="5">
        <v>4316.9109203187245</v>
      </c>
      <c r="J21" s="22">
        <f t="shared" si="0"/>
        <v>1.0731841866965275</v>
      </c>
    </row>
    <row r="22" spans="1:12" x14ac:dyDescent="0.25">
      <c r="A22" s="20"/>
      <c r="B22" s="21">
        <f t="shared" ref="B22:B28" si="3">+B21+1</f>
        <v>3</v>
      </c>
      <c r="C22" s="20" t="s">
        <v>86</v>
      </c>
      <c r="D22" s="20">
        <v>2</v>
      </c>
      <c r="E22" s="20" t="s">
        <v>70</v>
      </c>
      <c r="F22" s="20" t="s">
        <v>71</v>
      </c>
      <c r="G22" s="20" t="s">
        <v>67</v>
      </c>
      <c r="H22" s="5">
        <v>893.89458933564936</v>
      </c>
      <c r="I22" s="5">
        <v>959.31353784860539</v>
      </c>
      <c r="J22" s="22">
        <f t="shared" si="0"/>
        <v>1.0731841866965277</v>
      </c>
    </row>
    <row r="23" spans="1:12" x14ac:dyDescent="0.25">
      <c r="A23" s="20"/>
      <c r="B23" s="21">
        <f t="shared" si="3"/>
        <v>4</v>
      </c>
      <c r="C23" s="20" t="s">
        <v>86</v>
      </c>
      <c r="D23" s="20">
        <v>18</v>
      </c>
      <c r="E23" s="20" t="s">
        <v>72</v>
      </c>
      <c r="F23" s="20" t="s">
        <v>73</v>
      </c>
      <c r="G23" s="20" t="s">
        <v>67</v>
      </c>
      <c r="H23" s="5">
        <v>8045.0513040208452</v>
      </c>
      <c r="I23" s="5">
        <v>8633.821840637449</v>
      </c>
      <c r="J23" s="22">
        <f t="shared" si="0"/>
        <v>1.0731841866965275</v>
      </c>
    </row>
    <row r="24" spans="1:12" x14ac:dyDescent="0.25">
      <c r="A24" s="20"/>
      <c r="B24" s="21">
        <f t="shared" si="3"/>
        <v>5</v>
      </c>
      <c r="C24" s="20" t="s">
        <v>86</v>
      </c>
      <c r="D24" s="20">
        <v>7</v>
      </c>
      <c r="E24" s="20" t="s">
        <v>74</v>
      </c>
      <c r="F24" s="20" t="s">
        <v>75</v>
      </c>
      <c r="G24" s="20" t="s">
        <v>67</v>
      </c>
      <c r="H24" s="5">
        <v>3128.6310626747731</v>
      </c>
      <c r="I24" s="5">
        <v>3357.5973824701186</v>
      </c>
      <c r="J24" s="22">
        <f t="shared" si="0"/>
        <v>1.0731841866965275</v>
      </c>
    </row>
    <row r="25" spans="1:12" x14ac:dyDescent="0.25">
      <c r="A25" s="20"/>
      <c r="B25" s="21">
        <f t="shared" si="3"/>
        <v>6</v>
      </c>
      <c r="C25" s="20" t="s">
        <v>86</v>
      </c>
      <c r="D25" s="20">
        <v>20</v>
      </c>
      <c r="E25" s="20" t="s">
        <v>76</v>
      </c>
      <c r="F25" s="20" t="s">
        <v>77</v>
      </c>
      <c r="G25" s="20" t="s">
        <v>67</v>
      </c>
      <c r="H25" s="5">
        <v>8938.9458933564947</v>
      </c>
      <c r="I25" s="5">
        <v>9593.135378486053</v>
      </c>
      <c r="J25" s="22">
        <f t="shared" si="0"/>
        <v>1.0731841866965273</v>
      </c>
    </row>
    <row r="26" spans="1:12" x14ac:dyDescent="0.25">
      <c r="A26" s="20"/>
      <c r="B26" s="21">
        <f t="shared" si="3"/>
        <v>7</v>
      </c>
      <c r="C26" s="20" t="s">
        <v>86</v>
      </c>
      <c r="D26" s="20">
        <v>45</v>
      </c>
      <c r="E26" s="20" t="s">
        <v>78</v>
      </c>
      <c r="F26" s="20" t="s">
        <v>79</v>
      </c>
      <c r="G26" s="20" t="s">
        <v>67</v>
      </c>
      <c r="H26" s="5">
        <v>20112.628260052112</v>
      </c>
      <c r="I26" s="5">
        <v>21584.55460159362</v>
      </c>
      <c r="J26" s="22">
        <f t="shared" si="0"/>
        <v>1.0731841866965275</v>
      </c>
    </row>
    <row r="27" spans="1:12" x14ac:dyDescent="0.25">
      <c r="A27" s="20"/>
      <c r="B27" s="21">
        <f t="shared" si="3"/>
        <v>8</v>
      </c>
      <c r="C27" s="20" t="s">
        <v>86</v>
      </c>
      <c r="D27" s="20">
        <v>48</v>
      </c>
      <c r="E27" s="20" t="s">
        <v>80</v>
      </c>
      <c r="F27" s="20" t="s">
        <v>81</v>
      </c>
      <c r="G27" s="20" t="s">
        <v>67</v>
      </c>
      <c r="H27" s="5">
        <v>21453.470144055587</v>
      </c>
      <c r="I27" s="5">
        <v>23023.524908366529</v>
      </c>
      <c r="J27" s="22">
        <f t="shared" si="0"/>
        <v>1.0731841866965275</v>
      </c>
    </row>
    <row r="28" spans="1:12" x14ac:dyDescent="0.25">
      <c r="A28" s="20"/>
      <c r="B28" s="21">
        <f t="shared" si="3"/>
        <v>9</v>
      </c>
      <c r="C28" s="20" t="s">
        <v>86</v>
      </c>
      <c r="D28" s="20">
        <v>86</v>
      </c>
      <c r="E28" s="20" t="s">
        <v>82</v>
      </c>
      <c r="F28" s="20" t="s">
        <v>83</v>
      </c>
      <c r="G28" s="20" t="s">
        <v>67</v>
      </c>
      <c r="H28" s="5">
        <v>38437.467341432915</v>
      </c>
      <c r="I28" s="5">
        <v>41250.482127490024</v>
      </c>
      <c r="J28" s="22">
        <f t="shared" si="0"/>
        <v>1.0731841866965275</v>
      </c>
    </row>
    <row r="29" spans="1:12" x14ac:dyDescent="0.25">
      <c r="A29" s="23">
        <f>+SUM(H29:H37)</f>
        <v>168551.42451764509</v>
      </c>
      <c r="B29" s="21">
        <v>1</v>
      </c>
      <c r="C29" s="20" t="s">
        <v>87</v>
      </c>
      <c r="D29" s="20">
        <v>10</v>
      </c>
      <c r="E29" s="20" t="s">
        <v>65</v>
      </c>
      <c r="F29" s="20" t="s">
        <v>66</v>
      </c>
      <c r="G29" s="20" t="s">
        <v>67</v>
      </c>
      <c r="H29" s="5">
        <v>10534.464032352818</v>
      </c>
      <c r="I29" s="5">
        <v>7022.9787599999972</v>
      </c>
      <c r="J29" s="22">
        <f t="shared" si="0"/>
        <v>0.6666669266164319</v>
      </c>
    </row>
    <row r="30" spans="1:12" x14ac:dyDescent="0.25">
      <c r="A30" s="20"/>
      <c r="B30" s="21">
        <f>+B29+1</f>
        <v>2</v>
      </c>
      <c r="C30" s="20" t="s">
        <v>87</v>
      </c>
      <c r="D30" s="20">
        <v>1</v>
      </c>
      <c r="E30" s="20" t="s">
        <v>68</v>
      </c>
      <c r="F30" s="20" t="s">
        <v>69</v>
      </c>
      <c r="G30" s="20" t="s">
        <v>67</v>
      </c>
      <c r="H30" s="5">
        <v>1053.4464032352819</v>
      </c>
      <c r="I30" s="5">
        <v>702.29787599999975</v>
      </c>
      <c r="J30" s="22">
        <f t="shared" si="0"/>
        <v>0.6666669266164319</v>
      </c>
    </row>
    <row r="31" spans="1:12" x14ac:dyDescent="0.25">
      <c r="A31" s="20"/>
      <c r="B31" s="21">
        <f t="shared" ref="B31:B37" si="4">+B30+1</f>
        <v>3</v>
      </c>
      <c r="C31" s="20" t="s">
        <v>87</v>
      </c>
      <c r="D31" s="20">
        <v>7</v>
      </c>
      <c r="E31" s="20" t="s">
        <v>70</v>
      </c>
      <c r="F31" s="20" t="s">
        <v>71</v>
      </c>
      <c r="G31" s="20" t="s">
        <v>67</v>
      </c>
      <c r="H31" s="5">
        <v>7374.1248226469725</v>
      </c>
      <c r="I31" s="5">
        <v>4916.0851319999974</v>
      </c>
      <c r="J31" s="22">
        <f t="shared" si="0"/>
        <v>0.66666692661643179</v>
      </c>
    </row>
    <row r="32" spans="1:12" x14ac:dyDescent="0.25">
      <c r="A32" s="20"/>
      <c r="B32" s="21">
        <f t="shared" si="4"/>
        <v>4</v>
      </c>
      <c r="C32" s="20" t="s">
        <v>87</v>
      </c>
      <c r="D32" s="20">
        <v>6</v>
      </c>
      <c r="E32" s="20" t="s">
        <v>72</v>
      </c>
      <c r="F32" s="20" t="s">
        <v>73</v>
      </c>
      <c r="G32" s="20" t="s">
        <v>67</v>
      </c>
      <c r="H32" s="5">
        <v>6320.6784194116908</v>
      </c>
      <c r="I32" s="5">
        <v>4213.7872559999978</v>
      </c>
      <c r="J32" s="22">
        <f t="shared" si="0"/>
        <v>0.66666692661643179</v>
      </c>
    </row>
    <row r="33" spans="1:10" x14ac:dyDescent="0.25">
      <c r="A33" s="20"/>
      <c r="B33" s="21">
        <f t="shared" si="4"/>
        <v>5</v>
      </c>
      <c r="C33" s="20" t="s">
        <v>87</v>
      </c>
      <c r="D33" s="20">
        <v>10</v>
      </c>
      <c r="E33" s="20" t="s">
        <v>74</v>
      </c>
      <c r="F33" s="20" t="s">
        <v>75</v>
      </c>
      <c r="G33" s="20" t="s">
        <v>67</v>
      </c>
      <c r="H33" s="5">
        <v>10534.464032352818</v>
      </c>
      <c r="I33" s="5">
        <v>7022.9787599999972</v>
      </c>
      <c r="J33" s="22">
        <f t="shared" si="0"/>
        <v>0.6666669266164319</v>
      </c>
    </row>
    <row r="34" spans="1:10" x14ac:dyDescent="0.25">
      <c r="A34" s="20"/>
      <c r="B34" s="21">
        <f t="shared" si="4"/>
        <v>6</v>
      </c>
      <c r="C34" s="20" t="s">
        <v>87</v>
      </c>
      <c r="D34" s="20">
        <v>9</v>
      </c>
      <c r="E34" s="20" t="s">
        <v>76</v>
      </c>
      <c r="F34" s="20" t="s">
        <v>77</v>
      </c>
      <c r="G34" s="20" t="s">
        <v>67</v>
      </c>
      <c r="H34" s="5">
        <v>9481.0176291175376</v>
      </c>
      <c r="I34" s="5">
        <v>6320.6808839999976</v>
      </c>
      <c r="J34" s="22">
        <f t="shared" si="0"/>
        <v>0.66666692661643179</v>
      </c>
    </row>
    <row r="35" spans="1:10" x14ac:dyDescent="0.25">
      <c r="A35" s="20"/>
      <c r="B35" s="21">
        <f t="shared" si="4"/>
        <v>7</v>
      </c>
      <c r="C35" s="20" t="s">
        <v>87</v>
      </c>
      <c r="D35" s="20">
        <v>18</v>
      </c>
      <c r="E35" s="20" t="s">
        <v>78</v>
      </c>
      <c r="F35" s="20" t="s">
        <v>79</v>
      </c>
      <c r="G35" s="20" t="s">
        <v>67</v>
      </c>
      <c r="H35" s="5">
        <v>18962.035258235075</v>
      </c>
      <c r="I35" s="5">
        <v>12641.361767999995</v>
      </c>
      <c r="J35" s="22">
        <f t="shared" si="0"/>
        <v>0.66666692661643179</v>
      </c>
    </row>
    <row r="36" spans="1:10" x14ac:dyDescent="0.25">
      <c r="A36" s="20"/>
      <c r="B36" s="21">
        <f t="shared" si="4"/>
        <v>8</v>
      </c>
      <c r="C36" s="20" t="s">
        <v>87</v>
      </c>
      <c r="D36" s="20">
        <v>30</v>
      </c>
      <c r="E36" s="20" t="s">
        <v>80</v>
      </c>
      <c r="F36" s="20" t="s">
        <v>81</v>
      </c>
      <c r="G36" s="20" t="s">
        <v>67</v>
      </c>
      <c r="H36" s="5">
        <v>31603.392097058455</v>
      </c>
      <c r="I36" s="5">
        <v>21068.936279999991</v>
      </c>
      <c r="J36" s="22">
        <f t="shared" si="0"/>
        <v>0.66666692661643179</v>
      </c>
    </row>
    <row r="37" spans="1:10" x14ac:dyDescent="0.25">
      <c r="A37" s="20"/>
      <c r="B37" s="21">
        <f t="shared" si="4"/>
        <v>9</v>
      </c>
      <c r="C37" s="20" t="s">
        <v>87</v>
      </c>
      <c r="D37" s="20">
        <v>69</v>
      </c>
      <c r="E37" s="20" t="s">
        <v>82</v>
      </c>
      <c r="F37" s="20" t="s">
        <v>83</v>
      </c>
      <c r="G37" s="20" t="s">
        <v>67</v>
      </c>
      <c r="H37" s="5">
        <v>72687.801823234448</v>
      </c>
      <c r="I37" s="5">
        <v>48458.553443999983</v>
      </c>
      <c r="J37" s="22">
        <f t="shared" si="0"/>
        <v>0.6666669266164319</v>
      </c>
    </row>
    <row r="38" spans="1:10" x14ac:dyDescent="0.25">
      <c r="A38" s="23">
        <f>+SUM(H38:H46)</f>
        <v>84933.641622627794</v>
      </c>
      <c r="B38" s="21">
        <v>1</v>
      </c>
      <c r="C38" s="20" t="s">
        <v>88</v>
      </c>
      <c r="D38" s="20">
        <v>15</v>
      </c>
      <c r="E38" s="20" t="s">
        <v>65</v>
      </c>
      <c r="F38" s="20" t="s">
        <v>66</v>
      </c>
      <c r="G38" s="20" t="s">
        <v>67</v>
      </c>
      <c r="H38" s="5">
        <v>6037.9366082436818</v>
      </c>
      <c r="I38" s="5">
        <v>3239.0080805687203</v>
      </c>
      <c r="J38" s="22">
        <f t="shared" si="0"/>
        <v>0.53644287622139919</v>
      </c>
    </row>
    <row r="39" spans="1:10" x14ac:dyDescent="0.25">
      <c r="A39" s="20"/>
      <c r="B39" s="21">
        <f>+B38+1</f>
        <v>2</v>
      </c>
      <c r="C39" s="20" t="s">
        <v>88</v>
      </c>
      <c r="D39" s="20">
        <v>9</v>
      </c>
      <c r="E39" s="20" t="s">
        <v>68</v>
      </c>
      <c r="F39" s="20" t="s">
        <v>69</v>
      </c>
      <c r="G39" s="20" t="s">
        <v>67</v>
      </c>
      <c r="H39" s="5">
        <v>3622.7619649462094</v>
      </c>
      <c r="I39" s="5">
        <v>1943.4048483412323</v>
      </c>
      <c r="J39" s="22">
        <f t="shared" si="0"/>
        <v>0.53644287622139919</v>
      </c>
    </row>
    <row r="40" spans="1:10" x14ac:dyDescent="0.25">
      <c r="A40" s="20"/>
      <c r="B40" s="21">
        <f t="shared" ref="B40:B46" si="5">+B39+1</f>
        <v>3</v>
      </c>
      <c r="C40" s="20" t="s">
        <v>88</v>
      </c>
      <c r="D40" s="20">
        <v>5</v>
      </c>
      <c r="E40" s="20" t="s">
        <v>70</v>
      </c>
      <c r="F40" s="20" t="s">
        <v>71</v>
      </c>
      <c r="G40" s="20" t="s">
        <v>67</v>
      </c>
      <c r="H40" s="5">
        <v>2012.6455360812272</v>
      </c>
      <c r="I40" s="5">
        <v>1079.6693601895734</v>
      </c>
      <c r="J40" s="22">
        <f t="shared" si="0"/>
        <v>0.53644287622139919</v>
      </c>
    </row>
    <row r="41" spans="1:10" x14ac:dyDescent="0.25">
      <c r="A41" s="20"/>
      <c r="B41" s="21">
        <f t="shared" si="5"/>
        <v>4</v>
      </c>
      <c r="C41" s="20" t="s">
        <v>88</v>
      </c>
      <c r="D41" s="20">
        <v>17</v>
      </c>
      <c r="E41" s="20" t="s">
        <v>72</v>
      </c>
      <c r="F41" s="20" t="s">
        <v>73</v>
      </c>
      <c r="G41" s="20" t="s">
        <v>67</v>
      </c>
      <c r="H41" s="5">
        <v>6842.9948226761726</v>
      </c>
      <c r="I41" s="5">
        <v>3670.8758246445495</v>
      </c>
      <c r="J41" s="22">
        <f t="shared" si="0"/>
        <v>0.53644287622139919</v>
      </c>
    </row>
    <row r="42" spans="1:10" x14ac:dyDescent="0.25">
      <c r="A42" s="20"/>
      <c r="B42" s="21">
        <f t="shared" si="5"/>
        <v>5</v>
      </c>
      <c r="C42" s="20" t="s">
        <v>88</v>
      </c>
      <c r="D42" s="20"/>
      <c r="E42" s="20" t="s">
        <v>74</v>
      </c>
      <c r="F42" s="20" t="s">
        <v>75</v>
      </c>
      <c r="G42" s="20" t="s">
        <v>67</v>
      </c>
      <c r="H42" s="5">
        <v>0</v>
      </c>
      <c r="I42" s="5">
        <v>0</v>
      </c>
      <c r="J42" s="22">
        <f t="shared" si="0"/>
        <v>0</v>
      </c>
    </row>
    <row r="43" spans="1:10" x14ac:dyDescent="0.25">
      <c r="A43" s="20"/>
      <c r="B43" s="21">
        <f t="shared" si="5"/>
        <v>6</v>
      </c>
      <c r="C43" s="20" t="s">
        <v>88</v>
      </c>
      <c r="D43" s="20">
        <v>9</v>
      </c>
      <c r="E43" s="20" t="s">
        <v>76</v>
      </c>
      <c r="F43" s="20" t="s">
        <v>77</v>
      </c>
      <c r="G43" s="20" t="s">
        <v>67</v>
      </c>
      <c r="H43" s="5">
        <v>3622.7619649462094</v>
      </c>
      <c r="I43" s="5">
        <v>1943.4048483412323</v>
      </c>
      <c r="J43" s="22">
        <f t="shared" si="0"/>
        <v>0.53644287622139919</v>
      </c>
    </row>
    <row r="44" spans="1:10" x14ac:dyDescent="0.25">
      <c r="A44" s="20"/>
      <c r="B44" s="21">
        <f t="shared" si="5"/>
        <v>7</v>
      </c>
      <c r="C44" s="20" t="s">
        <v>88</v>
      </c>
      <c r="D44" s="20">
        <v>25</v>
      </c>
      <c r="E44" s="20" t="s">
        <v>78</v>
      </c>
      <c r="F44" s="20" t="s">
        <v>79</v>
      </c>
      <c r="G44" s="20" t="s">
        <v>67</v>
      </c>
      <c r="H44" s="5">
        <v>10063.227680406137</v>
      </c>
      <c r="I44" s="5">
        <v>5398.3468009478675</v>
      </c>
      <c r="J44" s="22">
        <f t="shared" si="0"/>
        <v>0.53644287622139919</v>
      </c>
    </row>
    <row r="45" spans="1:10" x14ac:dyDescent="0.25">
      <c r="A45" s="20"/>
      <c r="B45" s="21">
        <f t="shared" si="5"/>
        <v>8</v>
      </c>
      <c r="C45" s="20" t="s">
        <v>88</v>
      </c>
      <c r="D45" s="20">
        <v>45</v>
      </c>
      <c r="E45" s="20" t="s">
        <v>80</v>
      </c>
      <c r="F45" s="20" t="s">
        <v>81</v>
      </c>
      <c r="G45" s="20" t="s">
        <v>67</v>
      </c>
      <c r="H45" s="5">
        <v>18113.809824731048</v>
      </c>
      <c r="I45" s="5">
        <v>9717.0242417061618</v>
      </c>
      <c r="J45" s="22">
        <f t="shared" si="0"/>
        <v>0.53644287622139919</v>
      </c>
    </row>
    <row r="46" spans="1:10" x14ac:dyDescent="0.25">
      <c r="A46" s="20"/>
      <c r="B46" s="21">
        <f t="shared" si="5"/>
        <v>9</v>
      </c>
      <c r="C46" s="20" t="s">
        <v>88</v>
      </c>
      <c r="D46" s="20">
        <v>86</v>
      </c>
      <c r="E46" s="20" t="s">
        <v>82</v>
      </c>
      <c r="F46" s="20" t="s">
        <v>83</v>
      </c>
      <c r="G46" s="20" t="s">
        <v>67</v>
      </c>
      <c r="H46" s="5">
        <v>34617.503220597107</v>
      </c>
      <c r="I46" s="5">
        <v>18570.312995260661</v>
      </c>
      <c r="J46" s="22">
        <f t="shared" si="0"/>
        <v>0.53644287622139919</v>
      </c>
    </row>
    <row r="47" spans="1:10" x14ac:dyDescent="0.25">
      <c r="A47" s="23">
        <f>+SUM(H47:H55)</f>
        <v>93255.369837902632</v>
      </c>
      <c r="B47" s="21">
        <v>1</v>
      </c>
      <c r="C47" s="20" t="s">
        <v>89</v>
      </c>
      <c r="D47" s="20"/>
      <c r="E47" s="20" t="s">
        <v>65</v>
      </c>
      <c r="F47" s="20" t="s">
        <v>66</v>
      </c>
      <c r="G47" s="20" t="s">
        <v>67</v>
      </c>
      <c r="H47" s="5">
        <v>0</v>
      </c>
      <c r="I47" s="5">
        <v>0</v>
      </c>
      <c r="J47" s="22">
        <f t="shared" si="0"/>
        <v>0</v>
      </c>
    </row>
    <row r="48" spans="1:10" x14ac:dyDescent="0.25">
      <c r="A48" s="20"/>
      <c r="B48" s="21">
        <f>+B47+1</f>
        <v>2</v>
      </c>
      <c r="C48" s="20" t="s">
        <v>89</v>
      </c>
      <c r="D48" s="20">
        <v>4</v>
      </c>
      <c r="E48" s="20" t="s">
        <v>68</v>
      </c>
      <c r="F48" s="20" t="s">
        <v>69</v>
      </c>
      <c r="G48" s="20" t="s">
        <v>67</v>
      </c>
      <c r="H48" s="5">
        <v>8674.9181244560586</v>
      </c>
      <c r="I48" s="5">
        <v>6581.4158139534884</v>
      </c>
      <c r="J48" s="22">
        <f t="shared" si="0"/>
        <v>0.75867180756431185</v>
      </c>
    </row>
    <row r="49" spans="1:10" x14ac:dyDescent="0.25">
      <c r="A49" s="20"/>
      <c r="B49" s="21">
        <f t="shared" ref="B49:B55" si="6">+B48+1</f>
        <v>3</v>
      </c>
      <c r="C49" s="20" t="s">
        <v>89</v>
      </c>
      <c r="D49" s="20">
        <v>2</v>
      </c>
      <c r="E49" s="20" t="s">
        <v>70</v>
      </c>
      <c r="F49" s="20" t="s">
        <v>71</v>
      </c>
      <c r="G49" s="20" t="s">
        <v>67</v>
      </c>
      <c r="H49" s="5">
        <v>4337.4590622280293</v>
      </c>
      <c r="I49" s="5">
        <v>3290.7079069767442</v>
      </c>
      <c r="J49" s="22">
        <f t="shared" si="0"/>
        <v>0.75867180756431185</v>
      </c>
    </row>
    <row r="50" spans="1:10" x14ac:dyDescent="0.25">
      <c r="A50" s="20"/>
      <c r="B50" s="21">
        <f t="shared" si="6"/>
        <v>4</v>
      </c>
      <c r="C50" s="20" t="s">
        <v>89</v>
      </c>
      <c r="D50" s="20">
        <v>6</v>
      </c>
      <c r="E50" s="20" t="s">
        <v>72</v>
      </c>
      <c r="F50" s="20" t="s">
        <v>73</v>
      </c>
      <c r="G50" s="20" t="s">
        <v>67</v>
      </c>
      <c r="H50" s="5">
        <v>13012.377186684089</v>
      </c>
      <c r="I50" s="5">
        <v>9872.1237209302326</v>
      </c>
      <c r="J50" s="22">
        <f t="shared" si="0"/>
        <v>0.75867180756431185</v>
      </c>
    </row>
    <row r="51" spans="1:10" x14ac:dyDescent="0.25">
      <c r="A51" s="20"/>
      <c r="B51" s="21">
        <f t="shared" si="6"/>
        <v>5</v>
      </c>
      <c r="C51" s="20" t="s">
        <v>89</v>
      </c>
      <c r="D51" s="20">
        <v>2</v>
      </c>
      <c r="E51" s="20" t="s">
        <v>74</v>
      </c>
      <c r="F51" s="20" t="s">
        <v>75</v>
      </c>
      <c r="G51" s="20" t="s">
        <v>67</v>
      </c>
      <c r="H51" s="5">
        <v>4337.4590622280293</v>
      </c>
      <c r="I51" s="5">
        <v>3290.7079069767442</v>
      </c>
      <c r="J51" s="22">
        <f t="shared" si="0"/>
        <v>0.75867180756431185</v>
      </c>
    </row>
    <row r="52" spans="1:10" x14ac:dyDescent="0.25">
      <c r="A52" s="20"/>
      <c r="B52" s="21">
        <f t="shared" si="6"/>
        <v>6</v>
      </c>
      <c r="C52" s="20" t="s">
        <v>89</v>
      </c>
      <c r="D52" s="20">
        <v>7</v>
      </c>
      <c r="E52" s="20" t="s">
        <v>76</v>
      </c>
      <c r="F52" s="20" t="s">
        <v>77</v>
      </c>
      <c r="G52" s="20" t="s">
        <v>67</v>
      </c>
      <c r="H52" s="5">
        <v>15181.106717798104</v>
      </c>
      <c r="I52" s="5">
        <v>11517.477674418606</v>
      </c>
      <c r="J52" s="22">
        <f t="shared" si="0"/>
        <v>0.75867180756431185</v>
      </c>
    </row>
    <row r="53" spans="1:10" x14ac:dyDescent="0.25">
      <c r="A53" s="20"/>
      <c r="B53" s="21">
        <f t="shared" si="6"/>
        <v>7</v>
      </c>
      <c r="C53" s="20" t="s">
        <v>89</v>
      </c>
      <c r="D53" s="20">
        <v>3</v>
      </c>
      <c r="E53" s="20" t="s">
        <v>78</v>
      </c>
      <c r="F53" s="20" t="s">
        <v>79</v>
      </c>
      <c r="G53" s="20" t="s">
        <v>67</v>
      </c>
      <c r="H53" s="5">
        <v>6506.1885933420444</v>
      </c>
      <c r="I53" s="5">
        <v>4936.0618604651163</v>
      </c>
      <c r="J53" s="22">
        <f t="shared" si="0"/>
        <v>0.75867180756431185</v>
      </c>
    </row>
    <row r="54" spans="1:10" x14ac:dyDescent="0.25">
      <c r="A54" s="20"/>
      <c r="B54" s="21">
        <f t="shared" si="6"/>
        <v>8</v>
      </c>
      <c r="C54" s="20" t="s">
        <v>89</v>
      </c>
      <c r="D54" s="20">
        <v>2</v>
      </c>
      <c r="E54" s="20" t="s">
        <v>80</v>
      </c>
      <c r="F54" s="20" t="s">
        <v>81</v>
      </c>
      <c r="G54" s="20" t="s">
        <v>67</v>
      </c>
      <c r="H54" s="5">
        <v>4337.4590622280293</v>
      </c>
      <c r="I54" s="5">
        <v>3290.7079069767442</v>
      </c>
      <c r="J54" s="22">
        <f t="shared" si="0"/>
        <v>0.75867180756431185</v>
      </c>
    </row>
    <row r="55" spans="1:10" x14ac:dyDescent="0.25">
      <c r="A55" s="20"/>
      <c r="B55" s="21">
        <f t="shared" si="6"/>
        <v>9</v>
      </c>
      <c r="C55" s="20" t="s">
        <v>89</v>
      </c>
      <c r="D55" s="20">
        <v>17</v>
      </c>
      <c r="E55" s="20" t="s">
        <v>82</v>
      </c>
      <c r="F55" s="20" t="s">
        <v>83</v>
      </c>
      <c r="G55" s="20" t="s">
        <v>67</v>
      </c>
      <c r="H55" s="5">
        <v>36868.402028938253</v>
      </c>
      <c r="I55" s="5">
        <v>27971.017209302328</v>
      </c>
      <c r="J55" s="22">
        <f t="shared" si="0"/>
        <v>0.75867180756431185</v>
      </c>
    </row>
    <row r="56" spans="1:10" x14ac:dyDescent="0.25">
      <c r="A56" s="23">
        <f>+SUM(H56:H64)</f>
        <v>149361.06177334499</v>
      </c>
      <c r="B56" s="21">
        <v>1</v>
      </c>
      <c r="C56" s="20" t="s">
        <v>90</v>
      </c>
      <c r="D56" s="20">
        <v>3</v>
      </c>
      <c r="E56" s="20" t="s">
        <v>65</v>
      </c>
      <c r="F56" s="20" t="s">
        <v>66</v>
      </c>
      <c r="G56" s="20" t="s">
        <v>67</v>
      </c>
      <c r="H56" s="5">
        <v>3090.2288642761027</v>
      </c>
      <c r="I56" s="5">
        <v>1430.7357310344823</v>
      </c>
      <c r="J56" s="22">
        <f t="shared" si="0"/>
        <v>0.46298698053538417</v>
      </c>
    </row>
    <row r="57" spans="1:10" x14ac:dyDescent="0.25">
      <c r="A57" s="20"/>
      <c r="B57" s="21">
        <f>+B56+1</f>
        <v>2</v>
      </c>
      <c r="C57" s="20" t="s">
        <v>90</v>
      </c>
      <c r="D57" s="20">
        <v>6</v>
      </c>
      <c r="E57" s="20" t="s">
        <v>68</v>
      </c>
      <c r="F57" s="20" t="s">
        <v>69</v>
      </c>
      <c r="G57" s="20" t="s">
        <v>67</v>
      </c>
      <c r="H57" s="5">
        <v>6180.4577285522055</v>
      </c>
      <c r="I57" s="5">
        <v>2861.4714620689647</v>
      </c>
      <c r="J57" s="22">
        <f t="shared" si="0"/>
        <v>0.46298698053538417</v>
      </c>
    </row>
    <row r="58" spans="1:10" x14ac:dyDescent="0.25">
      <c r="A58" s="20"/>
      <c r="B58" s="21">
        <f t="shared" ref="B58:B64" si="7">+B57+1</f>
        <v>3</v>
      </c>
      <c r="C58" s="20" t="s">
        <v>90</v>
      </c>
      <c r="D58" s="20"/>
      <c r="E58" s="20" t="s">
        <v>70</v>
      </c>
      <c r="F58" s="20" t="s">
        <v>71</v>
      </c>
      <c r="G58" s="20" t="s">
        <v>67</v>
      </c>
      <c r="H58" s="5">
        <v>0</v>
      </c>
      <c r="I58" s="5">
        <v>0</v>
      </c>
      <c r="J58" s="22">
        <f t="shared" si="0"/>
        <v>0</v>
      </c>
    </row>
    <row r="59" spans="1:10" x14ac:dyDescent="0.25">
      <c r="A59" s="20"/>
      <c r="B59" s="21">
        <f t="shared" si="7"/>
        <v>4</v>
      </c>
      <c r="C59" s="20" t="s">
        <v>90</v>
      </c>
      <c r="D59" s="20">
        <v>22</v>
      </c>
      <c r="E59" s="20" t="s">
        <v>72</v>
      </c>
      <c r="F59" s="20" t="s">
        <v>73</v>
      </c>
      <c r="G59" s="20" t="s">
        <v>67</v>
      </c>
      <c r="H59" s="5">
        <v>22661.678338024751</v>
      </c>
      <c r="I59" s="5">
        <v>10492.062027586204</v>
      </c>
      <c r="J59" s="22">
        <f t="shared" si="0"/>
        <v>0.46298698053538423</v>
      </c>
    </row>
    <row r="60" spans="1:10" x14ac:dyDescent="0.25">
      <c r="A60" s="20"/>
      <c r="B60" s="21">
        <f t="shared" si="7"/>
        <v>5</v>
      </c>
      <c r="C60" s="20" t="s">
        <v>90</v>
      </c>
      <c r="D60" s="20">
        <v>6</v>
      </c>
      <c r="E60" s="20" t="s">
        <v>74</v>
      </c>
      <c r="F60" s="20" t="s">
        <v>75</v>
      </c>
      <c r="G60" s="20" t="s">
        <v>67</v>
      </c>
      <c r="H60" s="5">
        <v>6180.4577285522055</v>
      </c>
      <c r="I60" s="5">
        <v>2861.4714620689647</v>
      </c>
      <c r="J60" s="22">
        <f t="shared" si="0"/>
        <v>0.46298698053538417</v>
      </c>
    </row>
    <row r="61" spans="1:10" x14ac:dyDescent="0.25">
      <c r="A61" s="20"/>
      <c r="B61" s="21">
        <f t="shared" si="7"/>
        <v>6</v>
      </c>
      <c r="C61" s="20" t="s">
        <v>90</v>
      </c>
      <c r="D61" s="20">
        <v>27</v>
      </c>
      <c r="E61" s="20" t="s">
        <v>76</v>
      </c>
      <c r="F61" s="20" t="s">
        <v>77</v>
      </c>
      <c r="G61" s="20" t="s">
        <v>67</v>
      </c>
      <c r="H61" s="5">
        <v>27812.059778484927</v>
      </c>
      <c r="I61" s="5">
        <v>12876.621579310342</v>
      </c>
      <c r="J61" s="22">
        <f t="shared" si="0"/>
        <v>0.46298698053538417</v>
      </c>
    </row>
    <row r="62" spans="1:10" x14ac:dyDescent="0.25">
      <c r="A62" s="20"/>
      <c r="B62" s="21">
        <f t="shared" si="7"/>
        <v>7</v>
      </c>
      <c r="C62" s="20" t="s">
        <v>90</v>
      </c>
      <c r="D62" s="20">
        <v>48</v>
      </c>
      <c r="E62" s="20" t="s">
        <v>78</v>
      </c>
      <c r="F62" s="20" t="s">
        <v>79</v>
      </c>
      <c r="G62" s="20" t="s">
        <v>67</v>
      </c>
      <c r="H62" s="5">
        <v>49443.661828417644</v>
      </c>
      <c r="I62" s="5">
        <v>22891.771696551717</v>
      </c>
      <c r="J62" s="22">
        <f t="shared" si="0"/>
        <v>0.46298698053538417</v>
      </c>
    </row>
    <row r="63" spans="1:10" x14ac:dyDescent="0.25">
      <c r="A63" s="20"/>
      <c r="B63" s="21">
        <f t="shared" si="7"/>
        <v>8</v>
      </c>
      <c r="C63" s="20" t="s">
        <v>90</v>
      </c>
      <c r="D63" s="20">
        <v>28</v>
      </c>
      <c r="E63" s="20" t="s">
        <v>80</v>
      </c>
      <c r="F63" s="20" t="s">
        <v>81</v>
      </c>
      <c r="G63" s="20" t="s">
        <v>67</v>
      </c>
      <c r="H63" s="5">
        <v>28842.136066576957</v>
      </c>
      <c r="I63" s="5">
        <v>13353.533489655169</v>
      </c>
      <c r="J63" s="22">
        <f t="shared" si="0"/>
        <v>0.46298698053538423</v>
      </c>
    </row>
    <row r="64" spans="1:10" x14ac:dyDescent="0.25">
      <c r="A64" s="20"/>
      <c r="B64" s="21">
        <f t="shared" si="7"/>
        <v>9</v>
      </c>
      <c r="C64" s="20" t="s">
        <v>90</v>
      </c>
      <c r="D64" s="20">
        <v>5</v>
      </c>
      <c r="E64" s="20" t="s">
        <v>82</v>
      </c>
      <c r="F64" s="20" t="s">
        <v>83</v>
      </c>
      <c r="G64" s="20" t="s">
        <v>67</v>
      </c>
      <c r="H64" s="5">
        <v>5150.3814404601817</v>
      </c>
      <c r="I64" s="5">
        <v>2384.5595517241422</v>
      </c>
      <c r="J64" s="22">
        <f t="shared" si="0"/>
        <v>0.46298698053538423</v>
      </c>
    </row>
    <row r="65" spans="1:10" x14ac:dyDescent="0.25">
      <c r="A65" s="23">
        <f>+SUM(H65:H73)</f>
        <v>33453.867752199614</v>
      </c>
      <c r="B65" s="21">
        <v>1</v>
      </c>
      <c r="C65" s="20" t="s">
        <v>91</v>
      </c>
      <c r="D65" s="20">
        <v>2</v>
      </c>
      <c r="E65" s="20" t="s">
        <v>65</v>
      </c>
      <c r="F65" s="20" t="s">
        <v>66</v>
      </c>
      <c r="G65" s="20" t="s">
        <v>67</v>
      </c>
      <c r="H65" s="5">
        <v>704.29195267788657</v>
      </c>
      <c r="I65" s="5">
        <v>643.683977263158</v>
      </c>
      <c r="J65" s="22">
        <f t="shared" si="0"/>
        <v>0.91394481339126121</v>
      </c>
    </row>
    <row r="66" spans="1:10" x14ac:dyDescent="0.25">
      <c r="A66" s="20"/>
      <c r="B66" s="21">
        <f>+B65+1</f>
        <v>2</v>
      </c>
      <c r="C66" s="20" t="s">
        <v>91</v>
      </c>
      <c r="D66" s="20">
        <v>3</v>
      </c>
      <c r="E66" s="20" t="s">
        <v>68</v>
      </c>
      <c r="F66" s="20" t="s">
        <v>69</v>
      </c>
      <c r="G66" s="20" t="s">
        <v>67</v>
      </c>
      <c r="H66" s="5">
        <v>1056.4379290168299</v>
      </c>
      <c r="I66" s="5">
        <v>965.52596589473694</v>
      </c>
      <c r="J66" s="22">
        <f t="shared" si="0"/>
        <v>0.9139448133912611</v>
      </c>
    </row>
    <row r="67" spans="1:10" x14ac:dyDescent="0.25">
      <c r="A67" s="20"/>
      <c r="B67" s="21">
        <f t="shared" ref="B67:B73" si="8">+B66+1</f>
        <v>3</v>
      </c>
      <c r="C67" s="20" t="s">
        <v>91</v>
      </c>
      <c r="D67" s="20">
        <v>1</v>
      </c>
      <c r="E67" s="20" t="s">
        <v>70</v>
      </c>
      <c r="F67" s="20" t="s">
        <v>71</v>
      </c>
      <c r="G67" s="20" t="s">
        <v>67</v>
      </c>
      <c r="H67" s="5">
        <v>352.14597633894329</v>
      </c>
      <c r="I67" s="5">
        <v>321.841988631579</v>
      </c>
      <c r="J67" s="22">
        <f t="shared" ref="J67:J130" si="9">+IFERROR(I67/H67,0)</f>
        <v>0.91394481339126121</v>
      </c>
    </row>
    <row r="68" spans="1:10" x14ac:dyDescent="0.25">
      <c r="A68" s="20"/>
      <c r="B68" s="21">
        <f t="shared" si="8"/>
        <v>4</v>
      </c>
      <c r="C68" s="20" t="s">
        <v>91</v>
      </c>
      <c r="D68" s="20">
        <v>1</v>
      </c>
      <c r="E68" s="20" t="s">
        <v>72</v>
      </c>
      <c r="F68" s="20" t="s">
        <v>73</v>
      </c>
      <c r="G68" s="20" t="s">
        <v>67</v>
      </c>
      <c r="H68" s="5">
        <v>352.14597633894329</v>
      </c>
      <c r="I68" s="5">
        <v>321.841988631579</v>
      </c>
      <c r="J68" s="22">
        <f t="shared" si="9"/>
        <v>0.91394481339126121</v>
      </c>
    </row>
    <row r="69" spans="1:10" x14ac:dyDescent="0.25">
      <c r="A69" s="20"/>
      <c r="B69" s="21">
        <f t="shared" si="8"/>
        <v>5</v>
      </c>
      <c r="C69" s="20" t="s">
        <v>91</v>
      </c>
      <c r="D69" s="20">
        <v>7</v>
      </c>
      <c r="E69" s="20" t="s">
        <v>74</v>
      </c>
      <c r="F69" s="20" t="s">
        <v>75</v>
      </c>
      <c r="G69" s="20" t="s">
        <v>67</v>
      </c>
      <c r="H69" s="5">
        <v>2465.0218343726028</v>
      </c>
      <c r="I69" s="5">
        <v>2252.8939204210528</v>
      </c>
      <c r="J69" s="22">
        <f t="shared" si="9"/>
        <v>0.91394481339126121</v>
      </c>
    </row>
    <row r="70" spans="1:10" x14ac:dyDescent="0.25">
      <c r="A70" s="20"/>
      <c r="B70" s="21">
        <f t="shared" si="8"/>
        <v>6</v>
      </c>
      <c r="C70" s="20" t="s">
        <v>91</v>
      </c>
      <c r="D70" s="20"/>
      <c r="E70" s="20" t="s">
        <v>76</v>
      </c>
      <c r="F70" s="20" t="s">
        <v>77</v>
      </c>
      <c r="G70" s="20" t="s">
        <v>67</v>
      </c>
      <c r="H70" s="5">
        <v>0</v>
      </c>
      <c r="I70" s="5">
        <v>0</v>
      </c>
      <c r="J70" s="22">
        <f t="shared" si="9"/>
        <v>0</v>
      </c>
    </row>
    <row r="71" spans="1:10" x14ac:dyDescent="0.25">
      <c r="A71" s="20"/>
      <c r="B71" s="21">
        <f t="shared" si="8"/>
        <v>7</v>
      </c>
      <c r="C71" s="20" t="s">
        <v>91</v>
      </c>
      <c r="D71" s="20">
        <v>12</v>
      </c>
      <c r="E71" s="20" t="s">
        <v>78</v>
      </c>
      <c r="F71" s="20" t="s">
        <v>79</v>
      </c>
      <c r="G71" s="20" t="s">
        <v>67</v>
      </c>
      <c r="H71" s="5">
        <v>4225.7517160673196</v>
      </c>
      <c r="I71" s="5">
        <v>3862.1038635789478</v>
      </c>
      <c r="J71" s="22">
        <f t="shared" si="9"/>
        <v>0.9139448133912611</v>
      </c>
    </row>
    <row r="72" spans="1:10" x14ac:dyDescent="0.25">
      <c r="A72" s="20"/>
      <c r="B72" s="21">
        <f t="shared" si="8"/>
        <v>8</v>
      </c>
      <c r="C72" s="20" t="s">
        <v>91</v>
      </c>
      <c r="D72" s="20">
        <v>14</v>
      </c>
      <c r="E72" s="20" t="s">
        <v>80</v>
      </c>
      <c r="F72" s="20" t="s">
        <v>81</v>
      </c>
      <c r="G72" s="20" t="s">
        <v>67</v>
      </c>
      <c r="H72" s="5">
        <v>4930.0436687452057</v>
      </c>
      <c r="I72" s="5">
        <v>4505.7878408421057</v>
      </c>
      <c r="J72" s="22">
        <f t="shared" si="9"/>
        <v>0.91394481339126121</v>
      </c>
    </row>
    <row r="73" spans="1:10" x14ac:dyDescent="0.25">
      <c r="A73" s="20"/>
      <c r="B73" s="21">
        <f t="shared" si="8"/>
        <v>9</v>
      </c>
      <c r="C73" s="20" t="s">
        <v>91</v>
      </c>
      <c r="D73" s="20">
        <v>55</v>
      </c>
      <c r="E73" s="20" t="s">
        <v>82</v>
      </c>
      <c r="F73" s="20" t="s">
        <v>83</v>
      </c>
      <c r="G73" s="20" t="s">
        <v>67</v>
      </c>
      <c r="H73" s="5">
        <v>19368.028698641883</v>
      </c>
      <c r="I73" s="5">
        <v>17701.309374736844</v>
      </c>
      <c r="J73" s="22">
        <f t="shared" si="9"/>
        <v>0.91394481339126099</v>
      </c>
    </row>
    <row r="74" spans="1:10" x14ac:dyDescent="0.25">
      <c r="A74" s="23">
        <f>+SUM(H74:H82)</f>
        <v>3077763.41000742</v>
      </c>
      <c r="B74" s="21">
        <v>1</v>
      </c>
      <c r="C74" s="41" t="s">
        <v>92</v>
      </c>
      <c r="D74" s="41">
        <v>53</v>
      </c>
      <c r="E74" s="41" t="s">
        <v>65</v>
      </c>
      <c r="F74" s="41" t="s">
        <v>66</v>
      </c>
      <c r="G74" s="41" t="s">
        <v>67</v>
      </c>
      <c r="H74" s="42">
        <v>115596.74779370592</v>
      </c>
      <c r="I74" s="42">
        <v>175268.05729352112</v>
      </c>
      <c r="J74" s="43">
        <f t="shared" si="9"/>
        <v>1.5162023209018363</v>
      </c>
    </row>
    <row r="75" spans="1:10" x14ac:dyDescent="0.25">
      <c r="A75" s="20"/>
      <c r="B75" s="21">
        <f>+B74+1</f>
        <v>2</v>
      </c>
      <c r="C75" s="41" t="s">
        <v>92</v>
      </c>
      <c r="D75" s="41">
        <v>118</v>
      </c>
      <c r="E75" s="41" t="s">
        <v>68</v>
      </c>
      <c r="F75" s="41" t="s">
        <v>69</v>
      </c>
      <c r="G75" s="41" t="s">
        <v>67</v>
      </c>
      <c r="H75" s="42">
        <v>223968.6988503052</v>
      </c>
      <c r="I75" s="42">
        <v>339581.86100619717</v>
      </c>
      <c r="J75" s="43">
        <f t="shared" si="9"/>
        <v>1.5162023209018363</v>
      </c>
    </row>
    <row r="76" spans="1:10" x14ac:dyDescent="0.25">
      <c r="A76" s="20"/>
      <c r="B76" s="21">
        <f t="shared" ref="B76:B82" si="10">+B75+1</f>
        <v>3</v>
      </c>
      <c r="C76" s="41" t="s">
        <v>92</v>
      </c>
      <c r="D76" s="41">
        <v>101</v>
      </c>
      <c r="E76" s="41" t="s">
        <v>70</v>
      </c>
      <c r="F76" s="41" t="s">
        <v>71</v>
      </c>
      <c r="G76" s="41" t="s">
        <v>67</v>
      </c>
      <c r="H76" s="42">
        <v>187844.71516477212</v>
      </c>
      <c r="I76" s="42">
        <v>284810.59310197184</v>
      </c>
      <c r="J76" s="43">
        <f t="shared" si="9"/>
        <v>1.5162023209018363</v>
      </c>
    </row>
    <row r="77" spans="1:10" x14ac:dyDescent="0.25">
      <c r="A77" s="20"/>
      <c r="B77" s="21">
        <f t="shared" si="10"/>
        <v>4</v>
      </c>
      <c r="C77" s="41" t="s">
        <v>92</v>
      </c>
      <c r="D77" s="41">
        <v>35</v>
      </c>
      <c r="E77" s="41" t="s">
        <v>72</v>
      </c>
      <c r="F77" s="41" t="s">
        <v>73</v>
      </c>
      <c r="G77" s="41" t="s">
        <v>67</v>
      </c>
      <c r="H77" s="42">
        <v>75860.365739619505</v>
      </c>
      <c r="I77" s="42">
        <v>115019.66259887323</v>
      </c>
      <c r="J77" s="43">
        <f t="shared" si="9"/>
        <v>1.516202320901836</v>
      </c>
    </row>
    <row r="78" spans="1:10" x14ac:dyDescent="0.25">
      <c r="A78" s="20"/>
      <c r="B78" s="21">
        <f t="shared" si="10"/>
        <v>5</v>
      </c>
      <c r="C78" s="41" t="s">
        <v>92</v>
      </c>
      <c r="D78" s="41">
        <v>66</v>
      </c>
      <c r="E78" s="41" t="s">
        <v>74</v>
      </c>
      <c r="F78" s="41" t="s">
        <v>75</v>
      </c>
      <c r="G78" s="41" t="s">
        <v>67</v>
      </c>
      <c r="H78" s="42">
        <v>131852.54045219583</v>
      </c>
      <c r="I78" s="42">
        <v>199915.12785042255</v>
      </c>
      <c r="J78" s="43">
        <f t="shared" si="9"/>
        <v>1.516202320901836</v>
      </c>
    </row>
    <row r="79" spans="1:10" x14ac:dyDescent="0.25">
      <c r="A79" s="20"/>
      <c r="B79" s="21">
        <f t="shared" si="10"/>
        <v>6</v>
      </c>
      <c r="C79" s="41" t="s">
        <v>92</v>
      </c>
      <c r="D79" s="41">
        <v>43</v>
      </c>
      <c r="E79" s="41" t="s">
        <v>76</v>
      </c>
      <c r="F79" s="41" t="s">
        <v>77</v>
      </c>
      <c r="G79" s="41" t="s">
        <v>67</v>
      </c>
      <c r="H79" s="42">
        <v>88503.760029556084</v>
      </c>
      <c r="I79" s="42">
        <v>134189.60636535211</v>
      </c>
      <c r="J79" s="43">
        <f t="shared" si="9"/>
        <v>1.5162023209018363</v>
      </c>
    </row>
    <row r="80" spans="1:10" x14ac:dyDescent="0.25">
      <c r="A80" s="20"/>
      <c r="B80" s="21">
        <f t="shared" si="10"/>
        <v>7</v>
      </c>
      <c r="C80" s="41" t="s">
        <v>92</v>
      </c>
      <c r="D80" s="41">
        <v>26</v>
      </c>
      <c r="E80" s="41" t="s">
        <v>78</v>
      </c>
      <c r="F80" s="41" t="s">
        <v>79</v>
      </c>
      <c r="G80" s="41" t="s">
        <v>67</v>
      </c>
      <c r="H80" s="42">
        <v>46961.17879119303</v>
      </c>
      <c r="I80" s="42">
        <v>71202.64827549296</v>
      </c>
      <c r="J80" s="43">
        <f t="shared" si="9"/>
        <v>1.5162023209018363</v>
      </c>
    </row>
    <row r="81" spans="1:10" x14ac:dyDescent="0.25">
      <c r="A81" s="20"/>
      <c r="B81" s="21">
        <f t="shared" si="10"/>
        <v>8</v>
      </c>
      <c r="C81" s="41" t="s">
        <v>92</v>
      </c>
      <c r="D81" s="41">
        <v>17</v>
      </c>
      <c r="E81" s="41" t="s">
        <v>80</v>
      </c>
      <c r="F81" s="41" t="s">
        <v>81</v>
      </c>
      <c r="G81" s="41" t="s">
        <v>67</v>
      </c>
      <c r="H81" s="42">
        <v>36123.983685533094</v>
      </c>
      <c r="I81" s="42">
        <v>54771.267904225351</v>
      </c>
      <c r="J81" s="43">
        <f t="shared" si="9"/>
        <v>1.5162023209018365</v>
      </c>
    </row>
    <row r="82" spans="1:10" x14ac:dyDescent="0.25">
      <c r="A82" s="20"/>
      <c r="B82" s="21">
        <f t="shared" si="10"/>
        <v>9</v>
      </c>
      <c r="C82" s="41" t="s">
        <v>92</v>
      </c>
      <c r="D82" s="41">
        <v>1205</v>
      </c>
      <c r="E82" s="41" t="s">
        <v>82</v>
      </c>
      <c r="F82" s="41" t="s">
        <v>83</v>
      </c>
      <c r="G82" s="41" t="s">
        <v>67</v>
      </c>
      <c r="H82" s="42">
        <v>2171051.4195005391</v>
      </c>
      <c r="I82" s="42">
        <v>3291753.2010439439</v>
      </c>
      <c r="J82" s="43">
        <f t="shared" si="9"/>
        <v>1.5162023209018365</v>
      </c>
    </row>
    <row r="83" spans="1:10" x14ac:dyDescent="0.25">
      <c r="A83" s="23">
        <f>+SUM(H83:H86)</f>
        <v>136166.54613695038</v>
      </c>
      <c r="B83" s="21">
        <v>1</v>
      </c>
      <c r="C83" s="20" t="s">
        <v>93</v>
      </c>
      <c r="D83" s="20">
        <v>1</v>
      </c>
      <c r="E83" s="20" t="s">
        <v>68</v>
      </c>
      <c r="F83" s="20" t="s">
        <v>69</v>
      </c>
      <c r="G83" s="20" t="s">
        <v>67</v>
      </c>
      <c r="H83" s="5">
        <v>36471.54978001277</v>
      </c>
      <c r="I83" s="5">
        <v>26261.651000000002</v>
      </c>
      <c r="J83" s="22">
        <f t="shared" si="9"/>
        <v>0.72005854312206874</v>
      </c>
    </row>
    <row r="84" spans="1:10" x14ac:dyDescent="0.25">
      <c r="A84" s="20"/>
      <c r="B84" s="21">
        <v>2</v>
      </c>
      <c r="C84" s="20" t="s">
        <v>94</v>
      </c>
      <c r="D84" s="20">
        <v>1</v>
      </c>
      <c r="E84" s="20" t="s">
        <v>72</v>
      </c>
      <c r="F84" s="20" t="s">
        <v>73</v>
      </c>
      <c r="G84" s="20" t="s">
        <v>67</v>
      </c>
      <c r="H84" s="5">
        <v>45901.645746539085</v>
      </c>
      <c r="I84" s="5">
        <v>29862.82</v>
      </c>
      <c r="J84" s="22">
        <f t="shared" si="9"/>
        <v>0.65058277354361771</v>
      </c>
    </row>
    <row r="85" spans="1:10" x14ac:dyDescent="0.25">
      <c r="A85" s="20"/>
      <c r="B85" s="21">
        <v>3</v>
      </c>
      <c r="C85" s="20" t="s">
        <v>95</v>
      </c>
      <c r="D85" s="20">
        <v>1</v>
      </c>
      <c r="E85" s="20" t="s">
        <v>74</v>
      </c>
      <c r="F85" s="20" t="s">
        <v>75</v>
      </c>
      <c r="G85" s="20" t="s">
        <v>67</v>
      </c>
      <c r="H85" s="5">
        <v>39820.015693351772</v>
      </c>
      <c r="I85" s="5">
        <v>23362.569000000003</v>
      </c>
      <c r="J85" s="22">
        <f t="shared" si="9"/>
        <v>0.58670416355211397</v>
      </c>
    </row>
    <row r="86" spans="1:10" x14ac:dyDescent="0.25">
      <c r="A86" s="20"/>
      <c r="B86" s="21">
        <v>4</v>
      </c>
      <c r="C86" s="20" t="s">
        <v>96</v>
      </c>
      <c r="D86" s="20">
        <v>1</v>
      </c>
      <c r="E86" s="20" t="s">
        <v>82</v>
      </c>
      <c r="F86" s="20" t="s">
        <v>83</v>
      </c>
      <c r="G86" s="20" t="s">
        <v>67</v>
      </c>
      <c r="H86" s="5">
        <v>13973.334917046735</v>
      </c>
      <c r="I86" s="5">
        <v>6135.4380000000001</v>
      </c>
      <c r="J86" s="22">
        <f t="shared" si="9"/>
        <v>0.43908186817415273</v>
      </c>
    </row>
    <row r="87" spans="1:10" x14ac:dyDescent="0.25">
      <c r="A87" s="23">
        <f>+SUM(H87:H94)</f>
        <v>128565.72286081495</v>
      </c>
      <c r="B87" s="21">
        <v>1</v>
      </c>
      <c r="C87" s="20" t="s">
        <v>97</v>
      </c>
      <c r="D87" s="20">
        <v>1</v>
      </c>
      <c r="E87" s="20" t="s">
        <v>65</v>
      </c>
      <c r="F87" s="20" t="s">
        <v>66</v>
      </c>
      <c r="G87" s="20" t="s">
        <v>67</v>
      </c>
      <c r="H87" s="5">
        <v>17605.393280723572</v>
      </c>
      <c r="I87" s="5">
        <v>5765.4511999999995</v>
      </c>
      <c r="J87" s="22">
        <f t="shared" si="9"/>
        <v>0.32748210210746526</v>
      </c>
    </row>
    <row r="88" spans="1:10" x14ac:dyDescent="0.25">
      <c r="A88" s="20"/>
      <c r="B88" s="21">
        <f>+B87+1</f>
        <v>2</v>
      </c>
      <c r="C88" s="20" t="s">
        <v>97</v>
      </c>
      <c r="D88" s="20">
        <v>1</v>
      </c>
      <c r="E88" s="20" t="s">
        <v>68</v>
      </c>
      <c r="F88" s="20" t="s">
        <v>69</v>
      </c>
      <c r="G88" s="20" t="s">
        <v>67</v>
      </c>
      <c r="H88" s="5">
        <v>7425.5495320156169</v>
      </c>
      <c r="I88" s="5">
        <v>3139.6901999999995</v>
      </c>
      <c r="J88" s="22">
        <f t="shared" si="9"/>
        <v>0.42282260544665051</v>
      </c>
    </row>
    <row r="89" spans="1:10" x14ac:dyDescent="0.25">
      <c r="A89" s="20"/>
      <c r="B89" s="21">
        <f t="shared" ref="B89:B94" si="11">+B88+1</f>
        <v>3</v>
      </c>
      <c r="C89" s="20" t="s">
        <v>97</v>
      </c>
      <c r="D89" s="20"/>
      <c r="E89" s="20" t="s">
        <v>70</v>
      </c>
      <c r="F89" s="20" t="s">
        <v>71</v>
      </c>
      <c r="G89" s="20" t="s">
        <v>67</v>
      </c>
      <c r="H89" s="5"/>
      <c r="I89" s="5"/>
      <c r="J89" s="22">
        <f t="shared" si="9"/>
        <v>0</v>
      </c>
    </row>
    <row r="90" spans="1:10" x14ac:dyDescent="0.25">
      <c r="A90" s="20"/>
      <c r="B90" s="21">
        <f t="shared" si="11"/>
        <v>4</v>
      </c>
      <c r="C90" s="20" t="s">
        <v>97</v>
      </c>
      <c r="D90" s="20"/>
      <c r="E90" s="20" t="s">
        <v>72</v>
      </c>
      <c r="F90" s="20" t="s">
        <v>73</v>
      </c>
      <c r="G90" s="20" t="s">
        <v>67</v>
      </c>
      <c r="H90" s="5"/>
      <c r="I90" s="5"/>
      <c r="J90" s="22">
        <f t="shared" si="9"/>
        <v>0</v>
      </c>
    </row>
    <row r="91" spans="1:10" x14ac:dyDescent="0.25">
      <c r="A91" s="20"/>
      <c r="B91" s="21">
        <f t="shared" si="11"/>
        <v>5</v>
      </c>
      <c r="C91" s="20" t="s">
        <v>97</v>
      </c>
      <c r="D91" s="20">
        <v>2</v>
      </c>
      <c r="E91" s="20" t="s">
        <v>74</v>
      </c>
      <c r="F91" s="20" t="s">
        <v>75</v>
      </c>
      <c r="G91" s="20" t="s">
        <v>67</v>
      </c>
      <c r="H91" s="5">
        <v>16585.965293684203</v>
      </c>
      <c r="I91" s="5">
        <v>10282.529000000002</v>
      </c>
      <c r="J91" s="22">
        <f t="shared" si="9"/>
        <v>0.61995360643347686</v>
      </c>
    </row>
    <row r="92" spans="1:10" x14ac:dyDescent="0.25">
      <c r="A92" s="20"/>
      <c r="B92" s="21">
        <f t="shared" si="11"/>
        <v>6</v>
      </c>
      <c r="C92" s="20" t="s">
        <v>97</v>
      </c>
      <c r="D92" s="20">
        <v>4</v>
      </c>
      <c r="E92" s="20" t="s">
        <v>76</v>
      </c>
      <c r="F92" s="20" t="s">
        <v>77</v>
      </c>
      <c r="G92" s="20" t="s">
        <v>67</v>
      </c>
      <c r="H92" s="5">
        <v>20581.604940455603</v>
      </c>
      <c r="I92" s="5">
        <v>5656.5869999999995</v>
      </c>
      <c r="J92" s="22">
        <f t="shared" si="9"/>
        <v>0.27483702152310296</v>
      </c>
    </row>
    <row r="93" spans="1:10" x14ac:dyDescent="0.25">
      <c r="A93" s="20"/>
      <c r="B93" s="21">
        <f t="shared" si="11"/>
        <v>7</v>
      </c>
      <c r="C93" s="20" t="s">
        <v>97</v>
      </c>
      <c r="D93" s="20">
        <v>4</v>
      </c>
      <c r="E93" s="20" t="s">
        <v>78</v>
      </c>
      <c r="F93" s="20" t="s">
        <v>79</v>
      </c>
      <c r="G93" s="20" t="s">
        <v>67</v>
      </c>
      <c r="H93" s="5">
        <v>7894.6126718579371</v>
      </c>
      <c r="I93" s="5">
        <v>5645.0859999999993</v>
      </c>
      <c r="J93" s="22">
        <f t="shared" si="9"/>
        <v>0.71505547322456176</v>
      </c>
    </row>
    <row r="94" spans="1:10" x14ac:dyDescent="0.25">
      <c r="A94" s="20"/>
      <c r="B94" s="21">
        <f t="shared" si="11"/>
        <v>8</v>
      </c>
      <c r="C94" s="20" t="s">
        <v>97</v>
      </c>
      <c r="D94" s="20">
        <v>4</v>
      </c>
      <c r="E94" s="20" t="s">
        <v>80</v>
      </c>
      <c r="F94" s="20" t="s">
        <v>81</v>
      </c>
      <c r="G94" s="20" t="s">
        <v>67</v>
      </c>
      <c r="H94" s="5">
        <v>58472.597142078019</v>
      </c>
      <c r="I94" s="5">
        <v>20572.134999999998</v>
      </c>
      <c r="J94" s="22">
        <f t="shared" si="9"/>
        <v>0.3518252310567524</v>
      </c>
    </row>
    <row r="95" spans="1:10" x14ac:dyDescent="0.25">
      <c r="A95" s="23">
        <f>+SUM(H95:H103)</f>
        <v>724978.41969321365</v>
      </c>
      <c r="B95" s="21">
        <v>1</v>
      </c>
      <c r="C95" s="20" t="s">
        <v>98</v>
      </c>
      <c r="D95" s="20">
        <f>13+61</f>
        <v>74</v>
      </c>
      <c r="E95" s="20" t="s">
        <v>65</v>
      </c>
      <c r="F95" s="20" t="s">
        <v>66</v>
      </c>
      <c r="G95" s="20" t="s">
        <v>67</v>
      </c>
      <c r="H95" s="5">
        <v>31521.322602883982</v>
      </c>
      <c r="I95" s="5">
        <v>36792.584999999977</v>
      </c>
      <c r="J95" s="22">
        <f t="shared" si="9"/>
        <v>1.1672284651099543</v>
      </c>
    </row>
    <row r="96" spans="1:10" x14ac:dyDescent="0.25">
      <c r="A96" s="20"/>
      <c r="B96" s="21">
        <f>+B95+1</f>
        <v>2</v>
      </c>
      <c r="C96" s="20" t="s">
        <v>98</v>
      </c>
      <c r="D96" s="20">
        <v>83</v>
      </c>
      <c r="E96" s="20" t="s">
        <v>68</v>
      </c>
      <c r="F96" s="20" t="s">
        <v>69</v>
      </c>
      <c r="G96" s="20" t="s">
        <v>67</v>
      </c>
      <c r="H96" s="5">
        <v>25263.359096136206</v>
      </c>
      <c r="I96" s="5">
        <v>35493.185199999993</v>
      </c>
      <c r="J96" s="22">
        <f t="shared" si="9"/>
        <v>1.4049273916796101</v>
      </c>
    </row>
    <row r="97" spans="1:11" x14ac:dyDescent="0.25">
      <c r="A97" s="20"/>
      <c r="B97" s="21">
        <f t="shared" ref="B97:B103" si="12">+B96+1</f>
        <v>3</v>
      </c>
      <c r="C97" s="20" t="s">
        <v>98</v>
      </c>
      <c r="D97" s="20">
        <f>35+43</f>
        <v>78</v>
      </c>
      <c r="E97" s="20" t="s">
        <v>70</v>
      </c>
      <c r="F97" s="20" t="s">
        <v>71</v>
      </c>
      <c r="G97" s="20" t="s">
        <v>67</v>
      </c>
      <c r="H97" s="5">
        <v>35394.069168259113</v>
      </c>
      <c r="I97" s="5">
        <v>20749.827999999994</v>
      </c>
      <c r="J97" s="22">
        <f t="shared" si="9"/>
        <v>0.58625155252304639</v>
      </c>
    </row>
    <row r="98" spans="1:11" x14ac:dyDescent="0.25">
      <c r="A98" s="20"/>
      <c r="B98" s="21">
        <f t="shared" si="12"/>
        <v>4</v>
      </c>
      <c r="C98" s="20" t="s">
        <v>98</v>
      </c>
      <c r="D98" s="20">
        <v>66</v>
      </c>
      <c r="E98" s="20" t="s">
        <v>72</v>
      </c>
      <c r="F98" s="20" t="s">
        <v>73</v>
      </c>
      <c r="G98" s="20" t="s">
        <v>67</v>
      </c>
      <c r="H98" s="5">
        <v>29078.274896068688</v>
      </c>
      <c r="I98" s="5">
        <v>33507.874999999985</v>
      </c>
      <c r="J98" s="22">
        <f t="shared" si="9"/>
        <v>1.1523336621503006</v>
      </c>
    </row>
    <row r="99" spans="1:11" x14ac:dyDescent="0.25">
      <c r="A99" s="20"/>
      <c r="B99" s="21">
        <f t="shared" si="12"/>
        <v>5</v>
      </c>
      <c r="C99" s="20" t="s">
        <v>98</v>
      </c>
      <c r="D99" s="20">
        <v>107</v>
      </c>
      <c r="E99" s="20" t="s">
        <v>74</v>
      </c>
      <c r="F99" s="20" t="s">
        <v>75</v>
      </c>
      <c r="G99" s="20" t="s">
        <v>67</v>
      </c>
      <c r="H99" s="5">
        <v>50789.402102016247</v>
      </c>
      <c r="I99" s="5">
        <v>62326.31879999995</v>
      </c>
      <c r="J99" s="22">
        <f t="shared" si="9"/>
        <v>1.2271520478782267</v>
      </c>
    </row>
    <row r="100" spans="1:11" x14ac:dyDescent="0.25">
      <c r="A100" s="20"/>
      <c r="B100" s="21">
        <f t="shared" si="12"/>
        <v>6</v>
      </c>
      <c r="C100" s="20" t="s">
        <v>98</v>
      </c>
      <c r="D100" s="20">
        <v>57</v>
      </c>
      <c r="E100" s="20" t="s">
        <v>76</v>
      </c>
      <c r="F100" s="20" t="s">
        <v>77</v>
      </c>
      <c r="G100" s="20" t="s">
        <v>67</v>
      </c>
      <c r="H100" s="5">
        <v>15767.574019221909</v>
      </c>
      <c r="I100" s="5">
        <v>30474.974600000001</v>
      </c>
      <c r="J100" s="22">
        <f t="shared" si="9"/>
        <v>1.9327624251421696</v>
      </c>
    </row>
    <row r="101" spans="1:11" x14ac:dyDescent="0.25">
      <c r="A101" s="20"/>
      <c r="B101" s="21">
        <f t="shared" si="12"/>
        <v>7</v>
      </c>
      <c r="C101" s="20" t="s">
        <v>98</v>
      </c>
      <c r="D101" s="20">
        <v>73</v>
      </c>
      <c r="E101" s="20" t="s">
        <v>78</v>
      </c>
      <c r="F101" s="20" t="s">
        <v>79</v>
      </c>
      <c r="G101" s="20" t="s">
        <v>67</v>
      </c>
      <c r="H101" s="5">
        <v>44777.212345245141</v>
      </c>
      <c r="I101" s="5">
        <v>46191.989999999962</v>
      </c>
      <c r="J101" s="22">
        <f t="shared" si="9"/>
        <v>1.0315959297297581</v>
      </c>
    </row>
    <row r="102" spans="1:11" x14ac:dyDescent="0.25">
      <c r="A102" s="20"/>
      <c r="B102" s="21">
        <f t="shared" si="12"/>
        <v>8</v>
      </c>
      <c r="C102" s="20" t="s">
        <v>98</v>
      </c>
      <c r="D102" s="20">
        <v>56</v>
      </c>
      <c r="E102" s="20" t="s">
        <v>80</v>
      </c>
      <c r="F102" s="20" t="s">
        <v>81</v>
      </c>
      <c r="G102" s="20" t="s">
        <v>67</v>
      </c>
      <c r="H102" s="5">
        <v>31473.368484206709</v>
      </c>
      <c r="I102" s="5">
        <v>34116.805399999997</v>
      </c>
      <c r="J102" s="22">
        <f t="shared" si="9"/>
        <v>1.0839896408647762</v>
      </c>
    </row>
    <row r="103" spans="1:11" x14ac:dyDescent="0.25">
      <c r="A103" s="20"/>
      <c r="B103" s="21">
        <f t="shared" si="12"/>
        <v>9</v>
      </c>
      <c r="C103" s="20" t="s">
        <v>655</v>
      </c>
      <c r="D103" s="20"/>
      <c r="E103" s="20" t="s">
        <v>82</v>
      </c>
      <c r="F103" s="20" t="s">
        <v>83</v>
      </c>
      <c r="G103" s="20" t="s">
        <v>67</v>
      </c>
      <c r="H103" s="5">
        <v>460913.83697917563</v>
      </c>
      <c r="I103" s="5">
        <v>468390.58336000022</v>
      </c>
      <c r="J103" s="22">
        <f t="shared" si="9"/>
        <v>1.0162215706732241</v>
      </c>
    </row>
    <row r="104" spans="1:11" x14ac:dyDescent="0.25">
      <c r="A104" s="23">
        <f>+SUM(H104:H106)</f>
        <v>122669.12241423136</v>
      </c>
      <c r="B104" s="21">
        <v>1</v>
      </c>
      <c r="C104" s="20" t="s">
        <v>99</v>
      </c>
      <c r="D104" s="20">
        <v>1</v>
      </c>
      <c r="E104" s="20" t="s">
        <v>76</v>
      </c>
      <c r="F104" s="20" t="s">
        <v>77</v>
      </c>
      <c r="G104" s="20" t="s">
        <v>67</v>
      </c>
      <c r="H104" s="5">
        <v>11611.051488225443</v>
      </c>
      <c r="I104" s="5">
        <v>6637.4639999999999</v>
      </c>
      <c r="J104" s="22">
        <f t="shared" si="9"/>
        <v>0.57165055264210407</v>
      </c>
    </row>
    <row r="105" spans="1:11" x14ac:dyDescent="0.25">
      <c r="A105" s="20"/>
      <c r="B105" s="21">
        <v>2</v>
      </c>
      <c r="C105" s="20" t="s">
        <v>100</v>
      </c>
      <c r="D105" s="20">
        <v>1</v>
      </c>
      <c r="E105" s="20" t="s">
        <v>78</v>
      </c>
      <c r="F105" s="20" t="s">
        <v>79</v>
      </c>
      <c r="G105" s="20" t="s">
        <v>67</v>
      </c>
      <c r="H105" s="5">
        <v>81989.959902869436</v>
      </c>
      <c r="I105" s="5">
        <v>169126.8912000001</v>
      </c>
      <c r="J105" s="22">
        <f t="shared" si="9"/>
        <v>2.062775630093717</v>
      </c>
    </row>
    <row r="106" spans="1:11" x14ac:dyDescent="0.25">
      <c r="A106" s="20"/>
      <c r="B106" s="21">
        <v>3</v>
      </c>
      <c r="C106" s="20" t="s">
        <v>101</v>
      </c>
      <c r="D106" s="20">
        <v>1</v>
      </c>
      <c r="E106" s="20" t="s">
        <v>80</v>
      </c>
      <c r="F106" s="20" t="s">
        <v>81</v>
      </c>
      <c r="G106" s="20" t="s">
        <v>67</v>
      </c>
      <c r="H106" s="5">
        <v>29068.11102313648</v>
      </c>
      <c r="I106" s="5">
        <v>45430.438000000002</v>
      </c>
      <c r="J106" s="22">
        <f t="shared" si="9"/>
        <v>1.5628961222777802</v>
      </c>
    </row>
    <row r="107" spans="1:11" x14ac:dyDescent="0.25">
      <c r="A107" s="5">
        <f>+SUM(H107:H123)</f>
        <v>18290.51910520747</v>
      </c>
      <c r="B107" s="21">
        <v>1</v>
      </c>
      <c r="C107" s="20" t="s">
        <v>102</v>
      </c>
      <c r="D107" s="20">
        <v>1</v>
      </c>
      <c r="E107" s="20" t="s">
        <v>68</v>
      </c>
      <c r="F107" s="20" t="s">
        <v>69</v>
      </c>
      <c r="G107" s="20" t="s">
        <v>67</v>
      </c>
      <c r="H107" s="5">
        <v>564.20079844515897</v>
      </c>
      <c r="I107" s="5">
        <v>238.464</v>
      </c>
      <c r="J107" s="22">
        <f t="shared" si="9"/>
        <v>0.42265803355324211</v>
      </c>
      <c r="K107" t="s">
        <v>103</v>
      </c>
    </row>
    <row r="108" spans="1:11" x14ac:dyDescent="0.25">
      <c r="A108" s="20"/>
      <c r="B108" s="21">
        <f>+B107+1</f>
        <v>2</v>
      </c>
      <c r="C108" s="20" t="s">
        <v>104</v>
      </c>
      <c r="D108" s="20">
        <v>1</v>
      </c>
      <c r="E108" s="20" t="s">
        <v>82</v>
      </c>
      <c r="F108" s="20" t="s">
        <v>83</v>
      </c>
      <c r="G108" s="20" t="s">
        <v>67</v>
      </c>
      <c r="H108" s="5"/>
      <c r="I108" s="5">
        <v>0</v>
      </c>
      <c r="J108" s="22">
        <f t="shared" si="9"/>
        <v>0</v>
      </c>
      <c r="K108" t="s">
        <v>3</v>
      </c>
    </row>
    <row r="109" spans="1:11" x14ac:dyDescent="0.25">
      <c r="A109" s="20"/>
      <c r="B109" s="21">
        <f t="shared" ref="B109:B123" si="13">+B108+1</f>
        <v>3</v>
      </c>
      <c r="C109" s="20" t="s">
        <v>105</v>
      </c>
      <c r="D109" s="20">
        <v>1</v>
      </c>
      <c r="E109" s="20" t="s">
        <v>78</v>
      </c>
      <c r="F109" s="20" t="s">
        <v>79</v>
      </c>
      <c r="G109" s="20" t="s">
        <v>67</v>
      </c>
      <c r="H109" s="5">
        <v>1697.2542963788344</v>
      </c>
      <c r="I109" s="5">
        <v>2137.88</v>
      </c>
      <c r="J109" s="22">
        <f t="shared" si="9"/>
        <v>1.2596108930531269</v>
      </c>
      <c r="K109" t="s">
        <v>106</v>
      </c>
    </row>
    <row r="110" spans="1:11" x14ac:dyDescent="0.25">
      <c r="A110" s="20"/>
      <c r="B110" s="21">
        <f t="shared" si="13"/>
        <v>4</v>
      </c>
      <c r="C110" s="20" t="s">
        <v>107</v>
      </c>
      <c r="D110" s="20">
        <v>1</v>
      </c>
      <c r="E110" s="20" t="s">
        <v>68</v>
      </c>
      <c r="F110" s="20" t="s">
        <v>69</v>
      </c>
      <c r="G110" s="20" t="s">
        <v>67</v>
      </c>
      <c r="H110" s="5">
        <v>1167.7859236773934</v>
      </c>
      <c r="I110" s="5">
        <v>755.05</v>
      </c>
      <c r="J110" s="22">
        <f t="shared" si="9"/>
        <v>0.64656542324326405</v>
      </c>
      <c r="K110" t="s">
        <v>108</v>
      </c>
    </row>
    <row r="111" spans="1:11" x14ac:dyDescent="0.25">
      <c r="A111" s="20"/>
      <c r="B111" s="21">
        <f t="shared" si="13"/>
        <v>5</v>
      </c>
      <c r="C111" s="20" t="s">
        <v>109</v>
      </c>
      <c r="D111" s="20">
        <v>1</v>
      </c>
      <c r="E111" s="20" t="s">
        <v>65</v>
      </c>
      <c r="F111" s="20" t="s">
        <v>66</v>
      </c>
      <c r="G111" s="20" t="s">
        <v>67</v>
      </c>
      <c r="H111" s="5">
        <v>2231.5216240902605</v>
      </c>
      <c r="I111" s="5">
        <v>1058.5730000000001</v>
      </c>
      <c r="J111" s="22">
        <f t="shared" si="9"/>
        <v>0.47437272781596085</v>
      </c>
      <c r="K111" t="s">
        <v>110</v>
      </c>
    </row>
    <row r="112" spans="1:11" x14ac:dyDescent="0.25">
      <c r="A112" s="20"/>
      <c r="B112" s="21">
        <f t="shared" si="13"/>
        <v>6</v>
      </c>
      <c r="C112" s="20" t="s">
        <v>111</v>
      </c>
      <c r="D112" s="20">
        <v>1</v>
      </c>
      <c r="E112" s="20" t="s">
        <v>65</v>
      </c>
      <c r="F112" s="20" t="s">
        <v>66</v>
      </c>
      <c r="G112" s="20" t="s">
        <v>67</v>
      </c>
      <c r="H112" s="5">
        <v>863.62119497027743</v>
      </c>
      <c r="I112" s="5">
        <v>85.795399999999958</v>
      </c>
      <c r="J112" s="22">
        <f t="shared" si="9"/>
        <v>9.9343786951584384E-2</v>
      </c>
      <c r="K112" t="s">
        <v>110</v>
      </c>
    </row>
    <row r="113" spans="1:11" x14ac:dyDescent="0.25">
      <c r="A113" s="20"/>
      <c r="B113" s="21">
        <f t="shared" si="13"/>
        <v>7</v>
      </c>
      <c r="C113" s="20" t="s">
        <v>112</v>
      </c>
      <c r="D113" s="20">
        <v>1</v>
      </c>
      <c r="E113" s="20" t="s">
        <v>72</v>
      </c>
      <c r="F113" s="20" t="s">
        <v>73</v>
      </c>
      <c r="G113" s="20" t="s">
        <v>67</v>
      </c>
      <c r="H113" s="5">
        <v>1067.3059967009565</v>
      </c>
      <c r="I113" s="5">
        <v>940.702</v>
      </c>
      <c r="J113" s="22">
        <f t="shared" si="9"/>
        <v>0.88137985067797842</v>
      </c>
      <c r="K113" t="s">
        <v>113</v>
      </c>
    </row>
    <row r="114" spans="1:11" x14ac:dyDescent="0.25">
      <c r="A114" s="20"/>
      <c r="B114" s="21">
        <f t="shared" si="13"/>
        <v>8</v>
      </c>
      <c r="C114" s="20" t="s">
        <v>114</v>
      </c>
      <c r="D114" s="20">
        <v>1</v>
      </c>
      <c r="E114" s="20" t="s">
        <v>65</v>
      </c>
      <c r="F114" s="20" t="s">
        <v>66</v>
      </c>
      <c r="G114" s="20" t="s">
        <v>67</v>
      </c>
      <c r="H114" s="5">
        <v>898.03085807809259</v>
      </c>
      <c r="I114" s="5">
        <v>1015.2789999999999</v>
      </c>
      <c r="J114" s="22">
        <f t="shared" si="9"/>
        <v>1.130561373105635</v>
      </c>
      <c r="K114" t="s">
        <v>110</v>
      </c>
    </row>
    <row r="115" spans="1:11" x14ac:dyDescent="0.25">
      <c r="A115" s="20"/>
      <c r="B115" s="21">
        <f t="shared" si="13"/>
        <v>9</v>
      </c>
      <c r="C115" s="20" t="s">
        <v>115</v>
      </c>
      <c r="D115" s="20">
        <v>1</v>
      </c>
      <c r="E115" s="20" t="s">
        <v>65</v>
      </c>
      <c r="F115" s="20" t="s">
        <v>66</v>
      </c>
      <c r="G115" s="20" t="s">
        <v>67</v>
      </c>
      <c r="H115" s="5">
        <v>1049.3979487888957</v>
      </c>
      <c r="I115" s="5">
        <v>359.05700000000002</v>
      </c>
      <c r="J115" s="22">
        <f t="shared" si="9"/>
        <v>0.34215523330723646</v>
      </c>
      <c r="K115" t="s">
        <v>110</v>
      </c>
    </row>
    <row r="116" spans="1:11" x14ac:dyDescent="0.25">
      <c r="A116" s="20"/>
      <c r="B116" s="21">
        <f t="shared" si="13"/>
        <v>10</v>
      </c>
      <c r="C116" s="20" t="s">
        <v>116</v>
      </c>
      <c r="D116" s="20">
        <v>1</v>
      </c>
      <c r="E116" s="20" t="s">
        <v>65</v>
      </c>
      <c r="F116" s="20" t="s">
        <v>66</v>
      </c>
      <c r="G116" s="20" t="s">
        <v>67</v>
      </c>
      <c r="H116" s="5">
        <v>657.69592495158861</v>
      </c>
      <c r="I116" s="5">
        <v>360.12639999999993</v>
      </c>
      <c r="J116" s="22">
        <f t="shared" si="9"/>
        <v>0.5475575966606574</v>
      </c>
      <c r="K116" t="s">
        <v>110</v>
      </c>
    </row>
    <row r="117" spans="1:11" x14ac:dyDescent="0.25">
      <c r="A117" s="20"/>
      <c r="B117" s="21">
        <f t="shared" si="13"/>
        <v>11</v>
      </c>
      <c r="C117" s="20" t="s">
        <v>117</v>
      </c>
      <c r="D117" s="20">
        <v>1</v>
      </c>
      <c r="E117" s="20" t="s">
        <v>65</v>
      </c>
      <c r="F117" s="20" t="s">
        <v>66</v>
      </c>
      <c r="G117" s="20" t="s">
        <v>67</v>
      </c>
      <c r="H117" s="5">
        <v>1357.8678783692749</v>
      </c>
      <c r="I117" s="5">
        <v>1936.3539999999998</v>
      </c>
      <c r="J117" s="22">
        <f t="shared" si="9"/>
        <v>1.4260253378446917</v>
      </c>
      <c r="K117" t="s">
        <v>118</v>
      </c>
    </row>
    <row r="118" spans="1:11" x14ac:dyDescent="0.25">
      <c r="A118" s="20"/>
      <c r="B118" s="21">
        <f t="shared" si="13"/>
        <v>12</v>
      </c>
      <c r="C118" s="20" t="s">
        <v>119</v>
      </c>
      <c r="D118" s="20">
        <v>1</v>
      </c>
      <c r="E118" s="20" t="s">
        <v>78</v>
      </c>
      <c r="F118" s="20" t="s">
        <v>79</v>
      </c>
      <c r="G118" s="20" t="s">
        <v>67</v>
      </c>
      <c r="H118" s="5">
        <v>1402.6546463058653</v>
      </c>
      <c r="I118" s="5">
        <v>1135.6420000000001</v>
      </c>
      <c r="J118" s="22">
        <f t="shared" si="9"/>
        <v>0.80963764173234698</v>
      </c>
      <c r="K118" t="s">
        <v>120</v>
      </c>
    </row>
    <row r="119" spans="1:11" x14ac:dyDescent="0.25">
      <c r="A119" s="20"/>
      <c r="B119" s="21">
        <f t="shared" si="13"/>
        <v>13</v>
      </c>
      <c r="C119" s="20" t="s">
        <v>121</v>
      </c>
      <c r="D119" s="20">
        <v>1</v>
      </c>
      <c r="E119" s="20" t="s">
        <v>78</v>
      </c>
      <c r="F119" s="20" t="s">
        <v>79</v>
      </c>
      <c r="G119" s="20" t="s">
        <v>67</v>
      </c>
      <c r="H119" s="5">
        <v>1742.9761501219696</v>
      </c>
      <c r="I119" s="5">
        <v>3479.3580000000002</v>
      </c>
      <c r="J119" s="22">
        <f t="shared" si="9"/>
        <v>1.9962166434443309</v>
      </c>
      <c r="K119" t="s">
        <v>122</v>
      </c>
    </row>
    <row r="120" spans="1:11" x14ac:dyDescent="0.25">
      <c r="A120" s="20"/>
      <c r="B120" s="21">
        <f t="shared" si="13"/>
        <v>14</v>
      </c>
      <c r="C120" s="20" t="s">
        <v>123</v>
      </c>
      <c r="D120" s="20">
        <v>1</v>
      </c>
      <c r="E120" s="20" t="s">
        <v>80</v>
      </c>
      <c r="F120" s="20" t="s">
        <v>81</v>
      </c>
      <c r="G120" s="20" t="s">
        <v>67</v>
      </c>
      <c r="H120" s="5">
        <v>1002.0822377508314</v>
      </c>
      <c r="I120" s="5">
        <v>885.22700000000009</v>
      </c>
      <c r="J120" s="22">
        <f t="shared" si="9"/>
        <v>0.88338757703847515</v>
      </c>
      <c r="K120" t="s">
        <v>124</v>
      </c>
    </row>
    <row r="121" spans="1:11" x14ac:dyDescent="0.25">
      <c r="A121" s="20"/>
      <c r="B121" s="21">
        <f t="shared" si="13"/>
        <v>15</v>
      </c>
      <c r="C121" s="20" t="s">
        <v>125</v>
      </c>
      <c r="D121" s="20">
        <v>1</v>
      </c>
      <c r="E121" s="20" t="s">
        <v>80</v>
      </c>
      <c r="F121" s="20" t="s">
        <v>81</v>
      </c>
      <c r="G121" s="20" t="s">
        <v>67</v>
      </c>
      <c r="H121" s="5">
        <v>759.85550521567552</v>
      </c>
      <c r="I121" s="5">
        <v>987.78800000000001</v>
      </c>
      <c r="J121" s="22">
        <f t="shared" si="9"/>
        <v>1.2999682087183519</v>
      </c>
      <c r="K121" t="s">
        <v>126</v>
      </c>
    </row>
    <row r="122" spans="1:11" x14ac:dyDescent="0.25">
      <c r="A122" s="20"/>
      <c r="B122" s="21">
        <f t="shared" si="13"/>
        <v>16</v>
      </c>
      <c r="C122" s="20" t="s">
        <v>127</v>
      </c>
      <c r="D122" s="20">
        <v>1</v>
      </c>
      <c r="E122" s="20" t="s">
        <v>65</v>
      </c>
      <c r="F122" s="20" t="s">
        <v>66</v>
      </c>
      <c r="G122" s="20" t="s">
        <v>67</v>
      </c>
      <c r="H122" s="5">
        <v>823.88201145907874</v>
      </c>
      <c r="I122" s="5">
        <v>293.92200000000003</v>
      </c>
      <c r="J122" s="22">
        <f t="shared" si="9"/>
        <v>0.3567525396985789</v>
      </c>
      <c r="K122" t="s">
        <v>110</v>
      </c>
    </row>
    <row r="123" spans="1:11" x14ac:dyDescent="0.25">
      <c r="A123" s="20"/>
      <c r="B123" s="21">
        <f t="shared" si="13"/>
        <v>17</v>
      </c>
      <c r="C123" s="20" t="s">
        <v>128</v>
      </c>
      <c r="D123" s="20">
        <v>1</v>
      </c>
      <c r="E123" s="20" t="s">
        <v>80</v>
      </c>
      <c r="F123" s="20" t="s">
        <v>81</v>
      </c>
      <c r="G123" s="20" t="s">
        <v>67</v>
      </c>
      <c r="H123" s="5">
        <v>1004.386109903316</v>
      </c>
      <c r="I123" s="5">
        <v>1301.8979999999999</v>
      </c>
      <c r="J123" s="22">
        <f t="shared" si="9"/>
        <v>1.2962126687766748</v>
      </c>
      <c r="K123" t="s">
        <v>124</v>
      </c>
    </row>
    <row r="124" spans="1:11" x14ac:dyDescent="0.25">
      <c r="A124" s="23">
        <f>+SUM(H124:H132)</f>
        <v>194938.93223614027</v>
      </c>
      <c r="B124" s="21">
        <v>1</v>
      </c>
      <c r="C124" s="20" t="s">
        <v>129</v>
      </c>
      <c r="D124" s="20">
        <v>41</v>
      </c>
      <c r="E124" s="20" t="s">
        <v>70</v>
      </c>
      <c r="F124" s="20" t="s">
        <v>71</v>
      </c>
      <c r="G124" s="20" t="s">
        <v>67</v>
      </c>
      <c r="H124" s="5">
        <v>42642.900199803327</v>
      </c>
      <c r="I124" s="5">
        <v>31056.864999999994</v>
      </c>
      <c r="J124" s="22">
        <f t="shared" si="9"/>
        <v>0.72830095641907655</v>
      </c>
    </row>
    <row r="125" spans="1:11" x14ac:dyDescent="0.25">
      <c r="A125" s="20"/>
      <c r="B125" s="21">
        <f>+B124+1</f>
        <v>2</v>
      </c>
      <c r="C125" s="20" t="s">
        <v>129</v>
      </c>
      <c r="D125" s="20">
        <v>27</v>
      </c>
      <c r="E125" s="20" t="s">
        <v>65</v>
      </c>
      <c r="F125" s="20" t="s">
        <v>66</v>
      </c>
      <c r="G125" s="20" t="s">
        <v>67</v>
      </c>
      <c r="H125" s="5">
        <v>23010.297107961327</v>
      </c>
      <c r="I125" s="5">
        <v>7034.0347199999997</v>
      </c>
      <c r="J125" s="22">
        <f t="shared" si="9"/>
        <v>0.30569073867222235</v>
      </c>
    </row>
    <row r="126" spans="1:11" x14ac:dyDescent="0.25">
      <c r="A126" s="20"/>
      <c r="B126" s="21">
        <f t="shared" ref="B126:B154" si="14">+B125+1</f>
        <v>3</v>
      </c>
      <c r="C126" s="20" t="s">
        <v>129</v>
      </c>
      <c r="D126" s="20">
        <v>20</v>
      </c>
      <c r="E126" s="20" t="s">
        <v>68</v>
      </c>
      <c r="F126" s="20" t="s">
        <v>69</v>
      </c>
      <c r="G126" s="20" t="s">
        <v>67</v>
      </c>
      <c r="H126" s="5">
        <v>24473.39450521005</v>
      </c>
      <c r="I126" s="5">
        <v>19328.411959999998</v>
      </c>
      <c r="J126" s="22">
        <f t="shared" si="9"/>
        <v>0.78977241820235622</v>
      </c>
    </row>
    <row r="127" spans="1:11" x14ac:dyDescent="0.25">
      <c r="A127" s="20"/>
      <c r="B127" s="21">
        <f t="shared" si="14"/>
        <v>4</v>
      </c>
      <c r="C127" s="20" t="s">
        <v>129</v>
      </c>
      <c r="D127" s="20">
        <v>12</v>
      </c>
      <c r="E127" s="20" t="s">
        <v>80</v>
      </c>
      <c r="F127" s="20" t="s">
        <v>81</v>
      </c>
      <c r="G127" s="20" t="s">
        <v>67</v>
      </c>
      <c r="H127" s="5">
        <v>15376.815222971174</v>
      </c>
      <c r="I127" s="5">
        <v>10696.76852</v>
      </c>
      <c r="J127" s="22">
        <f t="shared" si="9"/>
        <v>0.69564265193355979</v>
      </c>
    </row>
    <row r="128" spans="1:11" x14ac:dyDescent="0.25">
      <c r="A128" s="20"/>
      <c r="B128" s="21">
        <f t="shared" si="14"/>
        <v>5</v>
      </c>
      <c r="C128" s="20" t="s">
        <v>129</v>
      </c>
      <c r="D128" s="20">
        <v>13</v>
      </c>
      <c r="E128" s="20" t="s">
        <v>78</v>
      </c>
      <c r="F128" s="20" t="s">
        <v>79</v>
      </c>
      <c r="G128" s="20" t="s">
        <v>67</v>
      </c>
      <c r="H128" s="5">
        <v>17117.455056265077</v>
      </c>
      <c r="I128" s="5">
        <v>19171.447999999997</v>
      </c>
      <c r="J128" s="22">
        <f t="shared" si="9"/>
        <v>1.1199940608567946</v>
      </c>
    </row>
    <row r="129" spans="1:10" x14ac:dyDescent="0.25">
      <c r="A129" s="20"/>
      <c r="B129" s="21">
        <f t="shared" si="14"/>
        <v>6</v>
      </c>
      <c r="C129" s="20" t="s">
        <v>129</v>
      </c>
      <c r="D129" s="20">
        <v>22</v>
      </c>
      <c r="E129" s="20" t="s">
        <v>72</v>
      </c>
      <c r="F129" s="20" t="s">
        <v>73</v>
      </c>
      <c r="G129" s="20" t="s">
        <v>67</v>
      </c>
      <c r="H129" s="5">
        <v>20383.390518622637</v>
      </c>
      <c r="I129" s="5">
        <v>10916.122999999998</v>
      </c>
      <c r="J129" s="22">
        <f t="shared" si="9"/>
        <v>0.53554010016276876</v>
      </c>
    </row>
    <row r="130" spans="1:10" x14ac:dyDescent="0.25">
      <c r="A130" s="20"/>
      <c r="B130" s="21">
        <f t="shared" si="14"/>
        <v>7</v>
      </c>
      <c r="C130" s="20" t="s">
        <v>129</v>
      </c>
      <c r="D130" s="20">
        <v>28</v>
      </c>
      <c r="E130" s="20" t="s">
        <v>74</v>
      </c>
      <c r="F130" s="20" t="s">
        <v>75</v>
      </c>
      <c r="G130" s="20" t="s">
        <v>67</v>
      </c>
      <c r="H130" s="5">
        <v>24807.607925791363</v>
      </c>
      <c r="I130" s="5">
        <v>10455.64536</v>
      </c>
      <c r="J130" s="22">
        <f t="shared" si="9"/>
        <v>0.42146930857971732</v>
      </c>
    </row>
    <row r="131" spans="1:10" x14ac:dyDescent="0.25">
      <c r="A131" s="20"/>
      <c r="B131" s="21">
        <f t="shared" si="14"/>
        <v>8</v>
      </c>
      <c r="C131" s="20" t="s">
        <v>129</v>
      </c>
      <c r="D131" s="20">
        <v>25</v>
      </c>
      <c r="E131" s="20" t="s">
        <v>76</v>
      </c>
      <c r="F131" s="20" t="s">
        <v>77</v>
      </c>
      <c r="G131" s="20" t="s">
        <v>67</v>
      </c>
      <c r="H131" s="5">
        <v>23384.338612594947</v>
      </c>
      <c r="I131" s="5">
        <v>9145.9469999999983</v>
      </c>
      <c r="J131" s="22">
        <f t="shared" ref="J131:J197" si="15">+IFERROR(I131/H131,0)</f>
        <v>0.39111420474701541</v>
      </c>
    </row>
    <row r="132" spans="1:10" x14ac:dyDescent="0.25">
      <c r="A132" s="20"/>
      <c r="B132" s="21">
        <f t="shared" si="14"/>
        <v>9</v>
      </c>
      <c r="C132" s="20" t="s">
        <v>129</v>
      </c>
      <c r="D132" s="20">
        <v>5</v>
      </c>
      <c r="E132" s="20" t="s">
        <v>82</v>
      </c>
      <c r="F132" s="20" t="s">
        <v>83</v>
      </c>
      <c r="G132" s="20" t="s">
        <v>67</v>
      </c>
      <c r="H132" s="5">
        <v>3742.7330869203684</v>
      </c>
      <c r="I132" s="5">
        <v>1333.288</v>
      </c>
      <c r="J132" s="22">
        <f t="shared" si="15"/>
        <v>0.35623379200066574</v>
      </c>
    </row>
    <row r="133" spans="1:10" x14ac:dyDescent="0.25">
      <c r="A133" s="23">
        <f>+SUM(H133:H154)</f>
        <v>9619.7710000000006</v>
      </c>
      <c r="B133" s="21">
        <v>1</v>
      </c>
      <c r="C133" s="20" t="s">
        <v>130</v>
      </c>
      <c r="D133" s="20"/>
      <c r="E133" s="20" t="s">
        <v>65</v>
      </c>
      <c r="F133" s="20" t="s">
        <v>66</v>
      </c>
      <c r="G133" s="20" t="s">
        <v>67</v>
      </c>
      <c r="H133" s="5"/>
      <c r="I133" s="5">
        <v>1727.7579999999996</v>
      </c>
      <c r="J133" s="22">
        <f t="shared" si="15"/>
        <v>0</v>
      </c>
    </row>
    <row r="134" spans="1:10" x14ac:dyDescent="0.25">
      <c r="A134" s="20"/>
      <c r="B134" s="21">
        <f t="shared" si="14"/>
        <v>2</v>
      </c>
      <c r="C134" s="20" t="s">
        <v>131</v>
      </c>
      <c r="D134" s="20"/>
      <c r="E134" s="20" t="s">
        <v>72</v>
      </c>
      <c r="F134" s="20" t="s">
        <v>73</v>
      </c>
      <c r="G134" s="20" t="s">
        <v>67</v>
      </c>
      <c r="H134" s="5">
        <v>1210.8820000000001</v>
      </c>
      <c r="I134" s="5">
        <v>697.00800000000004</v>
      </c>
      <c r="J134" s="22">
        <f t="shared" si="15"/>
        <v>0.57562008519409824</v>
      </c>
    </row>
    <row r="135" spans="1:10" x14ac:dyDescent="0.25">
      <c r="A135" s="20"/>
      <c r="B135" s="21">
        <f t="shared" si="14"/>
        <v>3</v>
      </c>
      <c r="C135" s="20" t="s">
        <v>132</v>
      </c>
      <c r="D135" s="20"/>
      <c r="E135" s="20" t="s">
        <v>70</v>
      </c>
      <c r="F135" s="20" t="s">
        <v>71</v>
      </c>
      <c r="G135" s="20" t="s">
        <v>67</v>
      </c>
      <c r="H135" s="5">
        <v>558.34299999999996</v>
      </c>
      <c r="I135" s="5">
        <v>652.57400000000007</v>
      </c>
      <c r="J135" s="22">
        <f t="shared" si="15"/>
        <v>1.1687690183274442</v>
      </c>
    </row>
    <row r="136" spans="1:10" x14ac:dyDescent="0.25">
      <c r="A136" s="20"/>
      <c r="B136" s="21">
        <f t="shared" si="14"/>
        <v>4</v>
      </c>
      <c r="C136" s="20" t="s">
        <v>133</v>
      </c>
      <c r="D136" s="20"/>
      <c r="E136" s="20" t="s">
        <v>70</v>
      </c>
      <c r="F136" s="20" t="s">
        <v>71</v>
      </c>
      <c r="G136" s="20" t="s">
        <v>67</v>
      </c>
      <c r="H136" s="5">
        <v>780.50600000000009</v>
      </c>
      <c r="I136" s="5">
        <v>590.60899999999992</v>
      </c>
      <c r="J136" s="22">
        <f t="shared" si="15"/>
        <v>0.75670014067797031</v>
      </c>
    </row>
    <row r="137" spans="1:10" x14ac:dyDescent="0.25">
      <c r="A137" s="20"/>
      <c r="B137" s="21">
        <f t="shared" si="14"/>
        <v>5</v>
      </c>
      <c r="C137" s="20" t="s">
        <v>134</v>
      </c>
      <c r="D137" s="20"/>
      <c r="E137" s="20" t="s">
        <v>72</v>
      </c>
      <c r="F137" s="20" t="s">
        <v>73</v>
      </c>
      <c r="G137" s="20" t="s">
        <v>67</v>
      </c>
      <c r="H137" s="5"/>
      <c r="I137" s="5"/>
      <c r="J137" s="22">
        <f t="shared" si="15"/>
        <v>0</v>
      </c>
    </row>
    <row r="138" spans="1:10" x14ac:dyDescent="0.25">
      <c r="A138" s="20"/>
      <c r="B138" s="21">
        <f t="shared" si="14"/>
        <v>6</v>
      </c>
      <c r="C138" s="20" t="s">
        <v>135</v>
      </c>
      <c r="D138" s="20"/>
      <c r="E138" s="20" t="s">
        <v>72</v>
      </c>
      <c r="F138" s="20" t="s">
        <v>73</v>
      </c>
      <c r="G138" s="20" t="s">
        <v>67</v>
      </c>
      <c r="H138" s="5"/>
      <c r="I138" s="5"/>
      <c r="J138" s="22">
        <f t="shared" si="15"/>
        <v>0</v>
      </c>
    </row>
    <row r="139" spans="1:10" x14ac:dyDescent="0.25">
      <c r="A139" s="20"/>
      <c r="B139" s="21">
        <f t="shared" si="14"/>
        <v>7</v>
      </c>
      <c r="C139" s="20" t="s">
        <v>136</v>
      </c>
      <c r="D139" s="20"/>
      <c r="E139" s="20" t="s">
        <v>74</v>
      </c>
      <c r="F139" s="20" t="s">
        <v>75</v>
      </c>
      <c r="G139" s="20" t="s">
        <v>67</v>
      </c>
      <c r="H139" s="5">
        <v>817.93799999999999</v>
      </c>
      <c r="I139" s="5"/>
      <c r="J139" s="22">
        <f t="shared" si="15"/>
        <v>0</v>
      </c>
    </row>
    <row r="140" spans="1:10" x14ac:dyDescent="0.25">
      <c r="A140" s="20"/>
      <c r="B140" s="21">
        <f t="shared" si="14"/>
        <v>8</v>
      </c>
      <c r="C140" s="20" t="s">
        <v>137</v>
      </c>
      <c r="D140" s="20"/>
      <c r="E140" s="20" t="s">
        <v>74</v>
      </c>
      <c r="F140" s="20" t="s">
        <v>75</v>
      </c>
      <c r="G140" s="20" t="s">
        <v>67</v>
      </c>
      <c r="H140" s="5">
        <v>993.87</v>
      </c>
      <c r="I140" s="5">
        <v>324.84500000000003</v>
      </c>
      <c r="J140" s="22">
        <f t="shared" si="15"/>
        <v>0.32684858180647369</v>
      </c>
    </row>
    <row r="141" spans="1:10" x14ac:dyDescent="0.25">
      <c r="A141" s="20"/>
      <c r="B141" s="21">
        <f t="shared" si="14"/>
        <v>9</v>
      </c>
      <c r="C141" s="20" t="s">
        <v>138</v>
      </c>
      <c r="D141" s="20"/>
      <c r="E141" s="20" t="s">
        <v>76</v>
      </c>
      <c r="F141" s="20" t="s">
        <v>77</v>
      </c>
      <c r="G141" s="20" t="s">
        <v>67</v>
      </c>
      <c r="H141" s="5">
        <v>1982.549</v>
      </c>
      <c r="I141" s="5">
        <v>4495.4249999999993</v>
      </c>
      <c r="J141" s="22">
        <f t="shared" si="15"/>
        <v>2.2674975498714027</v>
      </c>
    </row>
    <row r="142" spans="1:10" x14ac:dyDescent="0.25">
      <c r="A142" s="20"/>
      <c r="B142" s="21">
        <f t="shared" si="14"/>
        <v>10</v>
      </c>
      <c r="C142" s="20" t="s">
        <v>139</v>
      </c>
      <c r="D142" s="20"/>
      <c r="E142" s="20" t="s">
        <v>76</v>
      </c>
      <c r="F142" s="20" t="s">
        <v>77</v>
      </c>
      <c r="G142" s="20" t="s">
        <v>67</v>
      </c>
      <c r="H142" s="5"/>
      <c r="I142" s="5">
        <v>1839.2949999999998</v>
      </c>
      <c r="J142" s="22">
        <f t="shared" si="15"/>
        <v>0</v>
      </c>
    </row>
    <row r="143" spans="1:10" x14ac:dyDescent="0.25">
      <c r="A143" s="20"/>
      <c r="B143" s="21">
        <f t="shared" si="14"/>
        <v>11</v>
      </c>
      <c r="C143" s="20" t="s">
        <v>140</v>
      </c>
      <c r="D143" s="20"/>
      <c r="E143" s="20" t="s">
        <v>76</v>
      </c>
      <c r="F143" s="20" t="s">
        <v>77</v>
      </c>
      <c r="G143" s="20" t="s">
        <v>67</v>
      </c>
      <c r="H143" s="5">
        <v>1056.46</v>
      </c>
      <c r="I143" s="5"/>
      <c r="J143" s="22">
        <f t="shared" si="15"/>
        <v>0</v>
      </c>
    </row>
    <row r="144" spans="1:10" x14ac:dyDescent="0.25">
      <c r="A144" s="20"/>
      <c r="B144" s="21">
        <f t="shared" si="14"/>
        <v>12</v>
      </c>
      <c r="C144" s="20" t="s">
        <v>141</v>
      </c>
      <c r="D144" s="20"/>
      <c r="E144" s="20" t="s">
        <v>76</v>
      </c>
      <c r="F144" s="20" t="s">
        <v>77</v>
      </c>
      <c r="G144" s="20" t="s">
        <v>67</v>
      </c>
      <c r="H144" s="5"/>
      <c r="I144" s="5">
        <v>673.30100000000004</v>
      </c>
      <c r="J144" s="22">
        <f t="shared" si="15"/>
        <v>0</v>
      </c>
    </row>
    <row r="145" spans="1:11" x14ac:dyDescent="0.25">
      <c r="A145" s="20"/>
      <c r="B145" s="21">
        <f t="shared" si="14"/>
        <v>13</v>
      </c>
      <c r="C145" s="20" t="s">
        <v>142</v>
      </c>
      <c r="D145" s="20"/>
      <c r="E145" s="20" t="s">
        <v>76</v>
      </c>
      <c r="F145" s="20" t="s">
        <v>77</v>
      </c>
      <c r="G145" s="20" t="s">
        <v>67</v>
      </c>
      <c r="H145" s="5"/>
      <c r="I145" s="5"/>
      <c r="J145" s="22">
        <f t="shared" si="15"/>
        <v>0</v>
      </c>
    </row>
    <row r="146" spans="1:11" x14ac:dyDescent="0.25">
      <c r="A146" s="20"/>
      <c r="B146" s="21">
        <f t="shared" si="14"/>
        <v>14</v>
      </c>
      <c r="C146" s="20" t="s">
        <v>143</v>
      </c>
      <c r="D146" s="20"/>
      <c r="E146" s="20" t="s">
        <v>78</v>
      </c>
      <c r="F146" s="20" t="s">
        <v>79</v>
      </c>
      <c r="G146" s="20" t="s">
        <v>67</v>
      </c>
      <c r="H146" s="5">
        <v>1848.2019999999995</v>
      </c>
      <c r="I146" s="5"/>
      <c r="J146" s="22">
        <f t="shared" si="15"/>
        <v>0</v>
      </c>
    </row>
    <row r="147" spans="1:11" x14ac:dyDescent="0.25">
      <c r="A147" s="20"/>
      <c r="B147" s="21">
        <f t="shared" si="14"/>
        <v>15</v>
      </c>
      <c r="C147" s="20" t="s">
        <v>144</v>
      </c>
      <c r="D147" s="20"/>
      <c r="E147" s="20" t="s">
        <v>78</v>
      </c>
      <c r="F147" s="20" t="s">
        <v>79</v>
      </c>
      <c r="G147" s="20" t="s">
        <v>67</v>
      </c>
      <c r="H147" s="5"/>
      <c r="I147" s="5"/>
      <c r="J147" s="22">
        <f t="shared" si="15"/>
        <v>0</v>
      </c>
    </row>
    <row r="148" spans="1:11" x14ac:dyDescent="0.25">
      <c r="A148" s="20"/>
      <c r="B148" s="21">
        <f t="shared" si="14"/>
        <v>16</v>
      </c>
      <c r="C148" s="20" t="s">
        <v>145</v>
      </c>
      <c r="D148" s="20"/>
      <c r="E148" s="20" t="s">
        <v>78</v>
      </c>
      <c r="F148" s="20" t="s">
        <v>79</v>
      </c>
      <c r="G148" s="20" t="s">
        <v>67</v>
      </c>
      <c r="H148" s="5">
        <v>371.02099999999996</v>
      </c>
      <c r="I148" s="5"/>
      <c r="J148" s="22">
        <f t="shared" si="15"/>
        <v>0</v>
      </c>
    </row>
    <row r="149" spans="1:11" x14ac:dyDescent="0.25">
      <c r="A149" s="20"/>
      <c r="B149" s="21">
        <f t="shared" si="14"/>
        <v>17</v>
      </c>
      <c r="C149" s="20" t="s">
        <v>146</v>
      </c>
      <c r="D149" s="20"/>
      <c r="E149" s="20" t="s">
        <v>78</v>
      </c>
      <c r="F149" s="20" t="s">
        <v>79</v>
      </c>
      <c r="G149" s="20" t="s">
        <v>67</v>
      </c>
      <c r="H149" s="5"/>
      <c r="I149" s="5"/>
      <c r="J149" s="22">
        <f t="shared" si="15"/>
        <v>0</v>
      </c>
    </row>
    <row r="150" spans="1:11" x14ac:dyDescent="0.25">
      <c r="A150" s="20"/>
      <c r="B150" s="21">
        <f t="shared" si="14"/>
        <v>18</v>
      </c>
      <c r="C150" s="20" t="s">
        <v>147</v>
      </c>
      <c r="D150" s="20"/>
      <c r="E150" s="20" t="s">
        <v>78</v>
      </c>
      <c r="F150" s="20" t="s">
        <v>79</v>
      </c>
      <c r="G150" s="20" t="s">
        <v>67</v>
      </c>
      <c r="H150" s="5"/>
      <c r="I150" s="5"/>
      <c r="J150" s="22">
        <f t="shared" si="15"/>
        <v>0</v>
      </c>
    </row>
    <row r="151" spans="1:11" x14ac:dyDescent="0.25">
      <c r="A151" s="20"/>
      <c r="B151" s="21">
        <f t="shared" si="14"/>
        <v>19</v>
      </c>
      <c r="C151" s="20" t="s">
        <v>148</v>
      </c>
      <c r="D151" s="20"/>
      <c r="E151" s="20" t="s">
        <v>80</v>
      </c>
      <c r="F151" s="20" t="s">
        <v>81</v>
      </c>
      <c r="G151" s="20" t="s">
        <v>67</v>
      </c>
      <c r="H151" s="5"/>
      <c r="I151" s="5">
        <v>2053.3169999999996</v>
      </c>
      <c r="J151" s="22">
        <f t="shared" si="15"/>
        <v>0</v>
      </c>
    </row>
    <row r="152" spans="1:11" x14ac:dyDescent="0.25">
      <c r="A152" s="20"/>
      <c r="B152" s="21">
        <f t="shared" si="14"/>
        <v>20</v>
      </c>
      <c r="C152" s="20" t="s">
        <v>149</v>
      </c>
      <c r="D152" s="20"/>
      <c r="E152" s="20" t="s">
        <v>80</v>
      </c>
      <c r="F152" s="20" t="s">
        <v>81</v>
      </c>
      <c r="G152" s="20" t="s">
        <v>67</v>
      </c>
      <c r="H152" s="5"/>
      <c r="I152" s="5">
        <v>879.18900000000008</v>
      </c>
      <c r="J152" s="22">
        <f t="shared" si="15"/>
        <v>0</v>
      </c>
    </row>
    <row r="153" spans="1:11" x14ac:dyDescent="0.25">
      <c r="A153" s="20"/>
      <c r="B153" s="21">
        <f t="shared" si="14"/>
        <v>21</v>
      </c>
      <c r="C153" s="20" t="s">
        <v>150</v>
      </c>
      <c r="D153" s="20"/>
      <c r="E153" s="20" t="s">
        <v>80</v>
      </c>
      <c r="F153" s="20" t="s">
        <v>81</v>
      </c>
      <c r="G153" s="20" t="s">
        <v>67</v>
      </c>
      <c r="H153" s="5"/>
      <c r="I153" s="5">
        <v>2249.1749999999993</v>
      </c>
      <c r="J153" s="22">
        <f t="shared" si="15"/>
        <v>0</v>
      </c>
    </row>
    <row r="154" spans="1:11" x14ac:dyDescent="0.25">
      <c r="A154" s="20"/>
      <c r="B154" s="21">
        <f t="shared" si="14"/>
        <v>22</v>
      </c>
      <c r="C154" s="20" t="s">
        <v>151</v>
      </c>
      <c r="D154" s="20"/>
      <c r="E154" s="20" t="s">
        <v>80</v>
      </c>
      <c r="F154" s="20" t="s">
        <v>81</v>
      </c>
      <c r="G154" s="20" t="s">
        <v>67</v>
      </c>
      <c r="H154" s="5"/>
      <c r="I154" s="5">
        <v>952.43599999999992</v>
      </c>
      <c r="J154" s="22">
        <f t="shared" si="15"/>
        <v>0</v>
      </c>
    </row>
    <row r="155" spans="1:11" x14ac:dyDescent="0.25">
      <c r="A155" s="20"/>
      <c r="B155" s="21">
        <v>23</v>
      </c>
      <c r="C155" s="20" t="s">
        <v>656</v>
      </c>
      <c r="D155" s="20"/>
      <c r="E155" s="20" t="s">
        <v>80</v>
      </c>
      <c r="F155" s="20" t="s">
        <v>81</v>
      </c>
      <c r="G155" s="20" t="s">
        <v>67</v>
      </c>
      <c r="H155" s="5"/>
      <c r="I155" s="5">
        <v>463.59199999999998</v>
      </c>
      <c r="J155" s="22">
        <f t="shared" si="15"/>
        <v>0</v>
      </c>
    </row>
    <row r="156" spans="1:11" x14ac:dyDescent="0.25">
      <c r="A156" s="23">
        <f>+SUM(H156:H168)</f>
        <v>0</v>
      </c>
      <c r="B156" s="21">
        <v>1</v>
      </c>
      <c r="C156" s="20" t="s">
        <v>152</v>
      </c>
      <c r="D156" s="20"/>
      <c r="E156" s="20" t="s">
        <v>65</v>
      </c>
      <c r="F156" s="20" t="s">
        <v>66</v>
      </c>
      <c r="G156" s="20" t="s">
        <v>67</v>
      </c>
      <c r="H156" s="5"/>
      <c r="I156" s="5"/>
      <c r="J156" s="22">
        <f t="shared" si="15"/>
        <v>0</v>
      </c>
      <c r="K156" s="18"/>
    </row>
    <row r="157" spans="1:11" x14ac:dyDescent="0.25">
      <c r="A157" s="20"/>
      <c r="B157" s="21">
        <f>+B156+1</f>
        <v>2</v>
      </c>
      <c r="C157" s="20" t="s">
        <v>153</v>
      </c>
      <c r="D157" s="20"/>
      <c r="E157" s="20" t="s">
        <v>70</v>
      </c>
      <c r="F157" s="20" t="s">
        <v>71</v>
      </c>
      <c r="G157" s="20" t="s">
        <v>67</v>
      </c>
      <c r="H157" s="5"/>
      <c r="I157" s="5">
        <v>1760.87</v>
      </c>
      <c r="J157" s="22">
        <f t="shared" si="15"/>
        <v>0</v>
      </c>
    </row>
    <row r="158" spans="1:11" x14ac:dyDescent="0.25">
      <c r="A158" s="20"/>
      <c r="B158" s="21">
        <f t="shared" ref="B158:B167" si="16">+B157+1</f>
        <v>3</v>
      </c>
      <c r="C158" s="20" t="s">
        <v>154</v>
      </c>
      <c r="D158" s="20"/>
      <c r="E158" s="20" t="s">
        <v>72</v>
      </c>
      <c r="F158" s="20" t="s">
        <v>73</v>
      </c>
      <c r="G158" s="20" t="s">
        <v>67</v>
      </c>
      <c r="H158" s="5"/>
      <c r="I158" s="5"/>
      <c r="J158" s="22">
        <f t="shared" si="15"/>
        <v>0</v>
      </c>
    </row>
    <row r="159" spans="1:11" x14ac:dyDescent="0.25">
      <c r="A159" s="20"/>
      <c r="B159" s="21">
        <f t="shared" si="16"/>
        <v>4</v>
      </c>
      <c r="C159" s="20" t="s">
        <v>155</v>
      </c>
      <c r="D159" s="20"/>
      <c r="E159" s="20" t="s">
        <v>74</v>
      </c>
      <c r="F159" s="20" t="s">
        <v>75</v>
      </c>
      <c r="G159" s="20" t="s">
        <v>67</v>
      </c>
      <c r="H159" s="5"/>
      <c r="I159" s="5">
        <v>778.11899999999991</v>
      </c>
      <c r="J159" s="22">
        <f t="shared" si="15"/>
        <v>0</v>
      </c>
    </row>
    <row r="160" spans="1:11" x14ac:dyDescent="0.25">
      <c r="A160" s="20"/>
      <c r="B160" s="21">
        <f t="shared" si="16"/>
        <v>5</v>
      </c>
      <c r="C160" s="20" t="s">
        <v>156</v>
      </c>
      <c r="D160" s="20"/>
      <c r="E160" s="20" t="s">
        <v>76</v>
      </c>
      <c r="F160" s="20" t="s">
        <v>77</v>
      </c>
      <c r="G160" s="20" t="s">
        <v>67</v>
      </c>
      <c r="H160" s="5"/>
      <c r="I160" s="5">
        <v>1121.3</v>
      </c>
      <c r="J160" s="22">
        <f t="shared" si="15"/>
        <v>0</v>
      </c>
    </row>
    <row r="161" spans="1:10" x14ac:dyDescent="0.25">
      <c r="A161" s="20"/>
      <c r="B161" s="21">
        <f t="shared" si="16"/>
        <v>6</v>
      </c>
      <c r="C161" s="20" t="s">
        <v>157</v>
      </c>
      <c r="D161" s="20"/>
      <c r="E161" s="20" t="s">
        <v>80</v>
      </c>
      <c r="F161" s="20" t="s">
        <v>81</v>
      </c>
      <c r="G161" s="20" t="s">
        <v>67</v>
      </c>
      <c r="H161" s="5"/>
      <c r="I161" s="5">
        <v>1175.653</v>
      </c>
      <c r="J161" s="22">
        <f t="shared" si="15"/>
        <v>0</v>
      </c>
    </row>
    <row r="162" spans="1:10" x14ac:dyDescent="0.25">
      <c r="A162" s="20"/>
      <c r="B162" s="21">
        <f t="shared" si="16"/>
        <v>7</v>
      </c>
      <c r="C162" s="20" t="s">
        <v>158</v>
      </c>
      <c r="D162" s="20"/>
      <c r="E162" s="20" t="s">
        <v>80</v>
      </c>
      <c r="F162" s="20" t="s">
        <v>81</v>
      </c>
      <c r="G162" s="20" t="s">
        <v>67</v>
      </c>
      <c r="H162" s="5"/>
      <c r="I162" s="5">
        <v>3237.6549999999997</v>
      </c>
      <c r="J162" s="22">
        <f t="shared" si="15"/>
        <v>0</v>
      </c>
    </row>
    <row r="163" spans="1:10" x14ac:dyDescent="0.25">
      <c r="A163" s="20"/>
      <c r="B163" s="21">
        <f t="shared" si="16"/>
        <v>8</v>
      </c>
      <c r="C163" s="20" t="s">
        <v>159</v>
      </c>
      <c r="D163" s="20"/>
      <c r="E163" s="20" t="s">
        <v>80</v>
      </c>
      <c r="F163" s="20" t="s">
        <v>81</v>
      </c>
      <c r="G163" s="20" t="s">
        <v>67</v>
      </c>
      <c r="H163" s="5"/>
      <c r="I163" s="5"/>
      <c r="J163" s="22">
        <f t="shared" si="15"/>
        <v>0</v>
      </c>
    </row>
    <row r="164" spans="1:10" x14ac:dyDescent="0.25">
      <c r="A164" s="20"/>
      <c r="B164" s="21">
        <f t="shared" si="16"/>
        <v>9</v>
      </c>
      <c r="C164" s="20" t="s">
        <v>160</v>
      </c>
      <c r="D164" s="20"/>
      <c r="E164" s="20" t="s">
        <v>80</v>
      </c>
      <c r="F164" s="20" t="s">
        <v>81</v>
      </c>
      <c r="G164" s="20" t="s">
        <v>67</v>
      </c>
      <c r="H164" s="5"/>
      <c r="I164" s="5">
        <v>1165.404</v>
      </c>
      <c r="J164" s="22">
        <f t="shared" si="15"/>
        <v>0</v>
      </c>
    </row>
    <row r="165" spans="1:10" x14ac:dyDescent="0.25">
      <c r="A165" s="20"/>
      <c r="B165" s="21">
        <f t="shared" si="16"/>
        <v>10</v>
      </c>
      <c r="C165" s="20" t="s">
        <v>657</v>
      </c>
      <c r="D165" s="20"/>
      <c r="E165" s="20" t="s">
        <v>80</v>
      </c>
      <c r="F165" s="20" t="s">
        <v>81</v>
      </c>
      <c r="G165" s="20" t="s">
        <v>67</v>
      </c>
      <c r="H165" s="5"/>
      <c r="I165" s="5">
        <v>919.77199999999993</v>
      </c>
      <c r="J165" s="22">
        <f t="shared" si="15"/>
        <v>0</v>
      </c>
    </row>
    <row r="166" spans="1:10" x14ac:dyDescent="0.25">
      <c r="A166" s="20"/>
      <c r="B166" s="21">
        <f t="shared" si="16"/>
        <v>11</v>
      </c>
      <c r="C166" s="20" t="s">
        <v>658</v>
      </c>
      <c r="D166" s="20"/>
      <c r="E166" s="20" t="s">
        <v>80</v>
      </c>
      <c r="F166" s="20" t="s">
        <v>81</v>
      </c>
      <c r="G166" s="20" t="s">
        <v>67</v>
      </c>
      <c r="H166" s="5"/>
      <c r="I166" s="5">
        <v>1812.1669999999999</v>
      </c>
      <c r="J166" s="22">
        <f t="shared" si="15"/>
        <v>0</v>
      </c>
    </row>
    <row r="167" spans="1:10" x14ac:dyDescent="0.25">
      <c r="A167" s="20"/>
      <c r="B167" s="21">
        <f t="shared" si="16"/>
        <v>12</v>
      </c>
      <c r="C167" s="20" t="s">
        <v>659</v>
      </c>
      <c r="D167" s="20"/>
      <c r="E167" s="20" t="s">
        <v>80</v>
      </c>
      <c r="F167" s="20" t="s">
        <v>81</v>
      </c>
      <c r="G167" s="20" t="s">
        <v>67</v>
      </c>
      <c r="H167" s="5"/>
      <c r="I167" s="5">
        <v>2518.471</v>
      </c>
      <c r="J167" s="22">
        <f t="shared" si="15"/>
        <v>0</v>
      </c>
    </row>
    <row r="168" spans="1:10" x14ac:dyDescent="0.25">
      <c r="A168" s="20"/>
      <c r="B168" s="21">
        <v>1</v>
      </c>
      <c r="C168" s="20" t="s">
        <v>161</v>
      </c>
      <c r="D168" s="20"/>
      <c r="E168" s="20" t="s">
        <v>78</v>
      </c>
      <c r="F168" s="20" t="s">
        <v>79</v>
      </c>
      <c r="G168" s="20" t="s">
        <v>67</v>
      </c>
      <c r="H168" s="5"/>
      <c r="I168" s="5"/>
      <c r="J168" s="22">
        <f t="shared" si="15"/>
        <v>0</v>
      </c>
    </row>
    <row r="169" spans="1:10" x14ac:dyDescent="0.25">
      <c r="A169" s="23">
        <f>+SUM(H169:H171)</f>
        <v>0</v>
      </c>
      <c r="B169" s="21">
        <v>2</v>
      </c>
      <c r="C169" s="20" t="s">
        <v>162</v>
      </c>
      <c r="D169" s="20"/>
      <c r="E169" s="20" t="s">
        <v>78</v>
      </c>
      <c r="F169" s="20" t="s">
        <v>79</v>
      </c>
      <c r="G169" s="20" t="s">
        <v>67</v>
      </c>
      <c r="H169" s="5"/>
      <c r="I169" s="5"/>
      <c r="J169" s="22">
        <f t="shared" si="15"/>
        <v>0</v>
      </c>
    </row>
    <row r="170" spans="1:10" x14ac:dyDescent="0.25">
      <c r="A170" s="20"/>
      <c r="B170" s="21">
        <v>3</v>
      </c>
      <c r="C170" s="20" t="s">
        <v>163</v>
      </c>
      <c r="D170" s="20"/>
      <c r="E170" s="20" t="s">
        <v>80</v>
      </c>
      <c r="F170" s="20" t="s">
        <v>81</v>
      </c>
      <c r="G170" s="20" t="s">
        <v>67</v>
      </c>
      <c r="H170" s="5"/>
      <c r="I170" s="5"/>
      <c r="J170" s="22">
        <f t="shared" si="15"/>
        <v>0</v>
      </c>
    </row>
    <row r="171" spans="1:10" x14ac:dyDescent="0.25">
      <c r="A171" s="20"/>
      <c r="B171" s="21">
        <v>4</v>
      </c>
      <c r="C171" s="20" t="s">
        <v>164</v>
      </c>
      <c r="D171" s="20"/>
      <c r="E171" s="20" t="s">
        <v>78</v>
      </c>
      <c r="F171" s="20" t="s">
        <v>79</v>
      </c>
      <c r="G171" s="20" t="s">
        <v>67</v>
      </c>
      <c r="H171" s="5"/>
      <c r="I171" s="5"/>
      <c r="J171" s="22">
        <f t="shared" si="15"/>
        <v>0</v>
      </c>
    </row>
    <row r="172" spans="1:10" x14ac:dyDescent="0.25">
      <c r="A172" s="23">
        <f>+H172</f>
        <v>0</v>
      </c>
      <c r="B172" s="21">
        <v>1</v>
      </c>
      <c r="C172" s="20" t="s">
        <v>165</v>
      </c>
      <c r="D172" s="20"/>
      <c r="E172" s="20" t="s">
        <v>80</v>
      </c>
      <c r="F172" s="20" t="s">
        <v>81</v>
      </c>
      <c r="G172" s="20" t="s">
        <v>67</v>
      </c>
      <c r="H172" s="5"/>
      <c r="I172" s="5"/>
      <c r="J172" s="22">
        <f t="shared" si="15"/>
        <v>0</v>
      </c>
    </row>
    <row r="173" spans="1:10" x14ac:dyDescent="0.25">
      <c r="A173" s="23">
        <f>+SUM(H173:H186)</f>
        <v>0</v>
      </c>
      <c r="B173" s="21">
        <v>1</v>
      </c>
      <c r="C173" s="20" t="s">
        <v>166</v>
      </c>
      <c r="D173" s="20"/>
      <c r="E173" s="20" t="s">
        <v>72</v>
      </c>
      <c r="F173" s="20" t="s">
        <v>73</v>
      </c>
      <c r="G173" s="20" t="s">
        <v>67</v>
      </c>
      <c r="H173" s="5"/>
      <c r="I173" s="5">
        <v>1411.2049999999999</v>
      </c>
      <c r="J173" s="22">
        <f t="shared" si="15"/>
        <v>0</v>
      </c>
    </row>
    <row r="174" spans="1:10" x14ac:dyDescent="0.25">
      <c r="A174" s="5"/>
      <c r="B174" s="21">
        <f>+B173+1</f>
        <v>2</v>
      </c>
      <c r="C174" s="20" t="s">
        <v>167</v>
      </c>
      <c r="D174" s="20"/>
      <c r="E174" s="20" t="s">
        <v>76</v>
      </c>
      <c r="F174" s="20" t="s">
        <v>77</v>
      </c>
      <c r="G174" s="20" t="s">
        <v>67</v>
      </c>
      <c r="H174" s="5"/>
      <c r="I174" s="5">
        <v>995.57100000000014</v>
      </c>
      <c r="J174" s="22">
        <f t="shared" si="15"/>
        <v>0</v>
      </c>
    </row>
    <row r="175" spans="1:10" x14ac:dyDescent="0.25">
      <c r="A175" s="20"/>
      <c r="B175" s="21">
        <f t="shared" ref="B175:B191" si="17">+B174+1</f>
        <v>3</v>
      </c>
      <c r="C175" s="20" t="s">
        <v>168</v>
      </c>
      <c r="D175" s="20"/>
      <c r="E175" s="20" t="s">
        <v>82</v>
      </c>
      <c r="F175" s="20" t="s">
        <v>83</v>
      </c>
      <c r="G175" s="20" t="s">
        <v>67</v>
      </c>
      <c r="H175" s="5"/>
      <c r="I175" s="5">
        <v>1265.8100000000002</v>
      </c>
      <c r="J175" s="22">
        <f t="shared" si="15"/>
        <v>0</v>
      </c>
    </row>
    <row r="176" spans="1:10" x14ac:dyDescent="0.25">
      <c r="A176" s="20"/>
      <c r="B176" s="21">
        <f t="shared" si="17"/>
        <v>4</v>
      </c>
      <c r="C176" s="20" t="s">
        <v>169</v>
      </c>
      <c r="D176" s="20"/>
      <c r="E176" s="20" t="s">
        <v>65</v>
      </c>
      <c r="F176" s="20" t="s">
        <v>66</v>
      </c>
      <c r="G176" s="20" t="s">
        <v>67</v>
      </c>
      <c r="H176" s="5"/>
      <c r="I176" s="5">
        <v>179.52799999999999</v>
      </c>
      <c r="J176" s="22">
        <f t="shared" si="15"/>
        <v>0</v>
      </c>
    </row>
    <row r="177" spans="1:10" x14ac:dyDescent="0.25">
      <c r="A177" s="20"/>
      <c r="B177" s="21">
        <f t="shared" si="17"/>
        <v>5</v>
      </c>
      <c r="C177" s="20" t="s">
        <v>170</v>
      </c>
      <c r="D177" s="20"/>
      <c r="E177" s="20" t="s">
        <v>82</v>
      </c>
      <c r="F177" s="20" t="s">
        <v>83</v>
      </c>
      <c r="G177" s="20" t="s">
        <v>67</v>
      </c>
      <c r="H177" s="5"/>
      <c r="I177" s="5"/>
      <c r="J177" s="22">
        <f t="shared" si="15"/>
        <v>0</v>
      </c>
    </row>
    <row r="178" spans="1:10" x14ac:dyDescent="0.25">
      <c r="A178" s="20"/>
      <c r="B178" s="21">
        <f t="shared" si="17"/>
        <v>6</v>
      </c>
      <c r="C178" s="20" t="s">
        <v>171</v>
      </c>
      <c r="D178" s="20"/>
      <c r="E178" s="20" t="s">
        <v>82</v>
      </c>
      <c r="F178" s="20" t="s">
        <v>83</v>
      </c>
      <c r="G178" s="20" t="s">
        <v>67</v>
      </c>
      <c r="H178" s="5"/>
      <c r="I178" s="5">
        <v>2315.971</v>
      </c>
      <c r="J178" s="22">
        <f t="shared" si="15"/>
        <v>0</v>
      </c>
    </row>
    <row r="179" spans="1:10" x14ac:dyDescent="0.25">
      <c r="A179" s="20"/>
      <c r="B179" s="21">
        <f t="shared" si="17"/>
        <v>7</v>
      </c>
      <c r="C179" s="20" t="s">
        <v>172</v>
      </c>
      <c r="D179" s="20"/>
      <c r="E179" s="20" t="s">
        <v>82</v>
      </c>
      <c r="F179" s="20" t="s">
        <v>83</v>
      </c>
      <c r="G179" s="20" t="s">
        <v>67</v>
      </c>
      <c r="H179" s="5"/>
      <c r="I179" s="5">
        <v>874.46419999999989</v>
      </c>
      <c r="J179" s="22">
        <f t="shared" si="15"/>
        <v>0</v>
      </c>
    </row>
    <row r="180" spans="1:10" x14ac:dyDescent="0.25">
      <c r="A180" s="20"/>
      <c r="B180" s="21">
        <f t="shared" si="17"/>
        <v>8</v>
      </c>
      <c r="C180" s="20" t="s">
        <v>173</v>
      </c>
      <c r="D180" s="20"/>
      <c r="E180" s="20" t="s">
        <v>74</v>
      </c>
      <c r="F180" s="20" t="s">
        <v>75</v>
      </c>
      <c r="G180" s="20" t="s">
        <v>67</v>
      </c>
      <c r="H180" s="5"/>
      <c r="I180" s="5">
        <v>1065.8240000000001</v>
      </c>
      <c r="J180" s="22">
        <f t="shared" si="15"/>
        <v>0</v>
      </c>
    </row>
    <row r="181" spans="1:10" x14ac:dyDescent="0.25">
      <c r="A181" s="20"/>
      <c r="B181" s="21">
        <f t="shared" si="17"/>
        <v>9</v>
      </c>
      <c r="C181" s="20" t="s">
        <v>174</v>
      </c>
      <c r="D181" s="20"/>
      <c r="E181" s="20" t="s">
        <v>82</v>
      </c>
      <c r="F181" s="20" t="s">
        <v>83</v>
      </c>
      <c r="G181" s="20" t="s">
        <v>67</v>
      </c>
      <c r="H181" s="5"/>
      <c r="I181" s="5">
        <v>495.81099999999998</v>
      </c>
      <c r="J181" s="22">
        <f t="shared" si="15"/>
        <v>0</v>
      </c>
    </row>
    <row r="182" spans="1:10" x14ac:dyDescent="0.25">
      <c r="A182" s="20"/>
      <c r="B182" s="21">
        <f t="shared" si="17"/>
        <v>10</v>
      </c>
      <c r="C182" s="20" t="s">
        <v>175</v>
      </c>
      <c r="D182" s="20"/>
      <c r="E182" s="20" t="s">
        <v>82</v>
      </c>
      <c r="F182" s="20" t="s">
        <v>83</v>
      </c>
      <c r="G182" s="20" t="s">
        <v>67</v>
      </c>
      <c r="H182" s="5"/>
      <c r="I182" s="5">
        <v>1994.2920000000001</v>
      </c>
      <c r="J182" s="22">
        <f t="shared" si="15"/>
        <v>0</v>
      </c>
    </row>
    <row r="183" spans="1:10" x14ac:dyDescent="0.25">
      <c r="A183" s="20"/>
      <c r="B183" s="21">
        <f t="shared" si="17"/>
        <v>11</v>
      </c>
      <c r="C183" s="20" t="s">
        <v>176</v>
      </c>
      <c r="D183" s="20"/>
      <c r="E183" s="20" t="s">
        <v>76</v>
      </c>
      <c r="F183" s="20" t="s">
        <v>77</v>
      </c>
      <c r="G183" s="20" t="s">
        <v>67</v>
      </c>
      <c r="H183" s="5"/>
      <c r="I183" s="5">
        <v>256.47199999999998</v>
      </c>
      <c r="J183" s="22">
        <f t="shared" si="15"/>
        <v>0</v>
      </c>
    </row>
    <row r="184" spans="1:10" x14ac:dyDescent="0.25">
      <c r="A184" s="20"/>
      <c r="B184" s="21">
        <f t="shared" si="17"/>
        <v>12</v>
      </c>
      <c r="C184" s="20" t="s">
        <v>177</v>
      </c>
      <c r="D184" s="20"/>
      <c r="E184" s="20" t="s">
        <v>74</v>
      </c>
      <c r="F184" s="20" t="s">
        <v>75</v>
      </c>
      <c r="G184" s="20" t="s">
        <v>67</v>
      </c>
      <c r="H184" s="5"/>
      <c r="I184" s="5">
        <v>817.2829999999999</v>
      </c>
      <c r="J184" s="22">
        <f t="shared" si="15"/>
        <v>0</v>
      </c>
    </row>
    <row r="185" spans="1:10" x14ac:dyDescent="0.25">
      <c r="A185" s="20"/>
      <c r="B185" s="21">
        <f t="shared" si="17"/>
        <v>13</v>
      </c>
      <c r="C185" s="20" t="s">
        <v>178</v>
      </c>
      <c r="D185" s="20"/>
      <c r="E185" s="20" t="s">
        <v>82</v>
      </c>
      <c r="F185" s="20" t="s">
        <v>83</v>
      </c>
      <c r="G185" s="20" t="s">
        <v>67</v>
      </c>
      <c r="H185" s="5"/>
      <c r="I185" s="5">
        <v>448.64</v>
      </c>
      <c r="J185" s="22">
        <f t="shared" si="15"/>
        <v>0</v>
      </c>
    </row>
    <row r="186" spans="1:10" x14ac:dyDescent="0.25">
      <c r="A186" s="20"/>
      <c r="B186" s="21">
        <f t="shared" si="17"/>
        <v>14</v>
      </c>
      <c r="C186" s="20" t="s">
        <v>179</v>
      </c>
      <c r="D186" s="20"/>
      <c r="E186" s="20" t="s">
        <v>74</v>
      </c>
      <c r="F186" s="20" t="s">
        <v>75</v>
      </c>
      <c r="G186" s="20" t="s">
        <v>67</v>
      </c>
      <c r="H186" s="5"/>
      <c r="I186" s="5">
        <v>294.791</v>
      </c>
      <c r="J186" s="22">
        <f t="shared" si="15"/>
        <v>0</v>
      </c>
    </row>
    <row r="187" spans="1:10" x14ac:dyDescent="0.25">
      <c r="A187" s="5">
        <f>+SUM(H187:H191)</f>
        <v>0</v>
      </c>
      <c r="B187" s="21">
        <f t="shared" si="17"/>
        <v>15</v>
      </c>
      <c r="C187" s="20" t="s">
        <v>180</v>
      </c>
      <c r="D187" s="20"/>
      <c r="E187" s="20" t="s">
        <v>76</v>
      </c>
      <c r="F187" s="20" t="s">
        <v>77</v>
      </c>
      <c r="G187" s="20" t="s">
        <v>67</v>
      </c>
      <c r="H187" s="5"/>
      <c r="I187" s="5">
        <f>1593.905/5</f>
        <v>318.78100000000001</v>
      </c>
      <c r="J187" s="22">
        <f t="shared" si="15"/>
        <v>0</v>
      </c>
    </row>
    <row r="188" spans="1:10" x14ac:dyDescent="0.25">
      <c r="A188" s="20"/>
      <c r="B188" s="21">
        <f t="shared" si="17"/>
        <v>16</v>
      </c>
      <c r="C188" s="20" t="s">
        <v>181</v>
      </c>
      <c r="D188" s="20"/>
      <c r="E188" s="20" t="s">
        <v>80</v>
      </c>
      <c r="F188" s="20" t="s">
        <v>81</v>
      </c>
      <c r="G188" s="20" t="s">
        <v>67</v>
      </c>
      <c r="H188" s="5"/>
      <c r="I188" s="5">
        <f t="shared" ref="I188:I191" si="18">1593.905/5</f>
        <v>318.78100000000001</v>
      </c>
      <c r="J188" s="22">
        <f t="shared" si="15"/>
        <v>0</v>
      </c>
    </row>
    <row r="189" spans="1:10" x14ac:dyDescent="0.25">
      <c r="A189" s="23"/>
      <c r="B189" s="21">
        <f t="shared" si="17"/>
        <v>17</v>
      </c>
      <c r="C189" s="20" t="s">
        <v>182</v>
      </c>
      <c r="D189" s="20"/>
      <c r="E189" s="20" t="s">
        <v>78</v>
      </c>
      <c r="F189" s="20" t="s">
        <v>79</v>
      </c>
      <c r="G189" s="20" t="s">
        <v>67</v>
      </c>
      <c r="H189" s="5"/>
      <c r="I189" s="5">
        <f t="shared" si="18"/>
        <v>318.78100000000001</v>
      </c>
      <c r="J189" s="22">
        <f t="shared" si="15"/>
        <v>0</v>
      </c>
    </row>
    <row r="190" spans="1:10" x14ac:dyDescent="0.25">
      <c r="A190" s="20"/>
      <c r="B190" s="21">
        <f t="shared" si="17"/>
        <v>18</v>
      </c>
      <c r="C190" s="20" t="s">
        <v>183</v>
      </c>
      <c r="D190" s="20"/>
      <c r="E190" s="20" t="s">
        <v>82</v>
      </c>
      <c r="F190" s="20" t="s">
        <v>83</v>
      </c>
      <c r="G190" s="20" t="s">
        <v>67</v>
      </c>
      <c r="H190" s="5"/>
      <c r="I190" s="5">
        <f t="shared" si="18"/>
        <v>318.78100000000001</v>
      </c>
      <c r="J190" s="22">
        <f t="shared" si="15"/>
        <v>0</v>
      </c>
    </row>
    <row r="191" spans="1:10" x14ac:dyDescent="0.25">
      <c r="A191" s="20"/>
      <c r="B191" s="21">
        <f t="shared" si="17"/>
        <v>19</v>
      </c>
      <c r="C191" s="20" t="s">
        <v>184</v>
      </c>
      <c r="D191" s="20"/>
      <c r="E191" s="20" t="s">
        <v>78</v>
      </c>
      <c r="F191" s="20" t="s">
        <v>79</v>
      </c>
      <c r="G191" s="20" t="s">
        <v>67</v>
      </c>
      <c r="H191" s="5"/>
      <c r="I191" s="5">
        <f t="shared" si="18"/>
        <v>318.78100000000001</v>
      </c>
      <c r="J191" s="22">
        <f t="shared" si="15"/>
        <v>0</v>
      </c>
    </row>
    <row r="192" spans="1:10" x14ac:dyDescent="0.25">
      <c r="A192" s="20"/>
      <c r="B192" s="21">
        <v>1</v>
      </c>
      <c r="C192" s="20" t="s">
        <v>1604</v>
      </c>
      <c r="D192" s="20"/>
      <c r="E192" s="20" t="s">
        <v>80</v>
      </c>
      <c r="F192" s="20" t="s">
        <v>81</v>
      </c>
      <c r="G192" s="20" t="s">
        <v>67</v>
      </c>
      <c r="H192" s="5"/>
      <c r="I192" s="5">
        <v>1197.749</v>
      </c>
      <c r="J192" s="22">
        <f t="shared" si="15"/>
        <v>0</v>
      </c>
    </row>
    <row r="193" spans="1:10" x14ac:dyDescent="0.25">
      <c r="A193" s="20"/>
      <c r="B193" s="21">
        <f>+B192+1</f>
        <v>2</v>
      </c>
      <c r="C193" s="20" t="s">
        <v>1605</v>
      </c>
      <c r="D193" s="20"/>
      <c r="E193" s="20" t="s">
        <v>68</v>
      </c>
      <c r="F193" s="20" t="s">
        <v>69</v>
      </c>
      <c r="G193" s="20" t="s">
        <v>67</v>
      </c>
      <c r="H193" s="5"/>
      <c r="I193" s="5">
        <v>923.06999999999994</v>
      </c>
      <c r="J193" s="22">
        <f t="shared" si="15"/>
        <v>0</v>
      </c>
    </row>
    <row r="194" spans="1:10" x14ac:dyDescent="0.25">
      <c r="A194" s="20"/>
      <c r="B194" s="21">
        <f t="shared" ref="B194:B195" si="19">+B193+1</f>
        <v>3</v>
      </c>
      <c r="C194" s="20" t="s">
        <v>1606</v>
      </c>
      <c r="D194" s="20"/>
      <c r="E194" s="20" t="s">
        <v>68</v>
      </c>
      <c r="F194" s="20" t="s">
        <v>69</v>
      </c>
      <c r="G194" s="20" t="s">
        <v>67</v>
      </c>
      <c r="H194" s="5"/>
      <c r="I194" s="5">
        <v>1846.1399999999999</v>
      </c>
      <c r="J194" s="22">
        <f t="shared" si="15"/>
        <v>0</v>
      </c>
    </row>
    <row r="195" spans="1:10" x14ac:dyDescent="0.25">
      <c r="A195" s="20"/>
      <c r="B195" s="21">
        <f t="shared" si="19"/>
        <v>4</v>
      </c>
      <c r="C195" s="20" t="s">
        <v>1607</v>
      </c>
      <c r="D195" s="20"/>
      <c r="E195" s="20" t="s">
        <v>80</v>
      </c>
      <c r="F195" s="20" t="s">
        <v>81</v>
      </c>
      <c r="G195" s="20" t="s">
        <v>67</v>
      </c>
      <c r="H195" s="5"/>
      <c r="I195" s="5">
        <v>361.19499999999999</v>
      </c>
      <c r="J195" s="22">
        <f t="shared" si="15"/>
        <v>0</v>
      </c>
    </row>
    <row r="196" spans="1:10" x14ac:dyDescent="0.25">
      <c r="A196" s="20"/>
      <c r="B196" s="21">
        <v>1</v>
      </c>
      <c r="C196" s="20" t="s">
        <v>186</v>
      </c>
      <c r="D196" s="20"/>
      <c r="E196" s="20" t="s">
        <v>82</v>
      </c>
      <c r="F196" s="20" t="s">
        <v>83</v>
      </c>
      <c r="G196" s="20" t="s">
        <v>67</v>
      </c>
      <c r="H196" s="5"/>
      <c r="I196" s="5">
        <v>75121.487999999998</v>
      </c>
      <c r="J196" s="22">
        <f t="shared" si="15"/>
        <v>0</v>
      </c>
    </row>
    <row r="197" spans="1:10" x14ac:dyDescent="0.25">
      <c r="A197" s="3">
        <f>+SUM(A1:A191)</f>
        <v>5231815.3316883817</v>
      </c>
      <c r="B197" s="21"/>
      <c r="C197" s="24" t="s">
        <v>187</v>
      </c>
      <c r="D197" s="24"/>
      <c r="E197" s="24"/>
      <c r="F197" s="24"/>
      <c r="G197" s="24"/>
      <c r="H197" s="3">
        <f>+SUM(H1:H191)</f>
        <v>5231815.3316883799</v>
      </c>
      <c r="I197" s="3">
        <f>+SUM(I1:I196)</f>
        <v>6717036.8670400036</v>
      </c>
      <c r="J197" s="25">
        <f t="shared" si="15"/>
        <v>1.2838826375150978</v>
      </c>
    </row>
  </sheetData>
  <autoFilter ref="B1:J197" xr:uid="{00000000-0009-0000-0000-000002000000}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FA5D-1FE1-485E-93AF-AFFD40D0F248}">
  <sheetPr>
    <tabColor rgb="FFC00000"/>
  </sheetPr>
  <dimension ref="A1:L22"/>
  <sheetViews>
    <sheetView showGridLines="0" tabSelected="1" workbookViewId="0">
      <selection activeCell="F15" sqref="F15"/>
    </sheetView>
  </sheetViews>
  <sheetFormatPr defaultRowHeight="15" outlineLevelCol="1" x14ac:dyDescent="0.25"/>
  <cols>
    <col min="1" max="1" width="12.140625" bestFit="1" customWidth="1"/>
    <col min="2" max="2" width="24.42578125" style="27" bestFit="1" customWidth="1"/>
    <col min="3" max="3" width="14.28515625" style="27" bestFit="1" customWidth="1"/>
    <col min="4" max="4" width="14.28515625" bestFit="1" customWidth="1"/>
    <col min="5" max="5" width="11.42578125" style="37" customWidth="1"/>
    <col min="6" max="6" width="14.7109375" customWidth="1"/>
    <col min="7" max="7" width="13.85546875" customWidth="1"/>
    <col min="8" max="8" width="14.5703125" customWidth="1"/>
    <col min="9" max="10" width="12.42578125" hidden="1" customWidth="1" outlineLevel="1"/>
    <col min="11" max="11" width="10.7109375" hidden="1" customWidth="1" outlineLevel="1"/>
    <col min="12" max="12" width="9.140625" collapsed="1"/>
  </cols>
  <sheetData>
    <row r="1" spans="1:11" x14ac:dyDescent="0.25">
      <c r="A1" s="16" t="s">
        <v>1612</v>
      </c>
    </row>
    <row r="2" spans="1:11" x14ac:dyDescent="0.25">
      <c r="C2" s="44" t="s">
        <v>1613</v>
      </c>
      <c r="D2" s="44"/>
      <c r="E2" s="44"/>
      <c r="F2" s="44" t="s">
        <v>1614</v>
      </c>
      <c r="G2" s="44"/>
      <c r="H2" s="44"/>
      <c r="I2" s="44" t="s">
        <v>1615</v>
      </c>
      <c r="J2" s="44"/>
      <c r="K2" s="44"/>
    </row>
    <row r="3" spans="1:11" x14ac:dyDescent="0.25">
      <c r="A3" s="3" t="s">
        <v>58</v>
      </c>
      <c r="B3" s="3" t="s">
        <v>59</v>
      </c>
      <c r="C3" s="3" t="s">
        <v>1608</v>
      </c>
      <c r="D3" s="3" t="s">
        <v>1609</v>
      </c>
      <c r="E3" s="38" t="s">
        <v>1610</v>
      </c>
      <c r="F3" s="3" t="s">
        <v>1608</v>
      </c>
      <c r="G3" s="3" t="s">
        <v>1609</v>
      </c>
      <c r="H3" s="38" t="s">
        <v>1610</v>
      </c>
      <c r="I3" s="3" t="s">
        <v>1608</v>
      </c>
      <c r="J3" s="3" t="s">
        <v>1609</v>
      </c>
      <c r="K3" s="38" t="s">
        <v>1610</v>
      </c>
    </row>
    <row r="4" spans="1:11" x14ac:dyDescent="0.25">
      <c r="A4" s="5" t="s">
        <v>82</v>
      </c>
      <c r="B4" s="5" t="s">
        <v>83</v>
      </c>
      <c r="C4" s="5">
        <v>2832736.0243339152</v>
      </c>
      <c r="D4" s="5">
        <v>4198194.3765688958</v>
      </c>
      <c r="E4" s="39">
        <f>+D4/C4</f>
        <v>1.4820280959840062</v>
      </c>
      <c r="F4" s="5">
        <f>+SUMIFS('HT_ALL ACC_ACT T11 _V2'!$H$2:$H$196,'HT_ALL ACC_ACT T11 _V2'!$E$2:$E$196,'Huong Thuy_T11'!$A4)</f>
        <v>3033128.3951069526</v>
      </c>
      <c r="G4" s="5">
        <f>+SUMIFS('HT_ALL ACC_ACT T11 _V2'!$I$2:$I$196,'HT_ALL ACC_ACT T11 _V2'!$E$2:$E$196,'Huong Thuy_T11'!$A4)</f>
        <v>4247074.9703303305</v>
      </c>
      <c r="H4" s="39">
        <f>+G4/F4</f>
        <v>1.4002292079628802</v>
      </c>
      <c r="I4" s="5">
        <f>+SUMIF('HT_ALL ACC_ACT T11 _V3'!$E:$E,'Huong Thuy_T11'!$A4,'HT_ALL ACC_ACT T11 _V3'!$H:$H)</f>
        <v>2973523.8220258229</v>
      </c>
      <c r="J4" s="5">
        <f>+SUMIF('HT_ALL ACC_ACT T11 _V3'!$E:$E,'Huong Thuy_T11'!$A4,'HT_ALL ACC_ACT T11 _V3'!$I:$I)</f>
        <v>4156702.3782883584</v>
      </c>
      <c r="K4" s="39">
        <f>+J4/I4</f>
        <v>1.3979045156787919</v>
      </c>
    </row>
    <row r="5" spans="1:11" x14ac:dyDescent="0.25">
      <c r="A5" s="5" t="s">
        <v>80</v>
      </c>
      <c r="B5" s="5" t="s">
        <v>81</v>
      </c>
      <c r="C5" s="5">
        <v>293280.99362611998</v>
      </c>
      <c r="D5" s="5">
        <v>267676.5993769209</v>
      </c>
      <c r="E5" s="39">
        <f t="shared" ref="E5:E13" si="0">+D5/C5</f>
        <v>0.91269671473549352</v>
      </c>
      <c r="F5" s="5">
        <f>+SUMIFS('HT_ALL ACC_ACT T11 _V2'!$H$2:$H$196,'HT_ALL ACC_ACT T11 _V2'!$E$2:$E$196,'Huong Thuy_T11'!$A5)</f>
        <v>292747.28706511745</v>
      </c>
      <c r="G5" s="5">
        <f>+SUMIFS('HT_ALL ACC_ACT T11 _V2'!$I$2:$I$196,'HT_ALL ACC_ACT T11 _V2'!$E$2:$E$196,'Huong Thuy_T11'!$A5)</f>
        <v>275452.26303475862</v>
      </c>
      <c r="H5" s="39">
        <f t="shared" ref="H5:H13" si="1">+G5/F5</f>
        <v>0.94092165907412217</v>
      </c>
      <c r="I5" s="5">
        <f>+SUMIF('HT_ALL ACC_ACT T11 _V3'!$E:$E,'Huong Thuy_T11'!$A5,'HT_ALL ACC_ACT T11 _V3'!$H:$H)</f>
        <v>292747.28706511745</v>
      </c>
      <c r="J5" s="5">
        <f>+SUMIF('HT_ALL ACC_ACT T11 _V3'!$E:$E,'Huong Thuy_T11'!$A5,'HT_ALL ACC_ACT T11 _V3'!$I:$I)</f>
        <v>275452.26303475862</v>
      </c>
      <c r="K5" s="39">
        <f t="shared" ref="K5:K13" si="2">+J5/I5</f>
        <v>0.94092165907412217</v>
      </c>
    </row>
    <row r="6" spans="1:11" x14ac:dyDescent="0.25">
      <c r="A6" s="5" t="s">
        <v>76</v>
      </c>
      <c r="B6" s="5" t="s">
        <v>77</v>
      </c>
      <c r="C6" s="5">
        <v>232064.79848899113</v>
      </c>
      <c r="D6" s="5">
        <v>211194.23828434793</v>
      </c>
      <c r="E6" s="39">
        <f t="shared" si="0"/>
        <v>0.91006580773760359</v>
      </c>
      <c r="F6" s="5">
        <f>+SUMIFS('HT_ALL ACC_ACT T11 _V2'!$H$2:$H$196,'HT_ALL ACC_ACT T11 _V2'!$E$2:$E$196,'Huong Thuy_T11'!$A6)</f>
        <v>222189.24518839133</v>
      </c>
      <c r="G6" s="5">
        <f>+SUMIFS('HT_ALL ACC_ACT T11 _V2'!$I$2:$I$196,'HT_ALL ACC_ACT T11 _V2'!$E$2:$E$196,'Huong Thuy_T11'!$A6)</f>
        <v>225400.46945864073</v>
      </c>
      <c r="H6" s="39">
        <f t="shared" si="1"/>
        <v>1.0144526539415832</v>
      </c>
      <c r="I6" s="5">
        <f>+SUMIF('HT_ALL ACC_ACT T11 _V3'!$E:$E,'Huong Thuy_T11'!$A6,'HT_ALL ACC_ACT T11 _V3'!$H:$H)</f>
        <v>233026.44029405128</v>
      </c>
      <c r="J6" s="5">
        <f>+SUMIF('HT_ALL ACC_ACT T11 _V3'!$E:$E,'Huong Thuy_T11'!$A6,'HT_ALL ACC_ACT T11 _V3'!$I:$I)</f>
        <v>241831.84982990834</v>
      </c>
      <c r="K6" s="39">
        <f t="shared" si="2"/>
        <v>1.0377871692360132</v>
      </c>
    </row>
    <row r="7" spans="1:11" x14ac:dyDescent="0.25">
      <c r="A7" s="5" t="s">
        <v>70</v>
      </c>
      <c r="B7" s="5" t="s">
        <v>71</v>
      </c>
      <c r="C7" s="5">
        <v>322617.52749037492</v>
      </c>
      <c r="D7" s="5">
        <v>386658.38130058214</v>
      </c>
      <c r="E7" s="39">
        <f t="shared" si="0"/>
        <v>1.1985039508187225</v>
      </c>
      <c r="F7" s="5">
        <f>+SUMIFS('HT_ALL ACC_ACT T11 _V2'!$H$2:$H$196,'HT_ALL ACC_ACT T11 _V2'!$E$2:$E$196,'Huong Thuy_T11'!$A7)</f>
        <v>285780.31886057131</v>
      </c>
      <c r="G7" s="5">
        <f>+SUMIFS('HT_ALL ACC_ACT T11 _V2'!$I$2:$I$196,'HT_ALL ACC_ACT T11 _V2'!$E$2:$E$196,'Huong Thuy_T11'!$A7)</f>
        <v>353527.79165420175</v>
      </c>
      <c r="H7" s="39">
        <f t="shared" si="1"/>
        <v>1.2370613661001744</v>
      </c>
      <c r="I7" s="5">
        <f>+SUMIF('HT_ALL ACC_ACT T11 _V3'!$E:$E,'Huong Thuy_T11'!$A7,'HT_ALL ACC_ACT T11 _V3'!$H:$H)</f>
        <v>291198.91641340131</v>
      </c>
      <c r="J7" s="5">
        <f>+SUMIF('HT_ALL ACC_ACT T11 _V3'!$E:$E,'Huong Thuy_T11'!$A7,'HT_ALL ACC_ACT T11 _V3'!$I:$I)</f>
        <v>361743.48183983553</v>
      </c>
      <c r="K7" s="39">
        <f t="shared" si="2"/>
        <v>1.2422555904235764</v>
      </c>
    </row>
    <row r="8" spans="1:11" x14ac:dyDescent="0.25">
      <c r="A8" s="5" t="s">
        <v>65</v>
      </c>
      <c r="B8" s="5" t="s">
        <v>66</v>
      </c>
      <c r="C8" s="5">
        <v>238877.32988117103</v>
      </c>
      <c r="D8" s="5">
        <v>242050.71503950711</v>
      </c>
      <c r="E8" s="39">
        <f t="shared" si="0"/>
        <v>1.0132845806670507</v>
      </c>
      <c r="F8" s="5">
        <f>+SUMIFS('HT_ALL ACC_ACT T11 _V2'!$H$2:$H$196,'HT_ALL ACC_ACT T11 _V2'!$E$2:$E$196,'Huong Thuy_T11'!$A8)</f>
        <v>207583.76632680814</v>
      </c>
      <c r="G8" s="5">
        <f>+SUMIFS('HT_ALL ACC_ACT T11 _V2'!$I$2:$I$196,'HT_ALL ACC_ACT T11 _V2'!$E$2:$E$196,'Huong Thuy_T11'!$A8)</f>
        <v>224958.15086400622</v>
      </c>
      <c r="H8" s="39">
        <f t="shared" si="1"/>
        <v>1.0836981852899077</v>
      </c>
      <c r="I8" s="5">
        <f>+SUMIF('HT_ALL ACC_ACT T11 _V3'!$E:$E,'Huong Thuy_T11'!$A8,'HT_ALL ACC_ACT T11 _V3'!$H:$H)</f>
        <v>227451.95735385132</v>
      </c>
      <c r="J8" s="5">
        <f>+SUMIF('HT_ALL ACC_ACT T11 _V3'!$E:$E,'Huong Thuy_T11'!$A8,'HT_ALL ACC_ACT T11 _V3'!$I:$I)</f>
        <v>255082.34821133016</v>
      </c>
      <c r="K8" s="39">
        <f t="shared" si="2"/>
        <v>1.1214779207834809</v>
      </c>
    </row>
    <row r="9" spans="1:11" x14ac:dyDescent="0.25">
      <c r="A9" s="5" t="s">
        <v>78</v>
      </c>
      <c r="B9" s="5" t="s">
        <v>79</v>
      </c>
      <c r="C9" s="5">
        <v>326830.98642058118</v>
      </c>
      <c r="D9" s="5">
        <v>387534.49515972869</v>
      </c>
      <c r="E9" s="39">
        <f t="shared" si="0"/>
        <v>1.1857336398973854</v>
      </c>
      <c r="F9" s="5">
        <f>+SUMIFS('HT_ALL ACC_ACT T11 _V2'!$H$2:$H$196,'HT_ALL ACC_ACT T11 _V2'!$E$2:$E$196,'Huong Thuy_T11'!$A9)</f>
        <v>319826.67578472127</v>
      </c>
      <c r="G9" s="5">
        <f>+SUMIFS('HT_ALL ACC_ACT T11 _V2'!$I$2:$I$196,'HT_ALL ACC_ACT T11 _V2'!$E$2:$E$196,'Huong Thuy_T11'!$A9)</f>
        <v>393528.0649897072</v>
      </c>
      <c r="H9" s="39">
        <f t="shared" si="1"/>
        <v>1.230441657263746</v>
      </c>
      <c r="I9" s="5">
        <f>+SUMIF('HT_ALL ACC_ACT T11 _V3'!$E:$E,'Huong Thuy_T11'!$A9,'HT_ALL ACC_ACT T11 _V3'!$H:$H)</f>
        <v>319826.67578472127</v>
      </c>
      <c r="J9" s="5">
        <f>+SUMIF('HT_ALL ACC_ACT T11 _V3'!$E:$E,'Huong Thuy_T11'!$A9,'HT_ALL ACC_ACT T11 _V3'!$I:$I)</f>
        <v>393528.0649897072</v>
      </c>
      <c r="K9" s="39">
        <f t="shared" si="2"/>
        <v>1.230441657263746</v>
      </c>
    </row>
    <row r="10" spans="1:11" x14ac:dyDescent="0.25">
      <c r="A10" s="5" t="s">
        <v>68</v>
      </c>
      <c r="B10" s="5" t="s">
        <v>69</v>
      </c>
      <c r="C10" s="5">
        <v>416723.66491008055</v>
      </c>
      <c r="D10" s="5">
        <v>463828.73510154145</v>
      </c>
      <c r="E10" s="39">
        <f t="shared" si="0"/>
        <v>1.1130367055147325</v>
      </c>
      <c r="F10" s="5">
        <f>+SUMIFS('HT_ALL ACC_ACT T11 _V2'!$H$2:$H$196,'HT_ALL ACC_ACT T11 _V2'!$E$2:$E$196,'Huong Thuy_T11'!$A10)</f>
        <v>333893.00044702011</v>
      </c>
      <c r="G10" s="5">
        <f>+SUMIFS('HT_ALL ACC_ACT T11 _V2'!$I$2:$I$196,'HT_ALL ACC_ACT T11 _V2'!$E$2:$E$196,'Huong Thuy_T11'!$A10)</f>
        <v>429088.06303535285</v>
      </c>
      <c r="H10" s="39">
        <f t="shared" si="1"/>
        <v>1.2851064935799326</v>
      </c>
      <c r="I10" s="5">
        <f>+SUMIF('HT_ALL ACC_ACT T11 _V3'!$E:$E,'Huong Thuy_T11'!$A10,'HT_ALL ACC_ACT T11 _V3'!$H:$H)</f>
        <v>344730.19555268</v>
      </c>
      <c r="J10" s="5">
        <f>+SUMIF('HT_ALL ACC_ACT T11 _V3'!$E:$E,'Huong Thuy_T11'!$A10,'HT_ALL ACC_ACT T11 _V3'!$I:$I)</f>
        <v>445519.44340662047</v>
      </c>
      <c r="K10" s="39">
        <f t="shared" si="2"/>
        <v>1.2923713940763228</v>
      </c>
    </row>
    <row r="11" spans="1:11" x14ac:dyDescent="0.25">
      <c r="A11" s="5" t="s">
        <v>72</v>
      </c>
      <c r="B11" s="5" t="s">
        <v>73</v>
      </c>
      <c r="C11" s="5">
        <v>253987.79279064355</v>
      </c>
      <c r="D11" s="5">
        <v>233033.46265111389</v>
      </c>
      <c r="E11" s="39">
        <f t="shared" si="0"/>
        <v>0.91749867224208748</v>
      </c>
      <c r="F11" s="5">
        <f>+SUMIFS('HT_ALL ACC_ACT T11 _V2'!$H$2:$H$196,'HT_ALL ACC_ACT T11 _V2'!$E$2:$E$196,'Huong Thuy_T11'!$A11)</f>
        <v>245240.66869126758</v>
      </c>
      <c r="G11" s="5">
        <f>+SUMIFS('HT_ALL ACC_ACT T11 _V2'!$I$2:$I$196,'HT_ALL ACC_ACT T11 _V2'!$E$2:$E$196,'Huong Thuy_T11'!$A11)</f>
        <v>245180.68514644346</v>
      </c>
      <c r="H11" s="39">
        <f t="shared" si="1"/>
        <v>0.99975540947125852</v>
      </c>
      <c r="I11" s="5">
        <f>+SUMIF('HT_ALL ACC_ACT T11 _V3'!$E:$E,'Huong Thuy_T11'!$A11,'HT_ALL ACC_ACT T11 _V3'!$H:$H)</f>
        <v>245240.66869126758</v>
      </c>
      <c r="J11" s="5">
        <f>+SUMIF('HT_ALL ACC_ACT T11 _V3'!$E:$E,'Huong Thuy_T11'!$A11,'HT_ALL ACC_ACT T11 _V3'!$I:$I)</f>
        <v>245180.68514644346</v>
      </c>
      <c r="K11" s="39">
        <f t="shared" si="2"/>
        <v>0.99975540947125852</v>
      </c>
    </row>
    <row r="12" spans="1:11" x14ac:dyDescent="0.25">
      <c r="A12" s="5" t="s">
        <v>74</v>
      </c>
      <c r="B12" s="5" t="s">
        <v>75</v>
      </c>
      <c r="C12" s="5">
        <v>314696.21374650381</v>
      </c>
      <c r="D12" s="5">
        <v>326865.86355736223</v>
      </c>
      <c r="E12" s="39">
        <f t="shared" si="0"/>
        <v>1.0386711033665674</v>
      </c>
      <c r="F12" s="5">
        <f>+SUMIFS('HT_ALL ACC_ACT T11 _V2'!$H$2:$H$196,'HT_ALL ACC_ACT T11 _V2'!$E$2:$E$196,'Huong Thuy_T11'!$A12)</f>
        <v>291425.97421753133</v>
      </c>
      <c r="G12" s="5">
        <f>+SUMIFS('HT_ALL ACC_ACT T11 _V2'!$I$2:$I$196,'HT_ALL ACC_ACT T11 _V2'!$E$2:$E$196,'Huong Thuy_T11'!$A12)</f>
        <v>322826.40852655924</v>
      </c>
      <c r="H12" s="39">
        <f t="shared" si="1"/>
        <v>1.1077475485613011</v>
      </c>
      <c r="I12" s="5">
        <f>+SUMIF('HT_ALL ACC_ACT T11 _V3'!$E:$E,'Huong Thuy_T11'!$A12,'HT_ALL ACC_ACT T11 _V3'!$H:$H)</f>
        <v>304069.36850746791</v>
      </c>
      <c r="J12" s="5">
        <f>+SUMIF('HT_ALL ACC_ACT T11 _V3'!$E:$E,'Huong Thuy_T11'!$A12,'HT_ALL ACC_ACT T11 _V3'!$I:$I)</f>
        <v>341996.35229303816</v>
      </c>
      <c r="K12" s="39">
        <f t="shared" si="2"/>
        <v>1.1247313531505518</v>
      </c>
    </row>
    <row r="13" spans="1:11" x14ac:dyDescent="0.25">
      <c r="A13" s="44" t="s">
        <v>1611</v>
      </c>
      <c r="B13" s="44"/>
      <c r="C13" s="3">
        <f>+SUM(C4:C12)</f>
        <v>5231815.3316883827</v>
      </c>
      <c r="D13" s="3">
        <f>+SUM(D4:D12)</f>
        <v>6717036.8670399999</v>
      </c>
      <c r="E13" s="40">
        <f t="shared" si="0"/>
        <v>1.2838826375150965</v>
      </c>
      <c r="F13" s="3">
        <f>+SUM(F4:F12)</f>
        <v>5231815.3316883808</v>
      </c>
      <c r="G13" s="3">
        <f>+SUM(G4:G12)</f>
        <v>6717036.8670400009</v>
      </c>
      <c r="H13" s="40">
        <f t="shared" si="1"/>
        <v>1.2838826375150971</v>
      </c>
      <c r="I13" s="3">
        <f>+SUM(I4:I12)</f>
        <v>5231815.3316883808</v>
      </c>
      <c r="J13" s="3">
        <f>+SUM(J4:J12)</f>
        <v>6717036.8670400009</v>
      </c>
      <c r="K13" s="40">
        <f t="shared" si="2"/>
        <v>1.2838826375150971</v>
      </c>
    </row>
    <row r="14" spans="1:11" x14ac:dyDescent="0.25">
      <c r="B14"/>
      <c r="C14"/>
    </row>
    <row r="15" spans="1:11" x14ac:dyDescent="0.25">
      <c r="B15"/>
      <c r="C15"/>
    </row>
    <row r="16" spans="1:11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</sheetData>
  <mergeCells count="4">
    <mergeCell ref="A13:B13"/>
    <mergeCell ref="C2:E2"/>
    <mergeCell ref="F2:H2"/>
    <mergeCell ref="I2:K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BHX_ACT T11</vt:lpstr>
      <vt:lpstr>DC (TRỪ ACC BHX)_ACT T11</vt:lpstr>
      <vt:lpstr>SATRA_ACT T11</vt:lpstr>
      <vt:lpstr>Vin+_ACT T11</vt:lpstr>
      <vt:lpstr>Winmart_ACT T11</vt:lpstr>
      <vt:lpstr>HT_ALL ACC_ACT T11_V1</vt:lpstr>
      <vt:lpstr>HT_ALL ACC_ACT T11 _V2</vt:lpstr>
      <vt:lpstr>HT_ALL ACC_ACT T11 _V3</vt:lpstr>
      <vt:lpstr>Huong Thuy_T11</vt:lpstr>
      <vt:lpstr>'BHX_ACT T11'!Print_Area</vt:lpstr>
      <vt:lpstr>'BHX_ACT T11'!Print_Titles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cp:lastPrinted>2023-12-14T05:11:37Z</cp:lastPrinted>
  <dcterms:created xsi:type="dcterms:W3CDTF">2023-11-25T01:45:02Z</dcterms:created>
  <dcterms:modified xsi:type="dcterms:W3CDTF">2023-12-15T08:07:34Z</dcterms:modified>
</cp:coreProperties>
</file>