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Incentive\T3\"/>
    </mc:Choice>
  </mc:AlternateContent>
  <xr:revisionPtr revIDLastSave="0" documentId="13_ncr:1_{DE00A992-98C7-47AC-94ED-F31212C29878}" xr6:coauthVersionLast="47" xr6:coauthVersionMax="47" xr10:uidLastSave="{00000000-0000-0000-0000-000000000000}"/>
  <bookViews>
    <workbookView xWindow="-120" yWindow="-120" windowWidth="20730" windowHeight="11160" xr2:uid="{9FB4B8F4-4405-486F-AB87-3EEEE336823A}"/>
  </bookViews>
  <sheets>
    <sheet name="Direct tinh thuong" sheetId="1" r:id="rId1"/>
  </sheets>
  <externalReferences>
    <externalReference r:id="rId2"/>
    <externalReference r:id="rId3"/>
  </externalReferences>
  <definedNames>
    <definedName name="_" hidden="1">#REF!</definedName>
    <definedName name="_1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Fill" hidden="1">#REF!</definedName>
    <definedName name="adasda\" hidden="1">#REF!</definedName>
    <definedName name="as" hidden="1">#REF!</definedName>
    <definedName name="Avail_3" hidden="1">#REF!</definedName>
    <definedName name="Avail_4" hidden="1">#REF!</definedName>
    <definedName name="Availble" hidden="1">#REF!</definedName>
    <definedName name="CEN_2">[2]ASO!$C$249:$F$265</definedName>
    <definedName name="DÒ">#REF!</definedName>
    <definedName name="MK_1">[2]ASO!$C$105:$F$121</definedName>
    <definedName name="MK_2">[2]ASO!$C$123:$F$139</definedName>
    <definedName name="NOR1_">[2]ASO!$C$159:$F$175</definedName>
    <definedName name="NOR2_">[2]ASO!$C$177:$F$192</definedName>
    <definedName name="NOR3_">[2]ASO!$C$195:$F$211</definedName>
    <definedName name="ò82">#REF!</definedName>
    <definedName name="SE_2">[2]ASO!$C$69:$F$85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K7" i="1" s="1"/>
  <c r="J20" i="1"/>
  <c r="K20" i="1" s="1"/>
  <c r="J10" i="1"/>
  <c r="K10" i="1" s="1"/>
  <c r="J28" i="1" l="1"/>
  <c r="J27" i="1"/>
  <c r="J26" i="1"/>
  <c r="J25" i="1"/>
  <c r="J24" i="1"/>
  <c r="J23" i="1"/>
  <c r="J22" i="1"/>
  <c r="J21" i="1"/>
  <c r="J19" i="1"/>
  <c r="J18" i="1"/>
  <c r="J17" i="1"/>
  <c r="J16" i="1"/>
  <c r="J15" i="1"/>
  <c r="J14" i="1"/>
  <c r="J13" i="1"/>
  <c r="J12" i="1"/>
  <c r="J11" i="1"/>
  <c r="J9" i="1"/>
  <c r="J8" i="1"/>
  <c r="J6" i="1"/>
  <c r="J5" i="1"/>
  <c r="J4" i="1"/>
  <c r="F54" i="1" l="1"/>
  <c r="E54" i="1"/>
  <c r="D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I32" i="1"/>
  <c r="H32" i="1"/>
  <c r="I31" i="1"/>
  <c r="H31" i="1"/>
  <c r="I29" i="1"/>
  <c r="H29" i="1"/>
  <c r="G29" i="1"/>
  <c r="F29" i="1"/>
  <c r="L28" i="1"/>
  <c r="K28" i="1"/>
  <c r="L27" i="1"/>
  <c r="K27" i="1"/>
  <c r="K26" i="1"/>
  <c r="K25" i="1"/>
  <c r="K24" i="1"/>
  <c r="K23" i="1"/>
  <c r="K22" i="1"/>
  <c r="K21" i="1"/>
  <c r="K19" i="1"/>
  <c r="K18" i="1"/>
  <c r="K17" i="1"/>
  <c r="K16" i="1"/>
  <c r="K15" i="1"/>
  <c r="K14" i="1"/>
  <c r="K13" i="1"/>
  <c r="K12" i="1"/>
  <c r="K11" i="1"/>
  <c r="K9" i="1"/>
  <c r="K8" i="1"/>
  <c r="K6" i="1"/>
  <c r="K5" i="1"/>
  <c r="K32" i="1" l="1"/>
  <c r="K31" i="1"/>
  <c r="J32" i="1"/>
  <c r="J31" i="1" l="1"/>
  <c r="K4" i="1"/>
  <c r="J29" i="1"/>
  <c r="K29" i="1" s="1"/>
</calcChain>
</file>

<file path=xl/sharedStrings.xml><?xml version="1.0" encoding="utf-8"?>
<sst xmlns="http://schemas.openxmlformats.org/spreadsheetml/2006/main" count="99" uniqueCount="61">
  <si>
    <t>MTE DIRECT</t>
  </si>
  <si>
    <t>Code</t>
  </si>
  <si>
    <t>MTE</t>
  </si>
  <si>
    <t>Ngày vào làm</t>
  </si>
  <si>
    <t xml:space="preserve">Ngày nghỉ </t>
  </si>
  <si>
    <t>NBTS04808</t>
  </si>
  <si>
    <t>Phùng Mỹ Dung</t>
  </si>
  <si>
    <t>NBTS05076</t>
  </si>
  <si>
    <t>Trịnh Như Quỳnh</t>
  </si>
  <si>
    <t>Trương Hà Ngọc Trâm</t>
  </si>
  <si>
    <t>Nguyễn Hồng Diên</t>
  </si>
  <si>
    <t>NBTS04715</t>
  </si>
  <si>
    <t>Nguyễn Trung Kiên</t>
  </si>
  <si>
    <t>NBTS04809</t>
  </si>
  <si>
    <t>Đỗ Thị A Lin</t>
  </si>
  <si>
    <t>NBTS05187</t>
  </si>
  <si>
    <t>Nguyễn Hoàng Tâm</t>
  </si>
  <si>
    <t>NBTS04078</t>
  </si>
  <si>
    <t xml:space="preserve">Nguyễn Lê Tường Vy </t>
  </si>
  <si>
    <t>NBTS04746</t>
  </si>
  <si>
    <t>Phạm Hà Ngọc Diễm</t>
  </si>
  <si>
    <t>NBTS04854</t>
  </si>
  <si>
    <t>Võ Thái Trâm</t>
  </si>
  <si>
    <t>NBTS05022</t>
  </si>
  <si>
    <t>Đào Ngọc Sơn</t>
  </si>
  <si>
    <t>NBTS04999</t>
  </si>
  <si>
    <t>Nguyễn Thanh Phương Thảo</t>
  </si>
  <si>
    <t>NBTS05000</t>
  </si>
  <si>
    <t>Nguyễn Thị Dung</t>
  </si>
  <si>
    <t>NBTS04869</t>
  </si>
  <si>
    <t>Tôn Thất Thạch</t>
  </si>
  <si>
    <t>NBTS05102</t>
  </si>
  <si>
    <t>Lê Yến Phụng</t>
  </si>
  <si>
    <t>NBTS03961</t>
  </si>
  <si>
    <t>Trần Thị Thúy Quỳnh</t>
  </si>
  <si>
    <t>NBTS04860</t>
  </si>
  <si>
    <t>Trương Ngọc Bích</t>
  </si>
  <si>
    <t>NBTS04992</t>
  </si>
  <si>
    <t>Vũ Thị Thuỳ Lan</t>
  </si>
  <si>
    <t>MTS Phương</t>
  </si>
  <si>
    <t>MTS Long (Customer Credit Memo)</t>
  </si>
  <si>
    <t>MTS Tưởng (Customer Credit Memo)</t>
  </si>
  <si>
    <t>Tổng cộng</t>
  </si>
  <si>
    <t>Big C Lotte</t>
  </si>
  <si>
    <t>CM</t>
  </si>
  <si>
    <t>CF</t>
  </si>
  <si>
    <t>Total</t>
  </si>
  <si>
    <t>Target T3_có CF</t>
  </si>
  <si>
    <t>Act T3
Big C Lotte</t>
  </si>
  <si>
    <t>Act T3
Co.op_SO</t>
  </si>
  <si>
    <t>% Act T3/ Target T3</t>
  </si>
  <si>
    <t>NBTS05293</t>
  </si>
  <si>
    <t>Nguyễn Duy Vương</t>
  </si>
  <si>
    <t>NBTS05262</t>
  </si>
  <si>
    <t>Lê Trương Phi</t>
  </si>
  <si>
    <t>NBTS05294</t>
  </si>
  <si>
    <t>Ngũ Cảnh Thành</t>
  </si>
  <si>
    <t>NBTS05281</t>
  </si>
  <si>
    <t>Trần Thị Cẩm Tiên</t>
  </si>
  <si>
    <t>Act T3</t>
  </si>
  <si>
    <t>Act T3
Co.opfood_SO+FL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</si>
</sst>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1" applyNumberFormat="1" applyFont="1"/>
    <xf numFmtId="0" fontId="2" fillId="2" borderId="1" xfId="0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10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10" fontId="0" fillId="0" borderId="1" xfId="2" applyNumberFormat="1" applyFont="1" applyBorder="1"/>
    <xf numFmtId="164" fontId="0" fillId="0" borderId="0" xfId="0" applyNumberFormat="1"/>
    <xf numFmtId="14" fontId="0" fillId="3" borderId="1" xfId="0" applyNumberFormat="1" applyFill="1" applyBorder="1"/>
    <xf numFmtId="0" fontId="2" fillId="0" borderId="1" xfId="0" applyFont="1" applyBorder="1"/>
    <xf numFmtId="164" fontId="2" fillId="0" borderId="1" xfId="1" applyNumberFormat="1" applyFont="1" applyBorder="1"/>
    <xf numFmtId="10" fontId="2" fillId="0" borderId="1" xfId="2" applyNumberFormat="1" applyFont="1" applyBorder="1"/>
    <xf numFmtId="164" fontId="2" fillId="0" borderId="0" xfId="1" applyNumberFormat="1" applyFont="1"/>
    <xf numFmtId="0" fontId="2" fillId="0" borderId="0" xfId="0" applyFont="1"/>
    <xf numFmtId="164" fontId="4" fillId="0" borderId="0" xfId="1" applyNumberFormat="1" applyFont="1"/>
    <xf numFmtId="164" fontId="1" fillId="0" borderId="0" xfId="1" applyNumberFormat="1" applyFont="1"/>
    <xf numFmtId="10" fontId="2" fillId="0" borderId="0" xfId="2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164" fontId="2" fillId="0" borderId="0" xfId="2" applyNumberFormat="1" applyFont="1"/>
    <xf numFmtId="9" fontId="2" fillId="0" borderId="0" xfId="2" applyFont="1"/>
    <xf numFmtId="9" fontId="0" fillId="0" borderId="0" xfId="2" applyFont="1"/>
    <xf numFmtId="10" fontId="2" fillId="0" borderId="0" xfId="1" applyNumberFormat="1" applyFont="1"/>
    <xf numFmtId="164" fontId="0" fillId="0" borderId="1" xfId="1" applyNumberFormat="1" applyFont="1" applyFill="1" applyBorder="1"/>
    <xf numFmtId="14" fontId="0" fillId="0" borderId="1" xfId="0" applyNumberFormat="1" applyFill="1" applyBorder="1"/>
    <xf numFmtId="14" fontId="0" fillId="4" borderId="1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\LE\MT\MT\28.Incentive\Nam%202023\T11\LE\LE\MT\MT\7.CIP\Nam%202023\T10\LE\LE\MT\MT\2.Sell%20Out\Nam%202023\10.%202023-Data%20Sell%20out-MTD_M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xcportal-my.sharepoint.com/ttny/Work/NBT/3.%20Sales%20target/2017/01.2017/2%20V2/3.%20VN-%20ASO%20distribution%20Jan'2017%20nh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nventory"/>
      <sheetName val="MTE_MTD"/>
      <sheetName val="code NV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  <sheetName val="ocean voyage"/>
      <sheetName val="2002"/>
      <sheetName val="Asumsi"/>
      <sheetName val="STKBB"/>
      <sheetName val="Formulas"/>
      <sheetName val="Additional Parameter"/>
      <sheetName val="Noodles (assumptions)"/>
      <sheetName val="TT GDG"/>
      <sheetName val="TT EKSP"/>
      <sheetName val="FAA"/>
      <sheetName val="budget idr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EF104-BF34-4AB6-9225-40D3FF804A3B}">
  <dimension ref="A1:N55"/>
  <sheetViews>
    <sheetView showGridLines="0" tabSelected="1" zoomScale="70" zoomScaleNormal="70" workbookViewId="0">
      <pane xSplit="5" ySplit="3" topLeftCell="F13" activePane="bottomRight" state="frozen"/>
      <selection pane="topRight" activeCell="F1" sqref="F1"/>
      <selection pane="bottomLeft" activeCell="A4" sqref="A4"/>
      <selection pane="bottomRight" activeCell="J24" sqref="J24"/>
    </sheetView>
  </sheetViews>
  <sheetFormatPr defaultRowHeight="15" outlineLevelCol="1" x14ac:dyDescent="0.25"/>
  <cols>
    <col min="1" max="1" width="6.5703125" customWidth="1"/>
    <col min="2" max="2" width="15" bestFit="1" customWidth="1"/>
    <col min="3" max="3" width="35.7109375" bestFit="1" customWidth="1"/>
    <col min="4" max="4" width="18" customWidth="1"/>
    <col min="5" max="5" width="13.28515625" bestFit="1" customWidth="1"/>
    <col min="6" max="6" width="15" style="2" bestFit="1" customWidth="1"/>
    <col min="7" max="7" width="14.85546875" style="3" customWidth="1" outlineLevel="1"/>
    <col min="8" max="8" width="15" style="2" customWidth="1" outlineLevel="1"/>
    <col min="9" max="9" width="19" style="2" customWidth="1" outlineLevel="1"/>
    <col min="10" max="10" width="21.7109375" style="2" customWidth="1"/>
    <col min="11" max="11" width="15.85546875" customWidth="1"/>
    <col min="12" max="13" width="11.5703125" bestFit="1" customWidth="1"/>
    <col min="14" max="14" width="10.5703125" bestFit="1" customWidth="1"/>
  </cols>
  <sheetData>
    <row r="1" spans="2:14" ht="18.75" x14ac:dyDescent="0.3">
      <c r="B1" s="1" t="s">
        <v>0</v>
      </c>
    </row>
    <row r="3" spans="2:14" ht="42" customHeight="1" x14ac:dyDescent="0.25">
      <c r="B3" s="4" t="s">
        <v>1</v>
      </c>
      <c r="C3" s="4" t="s">
        <v>2</v>
      </c>
      <c r="D3" s="4" t="s">
        <v>3</v>
      </c>
      <c r="E3" s="4" t="s">
        <v>4</v>
      </c>
      <c r="F3" s="5" t="s">
        <v>47</v>
      </c>
      <c r="G3" s="6" t="s">
        <v>48</v>
      </c>
      <c r="H3" s="5" t="s">
        <v>49</v>
      </c>
      <c r="I3" s="5" t="s">
        <v>60</v>
      </c>
      <c r="J3" s="5" t="s">
        <v>59</v>
      </c>
      <c r="K3" s="7" t="s">
        <v>50</v>
      </c>
    </row>
    <row r="4" spans="2:14" x14ac:dyDescent="0.25">
      <c r="B4" s="8" t="s">
        <v>5</v>
      </c>
      <c r="C4" s="8" t="s">
        <v>6</v>
      </c>
      <c r="D4" s="9">
        <v>45136</v>
      </c>
      <c r="E4" s="9"/>
      <c r="F4" s="10">
        <v>239663.34463435318</v>
      </c>
      <c r="G4" s="28">
        <v>44647.666999999994</v>
      </c>
      <c r="H4" s="28">
        <v>99815.904540000003</v>
      </c>
      <c r="I4" s="28">
        <v>27533.193588000002</v>
      </c>
      <c r="J4" s="10">
        <f>+SUM(G4:I4)</f>
        <v>171996.765128</v>
      </c>
      <c r="K4" s="11">
        <f t="shared" ref="K4:K29" si="0">+IFERROR(J4/F4,0)</f>
        <v>0.71765987156029243</v>
      </c>
      <c r="L4" s="12"/>
      <c r="M4" s="12"/>
      <c r="N4" s="12"/>
    </row>
    <row r="5" spans="2:14" x14ac:dyDescent="0.25">
      <c r="B5" s="8" t="s">
        <v>7</v>
      </c>
      <c r="C5" s="8" t="s">
        <v>8</v>
      </c>
      <c r="D5" s="9">
        <v>45247</v>
      </c>
      <c r="E5" s="9"/>
      <c r="F5" s="10">
        <v>163295.99769722999</v>
      </c>
      <c r="G5" s="28">
        <v>43267.176999999996</v>
      </c>
      <c r="H5" s="28">
        <v>43709.184648000009</v>
      </c>
      <c r="I5" s="28">
        <v>38956.215653999992</v>
      </c>
      <c r="J5" s="10">
        <f t="shared" ref="J5:J28" si="1">+SUM(G5:I5)</f>
        <v>125932.57730199999</v>
      </c>
      <c r="K5" s="11">
        <f t="shared" si="0"/>
        <v>0.77119206274420649</v>
      </c>
      <c r="L5" s="12"/>
      <c r="M5" s="12"/>
      <c r="N5" s="12"/>
    </row>
    <row r="6" spans="2:14" x14ac:dyDescent="0.25">
      <c r="B6" s="8" t="s">
        <v>51</v>
      </c>
      <c r="C6" s="8" t="s">
        <v>52</v>
      </c>
      <c r="D6" s="30">
        <v>45367</v>
      </c>
      <c r="E6" s="29"/>
      <c r="F6" s="10">
        <v>199876.89643791897</v>
      </c>
      <c r="G6" s="28">
        <v>23290.923000000003</v>
      </c>
      <c r="H6" s="28">
        <v>36719.34921</v>
      </c>
      <c r="I6" s="28">
        <v>28958.267520000001</v>
      </c>
      <c r="J6" s="10">
        <f t="shared" si="1"/>
        <v>88968.539730000004</v>
      </c>
      <c r="K6" s="11">
        <f t="shared" si="0"/>
        <v>0.44511667589171972</v>
      </c>
      <c r="L6" s="12"/>
      <c r="M6" s="12"/>
      <c r="N6" s="12"/>
    </row>
    <row r="7" spans="2:14" x14ac:dyDescent="0.25">
      <c r="B7" s="8"/>
      <c r="C7" s="8" t="s">
        <v>9</v>
      </c>
      <c r="D7" s="29"/>
      <c r="E7" s="29"/>
      <c r="F7" s="10"/>
      <c r="G7" s="28">
        <v>22413.723999999998</v>
      </c>
      <c r="H7" s="28"/>
      <c r="I7" s="28"/>
      <c r="J7" s="10">
        <f t="shared" ref="J7" si="2">+SUM(G7:I7)</f>
        <v>22413.723999999998</v>
      </c>
      <c r="K7" s="11">
        <f t="shared" ref="K7" si="3">+IFERROR(J7/F7,0)</f>
        <v>0</v>
      </c>
      <c r="L7" s="12"/>
      <c r="M7" s="12"/>
      <c r="N7" s="12"/>
    </row>
    <row r="8" spans="2:14" x14ac:dyDescent="0.25">
      <c r="B8" s="8" t="s">
        <v>55</v>
      </c>
      <c r="C8" s="8" t="s">
        <v>56</v>
      </c>
      <c r="D8" s="30">
        <v>45371</v>
      </c>
      <c r="E8" s="29"/>
      <c r="F8" s="10">
        <v>183723.35438891637</v>
      </c>
      <c r="G8" s="28"/>
      <c r="H8" s="28">
        <v>36818.261280000006</v>
      </c>
      <c r="I8" s="28">
        <v>68188.184783999997</v>
      </c>
      <c r="J8" s="10">
        <f t="shared" si="1"/>
        <v>105006.446064</v>
      </c>
      <c r="K8" s="11">
        <f t="shared" si="0"/>
        <v>0.5715465320849531</v>
      </c>
      <c r="L8" s="12"/>
      <c r="M8" s="12"/>
      <c r="N8" s="12"/>
    </row>
    <row r="9" spans="2:14" x14ac:dyDescent="0.25">
      <c r="B9" s="8" t="s">
        <v>53</v>
      </c>
      <c r="C9" s="8" t="s">
        <v>54</v>
      </c>
      <c r="D9" s="30">
        <v>45359</v>
      </c>
      <c r="E9" s="29"/>
      <c r="F9" s="10">
        <v>312656.87651794194</v>
      </c>
      <c r="G9" s="28">
        <v>89475.741000000024</v>
      </c>
      <c r="H9" s="28">
        <v>62460.19133999999</v>
      </c>
      <c r="I9" s="28">
        <v>23574.597119999995</v>
      </c>
      <c r="J9" s="10">
        <f t="shared" si="1"/>
        <v>175510.52945999999</v>
      </c>
      <c r="K9" s="11">
        <f t="shared" si="0"/>
        <v>0.56135189289504794</v>
      </c>
      <c r="L9" s="12"/>
      <c r="M9" s="12"/>
      <c r="N9" s="12"/>
    </row>
    <row r="10" spans="2:14" x14ac:dyDescent="0.25">
      <c r="B10" s="8"/>
      <c r="C10" s="8" t="s">
        <v>10</v>
      </c>
      <c r="D10" s="29"/>
      <c r="E10" s="29"/>
      <c r="F10" s="10"/>
      <c r="G10" s="28">
        <v>31246.29</v>
      </c>
      <c r="H10" s="28"/>
      <c r="I10" s="28"/>
      <c r="J10" s="10">
        <f t="shared" ref="J10" si="4">+SUM(G10:I10)</f>
        <v>31246.29</v>
      </c>
      <c r="K10" s="11">
        <f t="shared" ref="K10" si="5">+IFERROR(J10/F10,0)</f>
        <v>0</v>
      </c>
      <c r="L10" s="12"/>
      <c r="M10" s="12"/>
      <c r="N10" s="12"/>
    </row>
    <row r="11" spans="2:14" x14ac:dyDescent="0.25">
      <c r="B11" s="8" t="s">
        <v>11</v>
      </c>
      <c r="C11" s="8" t="s">
        <v>12</v>
      </c>
      <c r="D11" s="9">
        <v>45104</v>
      </c>
      <c r="E11" s="9"/>
      <c r="F11" s="10">
        <v>608329.82905823039</v>
      </c>
      <c r="G11" s="28">
        <v>396835.99300000002</v>
      </c>
      <c r="H11" s="28">
        <v>58618.082159999998</v>
      </c>
      <c r="I11" s="28">
        <v>0</v>
      </c>
      <c r="J11" s="10">
        <f t="shared" si="1"/>
        <v>455454.07516000001</v>
      </c>
      <c r="K11" s="11">
        <f t="shared" si="0"/>
        <v>0.74869594322721134</v>
      </c>
      <c r="L11" s="12"/>
      <c r="M11" s="12"/>
      <c r="N11" s="12"/>
    </row>
    <row r="12" spans="2:14" x14ac:dyDescent="0.25">
      <c r="B12" s="8" t="s">
        <v>13</v>
      </c>
      <c r="C12" s="8" t="s">
        <v>14</v>
      </c>
      <c r="D12" s="9">
        <v>45139</v>
      </c>
      <c r="E12" s="9"/>
      <c r="F12" s="10">
        <v>270453.86655637069</v>
      </c>
      <c r="G12" s="28">
        <v>96798.278000000006</v>
      </c>
      <c r="H12" s="28">
        <v>56227.902839999995</v>
      </c>
      <c r="I12" s="28">
        <v>0</v>
      </c>
      <c r="J12" s="10">
        <f t="shared" si="1"/>
        <v>153026.18083999999</v>
      </c>
      <c r="K12" s="11">
        <f t="shared" si="0"/>
        <v>0.56581250912937031</v>
      </c>
      <c r="L12" s="12"/>
      <c r="M12" s="12"/>
      <c r="N12" s="12"/>
    </row>
    <row r="13" spans="2:14" x14ac:dyDescent="0.25">
      <c r="B13" s="8" t="s">
        <v>15</v>
      </c>
      <c r="C13" s="8" t="s">
        <v>16</v>
      </c>
      <c r="D13" s="9">
        <v>45308</v>
      </c>
      <c r="E13" s="9"/>
      <c r="F13" s="10">
        <v>243880.50804704003</v>
      </c>
      <c r="G13" s="28"/>
      <c r="H13" s="28">
        <v>113672.75076000002</v>
      </c>
      <c r="I13" s="28">
        <v>10026.997272000001</v>
      </c>
      <c r="J13" s="10">
        <f t="shared" si="1"/>
        <v>123699.74803200003</v>
      </c>
      <c r="K13" s="11">
        <f t="shared" si="0"/>
        <v>0.50721457414768323</v>
      </c>
      <c r="L13" s="12"/>
      <c r="M13" s="12"/>
      <c r="N13" s="12"/>
    </row>
    <row r="14" spans="2:14" x14ac:dyDescent="0.25">
      <c r="B14" s="8" t="s">
        <v>17</v>
      </c>
      <c r="C14" s="8" t="s">
        <v>18</v>
      </c>
      <c r="D14" s="9">
        <v>44685</v>
      </c>
      <c r="E14" s="9"/>
      <c r="F14" s="10">
        <v>151076.22686906584</v>
      </c>
      <c r="G14" s="28"/>
      <c r="H14" s="28">
        <v>16638.629381999999</v>
      </c>
      <c r="I14" s="28">
        <v>0</v>
      </c>
      <c r="J14" s="10">
        <f t="shared" si="1"/>
        <v>16638.629381999999</v>
      </c>
      <c r="K14" s="11">
        <f t="shared" si="0"/>
        <v>0.11013400140328036</v>
      </c>
      <c r="L14" s="12"/>
      <c r="M14" s="12"/>
      <c r="N14" s="12"/>
    </row>
    <row r="15" spans="2:14" x14ac:dyDescent="0.25">
      <c r="B15" s="8" t="s">
        <v>19</v>
      </c>
      <c r="C15" s="8" t="s">
        <v>20</v>
      </c>
      <c r="D15" s="9">
        <v>45111</v>
      </c>
      <c r="E15" s="9"/>
      <c r="F15" s="10">
        <v>241993.53820690856</v>
      </c>
      <c r="G15" s="28">
        <v>11207.272000000001</v>
      </c>
      <c r="H15" s="28">
        <v>70950.529637999993</v>
      </c>
      <c r="I15" s="28">
        <v>0</v>
      </c>
      <c r="J15" s="10">
        <f t="shared" si="1"/>
        <v>82157.80163799999</v>
      </c>
      <c r="K15" s="11">
        <f t="shared" si="0"/>
        <v>0.33950411340220865</v>
      </c>
      <c r="L15" s="12"/>
      <c r="M15" s="12"/>
      <c r="N15" s="12"/>
    </row>
    <row r="16" spans="2:14" x14ac:dyDescent="0.25">
      <c r="B16" s="8" t="s">
        <v>21</v>
      </c>
      <c r="C16" s="8" t="s">
        <v>22</v>
      </c>
      <c r="D16" s="9">
        <v>45143</v>
      </c>
      <c r="E16" s="9"/>
      <c r="F16" s="10">
        <v>152525.63781939025</v>
      </c>
      <c r="G16" s="28">
        <v>32964.591999999997</v>
      </c>
      <c r="H16" s="28">
        <v>47575.866959999999</v>
      </c>
      <c r="I16" s="28">
        <v>35075.730455999998</v>
      </c>
      <c r="J16" s="10">
        <f t="shared" si="1"/>
        <v>115616.18941599998</v>
      </c>
      <c r="K16" s="11">
        <f t="shared" si="0"/>
        <v>0.75801151248358811</v>
      </c>
      <c r="L16" s="12"/>
      <c r="M16" s="12"/>
      <c r="N16" s="12"/>
    </row>
    <row r="17" spans="1:14" x14ac:dyDescent="0.25">
      <c r="B17" s="8" t="s">
        <v>23</v>
      </c>
      <c r="C17" s="8" t="s">
        <v>24</v>
      </c>
      <c r="D17" s="9">
        <v>45219</v>
      </c>
      <c r="E17" s="9"/>
      <c r="F17" s="10">
        <v>242839.20148721553</v>
      </c>
      <c r="G17" s="28">
        <v>6040.4219999999996</v>
      </c>
      <c r="H17" s="28">
        <v>93537.536039999992</v>
      </c>
      <c r="I17" s="28">
        <v>0</v>
      </c>
      <c r="J17" s="10">
        <f t="shared" si="1"/>
        <v>99577.958039999998</v>
      </c>
      <c r="K17" s="11">
        <f t="shared" si="0"/>
        <v>0.41005717952520265</v>
      </c>
      <c r="L17" s="12"/>
      <c r="M17" s="12"/>
      <c r="N17" s="12"/>
    </row>
    <row r="18" spans="1:14" x14ac:dyDescent="0.25">
      <c r="B18" s="8" t="s">
        <v>25</v>
      </c>
      <c r="C18" s="8" t="s">
        <v>26</v>
      </c>
      <c r="D18" s="9">
        <v>45209</v>
      </c>
      <c r="E18" s="9"/>
      <c r="F18" s="10">
        <v>237146.8321796137</v>
      </c>
      <c r="G18" s="28">
        <v>32813.687000000005</v>
      </c>
      <c r="H18" s="28">
        <v>117571.64364000002</v>
      </c>
      <c r="I18" s="28">
        <v>57050.220077999984</v>
      </c>
      <c r="J18" s="10">
        <f t="shared" si="1"/>
        <v>207435.55071800001</v>
      </c>
      <c r="K18" s="11">
        <f t="shared" si="0"/>
        <v>0.87471356379278753</v>
      </c>
      <c r="L18" s="12"/>
      <c r="M18" s="12"/>
      <c r="N18" s="12"/>
    </row>
    <row r="19" spans="1:14" x14ac:dyDescent="0.25">
      <c r="B19" s="8" t="s">
        <v>57</v>
      </c>
      <c r="C19" s="8" t="s">
        <v>58</v>
      </c>
      <c r="D19" s="30">
        <v>45365</v>
      </c>
      <c r="E19" s="9"/>
      <c r="F19" s="10">
        <v>263980.20741045976</v>
      </c>
      <c r="G19" s="28">
        <v>26031.205999999998</v>
      </c>
      <c r="H19" s="28">
        <v>74086.359479999999</v>
      </c>
      <c r="I19" s="28">
        <v>0</v>
      </c>
      <c r="J19" s="10">
        <f t="shared" si="1"/>
        <v>100117.56547999999</v>
      </c>
      <c r="K19" s="11">
        <f t="shared" si="0"/>
        <v>0.37926163655265394</v>
      </c>
      <c r="L19" s="12"/>
      <c r="M19" s="12"/>
      <c r="N19" s="12"/>
    </row>
    <row r="20" spans="1:14" x14ac:dyDescent="0.25">
      <c r="B20" s="8"/>
      <c r="C20" s="8" t="s">
        <v>28</v>
      </c>
      <c r="D20" s="9"/>
      <c r="E20" s="9"/>
      <c r="F20" s="10"/>
      <c r="G20" s="28">
        <v>31334.649999999998</v>
      </c>
      <c r="H20" s="28"/>
      <c r="I20" s="28"/>
      <c r="J20" s="10">
        <f t="shared" ref="J20" si="6">+SUM(G20:I20)</f>
        <v>31334.649999999998</v>
      </c>
      <c r="K20" s="11">
        <f t="shared" ref="K20" si="7">+IFERROR(J20/F20,0)</f>
        <v>0</v>
      </c>
      <c r="L20" s="12"/>
      <c r="M20" s="12"/>
      <c r="N20" s="12"/>
    </row>
    <row r="21" spans="1:14" x14ac:dyDescent="0.25">
      <c r="B21" s="8" t="s">
        <v>29</v>
      </c>
      <c r="C21" s="8" t="s">
        <v>30</v>
      </c>
      <c r="D21" s="9">
        <v>45150</v>
      </c>
      <c r="E21" s="9"/>
      <c r="F21" s="10">
        <v>230702.02686088101</v>
      </c>
      <c r="G21" s="28">
        <v>69221.653999999995</v>
      </c>
      <c r="H21" s="28">
        <v>83490.870239999989</v>
      </c>
      <c r="I21" s="28">
        <v>0</v>
      </c>
      <c r="J21" s="10">
        <f t="shared" si="1"/>
        <v>152712.52424</v>
      </c>
      <c r="K21" s="11">
        <f t="shared" si="0"/>
        <v>0.66194704189612252</v>
      </c>
      <c r="L21" s="12"/>
      <c r="M21" s="12"/>
      <c r="N21" s="12"/>
    </row>
    <row r="22" spans="1:14" x14ac:dyDescent="0.25">
      <c r="B22" s="8" t="s">
        <v>31</v>
      </c>
      <c r="C22" s="8" t="s">
        <v>32</v>
      </c>
      <c r="D22" s="9">
        <v>44755</v>
      </c>
      <c r="E22" s="9"/>
      <c r="F22" s="10">
        <v>746043.65638678789</v>
      </c>
      <c r="G22" s="28">
        <v>600566.59200000006</v>
      </c>
      <c r="H22" s="28">
        <v>87596.150760000004</v>
      </c>
      <c r="I22" s="28">
        <v>0</v>
      </c>
      <c r="J22" s="10">
        <f t="shared" si="1"/>
        <v>688162.74276000005</v>
      </c>
      <c r="K22" s="11">
        <f t="shared" si="0"/>
        <v>0.92241618418536708</v>
      </c>
      <c r="L22" s="12"/>
      <c r="M22" s="12"/>
      <c r="N22" s="12"/>
    </row>
    <row r="23" spans="1:14" x14ac:dyDescent="0.25">
      <c r="B23" s="8" t="s">
        <v>33</v>
      </c>
      <c r="C23" s="8" t="s">
        <v>34</v>
      </c>
      <c r="D23" s="9">
        <v>44488</v>
      </c>
      <c r="E23" s="9"/>
      <c r="F23" s="10">
        <v>271132.74310687161</v>
      </c>
      <c r="G23" s="28">
        <v>111178.05499999999</v>
      </c>
      <c r="H23" s="28">
        <v>6660.6764399999993</v>
      </c>
      <c r="I23" s="28">
        <v>38920.83888599999</v>
      </c>
      <c r="J23" s="10">
        <f t="shared" si="1"/>
        <v>156759.57032599999</v>
      </c>
      <c r="K23" s="11">
        <f t="shared" si="0"/>
        <v>0.57816539798813793</v>
      </c>
      <c r="L23" s="12"/>
      <c r="M23" s="12"/>
      <c r="N23" s="12"/>
    </row>
    <row r="24" spans="1:14" x14ac:dyDescent="0.25">
      <c r="B24" s="8" t="s">
        <v>35</v>
      </c>
      <c r="C24" s="8" t="s">
        <v>36</v>
      </c>
      <c r="D24" s="13">
        <v>45149</v>
      </c>
      <c r="E24" s="13">
        <v>45362</v>
      </c>
      <c r="F24" s="10">
        <v>240473.29540334168</v>
      </c>
      <c r="G24" s="28">
        <v>96881.584999999992</v>
      </c>
      <c r="H24" s="28">
        <v>27045.620279999999</v>
      </c>
      <c r="I24" s="28">
        <v>0</v>
      </c>
      <c r="J24" s="10">
        <f t="shared" si="1"/>
        <v>123927.20527999999</v>
      </c>
      <c r="K24" s="11">
        <f t="shared" si="0"/>
        <v>0.51534705785995505</v>
      </c>
      <c r="L24" s="12"/>
      <c r="M24" s="12"/>
      <c r="N24" s="12"/>
    </row>
    <row r="25" spans="1:14" x14ac:dyDescent="0.25">
      <c r="B25" s="8" t="s">
        <v>37</v>
      </c>
      <c r="C25" s="8" t="s">
        <v>38</v>
      </c>
      <c r="D25" s="9">
        <v>45203</v>
      </c>
      <c r="E25" s="9"/>
      <c r="F25" s="10">
        <v>59077.710256421458</v>
      </c>
      <c r="G25" s="28">
        <v>51430.153999999995</v>
      </c>
      <c r="H25" s="28">
        <v>2811.1870800000002</v>
      </c>
      <c r="I25" s="28">
        <v>0</v>
      </c>
      <c r="J25" s="10">
        <f t="shared" si="1"/>
        <v>54241.341079999998</v>
      </c>
      <c r="K25" s="11">
        <f t="shared" si="0"/>
        <v>0.9181354667364453</v>
      </c>
      <c r="L25" s="12"/>
      <c r="M25" s="12"/>
      <c r="N25" s="12"/>
    </row>
    <row r="26" spans="1:14" x14ac:dyDescent="0.25">
      <c r="B26" s="8"/>
      <c r="C26" s="8" t="s">
        <v>39</v>
      </c>
      <c r="D26" s="9"/>
      <c r="E26" s="9"/>
      <c r="F26" s="10"/>
      <c r="G26" s="28"/>
      <c r="H26" s="28"/>
      <c r="I26" s="28"/>
      <c r="J26" s="10">
        <f t="shared" si="1"/>
        <v>0</v>
      </c>
      <c r="K26" s="11">
        <f t="shared" si="0"/>
        <v>0</v>
      </c>
      <c r="L26" s="12"/>
      <c r="N26" s="12"/>
    </row>
    <row r="27" spans="1:14" x14ac:dyDescent="0.25">
      <c r="B27" s="8"/>
      <c r="C27" s="8" t="s">
        <v>40</v>
      </c>
      <c r="D27" s="9"/>
      <c r="E27" s="9"/>
      <c r="F27" s="10"/>
      <c r="G27" s="28">
        <v>-282378.83276932995</v>
      </c>
      <c r="H27" s="28"/>
      <c r="I27" s="28"/>
      <c r="J27" s="10">
        <f t="shared" si="1"/>
        <v>-282378.83276932995</v>
      </c>
      <c r="K27" s="11">
        <f t="shared" si="0"/>
        <v>0</v>
      </c>
      <c r="L27" s="12">
        <f t="shared" ref="L5:L28" si="8">+H27+I27</f>
        <v>0</v>
      </c>
    </row>
    <row r="28" spans="1:14" x14ac:dyDescent="0.25">
      <c r="B28" s="8"/>
      <c r="C28" s="8" t="s">
        <v>41</v>
      </c>
      <c r="D28" s="9"/>
      <c r="E28" s="9"/>
      <c r="F28" s="10"/>
      <c r="G28" s="28">
        <v>-175578.54185067007</v>
      </c>
      <c r="H28" s="28"/>
      <c r="I28" s="28"/>
      <c r="J28" s="10">
        <f t="shared" si="1"/>
        <v>-175578.54185067007</v>
      </c>
      <c r="K28" s="11">
        <f t="shared" si="0"/>
        <v>0</v>
      </c>
      <c r="L28" s="12">
        <f t="shared" si="8"/>
        <v>0</v>
      </c>
    </row>
    <row r="29" spans="1:14" x14ac:dyDescent="0.25">
      <c r="B29" s="14" t="s">
        <v>42</v>
      </c>
      <c r="C29" s="8"/>
      <c r="D29" s="14"/>
      <c r="E29" s="14"/>
      <c r="F29" s="15">
        <f>+SUM(F4:F28)</f>
        <v>5058871.7493249588</v>
      </c>
      <c r="G29" s="15">
        <f>+SUM(G4:G28)</f>
        <v>1359688.2873800003</v>
      </c>
      <c r="H29" s="15">
        <f>+SUM(H4:H28)</f>
        <v>1136006.6967180001</v>
      </c>
      <c r="I29" s="15">
        <f>+SUM(I4:I28)</f>
        <v>328284.24535799993</v>
      </c>
      <c r="J29" s="15">
        <f>+SUM(J4:J28)</f>
        <v>2823979.2294559991</v>
      </c>
      <c r="K29" s="16">
        <f t="shared" si="0"/>
        <v>0.55822313143890689</v>
      </c>
    </row>
    <row r="30" spans="1:14" x14ac:dyDescent="0.25">
      <c r="G30" s="2"/>
      <c r="K30" s="17"/>
    </row>
    <row r="31" spans="1:14" x14ac:dyDescent="0.25">
      <c r="A31" s="18"/>
      <c r="B31" s="18"/>
      <c r="C31" s="18"/>
      <c r="D31" s="17"/>
      <c r="E31" s="17"/>
      <c r="F31" s="19">
        <v>7356035.6913676662</v>
      </c>
      <c r="H31" s="20">
        <f>+SUM(H4:H21,H27)</f>
        <v>1011893.062158</v>
      </c>
      <c r="I31" s="20">
        <f>+SUM(I4:I21,I27)</f>
        <v>289363.40647199994</v>
      </c>
      <c r="J31" s="20">
        <f>+SUM(J4:J21,J27)</f>
        <v>1976466.9118606697</v>
      </c>
      <c r="K31" s="17">
        <f>+H31+I31</f>
        <v>1301256.46863</v>
      </c>
      <c r="M31" s="12"/>
    </row>
    <row r="32" spans="1:14" x14ac:dyDescent="0.25">
      <c r="A32" s="18"/>
      <c r="B32" s="2"/>
      <c r="C32" s="2"/>
      <c r="D32" s="2"/>
      <c r="E32" s="17"/>
      <c r="F32" s="17"/>
      <c r="H32" s="20">
        <f>+SUM(H22:H26,H28)</f>
        <v>124113.63456000001</v>
      </c>
      <c r="I32" s="20">
        <f>+SUM(I22:I26,I28)</f>
        <v>38920.83888599999</v>
      </c>
      <c r="J32" s="20">
        <f>+SUM(J22:J26,J28)</f>
        <v>847512.31759533007</v>
      </c>
      <c r="K32" s="17">
        <f>+H32+I32</f>
        <v>163034.47344599999</v>
      </c>
      <c r="L32" s="12"/>
    </row>
    <row r="33" spans="1:12" x14ac:dyDescent="0.25">
      <c r="A33" s="18"/>
      <c r="D33" s="17" t="s">
        <v>43</v>
      </c>
      <c r="E33" s="17" t="s">
        <v>44</v>
      </c>
      <c r="F33" s="17" t="s">
        <v>45</v>
      </c>
      <c r="G33" s="21" t="s">
        <v>46</v>
      </c>
      <c r="K33" s="22"/>
    </row>
    <row r="34" spans="1:12" x14ac:dyDescent="0.25">
      <c r="A34" s="23"/>
      <c r="B34" s="2" t="s">
        <v>5</v>
      </c>
      <c r="C34" s="2" t="s">
        <v>6</v>
      </c>
      <c r="D34" s="2">
        <v>2</v>
      </c>
      <c r="E34" s="20">
        <v>5</v>
      </c>
      <c r="F34" s="20">
        <v>7</v>
      </c>
      <c r="G34" s="24">
        <f>+SUM(D34:F34)</f>
        <v>14</v>
      </c>
      <c r="H34" s="17"/>
      <c r="I34" s="17"/>
      <c r="J34" s="25"/>
      <c r="K34" s="22"/>
      <c r="L34" s="25"/>
    </row>
    <row r="35" spans="1:12" x14ac:dyDescent="0.25">
      <c r="B35" t="s">
        <v>7</v>
      </c>
      <c r="C35" t="s">
        <v>8</v>
      </c>
      <c r="D35">
        <v>4</v>
      </c>
      <c r="E35" s="12">
        <v>3</v>
      </c>
      <c r="F35" s="12">
        <v>16</v>
      </c>
      <c r="G35" s="24">
        <f t="shared" ref="G35:G53" si="9">+SUM(D35:F35)</f>
        <v>23</v>
      </c>
      <c r="J35" s="26"/>
      <c r="K35" s="12"/>
    </row>
    <row r="36" spans="1:12" x14ac:dyDescent="0.25">
      <c r="B36" t="s">
        <v>51</v>
      </c>
      <c r="C36" t="s">
        <v>52</v>
      </c>
      <c r="D36">
        <v>2</v>
      </c>
      <c r="E36" s="20">
        <v>4</v>
      </c>
      <c r="F36" s="20">
        <v>1</v>
      </c>
      <c r="G36" s="24">
        <f t="shared" si="9"/>
        <v>7</v>
      </c>
      <c r="H36" s="17"/>
      <c r="I36" s="17"/>
      <c r="J36" s="25"/>
      <c r="K36" s="17"/>
    </row>
    <row r="37" spans="1:12" x14ac:dyDescent="0.25">
      <c r="B37" t="s">
        <v>55</v>
      </c>
      <c r="C37" t="s">
        <v>56</v>
      </c>
      <c r="D37" s="2">
        <v>1</v>
      </c>
      <c r="E37" s="20">
        <v>5</v>
      </c>
      <c r="F37" s="20">
        <v>14</v>
      </c>
      <c r="G37" s="24">
        <f t="shared" si="9"/>
        <v>20</v>
      </c>
      <c r="J37" s="26"/>
    </row>
    <row r="38" spans="1:12" x14ac:dyDescent="0.25">
      <c r="B38" t="s">
        <v>53</v>
      </c>
      <c r="C38" t="s">
        <v>54</v>
      </c>
      <c r="D38">
        <v>2</v>
      </c>
      <c r="E38" s="20">
        <v>5</v>
      </c>
      <c r="F38" s="2">
        <v>18</v>
      </c>
      <c r="G38" s="24">
        <f t="shared" si="9"/>
        <v>25</v>
      </c>
      <c r="H38" s="17"/>
      <c r="I38" s="17"/>
      <c r="J38" s="25"/>
    </row>
    <row r="39" spans="1:12" x14ac:dyDescent="0.25">
      <c r="B39" t="s">
        <v>11</v>
      </c>
      <c r="C39" t="s">
        <v>12</v>
      </c>
      <c r="D39">
        <v>3</v>
      </c>
      <c r="E39" s="20">
        <v>4</v>
      </c>
      <c r="G39" s="24">
        <f t="shared" si="9"/>
        <v>7</v>
      </c>
    </row>
    <row r="40" spans="1:12" x14ac:dyDescent="0.25">
      <c r="B40" t="s">
        <v>13</v>
      </c>
      <c r="C40" t="s">
        <v>14</v>
      </c>
      <c r="D40">
        <v>8</v>
      </c>
      <c r="E40" s="20">
        <v>7</v>
      </c>
      <c r="G40" s="24">
        <f t="shared" si="9"/>
        <v>15</v>
      </c>
    </row>
    <row r="41" spans="1:12" x14ac:dyDescent="0.25">
      <c r="B41" t="s">
        <v>15</v>
      </c>
      <c r="C41" t="s">
        <v>16</v>
      </c>
      <c r="E41" s="20">
        <v>6</v>
      </c>
      <c r="F41" s="2">
        <v>2</v>
      </c>
      <c r="G41" s="24">
        <f t="shared" si="9"/>
        <v>8</v>
      </c>
    </row>
    <row r="42" spans="1:12" x14ac:dyDescent="0.25">
      <c r="B42" t="s">
        <v>17</v>
      </c>
      <c r="C42" t="s">
        <v>18</v>
      </c>
      <c r="E42" s="20">
        <v>7</v>
      </c>
      <c r="G42" s="24">
        <f t="shared" si="9"/>
        <v>7</v>
      </c>
    </row>
    <row r="43" spans="1:12" x14ac:dyDescent="0.25">
      <c r="B43" t="s">
        <v>19</v>
      </c>
      <c r="C43" t="s">
        <v>20</v>
      </c>
      <c r="D43">
        <v>2</v>
      </c>
      <c r="E43" s="20">
        <v>5</v>
      </c>
      <c r="G43" s="24">
        <f t="shared" si="9"/>
        <v>7</v>
      </c>
    </row>
    <row r="44" spans="1:12" x14ac:dyDescent="0.25">
      <c r="B44" t="s">
        <v>21</v>
      </c>
      <c r="C44" t="s">
        <v>22</v>
      </c>
      <c r="D44">
        <v>2</v>
      </c>
      <c r="E44" s="20">
        <v>5</v>
      </c>
      <c r="F44" s="2">
        <v>6</v>
      </c>
      <c r="G44" s="24">
        <f t="shared" si="9"/>
        <v>13</v>
      </c>
    </row>
    <row r="45" spans="1:12" x14ac:dyDescent="0.25">
      <c r="B45" t="s">
        <v>23</v>
      </c>
      <c r="C45" t="s">
        <v>24</v>
      </c>
      <c r="D45">
        <v>2</v>
      </c>
      <c r="E45" s="20">
        <v>15</v>
      </c>
      <c r="G45" s="24">
        <f t="shared" si="9"/>
        <v>17</v>
      </c>
    </row>
    <row r="46" spans="1:12" x14ac:dyDescent="0.25">
      <c r="B46" t="s">
        <v>25</v>
      </c>
      <c r="C46" t="s">
        <v>26</v>
      </c>
      <c r="D46">
        <v>3</v>
      </c>
      <c r="E46" s="20">
        <v>12</v>
      </c>
      <c r="F46" s="2">
        <v>1</v>
      </c>
      <c r="G46" s="24">
        <f t="shared" si="9"/>
        <v>16</v>
      </c>
    </row>
    <row r="47" spans="1:12" x14ac:dyDescent="0.25">
      <c r="B47" t="s">
        <v>27</v>
      </c>
      <c r="C47" t="s">
        <v>28</v>
      </c>
      <c r="D47">
        <v>6</v>
      </c>
      <c r="E47" s="20">
        <v>12</v>
      </c>
      <c r="G47" s="24">
        <f t="shared" si="9"/>
        <v>18</v>
      </c>
    </row>
    <row r="48" spans="1:12" x14ac:dyDescent="0.25">
      <c r="B48" t="s">
        <v>29</v>
      </c>
      <c r="C48" t="s">
        <v>30</v>
      </c>
      <c r="D48">
        <v>2</v>
      </c>
      <c r="E48" s="20">
        <v>8</v>
      </c>
      <c r="G48" s="24">
        <f t="shared" si="9"/>
        <v>10</v>
      </c>
    </row>
    <row r="49" spans="1:14" x14ac:dyDescent="0.25">
      <c r="B49" t="s">
        <v>31</v>
      </c>
      <c r="C49" t="s">
        <v>32</v>
      </c>
      <c r="D49">
        <v>7</v>
      </c>
      <c r="E49" s="20">
        <v>10</v>
      </c>
      <c r="G49" s="24">
        <f t="shared" si="9"/>
        <v>17</v>
      </c>
    </row>
    <row r="50" spans="1:14" x14ac:dyDescent="0.25">
      <c r="B50" t="s">
        <v>33</v>
      </c>
      <c r="C50" t="s">
        <v>34</v>
      </c>
      <c r="D50">
        <v>9</v>
      </c>
      <c r="E50" s="20">
        <v>4</v>
      </c>
      <c r="F50" s="2">
        <v>9</v>
      </c>
      <c r="G50" s="24">
        <f t="shared" si="9"/>
        <v>22</v>
      </c>
    </row>
    <row r="51" spans="1:14" x14ac:dyDescent="0.25">
      <c r="B51" t="s">
        <v>35</v>
      </c>
      <c r="C51" t="s">
        <v>36</v>
      </c>
      <c r="D51">
        <v>10</v>
      </c>
      <c r="E51" s="20">
        <v>7</v>
      </c>
      <c r="G51" s="24">
        <f t="shared" si="9"/>
        <v>17</v>
      </c>
    </row>
    <row r="52" spans="1:14" s="2" customFormat="1" x14ac:dyDescent="0.25">
      <c r="A52"/>
      <c r="B52" t="s">
        <v>37</v>
      </c>
      <c r="C52" t="s">
        <v>38</v>
      </c>
      <c r="D52">
        <v>4</v>
      </c>
      <c r="E52" s="20">
        <v>1</v>
      </c>
      <c r="G52" s="24">
        <f t="shared" si="9"/>
        <v>5</v>
      </c>
      <c r="K52"/>
      <c r="L52"/>
      <c r="M52"/>
      <c r="N52"/>
    </row>
    <row r="53" spans="1:14" s="2" customFormat="1" x14ac:dyDescent="0.25">
      <c r="A53"/>
      <c r="B53"/>
      <c r="C53" t="s">
        <v>39</v>
      </c>
      <c r="D53"/>
      <c r="E53" s="20"/>
      <c r="G53" s="24">
        <f t="shared" si="9"/>
        <v>0</v>
      </c>
      <c r="K53"/>
      <c r="L53"/>
      <c r="M53"/>
      <c r="N53"/>
    </row>
    <row r="54" spans="1:14" s="2" customFormat="1" x14ac:dyDescent="0.25">
      <c r="A54"/>
      <c r="B54"/>
      <c r="C54"/>
      <c r="D54" s="22">
        <f>+SUM(D34:D53)</f>
        <v>69</v>
      </c>
      <c r="E54" s="22">
        <f>+SUM(E34:E53)</f>
        <v>125</v>
      </c>
      <c r="F54" s="22">
        <f>+SUM(F34:F53)</f>
        <v>74</v>
      </c>
      <c r="G54" s="27"/>
      <c r="H54" s="17"/>
      <c r="K54"/>
      <c r="L54"/>
      <c r="M54"/>
      <c r="N54"/>
    </row>
    <row r="55" spans="1:14" s="2" customFormat="1" x14ac:dyDescent="0.25">
      <c r="A55"/>
      <c r="B55"/>
      <c r="C55"/>
      <c r="D55" s="18"/>
      <c r="E55" s="18"/>
      <c r="F55" s="17"/>
      <c r="G55" s="27"/>
      <c r="H55" s="17"/>
      <c r="K55"/>
      <c r="L55"/>
      <c r="M55"/>
      <c r="N55"/>
    </row>
  </sheetData>
  <conditionalFormatting sqref="K4:K6 K11:K19 K21:K28 K8:K9">
    <cfRule type="cellIs" dxfId="3" priority="4" operator="greaterThan">
      <formula>0.8</formula>
    </cfRule>
  </conditionalFormatting>
  <conditionalFormatting sqref="K10">
    <cfRule type="cellIs" dxfId="2" priority="3" operator="greaterThan">
      <formula>0.8</formula>
    </cfRule>
  </conditionalFormatting>
  <conditionalFormatting sqref="K20">
    <cfRule type="cellIs" dxfId="1" priority="2" operator="greaterThan">
      <formula>0.8</formula>
    </cfRule>
  </conditionalFormatting>
  <conditionalFormatting sqref="K7">
    <cfRule type="cellIs" dxfId="0" priority="1" operator="greater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Direct tinh thuong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2024-04-06T03:10:56Z</dcterms:created>
  <dcterms:modified xsi:type="dcterms:W3CDTF">2024-04-06T04:46:18Z</dcterms:modified>
</cp:coreProperties>
</file>