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5\"/>
    </mc:Choice>
  </mc:AlternateContent>
  <xr:revisionPtr revIDLastSave="0" documentId="13_ncr:1_{1DF09DD5-D2FD-438C-8FA7-99BC8392B2D5}" xr6:coauthVersionLast="47" xr6:coauthVersionMax="47" xr10:uidLastSave="{00000000-0000-0000-0000-000000000000}"/>
  <bookViews>
    <workbookView xWindow="-120" yWindow="-120" windowWidth="20730" windowHeight="11160" activeTab="2" xr2:uid="{3290E73E-B93A-481E-9E26-9CC925804F9A}"/>
  </bookViews>
  <sheets>
    <sheet name="Data SO Co.op" sheetId="1" r:id="rId1"/>
    <sheet name="Do vao DSR" sheetId="2" r:id="rId2"/>
    <sheet name="Data CF-FL" sheetId="4" r:id="rId3"/>
  </sheets>
  <externalReferences>
    <externalReference r:id="rId4"/>
  </externalReferences>
  <definedNames>
    <definedName name="_" localSheetId="2" hidden="1">#REF!</definedName>
    <definedName name="_" localSheetId="0" hidden="1">#REF!</definedName>
    <definedName name="_" hidden="1">#REF!</definedName>
    <definedName name="_1" localSheetId="2" hidden="1">#REF!</definedName>
    <definedName name="_1" localSheetId="0" hidden="1">#REF!</definedName>
    <definedName name="_1" hidden="1">#REF!</definedName>
    <definedName name="_146436\" localSheetId="2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0" hidden="1">'Data SO Co.op'!$A$3:$EP$48</definedName>
    <definedName name="_xlnm._FilterDatabase" localSheetId="1" hidden="1">'Do vao DSR'!$A$1:$Z$129</definedName>
    <definedName name="adasda\" localSheetId="2" hidden="1">#REF!</definedName>
    <definedName name="adasda\" localSheetId="0" hidden="1">#REF!</definedName>
    <definedName name="adasda\" hidden="1">#REF!</definedName>
    <definedName name="as" localSheetId="2" hidden="1">#REF!</definedName>
    <definedName name="as" localSheetId="0" hidden="1">#REF!</definedName>
    <definedName name="as" hidden="1">#REF!</definedName>
    <definedName name="Avail_3" localSheetId="2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CEN_2" localSheetId="2">#REF!</definedName>
    <definedName name="CEN_2">#REF!</definedName>
    <definedName name="DÒ" localSheetId="2">#REF!</definedName>
    <definedName name="DÒ" localSheetId="0">#REF!</definedName>
    <definedName name="DÒ">#REF!</definedName>
    <definedName name="MK_1" localSheetId="2">#REF!</definedName>
    <definedName name="MK_1">#REF!</definedName>
    <definedName name="MK_2" localSheetId="2">#REF!</definedName>
    <definedName name="MK_2">#REF!</definedName>
    <definedName name="NOR1_" localSheetId="2">#REF!</definedName>
    <definedName name="NOR1_">#REF!</definedName>
    <definedName name="NOR2_" localSheetId="2">#REF!</definedName>
    <definedName name="NOR2_">#REF!</definedName>
    <definedName name="NOR3_" localSheetId="2">#REF!</definedName>
    <definedName name="NOR3_">#REF!</definedName>
    <definedName name="ò82" localSheetId="2">#REF!</definedName>
    <definedName name="ò82" localSheetId="0">#REF!</definedName>
    <definedName name="ò82">#REF!</definedName>
    <definedName name="SE_2" localSheetId="2">#REF!</definedName>
    <definedName name="SE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4" l="1"/>
  <c r="I38" i="4"/>
  <c r="H38" i="4"/>
  <c r="G38" i="4"/>
  <c r="F38" i="4"/>
  <c r="E38" i="4"/>
  <c r="D38" i="4"/>
  <c r="C38" i="4"/>
  <c r="J37" i="4"/>
  <c r="I37" i="4"/>
  <c r="H37" i="4"/>
  <c r="G37" i="4"/>
  <c r="F37" i="4"/>
  <c r="E37" i="4"/>
  <c r="D37" i="4"/>
  <c r="C37" i="4"/>
  <c r="J32" i="4"/>
  <c r="I32" i="4"/>
  <c r="H32" i="4"/>
  <c r="G32" i="4"/>
  <c r="F32" i="4"/>
  <c r="E32" i="4"/>
  <c r="D32" i="4"/>
  <c r="C32" i="4"/>
  <c r="J30" i="4"/>
  <c r="J35" i="4" s="1"/>
  <c r="I30" i="4"/>
  <c r="I35" i="4" s="1"/>
  <c r="H30" i="4"/>
  <c r="H35" i="4" s="1"/>
  <c r="G30" i="4"/>
  <c r="G35" i="4" s="1"/>
  <c r="F30" i="4"/>
  <c r="F35" i="4" s="1"/>
  <c r="E30" i="4"/>
  <c r="E35" i="4" s="1"/>
  <c r="D30" i="4"/>
  <c r="D35" i="4" s="1"/>
  <c r="C30" i="4"/>
  <c r="J29" i="4"/>
  <c r="J34" i="4" s="1"/>
  <c r="I29" i="4"/>
  <c r="I34" i="4" s="1"/>
  <c r="H29" i="4"/>
  <c r="H34" i="4" s="1"/>
  <c r="G29" i="4"/>
  <c r="G34" i="4" s="1"/>
  <c r="F29" i="4"/>
  <c r="F34" i="4" s="1"/>
  <c r="E29" i="4"/>
  <c r="E34" i="4" s="1"/>
  <c r="D29" i="4"/>
  <c r="D34" i="4" s="1"/>
  <c r="C29" i="4"/>
  <c r="B23" i="4"/>
  <c r="J19" i="4" s="1"/>
  <c r="J56" i="4" s="1"/>
  <c r="J75" i="4" s="1"/>
  <c r="D19" i="4"/>
  <c r="D56" i="4" s="1"/>
  <c r="D75" i="4" s="1"/>
  <c r="F18" i="4"/>
  <c r="F55" i="4" s="1"/>
  <c r="F74" i="4" s="1"/>
  <c r="K17" i="4"/>
  <c r="K54" i="4" s="1"/>
  <c r="K73" i="4" s="1"/>
  <c r="C17" i="4"/>
  <c r="C54" i="4" s="1"/>
  <c r="C73" i="4" s="1"/>
  <c r="H16" i="4"/>
  <c r="H53" i="4" s="1"/>
  <c r="H72" i="4" s="1"/>
  <c r="M15" i="4"/>
  <c r="M52" i="4" s="1"/>
  <c r="M71" i="4" s="1"/>
  <c r="E15" i="4"/>
  <c r="E52" i="4" s="1"/>
  <c r="E71" i="4" s="1"/>
  <c r="N14" i="4"/>
  <c r="N51" i="4" s="1"/>
  <c r="N70" i="4" s="1"/>
  <c r="J14" i="4"/>
  <c r="J51" i="4" s="1"/>
  <c r="J70" i="4" s="1"/>
  <c r="F14" i="4"/>
  <c r="F51" i="4" s="1"/>
  <c r="F70" i="4" s="1"/>
  <c r="O13" i="4"/>
  <c r="O50" i="4" s="1"/>
  <c r="O69" i="4" s="1"/>
  <c r="K13" i="4"/>
  <c r="K50" i="4" s="1"/>
  <c r="K69" i="4" s="1"/>
  <c r="G13" i="4"/>
  <c r="G50" i="4" s="1"/>
  <c r="G69" i="4" s="1"/>
  <c r="C13" i="4"/>
  <c r="C50" i="4" s="1"/>
  <c r="C69" i="4" s="1"/>
  <c r="L12" i="4"/>
  <c r="L49" i="4" s="1"/>
  <c r="L68" i="4" s="1"/>
  <c r="H12" i="4"/>
  <c r="H49" i="4" s="1"/>
  <c r="H68" i="4" s="1"/>
  <c r="D12" i="4"/>
  <c r="D49" i="4" s="1"/>
  <c r="D68" i="4" s="1"/>
  <c r="M11" i="4"/>
  <c r="M48" i="4" s="1"/>
  <c r="M67" i="4" s="1"/>
  <c r="I11" i="4"/>
  <c r="I48" i="4" s="1"/>
  <c r="I67" i="4" s="1"/>
  <c r="E11" i="4"/>
  <c r="E48" i="4" s="1"/>
  <c r="E67" i="4" s="1"/>
  <c r="N10" i="4"/>
  <c r="N47" i="4" s="1"/>
  <c r="N66" i="4" s="1"/>
  <c r="J10" i="4"/>
  <c r="J47" i="4" s="1"/>
  <c r="J66" i="4" s="1"/>
  <c r="F10" i="4"/>
  <c r="F47" i="4" s="1"/>
  <c r="F66" i="4" s="1"/>
  <c r="C10" i="4"/>
  <c r="C47" i="4" s="1"/>
  <c r="C66" i="4" s="1"/>
  <c r="N9" i="4"/>
  <c r="N46" i="4" s="1"/>
  <c r="N65" i="4" s="1"/>
  <c r="K9" i="4"/>
  <c r="K46" i="4" s="1"/>
  <c r="K65" i="4" s="1"/>
  <c r="H9" i="4"/>
  <c r="H46" i="4" s="1"/>
  <c r="H65" i="4" s="1"/>
  <c r="F9" i="4"/>
  <c r="F46" i="4" s="1"/>
  <c r="F65" i="4" s="1"/>
  <c r="C9" i="4"/>
  <c r="C46" i="4" s="1"/>
  <c r="C65" i="4" s="1"/>
  <c r="M8" i="4"/>
  <c r="M45" i="4" s="1"/>
  <c r="M64" i="4" s="1"/>
  <c r="K8" i="4"/>
  <c r="K45" i="4" s="1"/>
  <c r="K64" i="4" s="1"/>
  <c r="I8" i="4"/>
  <c r="I45" i="4" s="1"/>
  <c r="I64" i="4" s="1"/>
  <c r="H8" i="4"/>
  <c r="H45" i="4" s="1"/>
  <c r="H64" i="4" s="1"/>
  <c r="G8" i="4"/>
  <c r="G45" i="4" s="1"/>
  <c r="G64" i="4" s="1"/>
  <c r="E8" i="4"/>
  <c r="E45" i="4" s="1"/>
  <c r="E64" i="4" s="1"/>
  <c r="D8" i="4"/>
  <c r="D45" i="4" s="1"/>
  <c r="D64" i="4" s="1"/>
  <c r="C8" i="4"/>
  <c r="C45" i="4" s="1"/>
  <c r="C64" i="4" s="1"/>
  <c r="N7" i="4"/>
  <c r="N44" i="4" s="1"/>
  <c r="N63" i="4" s="1"/>
  <c r="M7" i="4"/>
  <c r="M44" i="4" s="1"/>
  <c r="M63" i="4" s="1"/>
  <c r="L7" i="4"/>
  <c r="L44" i="4" s="1"/>
  <c r="L63" i="4" s="1"/>
  <c r="J7" i="4"/>
  <c r="J44" i="4" s="1"/>
  <c r="J63" i="4" s="1"/>
  <c r="I7" i="4"/>
  <c r="I44" i="4" s="1"/>
  <c r="I63" i="4" s="1"/>
  <c r="H7" i="4"/>
  <c r="H44" i="4" s="1"/>
  <c r="H63" i="4" s="1"/>
  <c r="F7" i="4"/>
  <c r="F44" i="4" s="1"/>
  <c r="F63" i="4" s="1"/>
  <c r="E7" i="4"/>
  <c r="E44" i="4" s="1"/>
  <c r="E63" i="4" s="1"/>
  <c r="D7" i="4"/>
  <c r="D44" i="4" s="1"/>
  <c r="D63" i="4" s="1"/>
  <c r="O6" i="4"/>
  <c r="O43" i="4" s="1"/>
  <c r="O62" i="4" s="1"/>
  <c r="N6" i="4"/>
  <c r="N43" i="4" s="1"/>
  <c r="N62" i="4" s="1"/>
  <c r="M6" i="4"/>
  <c r="M43" i="4" s="1"/>
  <c r="M62" i="4" s="1"/>
  <c r="K6" i="4"/>
  <c r="K43" i="4" s="1"/>
  <c r="K62" i="4" s="1"/>
  <c r="J6" i="4"/>
  <c r="J43" i="4" s="1"/>
  <c r="J62" i="4" s="1"/>
  <c r="I6" i="4"/>
  <c r="I43" i="4" s="1"/>
  <c r="I62" i="4" s="1"/>
  <c r="G6" i="4"/>
  <c r="G43" i="4" s="1"/>
  <c r="G62" i="4" s="1"/>
  <c r="F6" i="4"/>
  <c r="F43" i="4" s="1"/>
  <c r="F62" i="4" s="1"/>
  <c r="E6" i="4"/>
  <c r="E43" i="4" s="1"/>
  <c r="E62" i="4" s="1"/>
  <c r="C6" i="4"/>
  <c r="C43" i="4" s="1"/>
  <c r="C62" i="4" s="1"/>
  <c r="O5" i="4"/>
  <c r="O42" i="4" s="1"/>
  <c r="O61" i="4" s="1"/>
  <c r="N5" i="4"/>
  <c r="N42" i="4" s="1"/>
  <c r="N61" i="4" s="1"/>
  <c r="L5" i="4"/>
  <c r="L42" i="4" s="1"/>
  <c r="L61" i="4" s="1"/>
  <c r="K5" i="4"/>
  <c r="K42" i="4" s="1"/>
  <c r="K61" i="4" s="1"/>
  <c r="J5" i="4"/>
  <c r="J42" i="4" s="1"/>
  <c r="J61" i="4" s="1"/>
  <c r="H5" i="4"/>
  <c r="H42" i="4" s="1"/>
  <c r="H61" i="4" s="1"/>
  <c r="G5" i="4"/>
  <c r="G42" i="4" s="1"/>
  <c r="G61" i="4" s="1"/>
  <c r="F5" i="4"/>
  <c r="F42" i="4" s="1"/>
  <c r="F61" i="4" s="1"/>
  <c r="D5" i="4"/>
  <c r="D42" i="4" s="1"/>
  <c r="D61" i="4" s="1"/>
  <c r="C5" i="4"/>
  <c r="C42" i="4" s="1"/>
  <c r="C61" i="4" s="1"/>
  <c r="O4" i="4"/>
  <c r="O41" i="4" s="1"/>
  <c r="O60" i="4" s="1"/>
  <c r="M4" i="4"/>
  <c r="M41" i="4" s="1"/>
  <c r="M60" i="4" s="1"/>
  <c r="L4" i="4"/>
  <c r="L41" i="4" s="1"/>
  <c r="L60" i="4" s="1"/>
  <c r="K4" i="4"/>
  <c r="K41" i="4" s="1"/>
  <c r="K60" i="4" s="1"/>
  <c r="I4" i="4"/>
  <c r="I41" i="4" s="1"/>
  <c r="I60" i="4" s="1"/>
  <c r="H4" i="4"/>
  <c r="H41" i="4" s="1"/>
  <c r="H60" i="4" s="1"/>
  <c r="G4" i="4"/>
  <c r="G41" i="4" s="1"/>
  <c r="G60" i="4" s="1"/>
  <c r="E4" i="4"/>
  <c r="E41" i="4" s="1"/>
  <c r="E60" i="4" s="1"/>
  <c r="D4" i="4"/>
  <c r="D41" i="4" s="1"/>
  <c r="D60" i="4" s="1"/>
  <c r="C4" i="4"/>
  <c r="C41" i="4" s="1"/>
  <c r="C60" i="4" s="1"/>
  <c r="O2" i="4"/>
  <c r="N2" i="4"/>
  <c r="M2" i="4"/>
  <c r="L2" i="4"/>
  <c r="K2" i="4"/>
  <c r="J2" i="4"/>
  <c r="I2" i="4"/>
  <c r="H2" i="4"/>
  <c r="G2" i="4"/>
  <c r="F2" i="4"/>
  <c r="E2" i="4"/>
  <c r="D2" i="4"/>
  <c r="C2" i="4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L8" i="4" l="1"/>
  <c r="L45" i="4" s="1"/>
  <c r="L64" i="4" s="1"/>
  <c r="D9" i="4"/>
  <c r="D46" i="4" s="1"/>
  <c r="D65" i="4" s="1"/>
  <c r="J9" i="4"/>
  <c r="J46" i="4" s="1"/>
  <c r="J65" i="4" s="1"/>
  <c r="O9" i="4"/>
  <c r="O46" i="4" s="1"/>
  <c r="O65" i="4" s="1"/>
  <c r="I10" i="4"/>
  <c r="I47" i="4" s="1"/>
  <c r="I66" i="4" s="1"/>
  <c r="D11" i="4"/>
  <c r="D48" i="4" s="1"/>
  <c r="D67" i="4" s="1"/>
  <c r="L11" i="4"/>
  <c r="L48" i="4" s="1"/>
  <c r="L67" i="4" s="1"/>
  <c r="G12" i="4"/>
  <c r="G49" i="4" s="1"/>
  <c r="G68" i="4" s="1"/>
  <c r="O12" i="4"/>
  <c r="O49" i="4" s="1"/>
  <c r="O68" i="4" s="1"/>
  <c r="J13" i="4"/>
  <c r="J50" i="4" s="1"/>
  <c r="J69" i="4" s="1"/>
  <c r="E14" i="4"/>
  <c r="E51" i="4" s="1"/>
  <c r="E70" i="4" s="1"/>
  <c r="M14" i="4"/>
  <c r="M51" i="4" s="1"/>
  <c r="M70" i="4" s="1"/>
  <c r="H15" i="4"/>
  <c r="H52" i="4" s="1"/>
  <c r="H71" i="4" s="1"/>
  <c r="C16" i="4"/>
  <c r="C53" i="4" s="1"/>
  <c r="C72" i="4" s="1"/>
  <c r="K16" i="4"/>
  <c r="K53" i="4" s="1"/>
  <c r="K72" i="4" s="1"/>
  <c r="F17" i="4"/>
  <c r="F54" i="4" s="1"/>
  <c r="F73" i="4" s="1"/>
  <c r="N17" i="4"/>
  <c r="N54" i="4" s="1"/>
  <c r="N73" i="4" s="1"/>
  <c r="I18" i="4"/>
  <c r="I55" i="4" s="1"/>
  <c r="I74" i="4" s="1"/>
  <c r="E19" i="4"/>
  <c r="E56" i="4" s="1"/>
  <c r="E75" i="4" s="1"/>
  <c r="I15" i="4"/>
  <c r="I52" i="4" s="1"/>
  <c r="I71" i="4" s="1"/>
  <c r="D16" i="4"/>
  <c r="D53" i="4" s="1"/>
  <c r="D72" i="4" s="1"/>
  <c r="L16" i="4"/>
  <c r="L53" i="4" s="1"/>
  <c r="L72" i="4" s="1"/>
  <c r="G17" i="4"/>
  <c r="G54" i="4" s="1"/>
  <c r="G73" i="4" s="1"/>
  <c r="O17" i="4"/>
  <c r="O54" i="4" s="1"/>
  <c r="O73" i="4" s="1"/>
  <c r="J18" i="4"/>
  <c r="J55" i="4" s="1"/>
  <c r="J74" i="4" s="1"/>
  <c r="I19" i="4"/>
  <c r="I56" i="4" s="1"/>
  <c r="I75" i="4" s="1"/>
  <c r="O8" i="4"/>
  <c r="O45" i="4" s="1"/>
  <c r="O64" i="4" s="1"/>
  <c r="G9" i="4"/>
  <c r="G46" i="4" s="1"/>
  <c r="G65" i="4" s="1"/>
  <c r="L9" i="4"/>
  <c r="L46" i="4" s="1"/>
  <c r="L65" i="4" s="1"/>
  <c r="E10" i="4"/>
  <c r="E47" i="4" s="1"/>
  <c r="E66" i="4" s="1"/>
  <c r="M10" i="4"/>
  <c r="M47" i="4" s="1"/>
  <c r="M66" i="4" s="1"/>
  <c r="H11" i="4"/>
  <c r="H48" i="4" s="1"/>
  <c r="H67" i="4" s="1"/>
  <c r="C12" i="4"/>
  <c r="C49" i="4" s="1"/>
  <c r="C68" i="4" s="1"/>
  <c r="K12" i="4"/>
  <c r="K49" i="4" s="1"/>
  <c r="K68" i="4" s="1"/>
  <c r="F13" i="4"/>
  <c r="F50" i="4" s="1"/>
  <c r="F69" i="4" s="1"/>
  <c r="N13" i="4"/>
  <c r="N50" i="4" s="1"/>
  <c r="N69" i="4" s="1"/>
  <c r="I14" i="4"/>
  <c r="I51" i="4" s="1"/>
  <c r="I70" i="4" s="1"/>
  <c r="D15" i="4"/>
  <c r="D52" i="4" s="1"/>
  <c r="D71" i="4" s="1"/>
  <c r="L15" i="4"/>
  <c r="L52" i="4" s="1"/>
  <c r="L71" i="4" s="1"/>
  <c r="G16" i="4"/>
  <c r="G53" i="4" s="1"/>
  <c r="G72" i="4" s="1"/>
  <c r="O16" i="4"/>
  <c r="O53" i="4" s="1"/>
  <c r="O72" i="4" s="1"/>
  <c r="J17" i="4"/>
  <c r="J54" i="4" s="1"/>
  <c r="J73" i="4" s="1"/>
  <c r="E18" i="4"/>
  <c r="E55" i="4" s="1"/>
  <c r="E74" i="4" s="1"/>
  <c r="M18" i="4"/>
  <c r="M55" i="4" s="1"/>
  <c r="M74" i="4" s="1"/>
  <c r="N19" i="4"/>
  <c r="N56" i="4" s="1"/>
  <c r="N75" i="4" s="1"/>
  <c r="L29" i="4"/>
  <c r="N18" i="4"/>
  <c r="N55" i="4" s="1"/>
  <c r="N74" i="4" s="1"/>
  <c r="L30" i="4"/>
  <c r="C35" i="4"/>
  <c r="C34" i="4"/>
  <c r="O19" i="4"/>
  <c r="O56" i="4" s="1"/>
  <c r="O75" i="4" s="1"/>
  <c r="M19" i="4"/>
  <c r="M56" i="4" s="1"/>
  <c r="M75" i="4" s="1"/>
  <c r="H19" i="4"/>
  <c r="H56" i="4" s="1"/>
  <c r="H75" i="4" s="1"/>
  <c r="C19" i="4"/>
  <c r="C56" i="4" s="1"/>
  <c r="C75" i="4" s="1"/>
  <c r="L18" i="4"/>
  <c r="L55" i="4" s="1"/>
  <c r="L74" i="4" s="1"/>
  <c r="H18" i="4"/>
  <c r="H55" i="4" s="1"/>
  <c r="H74" i="4" s="1"/>
  <c r="D18" i="4"/>
  <c r="D55" i="4" s="1"/>
  <c r="D74" i="4" s="1"/>
  <c r="M17" i="4"/>
  <c r="M54" i="4" s="1"/>
  <c r="M73" i="4" s="1"/>
  <c r="I17" i="4"/>
  <c r="E17" i="4"/>
  <c r="E54" i="4" s="1"/>
  <c r="E73" i="4" s="1"/>
  <c r="N16" i="4"/>
  <c r="N53" i="4" s="1"/>
  <c r="N72" i="4" s="1"/>
  <c r="J16" i="4"/>
  <c r="J53" i="4" s="1"/>
  <c r="J72" i="4" s="1"/>
  <c r="F16" i="4"/>
  <c r="F53" i="4" s="1"/>
  <c r="F72" i="4" s="1"/>
  <c r="O15" i="4"/>
  <c r="O52" i="4" s="1"/>
  <c r="O71" i="4" s="1"/>
  <c r="K15" i="4"/>
  <c r="K52" i="4" s="1"/>
  <c r="K71" i="4" s="1"/>
  <c r="G15" i="4"/>
  <c r="G52" i="4" s="1"/>
  <c r="G71" i="4" s="1"/>
  <c r="C15" i="4"/>
  <c r="C52" i="4" s="1"/>
  <c r="C71" i="4" s="1"/>
  <c r="L14" i="4"/>
  <c r="L51" i="4" s="1"/>
  <c r="L70" i="4" s="1"/>
  <c r="H14" i="4"/>
  <c r="H51" i="4" s="1"/>
  <c r="H70" i="4" s="1"/>
  <c r="D14" i="4"/>
  <c r="D51" i="4" s="1"/>
  <c r="D70" i="4" s="1"/>
  <c r="M13" i="4"/>
  <c r="M50" i="4" s="1"/>
  <c r="M69" i="4" s="1"/>
  <c r="I13" i="4"/>
  <c r="I50" i="4" s="1"/>
  <c r="I69" i="4" s="1"/>
  <c r="E13" i="4"/>
  <c r="E50" i="4" s="1"/>
  <c r="E69" i="4" s="1"/>
  <c r="N12" i="4"/>
  <c r="N49" i="4" s="1"/>
  <c r="N68" i="4" s="1"/>
  <c r="J12" i="4"/>
  <c r="J49" i="4" s="1"/>
  <c r="J68" i="4" s="1"/>
  <c r="F12" i="4"/>
  <c r="F49" i="4" s="1"/>
  <c r="F68" i="4" s="1"/>
  <c r="O11" i="4"/>
  <c r="O48" i="4" s="1"/>
  <c r="O67" i="4" s="1"/>
  <c r="K11" i="4"/>
  <c r="K48" i="4" s="1"/>
  <c r="K67" i="4" s="1"/>
  <c r="G11" i="4"/>
  <c r="G48" i="4" s="1"/>
  <c r="G67" i="4" s="1"/>
  <c r="C11" i="4"/>
  <c r="C48" i="4" s="1"/>
  <c r="C67" i="4" s="1"/>
  <c r="L10" i="4"/>
  <c r="L47" i="4" s="1"/>
  <c r="L66" i="4" s="1"/>
  <c r="H10" i="4"/>
  <c r="H47" i="4" s="1"/>
  <c r="H66" i="4" s="1"/>
  <c r="D10" i="4"/>
  <c r="M9" i="4"/>
  <c r="M46" i="4" s="1"/>
  <c r="M65" i="4" s="1"/>
  <c r="I9" i="4"/>
  <c r="I46" i="4" s="1"/>
  <c r="I65" i="4" s="1"/>
  <c r="E9" i="4"/>
  <c r="N8" i="4"/>
  <c r="J8" i="4"/>
  <c r="J45" i="4" s="1"/>
  <c r="J64" i="4" s="1"/>
  <c r="F8" i="4"/>
  <c r="F45" i="4" s="1"/>
  <c r="F64" i="4" s="1"/>
  <c r="O7" i="4"/>
  <c r="O44" i="4" s="1"/>
  <c r="O63" i="4" s="1"/>
  <c r="K7" i="4"/>
  <c r="K44" i="4" s="1"/>
  <c r="K63" i="4" s="1"/>
  <c r="G7" i="4"/>
  <c r="G44" i="4" s="1"/>
  <c r="G63" i="4" s="1"/>
  <c r="C7" i="4"/>
  <c r="L6" i="4"/>
  <c r="H6" i="4"/>
  <c r="D6" i="4"/>
  <c r="D43" i="4" s="1"/>
  <c r="D62" i="4" s="1"/>
  <c r="M5" i="4"/>
  <c r="I5" i="4"/>
  <c r="I42" i="4" s="1"/>
  <c r="I61" i="4" s="1"/>
  <c r="E5" i="4"/>
  <c r="N4" i="4"/>
  <c r="N41" i="4" s="1"/>
  <c r="N60" i="4" s="1"/>
  <c r="J4" i="4"/>
  <c r="J41" i="4" s="1"/>
  <c r="J60" i="4" s="1"/>
  <c r="F4" i="4"/>
  <c r="F41" i="4" s="1"/>
  <c r="F60" i="4" s="1"/>
  <c r="L19" i="4"/>
  <c r="L56" i="4" s="1"/>
  <c r="L75" i="4" s="1"/>
  <c r="F19" i="4"/>
  <c r="F56" i="4" s="1"/>
  <c r="F75" i="4" s="1"/>
  <c r="O18" i="4"/>
  <c r="O55" i="4" s="1"/>
  <c r="O74" i="4" s="1"/>
  <c r="K18" i="4"/>
  <c r="K55" i="4" s="1"/>
  <c r="K74" i="4" s="1"/>
  <c r="G18" i="4"/>
  <c r="G55" i="4" s="1"/>
  <c r="G74" i="4" s="1"/>
  <c r="C18" i="4"/>
  <c r="L17" i="4"/>
  <c r="L54" i="4" s="1"/>
  <c r="L73" i="4" s="1"/>
  <c r="H17" i="4"/>
  <c r="H54" i="4" s="1"/>
  <c r="H73" i="4" s="1"/>
  <c r="D17" i="4"/>
  <c r="M16" i="4"/>
  <c r="M53" i="4" s="1"/>
  <c r="M72" i="4" s="1"/>
  <c r="I16" i="4"/>
  <c r="I53" i="4" s="1"/>
  <c r="I72" i="4" s="1"/>
  <c r="E16" i="4"/>
  <c r="N15" i="4"/>
  <c r="N52" i="4" s="1"/>
  <c r="N71" i="4" s="1"/>
  <c r="J15" i="4"/>
  <c r="J52" i="4" s="1"/>
  <c r="J71" i="4" s="1"/>
  <c r="F15" i="4"/>
  <c r="F52" i="4" s="1"/>
  <c r="F71" i="4" s="1"/>
  <c r="O14" i="4"/>
  <c r="O51" i="4" s="1"/>
  <c r="O70" i="4" s="1"/>
  <c r="K14" i="4"/>
  <c r="K51" i="4" s="1"/>
  <c r="K70" i="4" s="1"/>
  <c r="G14" i="4"/>
  <c r="G51" i="4" s="1"/>
  <c r="G70" i="4" s="1"/>
  <c r="C14" i="4"/>
  <c r="C51" i="4" s="1"/>
  <c r="C70" i="4" s="1"/>
  <c r="L13" i="4"/>
  <c r="L50" i="4" s="1"/>
  <c r="L69" i="4" s="1"/>
  <c r="H13" i="4"/>
  <c r="D13" i="4"/>
  <c r="D50" i="4" s="1"/>
  <c r="D69" i="4" s="1"/>
  <c r="M12" i="4"/>
  <c r="M49" i="4" s="1"/>
  <c r="M68" i="4" s="1"/>
  <c r="I12" i="4"/>
  <c r="I49" i="4" s="1"/>
  <c r="I68" i="4" s="1"/>
  <c r="E12" i="4"/>
  <c r="N11" i="4"/>
  <c r="N48" i="4" s="1"/>
  <c r="N67" i="4" s="1"/>
  <c r="J11" i="4"/>
  <c r="J48" i="4" s="1"/>
  <c r="J67" i="4" s="1"/>
  <c r="F11" i="4"/>
  <c r="O10" i="4"/>
  <c r="O47" i="4" s="1"/>
  <c r="O66" i="4" s="1"/>
  <c r="K10" i="4"/>
  <c r="K47" i="4" s="1"/>
  <c r="K66" i="4" s="1"/>
  <c r="G10" i="4"/>
  <c r="G47" i="4" s="1"/>
  <c r="G66" i="4" s="1"/>
  <c r="G19" i="4"/>
  <c r="K19" i="4"/>
  <c r="K56" i="4" s="1"/>
  <c r="K75" i="4" s="1"/>
  <c r="Q7" i="4" l="1"/>
  <c r="K77" i="4"/>
  <c r="O77" i="4"/>
  <c r="M23" i="4"/>
  <c r="M42" i="4"/>
  <c r="M61" i="4" s="1"/>
  <c r="M77" i="4" s="1"/>
  <c r="Q18" i="4"/>
  <c r="C55" i="4"/>
  <c r="C74" i="4" s="1"/>
  <c r="Q12" i="4"/>
  <c r="E49" i="4"/>
  <c r="E68" i="4" s="1"/>
  <c r="Q13" i="4"/>
  <c r="H50" i="4"/>
  <c r="H69" i="4" s="1"/>
  <c r="Q17" i="4"/>
  <c r="D54" i="4"/>
  <c r="D73" i="4" s="1"/>
  <c r="Q5" i="4"/>
  <c r="E42" i="4"/>
  <c r="E61" i="4" s="1"/>
  <c r="H23" i="4"/>
  <c r="H24" i="4" s="1"/>
  <c r="H43" i="4"/>
  <c r="H62" i="4" s="1"/>
  <c r="H77" i="4" s="1"/>
  <c r="Q8" i="4"/>
  <c r="N45" i="4"/>
  <c r="N64" i="4" s="1"/>
  <c r="N77" i="4" s="1"/>
  <c r="D23" i="4"/>
  <c r="D47" i="4"/>
  <c r="D66" i="4" s="1"/>
  <c r="D77" i="4" s="1"/>
  <c r="I23" i="4"/>
  <c r="I25" i="4" s="1"/>
  <c r="I54" i="4"/>
  <c r="I73" i="4" s="1"/>
  <c r="I77" i="4" s="1"/>
  <c r="Q15" i="4"/>
  <c r="M30" i="4" s="1"/>
  <c r="J77" i="4"/>
  <c r="C23" i="4"/>
  <c r="C44" i="4"/>
  <c r="C63" i="4" s="1"/>
  <c r="G23" i="4"/>
  <c r="G25" i="4" s="1"/>
  <c r="G56" i="4"/>
  <c r="G75" i="4" s="1"/>
  <c r="G77" i="4" s="1"/>
  <c r="Q11" i="4"/>
  <c r="F48" i="4"/>
  <c r="F67" i="4" s="1"/>
  <c r="Q16" i="4"/>
  <c r="E53" i="4"/>
  <c r="E72" i="4" s="1"/>
  <c r="F77" i="4"/>
  <c r="L23" i="4"/>
  <c r="L43" i="4"/>
  <c r="L62" i="4" s="1"/>
  <c r="L77" i="4" s="1"/>
  <c r="Q9" i="4"/>
  <c r="E46" i="4"/>
  <c r="E65" i="4" s="1"/>
  <c r="M25" i="4"/>
  <c r="M24" i="4"/>
  <c r="C25" i="4"/>
  <c r="C24" i="4"/>
  <c r="L25" i="4"/>
  <c r="L24" i="4"/>
  <c r="H25" i="4"/>
  <c r="I24" i="4"/>
  <c r="O23" i="4"/>
  <c r="Q10" i="4"/>
  <c r="F23" i="4"/>
  <c r="Q14" i="4"/>
  <c r="Q4" i="4"/>
  <c r="M29" i="4" s="1"/>
  <c r="J23" i="4"/>
  <c r="E23" i="4"/>
  <c r="K23" i="4"/>
  <c r="K25" i="4" s="1"/>
  <c r="N23" i="4"/>
  <c r="Q6" i="4"/>
  <c r="Q19" i="4"/>
  <c r="D24" i="4"/>
  <c r="D25" i="4"/>
  <c r="G24" i="4" l="1"/>
  <c r="K24" i="4"/>
  <c r="C77" i="4"/>
  <c r="E77" i="4"/>
  <c r="Q23" i="4"/>
  <c r="O24" i="4"/>
  <c r="O25" i="4"/>
  <c r="J24" i="4"/>
  <c r="J25" i="4"/>
  <c r="N24" i="4"/>
  <c r="N25" i="4"/>
  <c r="E25" i="4"/>
  <c r="E24" i="4"/>
  <c r="F24" i="4"/>
  <c r="F25" i="4"/>
  <c r="M158" i="2" l="1"/>
  <c r="Y158" i="2"/>
  <c r="X158" i="2"/>
  <c r="W158" i="2"/>
  <c r="V158" i="2"/>
  <c r="U158" i="2"/>
  <c r="T158" i="2"/>
  <c r="S158" i="2"/>
  <c r="R158" i="2"/>
  <c r="Q158" i="2"/>
  <c r="P158" i="2"/>
  <c r="O158" i="2"/>
  <c r="N158" i="2"/>
  <c r="L158" i="2"/>
  <c r="K158" i="2"/>
  <c r="J158" i="2"/>
  <c r="I158" i="2"/>
  <c r="H158" i="2"/>
  <c r="G158" i="2"/>
  <c r="F158" i="2"/>
  <c r="E158" i="2"/>
  <c r="D158" i="2"/>
  <c r="C158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Y178" i="2"/>
  <c r="Y205" i="2" s="1"/>
  <c r="X178" i="2"/>
  <c r="X205" i="2" s="1"/>
  <c r="W178" i="2"/>
  <c r="W205" i="2" s="1"/>
  <c r="V178" i="2"/>
  <c r="V205" i="2" s="1"/>
  <c r="U178" i="2"/>
  <c r="U205" i="2" s="1"/>
  <c r="T178" i="2"/>
  <c r="T205" i="2" s="1"/>
  <c r="S178" i="2"/>
  <c r="S205" i="2" s="1"/>
  <c r="R178" i="2"/>
  <c r="R205" i="2" s="1"/>
  <c r="Q178" i="2"/>
  <c r="Q205" i="2" s="1"/>
  <c r="P178" i="2"/>
  <c r="P205" i="2" s="1"/>
  <c r="O178" i="2"/>
  <c r="O205" i="2" s="1"/>
  <c r="N178" i="2"/>
  <c r="N205" i="2" s="1"/>
  <c r="M178" i="2"/>
  <c r="M205" i="2" s="1"/>
  <c r="L178" i="2"/>
  <c r="L205" i="2" s="1"/>
  <c r="K178" i="2"/>
  <c r="K205" i="2" s="1"/>
  <c r="J178" i="2"/>
  <c r="J205" i="2" s="1"/>
  <c r="I178" i="2"/>
  <c r="I205" i="2" s="1"/>
  <c r="H178" i="2"/>
  <c r="H205" i="2" s="1"/>
  <c r="G178" i="2"/>
  <c r="G205" i="2" s="1"/>
  <c r="F178" i="2"/>
  <c r="F205" i="2" s="1"/>
  <c r="E178" i="2"/>
  <c r="E205" i="2" s="1"/>
  <c r="D178" i="2"/>
  <c r="D205" i="2" s="1"/>
  <c r="C178" i="2"/>
  <c r="C205" i="2" s="1"/>
  <c r="Y177" i="2"/>
  <c r="Y204" i="2" s="1"/>
  <c r="X177" i="2"/>
  <c r="X204" i="2" s="1"/>
  <c r="W177" i="2"/>
  <c r="W204" i="2" s="1"/>
  <c r="V177" i="2"/>
  <c r="V204" i="2" s="1"/>
  <c r="U177" i="2"/>
  <c r="U204" i="2" s="1"/>
  <c r="T177" i="2"/>
  <c r="T204" i="2" s="1"/>
  <c r="S177" i="2"/>
  <c r="S204" i="2" s="1"/>
  <c r="R177" i="2"/>
  <c r="R204" i="2" s="1"/>
  <c r="Q177" i="2"/>
  <c r="Q204" i="2" s="1"/>
  <c r="P177" i="2"/>
  <c r="P204" i="2" s="1"/>
  <c r="O177" i="2"/>
  <c r="O204" i="2" s="1"/>
  <c r="N177" i="2"/>
  <c r="N204" i="2" s="1"/>
  <c r="M177" i="2"/>
  <c r="M204" i="2" s="1"/>
  <c r="L177" i="2"/>
  <c r="L204" i="2" s="1"/>
  <c r="K177" i="2"/>
  <c r="K204" i="2" s="1"/>
  <c r="J177" i="2"/>
  <c r="J204" i="2" s="1"/>
  <c r="I177" i="2"/>
  <c r="I204" i="2" s="1"/>
  <c r="H177" i="2"/>
  <c r="H204" i="2" s="1"/>
  <c r="G177" i="2"/>
  <c r="G204" i="2" s="1"/>
  <c r="F177" i="2"/>
  <c r="F204" i="2" s="1"/>
  <c r="E177" i="2"/>
  <c r="E204" i="2" s="1"/>
  <c r="D177" i="2"/>
  <c r="D204" i="2" s="1"/>
  <c r="C177" i="2"/>
  <c r="C204" i="2" s="1"/>
  <c r="Y176" i="2"/>
  <c r="Y203" i="2" s="1"/>
  <c r="X176" i="2"/>
  <c r="X203" i="2" s="1"/>
  <c r="W176" i="2"/>
  <c r="W203" i="2" s="1"/>
  <c r="V176" i="2"/>
  <c r="V203" i="2" s="1"/>
  <c r="U176" i="2"/>
  <c r="U203" i="2" s="1"/>
  <c r="T176" i="2"/>
  <c r="T203" i="2" s="1"/>
  <c r="S176" i="2"/>
  <c r="S203" i="2" s="1"/>
  <c r="R176" i="2"/>
  <c r="R203" i="2" s="1"/>
  <c r="Q176" i="2"/>
  <c r="Q203" i="2" s="1"/>
  <c r="P176" i="2"/>
  <c r="P203" i="2" s="1"/>
  <c r="O176" i="2"/>
  <c r="O203" i="2" s="1"/>
  <c r="N176" i="2"/>
  <c r="N203" i="2" s="1"/>
  <c r="M176" i="2"/>
  <c r="M203" i="2" s="1"/>
  <c r="L176" i="2"/>
  <c r="L203" i="2" s="1"/>
  <c r="K176" i="2"/>
  <c r="K203" i="2" s="1"/>
  <c r="J176" i="2"/>
  <c r="J203" i="2" s="1"/>
  <c r="I176" i="2"/>
  <c r="I203" i="2" s="1"/>
  <c r="H176" i="2"/>
  <c r="H203" i="2" s="1"/>
  <c r="G176" i="2"/>
  <c r="G203" i="2" s="1"/>
  <c r="F176" i="2"/>
  <c r="F203" i="2" s="1"/>
  <c r="E176" i="2"/>
  <c r="E203" i="2" s="1"/>
  <c r="D176" i="2"/>
  <c r="D203" i="2" s="1"/>
  <c r="C176" i="2"/>
  <c r="C203" i="2" s="1"/>
  <c r="Y175" i="2"/>
  <c r="Y202" i="2" s="1"/>
  <c r="X175" i="2"/>
  <c r="X202" i="2" s="1"/>
  <c r="W175" i="2"/>
  <c r="W202" i="2" s="1"/>
  <c r="V175" i="2"/>
  <c r="V202" i="2" s="1"/>
  <c r="U175" i="2"/>
  <c r="U202" i="2" s="1"/>
  <c r="T175" i="2"/>
  <c r="T202" i="2" s="1"/>
  <c r="S175" i="2"/>
  <c r="S202" i="2" s="1"/>
  <c r="R175" i="2"/>
  <c r="R202" i="2" s="1"/>
  <c r="Q175" i="2"/>
  <c r="Q202" i="2" s="1"/>
  <c r="P175" i="2"/>
  <c r="P202" i="2" s="1"/>
  <c r="O175" i="2"/>
  <c r="O202" i="2" s="1"/>
  <c r="N175" i="2"/>
  <c r="N202" i="2" s="1"/>
  <c r="M175" i="2"/>
  <c r="M202" i="2" s="1"/>
  <c r="L175" i="2"/>
  <c r="L202" i="2" s="1"/>
  <c r="K175" i="2"/>
  <c r="K202" i="2" s="1"/>
  <c r="J175" i="2"/>
  <c r="J202" i="2" s="1"/>
  <c r="I175" i="2"/>
  <c r="I202" i="2" s="1"/>
  <c r="H175" i="2"/>
  <c r="H202" i="2" s="1"/>
  <c r="G175" i="2"/>
  <c r="G202" i="2" s="1"/>
  <c r="F175" i="2"/>
  <c r="F202" i="2" s="1"/>
  <c r="E175" i="2"/>
  <c r="E202" i="2" s="1"/>
  <c r="D175" i="2"/>
  <c r="D202" i="2" s="1"/>
  <c r="C175" i="2"/>
  <c r="C202" i="2" s="1"/>
  <c r="Y174" i="2"/>
  <c r="Y201" i="2" s="1"/>
  <c r="X174" i="2"/>
  <c r="X201" i="2" s="1"/>
  <c r="W174" i="2"/>
  <c r="W201" i="2" s="1"/>
  <c r="V174" i="2"/>
  <c r="V201" i="2" s="1"/>
  <c r="U174" i="2"/>
  <c r="U201" i="2" s="1"/>
  <c r="T174" i="2"/>
  <c r="T201" i="2" s="1"/>
  <c r="S174" i="2"/>
  <c r="S201" i="2" s="1"/>
  <c r="R174" i="2"/>
  <c r="R201" i="2" s="1"/>
  <c r="Q174" i="2"/>
  <c r="Q201" i="2" s="1"/>
  <c r="P174" i="2"/>
  <c r="P201" i="2" s="1"/>
  <c r="O174" i="2"/>
  <c r="O201" i="2" s="1"/>
  <c r="N174" i="2"/>
  <c r="N201" i="2" s="1"/>
  <c r="M174" i="2"/>
  <c r="M201" i="2" s="1"/>
  <c r="L174" i="2"/>
  <c r="L201" i="2" s="1"/>
  <c r="K174" i="2"/>
  <c r="K201" i="2" s="1"/>
  <c r="J174" i="2"/>
  <c r="J201" i="2" s="1"/>
  <c r="I174" i="2"/>
  <c r="I201" i="2" s="1"/>
  <c r="H174" i="2"/>
  <c r="H201" i="2" s="1"/>
  <c r="G174" i="2"/>
  <c r="G201" i="2" s="1"/>
  <c r="F174" i="2"/>
  <c r="F201" i="2" s="1"/>
  <c r="E174" i="2"/>
  <c r="E201" i="2" s="1"/>
  <c r="D174" i="2"/>
  <c r="D201" i="2" s="1"/>
  <c r="C174" i="2"/>
  <c r="C201" i="2" s="1"/>
  <c r="Y173" i="2"/>
  <c r="Y200" i="2" s="1"/>
  <c r="X173" i="2"/>
  <c r="X200" i="2" s="1"/>
  <c r="W173" i="2"/>
  <c r="W200" i="2" s="1"/>
  <c r="V173" i="2"/>
  <c r="V200" i="2" s="1"/>
  <c r="U173" i="2"/>
  <c r="U200" i="2" s="1"/>
  <c r="T173" i="2"/>
  <c r="T200" i="2" s="1"/>
  <c r="S173" i="2"/>
  <c r="S200" i="2" s="1"/>
  <c r="R173" i="2"/>
  <c r="R200" i="2" s="1"/>
  <c r="Q173" i="2"/>
  <c r="Q200" i="2" s="1"/>
  <c r="P173" i="2"/>
  <c r="P200" i="2" s="1"/>
  <c r="O173" i="2"/>
  <c r="O200" i="2" s="1"/>
  <c r="N173" i="2"/>
  <c r="N200" i="2" s="1"/>
  <c r="M173" i="2"/>
  <c r="M200" i="2" s="1"/>
  <c r="L173" i="2"/>
  <c r="L200" i="2" s="1"/>
  <c r="K173" i="2"/>
  <c r="K200" i="2" s="1"/>
  <c r="J173" i="2"/>
  <c r="J200" i="2" s="1"/>
  <c r="I173" i="2"/>
  <c r="I200" i="2" s="1"/>
  <c r="H173" i="2"/>
  <c r="H200" i="2" s="1"/>
  <c r="G173" i="2"/>
  <c r="G200" i="2" s="1"/>
  <c r="F173" i="2"/>
  <c r="F200" i="2" s="1"/>
  <c r="E173" i="2"/>
  <c r="E200" i="2" s="1"/>
  <c r="D173" i="2"/>
  <c r="D200" i="2" s="1"/>
  <c r="C173" i="2"/>
  <c r="C200" i="2" s="1"/>
  <c r="Y172" i="2"/>
  <c r="Y199" i="2" s="1"/>
  <c r="X172" i="2"/>
  <c r="X199" i="2" s="1"/>
  <c r="W172" i="2"/>
  <c r="W199" i="2" s="1"/>
  <c r="V172" i="2"/>
  <c r="V199" i="2" s="1"/>
  <c r="U172" i="2"/>
  <c r="U199" i="2" s="1"/>
  <c r="T172" i="2"/>
  <c r="T199" i="2" s="1"/>
  <c r="S172" i="2"/>
  <c r="S199" i="2" s="1"/>
  <c r="R172" i="2"/>
  <c r="R199" i="2" s="1"/>
  <c r="Q172" i="2"/>
  <c r="Q199" i="2" s="1"/>
  <c r="P172" i="2"/>
  <c r="P199" i="2" s="1"/>
  <c r="O172" i="2"/>
  <c r="O199" i="2" s="1"/>
  <c r="N172" i="2"/>
  <c r="N199" i="2" s="1"/>
  <c r="M172" i="2"/>
  <c r="M199" i="2" s="1"/>
  <c r="L172" i="2"/>
  <c r="L199" i="2" s="1"/>
  <c r="K172" i="2"/>
  <c r="K199" i="2" s="1"/>
  <c r="J172" i="2"/>
  <c r="J199" i="2" s="1"/>
  <c r="I172" i="2"/>
  <c r="I199" i="2" s="1"/>
  <c r="H172" i="2"/>
  <c r="H199" i="2" s="1"/>
  <c r="G172" i="2"/>
  <c r="G199" i="2" s="1"/>
  <c r="F172" i="2"/>
  <c r="F199" i="2" s="1"/>
  <c r="E172" i="2"/>
  <c r="E199" i="2" s="1"/>
  <c r="D172" i="2"/>
  <c r="D199" i="2" s="1"/>
  <c r="C172" i="2"/>
  <c r="C199" i="2" s="1"/>
  <c r="Y171" i="2"/>
  <c r="Y198" i="2" s="1"/>
  <c r="X171" i="2"/>
  <c r="X198" i="2" s="1"/>
  <c r="W171" i="2"/>
  <c r="W198" i="2" s="1"/>
  <c r="V171" i="2"/>
  <c r="V198" i="2" s="1"/>
  <c r="U171" i="2"/>
  <c r="U198" i="2" s="1"/>
  <c r="T171" i="2"/>
  <c r="T198" i="2" s="1"/>
  <c r="S171" i="2"/>
  <c r="S198" i="2" s="1"/>
  <c r="R171" i="2"/>
  <c r="R198" i="2" s="1"/>
  <c r="Q171" i="2"/>
  <c r="Q198" i="2" s="1"/>
  <c r="P171" i="2"/>
  <c r="P198" i="2" s="1"/>
  <c r="O171" i="2"/>
  <c r="O198" i="2" s="1"/>
  <c r="N171" i="2"/>
  <c r="N198" i="2" s="1"/>
  <c r="M171" i="2"/>
  <c r="M198" i="2" s="1"/>
  <c r="L171" i="2"/>
  <c r="L198" i="2" s="1"/>
  <c r="K171" i="2"/>
  <c r="K198" i="2" s="1"/>
  <c r="J171" i="2"/>
  <c r="J198" i="2" s="1"/>
  <c r="I171" i="2"/>
  <c r="I198" i="2" s="1"/>
  <c r="H171" i="2"/>
  <c r="H198" i="2" s="1"/>
  <c r="G171" i="2"/>
  <c r="G198" i="2" s="1"/>
  <c r="F171" i="2"/>
  <c r="F198" i="2" s="1"/>
  <c r="E171" i="2"/>
  <c r="E198" i="2" s="1"/>
  <c r="D171" i="2"/>
  <c r="D198" i="2" s="1"/>
  <c r="C171" i="2"/>
  <c r="C198" i="2" s="1"/>
  <c r="Y170" i="2"/>
  <c r="Y197" i="2" s="1"/>
  <c r="X170" i="2"/>
  <c r="X197" i="2" s="1"/>
  <c r="W170" i="2"/>
  <c r="W197" i="2" s="1"/>
  <c r="V170" i="2"/>
  <c r="V197" i="2" s="1"/>
  <c r="U170" i="2"/>
  <c r="U197" i="2" s="1"/>
  <c r="T170" i="2"/>
  <c r="T197" i="2" s="1"/>
  <c r="S170" i="2"/>
  <c r="S197" i="2" s="1"/>
  <c r="R170" i="2"/>
  <c r="R197" i="2" s="1"/>
  <c r="Q170" i="2"/>
  <c r="Q197" i="2" s="1"/>
  <c r="P170" i="2"/>
  <c r="P197" i="2" s="1"/>
  <c r="O170" i="2"/>
  <c r="O197" i="2" s="1"/>
  <c r="N170" i="2"/>
  <c r="N197" i="2" s="1"/>
  <c r="M170" i="2"/>
  <c r="M197" i="2" s="1"/>
  <c r="L170" i="2"/>
  <c r="L197" i="2" s="1"/>
  <c r="K170" i="2"/>
  <c r="K197" i="2" s="1"/>
  <c r="J170" i="2"/>
  <c r="J197" i="2" s="1"/>
  <c r="I170" i="2"/>
  <c r="I197" i="2" s="1"/>
  <c r="H170" i="2"/>
  <c r="H197" i="2" s="1"/>
  <c r="G170" i="2"/>
  <c r="G197" i="2" s="1"/>
  <c r="F170" i="2"/>
  <c r="F197" i="2" s="1"/>
  <c r="E170" i="2"/>
  <c r="E197" i="2" s="1"/>
  <c r="D170" i="2"/>
  <c r="D197" i="2" s="1"/>
  <c r="C170" i="2"/>
  <c r="C197" i="2" s="1"/>
  <c r="Y169" i="2"/>
  <c r="Y196" i="2" s="1"/>
  <c r="X169" i="2"/>
  <c r="X196" i="2" s="1"/>
  <c r="W169" i="2"/>
  <c r="W196" i="2" s="1"/>
  <c r="V169" i="2"/>
  <c r="V196" i="2" s="1"/>
  <c r="U169" i="2"/>
  <c r="U196" i="2" s="1"/>
  <c r="T169" i="2"/>
  <c r="T196" i="2" s="1"/>
  <c r="S169" i="2"/>
  <c r="S196" i="2" s="1"/>
  <c r="R169" i="2"/>
  <c r="R196" i="2" s="1"/>
  <c r="Q169" i="2"/>
  <c r="Q196" i="2" s="1"/>
  <c r="P169" i="2"/>
  <c r="P196" i="2" s="1"/>
  <c r="O169" i="2"/>
  <c r="O196" i="2" s="1"/>
  <c r="N169" i="2"/>
  <c r="N196" i="2" s="1"/>
  <c r="M169" i="2"/>
  <c r="M196" i="2" s="1"/>
  <c r="L169" i="2"/>
  <c r="L196" i="2" s="1"/>
  <c r="K169" i="2"/>
  <c r="K196" i="2" s="1"/>
  <c r="J169" i="2"/>
  <c r="J196" i="2" s="1"/>
  <c r="I169" i="2"/>
  <c r="I196" i="2" s="1"/>
  <c r="H169" i="2"/>
  <c r="H196" i="2" s="1"/>
  <c r="G169" i="2"/>
  <c r="G196" i="2" s="1"/>
  <c r="F169" i="2"/>
  <c r="F196" i="2" s="1"/>
  <c r="E169" i="2"/>
  <c r="E196" i="2" s="1"/>
  <c r="D169" i="2"/>
  <c r="D196" i="2" s="1"/>
  <c r="C169" i="2"/>
  <c r="C196" i="2" s="1"/>
  <c r="Y168" i="2"/>
  <c r="Y195" i="2" s="1"/>
  <c r="X168" i="2"/>
  <c r="X195" i="2" s="1"/>
  <c r="W168" i="2"/>
  <c r="W195" i="2" s="1"/>
  <c r="V168" i="2"/>
  <c r="V195" i="2" s="1"/>
  <c r="U168" i="2"/>
  <c r="U195" i="2" s="1"/>
  <c r="T168" i="2"/>
  <c r="T195" i="2" s="1"/>
  <c r="S168" i="2"/>
  <c r="S195" i="2" s="1"/>
  <c r="R168" i="2"/>
  <c r="R195" i="2" s="1"/>
  <c r="Q168" i="2"/>
  <c r="Q195" i="2" s="1"/>
  <c r="P168" i="2"/>
  <c r="P195" i="2" s="1"/>
  <c r="O168" i="2"/>
  <c r="O195" i="2" s="1"/>
  <c r="N168" i="2"/>
  <c r="N195" i="2" s="1"/>
  <c r="M168" i="2"/>
  <c r="M195" i="2" s="1"/>
  <c r="L168" i="2"/>
  <c r="L195" i="2" s="1"/>
  <c r="K168" i="2"/>
  <c r="K195" i="2" s="1"/>
  <c r="J168" i="2"/>
  <c r="J195" i="2" s="1"/>
  <c r="I168" i="2"/>
  <c r="I195" i="2" s="1"/>
  <c r="H168" i="2"/>
  <c r="H195" i="2" s="1"/>
  <c r="G168" i="2"/>
  <c r="G195" i="2" s="1"/>
  <c r="F168" i="2"/>
  <c r="F195" i="2" s="1"/>
  <c r="E168" i="2"/>
  <c r="E195" i="2" s="1"/>
  <c r="D168" i="2"/>
  <c r="D195" i="2" s="1"/>
  <c r="C168" i="2"/>
  <c r="C195" i="2" s="1"/>
  <c r="Y167" i="2"/>
  <c r="Y194" i="2" s="1"/>
  <c r="X167" i="2"/>
  <c r="X194" i="2" s="1"/>
  <c r="W167" i="2"/>
  <c r="W194" i="2" s="1"/>
  <c r="V167" i="2"/>
  <c r="V194" i="2" s="1"/>
  <c r="U167" i="2"/>
  <c r="U194" i="2" s="1"/>
  <c r="T167" i="2"/>
  <c r="T194" i="2" s="1"/>
  <c r="S167" i="2"/>
  <c r="S194" i="2" s="1"/>
  <c r="R167" i="2"/>
  <c r="R194" i="2" s="1"/>
  <c r="Q167" i="2"/>
  <c r="Q194" i="2" s="1"/>
  <c r="P167" i="2"/>
  <c r="P194" i="2" s="1"/>
  <c r="O167" i="2"/>
  <c r="O194" i="2" s="1"/>
  <c r="N167" i="2"/>
  <c r="N194" i="2" s="1"/>
  <c r="M167" i="2"/>
  <c r="M194" i="2" s="1"/>
  <c r="L167" i="2"/>
  <c r="L194" i="2" s="1"/>
  <c r="K167" i="2"/>
  <c r="K194" i="2" s="1"/>
  <c r="J167" i="2"/>
  <c r="J194" i="2" s="1"/>
  <c r="I167" i="2"/>
  <c r="I194" i="2" s="1"/>
  <c r="H167" i="2"/>
  <c r="H194" i="2" s="1"/>
  <c r="G167" i="2"/>
  <c r="G194" i="2" s="1"/>
  <c r="F167" i="2"/>
  <c r="F194" i="2" s="1"/>
  <c r="E167" i="2"/>
  <c r="E194" i="2" s="1"/>
  <c r="D167" i="2"/>
  <c r="D194" i="2" s="1"/>
  <c r="C167" i="2"/>
  <c r="C194" i="2" s="1"/>
  <c r="Y166" i="2"/>
  <c r="Y193" i="2" s="1"/>
  <c r="X166" i="2"/>
  <c r="X193" i="2" s="1"/>
  <c r="W166" i="2"/>
  <c r="W193" i="2" s="1"/>
  <c r="V166" i="2"/>
  <c r="V193" i="2" s="1"/>
  <c r="U166" i="2"/>
  <c r="U193" i="2" s="1"/>
  <c r="T166" i="2"/>
  <c r="T193" i="2" s="1"/>
  <c r="S166" i="2"/>
  <c r="S193" i="2" s="1"/>
  <c r="R166" i="2"/>
  <c r="R193" i="2" s="1"/>
  <c r="Q166" i="2"/>
  <c r="Q193" i="2" s="1"/>
  <c r="P166" i="2"/>
  <c r="P193" i="2" s="1"/>
  <c r="O166" i="2"/>
  <c r="O193" i="2" s="1"/>
  <c r="N166" i="2"/>
  <c r="N193" i="2" s="1"/>
  <c r="M166" i="2"/>
  <c r="M193" i="2" s="1"/>
  <c r="L166" i="2"/>
  <c r="L193" i="2" s="1"/>
  <c r="K166" i="2"/>
  <c r="K193" i="2" s="1"/>
  <c r="J166" i="2"/>
  <c r="J193" i="2" s="1"/>
  <c r="I166" i="2"/>
  <c r="I193" i="2" s="1"/>
  <c r="H166" i="2"/>
  <c r="H193" i="2" s="1"/>
  <c r="G166" i="2"/>
  <c r="G193" i="2" s="1"/>
  <c r="F166" i="2"/>
  <c r="F193" i="2" s="1"/>
  <c r="E166" i="2"/>
  <c r="E193" i="2" s="1"/>
  <c r="D166" i="2"/>
  <c r="D193" i="2" s="1"/>
  <c r="C166" i="2"/>
  <c r="C193" i="2" s="1"/>
  <c r="Y165" i="2"/>
  <c r="Y192" i="2" s="1"/>
  <c r="X165" i="2"/>
  <c r="X192" i="2" s="1"/>
  <c r="W165" i="2"/>
  <c r="W192" i="2" s="1"/>
  <c r="V165" i="2"/>
  <c r="V192" i="2" s="1"/>
  <c r="U165" i="2"/>
  <c r="U192" i="2" s="1"/>
  <c r="T165" i="2"/>
  <c r="T192" i="2" s="1"/>
  <c r="S165" i="2"/>
  <c r="S192" i="2" s="1"/>
  <c r="R165" i="2"/>
  <c r="R192" i="2" s="1"/>
  <c r="Q165" i="2"/>
  <c r="Q192" i="2" s="1"/>
  <c r="P165" i="2"/>
  <c r="P192" i="2" s="1"/>
  <c r="O165" i="2"/>
  <c r="O192" i="2" s="1"/>
  <c r="N165" i="2"/>
  <c r="N192" i="2" s="1"/>
  <c r="M165" i="2"/>
  <c r="M192" i="2" s="1"/>
  <c r="L165" i="2"/>
  <c r="L192" i="2" s="1"/>
  <c r="K165" i="2"/>
  <c r="K192" i="2" s="1"/>
  <c r="J165" i="2"/>
  <c r="J192" i="2" s="1"/>
  <c r="I165" i="2"/>
  <c r="I192" i="2" s="1"/>
  <c r="H165" i="2"/>
  <c r="H192" i="2" s="1"/>
  <c r="G165" i="2"/>
  <c r="G192" i="2" s="1"/>
  <c r="F165" i="2"/>
  <c r="F192" i="2" s="1"/>
  <c r="E165" i="2"/>
  <c r="E192" i="2" s="1"/>
  <c r="D165" i="2"/>
  <c r="D192" i="2" s="1"/>
  <c r="C165" i="2"/>
  <c r="C192" i="2" s="1"/>
  <c r="Y164" i="2"/>
  <c r="Y191" i="2" s="1"/>
  <c r="X164" i="2"/>
  <c r="X191" i="2" s="1"/>
  <c r="W164" i="2"/>
  <c r="W191" i="2" s="1"/>
  <c r="V164" i="2"/>
  <c r="V191" i="2" s="1"/>
  <c r="U164" i="2"/>
  <c r="U191" i="2" s="1"/>
  <c r="T164" i="2"/>
  <c r="T191" i="2" s="1"/>
  <c r="S164" i="2"/>
  <c r="S191" i="2" s="1"/>
  <c r="R164" i="2"/>
  <c r="R191" i="2" s="1"/>
  <c r="Q164" i="2"/>
  <c r="Q191" i="2" s="1"/>
  <c r="P164" i="2"/>
  <c r="P191" i="2" s="1"/>
  <c r="O164" i="2"/>
  <c r="O191" i="2" s="1"/>
  <c r="N164" i="2"/>
  <c r="N191" i="2" s="1"/>
  <c r="M164" i="2"/>
  <c r="M191" i="2" s="1"/>
  <c r="L164" i="2"/>
  <c r="L191" i="2" s="1"/>
  <c r="K164" i="2"/>
  <c r="K191" i="2" s="1"/>
  <c r="J164" i="2"/>
  <c r="J191" i="2" s="1"/>
  <c r="I164" i="2"/>
  <c r="I191" i="2" s="1"/>
  <c r="H164" i="2"/>
  <c r="H191" i="2" s="1"/>
  <c r="G164" i="2"/>
  <c r="G191" i="2" s="1"/>
  <c r="F164" i="2"/>
  <c r="F191" i="2" s="1"/>
  <c r="E164" i="2"/>
  <c r="E191" i="2" s="1"/>
  <c r="D164" i="2"/>
  <c r="D191" i="2" s="1"/>
  <c r="C164" i="2"/>
  <c r="C191" i="2" s="1"/>
  <c r="Y163" i="2"/>
  <c r="Y190" i="2" s="1"/>
  <c r="X163" i="2"/>
  <c r="X190" i="2" s="1"/>
  <c r="W163" i="2"/>
  <c r="W190" i="2" s="1"/>
  <c r="V163" i="2"/>
  <c r="V190" i="2" s="1"/>
  <c r="U163" i="2"/>
  <c r="U190" i="2" s="1"/>
  <c r="T163" i="2"/>
  <c r="T190" i="2" s="1"/>
  <c r="S163" i="2"/>
  <c r="S190" i="2" s="1"/>
  <c r="R163" i="2"/>
  <c r="R190" i="2" s="1"/>
  <c r="Q163" i="2"/>
  <c r="Q190" i="2" s="1"/>
  <c r="P163" i="2"/>
  <c r="P190" i="2" s="1"/>
  <c r="O163" i="2"/>
  <c r="O190" i="2" s="1"/>
  <c r="N163" i="2"/>
  <c r="N190" i="2" s="1"/>
  <c r="M163" i="2"/>
  <c r="M190" i="2" s="1"/>
  <c r="L163" i="2"/>
  <c r="L190" i="2" s="1"/>
  <c r="K163" i="2"/>
  <c r="K190" i="2" s="1"/>
  <c r="J163" i="2"/>
  <c r="J190" i="2" s="1"/>
  <c r="I163" i="2"/>
  <c r="I190" i="2" s="1"/>
  <c r="H163" i="2"/>
  <c r="H190" i="2" s="1"/>
  <c r="G163" i="2"/>
  <c r="G190" i="2" s="1"/>
  <c r="F163" i="2"/>
  <c r="F190" i="2" s="1"/>
  <c r="E163" i="2"/>
  <c r="E190" i="2" s="1"/>
  <c r="D163" i="2"/>
  <c r="D190" i="2" s="1"/>
  <c r="C163" i="2"/>
  <c r="C190" i="2" s="1"/>
  <c r="Y162" i="2"/>
  <c r="Y189" i="2" s="1"/>
  <c r="X162" i="2"/>
  <c r="X189" i="2" s="1"/>
  <c r="W162" i="2"/>
  <c r="W189" i="2" s="1"/>
  <c r="V162" i="2"/>
  <c r="V189" i="2" s="1"/>
  <c r="U162" i="2"/>
  <c r="U189" i="2" s="1"/>
  <c r="T162" i="2"/>
  <c r="T189" i="2" s="1"/>
  <c r="S162" i="2"/>
  <c r="S189" i="2" s="1"/>
  <c r="R162" i="2"/>
  <c r="R189" i="2" s="1"/>
  <c r="Q162" i="2"/>
  <c r="Q189" i="2" s="1"/>
  <c r="P162" i="2"/>
  <c r="P189" i="2" s="1"/>
  <c r="O162" i="2"/>
  <c r="O189" i="2" s="1"/>
  <c r="N162" i="2"/>
  <c r="N189" i="2" s="1"/>
  <c r="M162" i="2"/>
  <c r="M189" i="2" s="1"/>
  <c r="L162" i="2"/>
  <c r="L189" i="2" s="1"/>
  <c r="K162" i="2"/>
  <c r="K189" i="2" s="1"/>
  <c r="J162" i="2"/>
  <c r="J189" i="2" s="1"/>
  <c r="I162" i="2"/>
  <c r="I189" i="2" s="1"/>
  <c r="H162" i="2"/>
  <c r="H189" i="2" s="1"/>
  <c r="G162" i="2"/>
  <c r="G189" i="2" s="1"/>
  <c r="F162" i="2"/>
  <c r="F189" i="2" s="1"/>
  <c r="E162" i="2"/>
  <c r="E189" i="2" s="1"/>
  <c r="D162" i="2"/>
  <c r="D189" i="2" s="1"/>
  <c r="C162" i="2"/>
  <c r="C189" i="2" s="1"/>
  <c r="Y161" i="2"/>
  <c r="Y188" i="2" s="1"/>
  <c r="X161" i="2"/>
  <c r="W161" i="2"/>
  <c r="W188" i="2" s="1"/>
  <c r="V161" i="2"/>
  <c r="V188" i="2" s="1"/>
  <c r="U161" i="2"/>
  <c r="U188" i="2" s="1"/>
  <c r="T161" i="2"/>
  <c r="S161" i="2"/>
  <c r="S188" i="2" s="1"/>
  <c r="R161" i="2"/>
  <c r="R188" i="2" s="1"/>
  <c r="Q161" i="2"/>
  <c r="Q188" i="2" s="1"/>
  <c r="P161" i="2"/>
  <c r="O161" i="2"/>
  <c r="O188" i="2" s="1"/>
  <c r="N161" i="2"/>
  <c r="N188" i="2" s="1"/>
  <c r="M161" i="2"/>
  <c r="M188" i="2" s="1"/>
  <c r="L161" i="2"/>
  <c r="K161" i="2"/>
  <c r="K188" i="2" s="1"/>
  <c r="J161" i="2"/>
  <c r="J188" i="2" s="1"/>
  <c r="I161" i="2"/>
  <c r="I188" i="2" s="1"/>
  <c r="H161" i="2"/>
  <c r="G161" i="2"/>
  <c r="G188" i="2" s="1"/>
  <c r="F161" i="2"/>
  <c r="F188" i="2" s="1"/>
  <c r="E161" i="2"/>
  <c r="E188" i="2" s="1"/>
  <c r="D161" i="2"/>
  <c r="C161" i="2"/>
  <c r="C188" i="2" s="1"/>
  <c r="Y160" i="2"/>
  <c r="Y187" i="2" s="1"/>
  <c r="X160" i="2"/>
  <c r="X187" i="2" s="1"/>
  <c r="W160" i="2"/>
  <c r="W187" i="2" s="1"/>
  <c r="V160" i="2"/>
  <c r="V187" i="2" s="1"/>
  <c r="U160" i="2"/>
  <c r="U187" i="2" s="1"/>
  <c r="T160" i="2"/>
  <c r="T187" i="2" s="1"/>
  <c r="S160" i="2"/>
  <c r="S187" i="2" s="1"/>
  <c r="R160" i="2"/>
  <c r="R187" i="2" s="1"/>
  <c r="Q160" i="2"/>
  <c r="Q187" i="2" s="1"/>
  <c r="P160" i="2"/>
  <c r="P187" i="2" s="1"/>
  <c r="O160" i="2"/>
  <c r="O187" i="2" s="1"/>
  <c r="N160" i="2"/>
  <c r="N187" i="2" s="1"/>
  <c r="M160" i="2"/>
  <c r="M187" i="2" s="1"/>
  <c r="L160" i="2"/>
  <c r="L187" i="2" s="1"/>
  <c r="K160" i="2"/>
  <c r="K187" i="2" s="1"/>
  <c r="J160" i="2"/>
  <c r="J187" i="2" s="1"/>
  <c r="I160" i="2"/>
  <c r="I187" i="2" s="1"/>
  <c r="H160" i="2"/>
  <c r="H187" i="2" s="1"/>
  <c r="G160" i="2"/>
  <c r="G187" i="2" s="1"/>
  <c r="F160" i="2"/>
  <c r="F187" i="2" s="1"/>
  <c r="E160" i="2"/>
  <c r="E187" i="2" s="1"/>
  <c r="D160" i="2"/>
  <c r="D187" i="2" s="1"/>
  <c r="C160" i="2"/>
  <c r="C187" i="2" s="1"/>
  <c r="Z187" i="2" s="1"/>
  <c r="Z195" i="2" l="1"/>
  <c r="Z199" i="2"/>
  <c r="Z203" i="2"/>
  <c r="Z191" i="2"/>
  <c r="Z194" i="2"/>
  <c r="Z198" i="2"/>
  <c r="D181" i="2"/>
  <c r="D183" i="2" s="1"/>
  <c r="D188" i="2"/>
  <c r="T181" i="2"/>
  <c r="T183" i="2" s="1"/>
  <c r="T188" i="2"/>
  <c r="Z189" i="2"/>
  <c r="Z193" i="2"/>
  <c r="Z197" i="2"/>
  <c r="Z201" i="2"/>
  <c r="Z205" i="2"/>
  <c r="H181" i="2"/>
  <c r="H183" i="2" s="1"/>
  <c r="H188" i="2"/>
  <c r="X181" i="2"/>
  <c r="X183" i="2" s="1"/>
  <c r="X188" i="2"/>
  <c r="Z190" i="2"/>
  <c r="Z192" i="2"/>
  <c r="Z196" i="2"/>
  <c r="Z200" i="2"/>
  <c r="Z204" i="2"/>
  <c r="L181" i="2"/>
  <c r="L183" i="2" s="1"/>
  <c r="L188" i="2"/>
  <c r="P181" i="2"/>
  <c r="P183" i="2" s="1"/>
  <c r="P188" i="2"/>
  <c r="Z202" i="2"/>
  <c r="E181" i="2"/>
  <c r="E183" i="2" s="1"/>
  <c r="I181" i="2"/>
  <c r="I183" i="2" s="1"/>
  <c r="M181" i="2"/>
  <c r="M183" i="2" s="1"/>
  <c r="Q181" i="2"/>
  <c r="Q183" i="2" s="1"/>
  <c r="U181" i="2"/>
  <c r="U183" i="2" s="1"/>
  <c r="Y181" i="2"/>
  <c r="Y183" i="2" s="1"/>
  <c r="F181" i="2"/>
  <c r="F183" i="2" s="1"/>
  <c r="J181" i="2"/>
  <c r="J183" i="2" s="1"/>
  <c r="N181" i="2"/>
  <c r="N183" i="2" s="1"/>
  <c r="R181" i="2"/>
  <c r="R183" i="2" s="1"/>
  <c r="V181" i="2"/>
  <c r="V183" i="2" s="1"/>
  <c r="C181" i="2"/>
  <c r="C183" i="2" s="1"/>
  <c r="G181" i="2"/>
  <c r="G183" i="2" s="1"/>
  <c r="K181" i="2"/>
  <c r="K183" i="2" s="1"/>
  <c r="O181" i="2"/>
  <c r="O183" i="2" s="1"/>
  <c r="S181" i="2"/>
  <c r="S183" i="2" s="1"/>
  <c r="W181" i="2"/>
  <c r="W183" i="2" s="1"/>
  <c r="Z188" i="2" l="1"/>
  <c r="EJ51" i="1" l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5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EK5" i="1"/>
  <c r="EK51" i="1" s="1"/>
</calcChain>
</file>

<file path=xl/sharedStrings.xml><?xml version="1.0" encoding="utf-8"?>
<sst xmlns="http://schemas.openxmlformats.org/spreadsheetml/2006/main" count="1397" uniqueCount="350">
  <si>
    <t>volume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</si>
  <si>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</si>
  <si>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</si>
  <si>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</si>
  <si>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</si>
  <si>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</si>
  <si>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</si>
  <si>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</si>
  <si>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</si>
  <si>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</si>
  <si>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</si>
  <si>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</si>
  <si>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</si>
  <si>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</si>
  <si>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</si>
  <si>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</si>
  <si>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</si>
  <si>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</si>
  <si>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</si>
  <si>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</si>
  <si>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</si>
  <si>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</si>
  <si>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</si>
  <si>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</si>
  <si>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</si>
  <si>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</si>
  <si>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</si>
  <si>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</si>
  <si>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</si>
  <si>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</si>
  <si>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</si>
  <si>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</si>
  <si>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</si>
  <si>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</si>
  <si>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</si>
  <si>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</si>
  <si>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</si>
  <si>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</si>
  <si>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</si>
  <si>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</si>
  <si>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</si>
  <si>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</si>
  <si>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</si>
  <si>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</si>
  <si>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</si>
  <si>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</si>
  <si>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</si>
  <si>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</si>
  <si>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</si>
  <si>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</si>
  <si>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</si>
  <si>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</si>
  <si>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</si>
  <si>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</si>
  <si>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</si>
  <si>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</si>
  <si>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</si>
  <si>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</si>
  <si>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</si>
  <si>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</si>
  <si>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</si>
  <si>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</si>
  <si>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</si>
  <si>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</si>
  <si>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</si>
  <si>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</si>
  <si>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</si>
  <si>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</si>
  <si>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</si>
  <si>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</si>
  <si>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</si>
  <si>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</si>
  <si>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</si>
  <si>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</si>
  <si>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</si>
  <si>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</si>
  <si>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</si>
  <si>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</si>
  <si>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</si>
  <si>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</si>
  <si>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</si>
  <si>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</si>
  <si>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</si>
  <si>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</si>
  <si>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</si>
  <si>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</si>
  <si>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</si>
  <si>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</si>
  <si>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</si>
  <si>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</si>
  <si>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</si>
  <si>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</si>
  <si>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</si>
  <si>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</si>
  <si>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</si>
  <si>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</si>
  <si>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</si>
  <si>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</si>
  <si>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</si>
  <si>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</si>
  <si>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</si>
  <si>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</si>
  <si>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</si>
  <si>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</si>
  <si>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</si>
  <si>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</si>
  <si>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</si>
  <si>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</si>
  <si>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</si>
  <si>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</si>
  <si>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</si>
  <si>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</si>
  <si>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</si>
  <si>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</si>
  <si>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</si>
  <si>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</si>
  <si>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</si>
  <si>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</si>
  <si>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</si>
  <si>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</si>
  <si>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</si>
  <si>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</si>
  <si>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</si>
  <si>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</si>
  <si>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</si>
  <si>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</si>
  <si>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</si>
  <si>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</si>
  <si>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</si>
  <si>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</si>
  <si>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</si>
  <si>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</si>
  <si>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</si>
  <si>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</si>
  <si>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</si>
  <si>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</si>
  <si>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</si>
  <si>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</si>
  <si>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</si>
  <si>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</si>
  <si>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</si>
  <si>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</si>
  <si>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</si>
  <si>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</si>
  <si>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</si>
  <si>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</si>
  <si>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</si>
  <si>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</si>
  <si>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</si>
  <si>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</si>
  <si>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</si>
  <si>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</si>
  <si>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</si>
  <si>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</si>
  <si>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</si>
  <si>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</si>
  <si>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</si>
  <si>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</si>
  <si>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</si>
  <si>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</si>
  <si>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</si>
  <si>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</si>
  <si>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</si>
  <si>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</si>
  <si>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</si>
  <si>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</si>
  <si>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</si>
  <si>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</si>
  <si>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</si>
  <si>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</si>
  <si>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</si>
  <si>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</si>
  <si>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</si>
  <si>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</si>
  <si>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</si>
  <si>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</si>
  <si>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</si>
  <si>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</si>
  <si>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</si>
  <si>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</si>
  <si>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</si>
  <si>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</si>
  <si>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</si>
  <si>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</si>
  <si>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</si>
  <si>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</si>
  <si>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</si>
  <si>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</si>
  <si>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</si>
  <si>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</si>
  <si>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</si>
  <si>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</si>
  <si>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</si>
  <si>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</si>
  <si>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</si>
  <si>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</si>
  <si>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</si>
  <si>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</si>
  <si>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</si>
  <si>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</si>
  <si>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</si>
  <si>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</si>
  <si>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</si>
  <si>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</si>
  <si>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</si>
  <si>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</si>
  <si>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</si>
  <si>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</si>
  <si>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</si>
  <si>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</si>
  <si>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</si>
  <si>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</si>
  <si>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</si>
  <si>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</si>
  <si>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</si>
  <si>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</si>
  <si>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</si>
  <si>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</si>
  <si>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</si>
  <si>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</si>
  <si>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</si>
  <si>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</si>
  <si>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</si>
  <si>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</si>
  <si>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</si>
  <si>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</si>
  <si>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</si>
  <si>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</si>
  <si>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</si>
  <si>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</si>
  <si>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</si>
  <si>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</si>
  <si>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</si>
  <si>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</si>
  <si>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</si>
  <si>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</si>
  <si>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</si>
  <si>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</si>
  <si>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</si>
  <si>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</si>
  <si>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</si>
  <si>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</si>
  <si>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</si>
  <si>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</si>
  <si>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</si>
  <si>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</si>
  <si>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</si>
  <si>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</si>
  <si>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</si>
  <si>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</si>
  <si>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</si>
  <si>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</si>
  <si>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</si>
  <si>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</si>
  <si>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</si>
  <si>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</si>
  <si>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</si>
  <si>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</si>
  <si>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</si>
  <si>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</si>
  <si>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</si>
  <si>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</si>
  <si>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</si>
  <si>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</si>
  <si>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</si>
  <si>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</si>
  <si>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</si>
  <si>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</si>
  <si>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</si>
  <si>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</si>
  <si>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</si>
  <si>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</si>
  <si>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</si>
  <si>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</si>
  <si>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</si>
  <si>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</si>
  <si>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Banh xopNABATI RICHE.hg 20x6g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</si>
  <si>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</si>
  <si>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</si>
  <si>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</si>
  <si>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</si>
  <si>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</si>
  <si>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</si>
  <si>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</si>
  <si>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</si>
  <si>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</si>
  <si>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</si>
  <si>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</si>
  <si>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</si>
  <si>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</si>
  <si>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</si>
  <si>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</si>
  <si>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</si>
  <si>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</si>
  <si>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</si>
  <si>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</si>
  <si>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</si>
  <si>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B.queNABATI nhan phomai hg280g</t>
  </si>
  <si>
    <t>B.que NABATI nhan soco hg 120g</t>
  </si>
  <si>
    <t>SODA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</si>
  <si>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</si>
  <si>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</si>
  <si>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</si>
  <si>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</si>
  <si>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</si>
  <si>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</si>
  <si>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</si>
  <si>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Trần Thị Cẩm Tiên</t>
  </si>
  <si>
    <t>Nguyễn Thị Mỹ Linh</t>
  </si>
  <si>
    <t>Nguyễn Thị Kiều Diễm</t>
  </si>
  <si>
    <t>Nguyễn Hồng Diên</t>
  </si>
  <si>
    <t>Phùng Mỹ Dung</t>
  </si>
  <si>
    <t>Ngũ Cảnh Thành</t>
  </si>
  <si>
    <t>Mai Thị Lan Uyên</t>
  </si>
  <si>
    <t>Trương Ngọc Bích</t>
  </si>
  <si>
    <t>Phạm Hà Ngọc Diễm</t>
  </si>
  <si>
    <t>Trần Thị Thúy Quỳnh</t>
  </si>
  <si>
    <t>Trịnh Như Quỳnh</t>
  </si>
  <si>
    <t>Vũ Thị Thùy Lan</t>
  </si>
  <si>
    <t>MTS HẠNH</t>
  </si>
  <si>
    <t>MTE</t>
  </si>
  <si>
    <t>NBTS05102</t>
  </si>
  <si>
    <t>NBTS04999</t>
  </si>
  <si>
    <t>NBTS04809</t>
  </si>
  <si>
    <t>NBTS05022</t>
  </si>
  <si>
    <t>NBTS04854</t>
  </si>
  <si>
    <t>NBTS04715</t>
  </si>
  <si>
    <t>NBTS04869</t>
  </si>
  <si>
    <t>NBTS05281</t>
  </si>
  <si>
    <t>NBTS05262</t>
  </si>
  <si>
    <t>Lê Trương Phi</t>
  </si>
  <si>
    <t>NBTS04808</t>
  </si>
  <si>
    <t>NBTS05294</t>
  </si>
  <si>
    <t>NBTS04746</t>
  </si>
  <si>
    <t>NBTS03961</t>
  </si>
  <si>
    <t>NBTS05076</t>
  </si>
  <si>
    <t>NBTS04992</t>
  </si>
  <si>
    <t>NBTS05366</t>
  </si>
  <si>
    <t>NBTS05367</t>
  </si>
  <si>
    <t>NBTS05331</t>
  </si>
  <si>
    <t>Vacancy_Nguyễn Đan Thùy</t>
  </si>
  <si>
    <t>Thanh tien
(+VAT)</t>
  </si>
  <si>
    <t>SL CF</t>
  </si>
  <si>
    <t>Đỗ Thị Alin</t>
  </si>
  <si>
    <t>SL FL</t>
  </si>
  <si>
    <t>R</t>
  </si>
  <si>
    <t>Vũ Thị Dịu</t>
  </si>
  <si>
    <t>Hộp/Gói (Qui cách)</t>
  </si>
  <si>
    <t>code</t>
  </si>
  <si>
    <t>Số 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</si>
</sst>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2" fillId="3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2" xfId="3" applyFont="1" applyFill="1" applyBorder="1" applyAlignment="1">
      <alignment horizontal="left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41" fontId="4" fillId="4" borderId="2" xfId="2" applyFont="1" applyFill="1" applyBorder="1" applyAlignment="1">
      <alignment horizontal="center" vertical="center" wrapText="1"/>
    </xf>
    <xf numFmtId="41" fontId="4" fillId="5" borderId="2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5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3" applyFont="1" applyBorder="1"/>
    <xf numFmtId="164" fontId="5" fillId="0" borderId="2" xfId="1" applyNumberFormat="1" applyFont="1" applyBorder="1"/>
    <xf numFmtId="0" fontId="0" fillId="0" borderId="2" xfId="0" applyBorder="1" applyAlignment="1">
      <alignment wrapText="1"/>
    </xf>
    <xf numFmtId="41" fontId="0" fillId="3" borderId="2" xfId="0" applyNumberForma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2" fillId="0" borderId="0" xfId="0" applyFont="1" applyAlignment="1">
      <alignment vertical="center" wrapText="1"/>
    </xf>
    <xf numFmtId="43" fontId="0" fillId="0" borderId="0" xfId="1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2" fillId="6" borderId="0" xfId="0" applyFont="1" applyFill="1" applyAlignment="1">
      <alignment vertical="center" wrapText="1"/>
    </xf>
  </cellXfs>
  <cellStyles count="4">
    <cellStyle name="Comma" xfId="1" builtinId="3"/>
    <cellStyle name="Comma [0]" xfId="2" builtinId="6"/>
    <cellStyle name="Normal" xfId="0" builtinId="0"/>
    <cellStyle name="Normal_TF" xfId="3" xr:uid="{1FD89601-F440-4DE4-BCE9-29A229A76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ENTIVE_05.2024_MT-Gu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 T5"/>
      <sheetName val="MT T3-ky"/>
      <sheetName val="MT T3-ky (2)"/>
      <sheetName val="MT T4-Bổ sung"/>
      <sheetName val="Big C_Lotte"/>
      <sheetName val="MTS"/>
      <sheetName val="Data sell in"/>
      <sheetName val="Ds MTE phụ trách Big C Lotte"/>
      <sheetName val="Data SO Co.op"/>
      <sheetName val="Data tinh thuong Co.op"/>
      <sheetName val="Data CF-FL"/>
      <sheetName val="Direct tinh thuong_T5"/>
      <sheetName val="Huong Thuy South_T5"/>
      <sheetName val="Huong Thuy North_T5"/>
      <sheetName val="ONPOST-KAM"/>
      <sheetName val="Listing-Onpost KAM"/>
      <sheetName val="Listing"/>
      <sheetName val="Onp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IDESCR</v>
          </cell>
          <cell r="G3" t="str">
            <v>Qui cách thùng</v>
          </cell>
          <cell r="H3" t="str">
            <v>Giá thùng
(-VAT)</v>
          </cell>
          <cell r="I3" t="str">
            <v>Giá hộp/gói
(-VAT)</v>
          </cell>
        </row>
        <row r="4">
          <cell r="F4" t="str">
            <v>Banh xopNABATI RICHE.hg 20x6g</v>
          </cell>
          <cell r="G4">
            <v>6</v>
          </cell>
          <cell r="H4">
            <v>167.22200000000001</v>
          </cell>
          <cell r="I4">
            <v>27.870333333333335</v>
          </cell>
        </row>
        <row r="5">
          <cell r="F5" t="str">
            <v>B.xop NA.RICH p.mai hg 20x15g</v>
          </cell>
          <cell r="G5">
            <v>6</v>
          </cell>
          <cell r="H5">
            <v>220.79999999999995</v>
          </cell>
          <cell r="I5">
            <v>36.79999999999999</v>
          </cell>
        </row>
        <row r="6">
          <cell r="F6" t="str">
            <v>B.xop NA.RICHE. p.mai ht300g-T</v>
          </cell>
          <cell r="G6">
            <v>6</v>
          </cell>
          <cell r="H6">
            <v>254.22200000000001</v>
          </cell>
          <cell r="I6">
            <v>42.370333333333335</v>
          </cell>
        </row>
        <row r="7">
          <cell r="F7" t="str">
            <v>B.xop NA.RICHEESE p.mai 50g</v>
          </cell>
          <cell r="G7">
            <v>60</v>
          </cell>
          <cell r="H7">
            <v>332.45499999999998</v>
          </cell>
          <cell r="I7">
            <v>5.540916666666666</v>
          </cell>
        </row>
        <row r="8">
          <cell r="F8" t="str">
            <v>B.xop NA.RICHOCO soco hg20x15g</v>
          </cell>
          <cell r="G8">
            <v>6</v>
          </cell>
          <cell r="H8">
            <v>210.833</v>
          </cell>
          <cell r="I8">
            <v>35.138833333333331</v>
          </cell>
        </row>
        <row r="9">
          <cell r="F9" t="str">
            <v>B.xop NA.RICHOCO soco 50g</v>
          </cell>
          <cell r="G9">
            <v>60</v>
          </cell>
          <cell r="H9">
            <v>317.77800000000002</v>
          </cell>
          <cell r="I9">
            <v>5.2963000000000005</v>
          </cell>
        </row>
        <row r="10">
          <cell r="F10" t="str">
            <v>B.RICH.AHH TRIPp.mai hg10x9g</v>
          </cell>
          <cell r="G10">
            <v>20</v>
          </cell>
          <cell r="H10">
            <v>366.66699999999997</v>
          </cell>
          <cell r="I10">
            <v>18.333349999999999</v>
          </cell>
        </row>
        <row r="11">
          <cell r="F11" t="str">
            <v>B.xopNa.kems.chua phucbontu50g</v>
          </cell>
          <cell r="G11">
            <v>60</v>
          </cell>
          <cell r="H11">
            <v>317.77800000000002</v>
          </cell>
          <cell r="I11">
            <v>5.2963000000000005</v>
          </cell>
        </row>
        <row r="12">
          <cell r="F12" t="str">
            <v>BxopNa.kems.chuaphucb.tu20x15g</v>
          </cell>
          <cell r="G12">
            <v>6</v>
          </cell>
          <cell r="H12">
            <v>210.833</v>
          </cell>
          <cell r="I12">
            <v>35.138833333333331</v>
          </cell>
        </row>
        <row r="13">
          <cell r="F13" t="str">
            <v>B.xop NABATI phu soco hg12x14g</v>
          </cell>
          <cell r="G13">
            <v>12</v>
          </cell>
          <cell r="H13">
            <v>225.81800000000001</v>
          </cell>
          <cell r="I13">
            <v>18.818166666666666</v>
          </cell>
        </row>
        <row r="14">
          <cell r="F14" t="str">
            <v>B.xopNABATIphusocodua hg12x14g</v>
          </cell>
          <cell r="G14">
            <v>12</v>
          </cell>
          <cell r="H14">
            <v>225.81800000000001</v>
          </cell>
          <cell r="I14">
            <v>18.818166666666666</v>
          </cell>
        </row>
        <row r="15">
          <cell r="F15" t="str">
            <v>B.quyNabati nhankemh.vani 112g</v>
          </cell>
          <cell r="G15">
            <v>24</v>
          </cell>
          <cell r="H15">
            <v>281.01799999999997</v>
          </cell>
          <cell r="I15">
            <v>11.709083333333332</v>
          </cell>
        </row>
        <row r="16">
          <cell r="F16" t="str">
            <v>B.quy Nabati nhan kem soco112g</v>
          </cell>
          <cell r="G16">
            <v>24</v>
          </cell>
          <cell r="H16">
            <v>281.01799999999997</v>
          </cell>
          <cell r="I16">
            <v>11.709083333333332</v>
          </cell>
        </row>
        <row r="17">
          <cell r="F17" t="str">
            <v>B.quyNabati nhan kemphomai112g</v>
          </cell>
          <cell r="G17">
            <v>24</v>
          </cell>
          <cell r="H17">
            <v>281.01799999999997</v>
          </cell>
          <cell r="I17">
            <v>11.709083333333332</v>
          </cell>
        </row>
        <row r="18">
          <cell r="F18" t="str">
            <v>Banh queNABATI nhan phomai105g</v>
          </cell>
          <cell r="G18">
            <v>24</v>
          </cell>
          <cell r="H18">
            <v>281.01799999999997</v>
          </cell>
          <cell r="I18">
            <v>11.709083333333332</v>
          </cell>
        </row>
        <row r="19">
          <cell r="F19" t="str">
            <v>Banh xopNABATI RICHOCO hg20x6g</v>
          </cell>
          <cell r="G19">
            <v>6</v>
          </cell>
          <cell r="H19">
            <v>167.22200000000001</v>
          </cell>
          <cell r="I19">
            <v>27.870333333333335</v>
          </cell>
        </row>
        <row r="20">
          <cell r="F20" t="str">
            <v>Mitron phomai cay cap do 0-74g</v>
          </cell>
          <cell r="G20">
            <v>30</v>
          </cell>
          <cell r="H20">
            <v>188.18199999999999</v>
          </cell>
          <cell r="I20">
            <v>6.2727333333333331</v>
          </cell>
        </row>
        <row r="21">
          <cell r="F21" t="str">
            <v>Mitron phomai cay cap do 1-75g</v>
          </cell>
          <cell r="G21">
            <v>30</v>
          </cell>
          <cell r="H21">
            <v>188.18199999999999</v>
          </cell>
          <cell r="I21">
            <v>6.2727333333333331</v>
          </cell>
        </row>
        <row r="22">
          <cell r="F22" t="str">
            <v>Mi sup phomai cay cap do 0-65g</v>
          </cell>
          <cell r="G22">
            <v>30</v>
          </cell>
          <cell r="H22">
            <v>188.18199999999999</v>
          </cell>
          <cell r="I22">
            <v>6.2727333333333331</v>
          </cell>
        </row>
        <row r="23">
          <cell r="F23" t="str">
            <v>Mi sup phomai cay cap do 1-67g</v>
          </cell>
          <cell r="G23">
            <v>30</v>
          </cell>
          <cell r="H23">
            <v>188.18199999999999</v>
          </cell>
          <cell r="I23">
            <v>6.2727333333333331</v>
          </cell>
        </row>
        <row r="24">
          <cell r="F24" t="str">
            <v>B.xop NA.RICH p.mai hg 22x15g</v>
          </cell>
          <cell r="G24">
            <v>6</v>
          </cell>
          <cell r="H24">
            <v>204.44499999999999</v>
          </cell>
          <cell r="I24">
            <v>34.074166666666663</v>
          </cell>
        </row>
        <row r="25">
          <cell r="F25" t="str">
            <v>B.queNABATI nhan phomai hg280g</v>
          </cell>
          <cell r="G25">
            <v>6</v>
          </cell>
          <cell r="H25">
            <v>203.864</v>
          </cell>
          <cell r="I25">
            <v>33.977333333333334</v>
          </cell>
        </row>
        <row r="26">
          <cell r="F26" t="str">
            <v>B.que NABATI nhan soco hg 120g</v>
          </cell>
          <cell r="G26">
            <v>6</v>
          </cell>
          <cell r="H26">
            <v>100.364</v>
          </cell>
          <cell r="I26">
            <v>16.727333333333334</v>
          </cell>
        </row>
        <row r="27">
          <cell r="F27" t="str">
            <v>Banh xopNABATI RICHE.hg 20x6g</v>
          </cell>
          <cell r="G27">
            <v>6</v>
          </cell>
          <cell r="H27">
            <v>167.22200000000001</v>
          </cell>
          <cell r="I27">
            <v>27.870333333333335</v>
          </cell>
        </row>
        <row r="28">
          <cell r="F28" t="str">
            <v>B.xop NA.RICH p.mai hg 20x15g</v>
          </cell>
          <cell r="G28">
            <v>6</v>
          </cell>
          <cell r="H28">
            <v>220.79999999999995</v>
          </cell>
          <cell r="I28">
            <v>36.79999999999999</v>
          </cell>
        </row>
        <row r="29">
          <cell r="F29" t="str">
            <v>B.xop NA.RICHE. p.mai ht300g-T</v>
          </cell>
          <cell r="G29">
            <v>6</v>
          </cell>
          <cell r="H29">
            <v>254.22200000000001</v>
          </cell>
          <cell r="I29">
            <v>42.370333333333335</v>
          </cell>
        </row>
        <row r="30">
          <cell r="F30" t="str">
            <v>B.xop NA.RICHEESE p.mai 50g</v>
          </cell>
          <cell r="G30">
            <v>60</v>
          </cell>
          <cell r="H30">
            <v>332.45499999999998</v>
          </cell>
          <cell r="I30">
            <v>5.540916666666666</v>
          </cell>
        </row>
        <row r="31">
          <cell r="F31" t="str">
            <v>B.xop NA.RICHOCO soco hg20x15g</v>
          </cell>
          <cell r="G31">
            <v>6</v>
          </cell>
          <cell r="H31">
            <v>210.833</v>
          </cell>
          <cell r="I31">
            <v>35.138833333333331</v>
          </cell>
        </row>
        <row r="32">
          <cell r="F32" t="str">
            <v>B.xop NA.RICHOCO soco 50g</v>
          </cell>
          <cell r="G32">
            <v>60</v>
          </cell>
          <cell r="H32">
            <v>317.77800000000002</v>
          </cell>
          <cell r="I32">
            <v>5.2963000000000005</v>
          </cell>
        </row>
        <row r="33">
          <cell r="F33" t="str">
            <v>B.RICH.AHH TRIPp.mai hg10x9g</v>
          </cell>
          <cell r="G33">
            <v>20</v>
          </cell>
          <cell r="H33">
            <v>366.66699999999997</v>
          </cell>
          <cell r="I33">
            <v>18.333349999999999</v>
          </cell>
        </row>
        <row r="34">
          <cell r="F34" t="str">
            <v>B.xopNa.kems.chua phucbontu50g</v>
          </cell>
          <cell r="G34">
            <v>60</v>
          </cell>
          <cell r="H34">
            <v>317.77800000000002</v>
          </cell>
          <cell r="I34">
            <v>5.2963000000000005</v>
          </cell>
        </row>
        <row r="35">
          <cell r="F35" t="str">
            <v>BxopNa.kems.chuaphucb.tu20x15g</v>
          </cell>
          <cell r="G35">
            <v>6</v>
          </cell>
          <cell r="H35">
            <v>210.833</v>
          </cell>
          <cell r="I35">
            <v>35.138833333333331</v>
          </cell>
        </row>
        <row r="36">
          <cell r="F36" t="str">
            <v>B.xop NABATI phu soco hg12x14g</v>
          </cell>
          <cell r="G36">
            <v>12</v>
          </cell>
          <cell r="H36">
            <v>225.81800000000001</v>
          </cell>
          <cell r="I36">
            <v>18.818166666666666</v>
          </cell>
        </row>
        <row r="37">
          <cell r="F37" t="str">
            <v>B.xopNABATIphusocodua hg12x14g</v>
          </cell>
          <cell r="G37">
            <v>12</v>
          </cell>
          <cell r="H37">
            <v>225.81800000000001</v>
          </cell>
          <cell r="I37">
            <v>18.818166666666666</v>
          </cell>
        </row>
        <row r="38">
          <cell r="F38" t="str">
            <v>B.quyNabati nhankemh.vani 112g</v>
          </cell>
          <cell r="G38">
            <v>24</v>
          </cell>
          <cell r="H38">
            <v>281.01799999999997</v>
          </cell>
          <cell r="I38">
            <v>11.709083333333332</v>
          </cell>
        </row>
        <row r="39">
          <cell r="F39" t="str">
            <v>B.quy Nabati nhan kem soco112g</v>
          </cell>
          <cell r="G39">
            <v>24</v>
          </cell>
          <cell r="H39">
            <v>281.01799999999997</v>
          </cell>
          <cell r="I39">
            <v>11.709083333333332</v>
          </cell>
        </row>
        <row r="40">
          <cell r="F40" t="str">
            <v>B.quyNabati nhan kemphomai112g</v>
          </cell>
          <cell r="G40">
            <v>24</v>
          </cell>
          <cell r="H40">
            <v>281.01799999999997</v>
          </cell>
          <cell r="I40">
            <v>11.709083333333332</v>
          </cell>
        </row>
        <row r="41">
          <cell r="F41" t="str">
            <v>Banh queNABATI nhan phomai105g</v>
          </cell>
          <cell r="G41">
            <v>24</v>
          </cell>
          <cell r="H41">
            <v>281.01799999999997</v>
          </cell>
          <cell r="I41">
            <v>11.709083333333332</v>
          </cell>
        </row>
        <row r="42">
          <cell r="F42" t="str">
            <v>Banh xopNABATI RICHOCO hg20x6g</v>
          </cell>
          <cell r="G42">
            <v>6</v>
          </cell>
          <cell r="H42">
            <v>167.22200000000001</v>
          </cell>
          <cell r="I42">
            <v>27.870333333333335</v>
          </cell>
        </row>
        <row r="43">
          <cell r="F43" t="str">
            <v>Mitron phomai cay cap do 0-74g</v>
          </cell>
          <cell r="G43">
            <v>30</v>
          </cell>
          <cell r="H43">
            <v>188.18199999999999</v>
          </cell>
          <cell r="I43">
            <v>6.2727333333333331</v>
          </cell>
        </row>
        <row r="44">
          <cell r="F44" t="str">
            <v>Mitron phomai cay cap do 1-75g</v>
          </cell>
          <cell r="G44">
            <v>30</v>
          </cell>
          <cell r="H44">
            <v>188.18199999999999</v>
          </cell>
          <cell r="I44">
            <v>6.2727333333333331</v>
          </cell>
        </row>
        <row r="45">
          <cell r="F45" t="str">
            <v>Mi sup phomai cay cap do 0-65g</v>
          </cell>
          <cell r="G45">
            <v>30</v>
          </cell>
          <cell r="H45">
            <v>188.18199999999999</v>
          </cell>
          <cell r="I45">
            <v>6.2727333333333331</v>
          </cell>
        </row>
        <row r="46">
          <cell r="F46" t="str">
            <v>Mi sup phomai cay cap do 1-67g</v>
          </cell>
          <cell r="G46">
            <v>30</v>
          </cell>
          <cell r="H46">
            <v>188.18199999999999</v>
          </cell>
          <cell r="I46">
            <v>6.2727333333333331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2756-8EBD-43A5-AFF8-F947075FC2F6}">
  <dimension ref="A1:EP51"/>
  <sheetViews>
    <sheetView zoomScale="70" zoomScaleNormal="70" workbookViewId="0">
      <pane xSplit="9" ySplit="5" topLeftCell="J31" activePane="bottomRight" state="frozen"/>
      <selection pane="topRight" activeCell="J1" sqref="J1"/>
      <selection pane="bottomLeft" activeCell="A5" sqref="A5"/>
      <selection pane="bottomRight" activeCell="H5" sqref="H5:H47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10" width="9.140625" customWidth="1" outlineLevel="1"/>
    <col min="11" max="11" width="13.28515625" customWidth="1" outlineLevel="1"/>
    <col min="12" max="13" width="9.140625" customWidth="1" outlineLevel="1"/>
    <col min="14" max="14" width="14" customWidth="1" outlineLevel="1"/>
    <col min="15" max="15" width="9.140625" customWidth="1" outlineLevel="1"/>
    <col min="16" max="16" width="11.85546875" customWidth="1" outlineLevel="1"/>
    <col min="17" max="20" width="9.140625" customWidth="1" outlineLevel="1"/>
    <col min="21" max="21" width="12.42578125" customWidth="1" outlineLevel="1"/>
    <col min="22" max="23" width="9.140625" customWidth="1" outlineLevel="1"/>
    <col min="24" max="24" width="11.42578125" customWidth="1" outlineLevel="1"/>
    <col min="25" max="29" width="9.140625" customWidth="1" outlineLevel="1"/>
    <col min="30" max="30" width="11.85546875" customWidth="1" outlineLevel="1"/>
    <col min="31" max="68" width="9.140625" customWidth="1" outlineLevel="1"/>
    <col min="69" max="69" width="14.28515625" customWidth="1" outlineLevel="1"/>
    <col min="70" max="101" width="9.140625" customWidth="1" outlineLevel="1"/>
    <col min="102" max="102" width="10.42578125" customWidth="1" outlineLevel="1"/>
    <col min="103" max="134" width="9.140625" customWidth="1" outlineLevel="1"/>
    <col min="135" max="135" width="11.140625" customWidth="1" outlineLevel="1"/>
    <col min="136" max="140" width="9.140625" customWidth="1" outlineLevel="1"/>
    <col min="141" max="141" width="14" bestFit="1" customWidth="1" outlineLevel="1"/>
  </cols>
  <sheetData>
    <row r="1" spans="1:143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/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/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/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M1" t="s">
        <v>1</v>
      </c>
    </row>
    <row r="2" spans="1:143" ht="46.5" customHeight="1" x14ac:dyDescent="0.25">
      <c r="A2" s="1"/>
      <c r="E2" s="2"/>
      <c r="H2" s="3"/>
      <c r="I2" s="3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5" t="s">
        <v>17</v>
      </c>
      <c r="Z2" s="5" t="s">
        <v>18</v>
      </c>
      <c r="AA2" s="5" t="s">
        <v>19</v>
      </c>
      <c r="AB2" s="5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5" t="s">
        <v>30</v>
      </c>
      <c r="AM2" s="5" t="s">
        <v>31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5" t="s">
        <v>54</v>
      </c>
      <c r="BK2" s="5" t="s">
        <v>55</v>
      </c>
      <c r="BL2" s="5" t="s">
        <v>56</v>
      </c>
      <c r="BM2" s="5" t="s">
        <v>57</v>
      </c>
      <c r="BN2" s="5" t="s">
        <v>58</v>
      </c>
      <c r="BO2" s="5" t="s">
        <v>59</v>
      </c>
      <c r="BP2" s="5" t="s">
        <v>60</v>
      </c>
      <c r="BQ2" s="5" t="s">
        <v>61</v>
      </c>
      <c r="BR2" s="5" t="s">
        <v>62</v>
      </c>
      <c r="BS2" s="5" t="s">
        <v>63</v>
      </c>
      <c r="BT2" s="5" t="s">
        <v>64</v>
      </c>
      <c r="BU2" s="5" t="s">
        <v>65</v>
      </c>
      <c r="BV2" s="5" t="s">
        <v>67</v>
      </c>
      <c r="BW2" s="5" t="s">
        <v>68</v>
      </c>
      <c r="BX2" s="5" t="s">
        <v>69</v>
      </c>
      <c r="BY2" s="5" t="s">
        <v>70</v>
      </c>
      <c r="BZ2" s="5" t="s">
        <v>71</v>
      </c>
      <c r="CA2" s="5" t="s">
        <v>72</v>
      </c>
      <c r="CB2" s="5" t="s">
        <v>73</v>
      </c>
      <c r="CC2" s="5" t="s">
        <v>74</v>
      </c>
      <c r="CD2" s="5" t="s">
        <v>75</v>
      </c>
      <c r="CE2" s="5" t="s">
        <v>76</v>
      </c>
      <c r="CF2" s="5" t="s">
        <v>77</v>
      </c>
      <c r="CG2" s="5" t="s">
        <v>78</v>
      </c>
      <c r="CH2" s="5" t="s">
        <v>79</v>
      </c>
      <c r="CI2" s="5" t="s">
        <v>80</v>
      </c>
      <c r="CJ2" s="5" t="s">
        <v>81</v>
      </c>
      <c r="CK2" s="5" t="s">
        <v>82</v>
      </c>
      <c r="CL2" s="5" t="s">
        <v>83</v>
      </c>
      <c r="CM2" s="5" t="s">
        <v>84</v>
      </c>
      <c r="CN2" s="5" t="s">
        <v>85</v>
      </c>
      <c r="CO2" s="5" t="s">
        <v>86</v>
      </c>
      <c r="CP2" s="5" t="s">
        <v>87</v>
      </c>
      <c r="CQ2" s="5" t="s">
        <v>88</v>
      </c>
      <c r="CR2" s="5" t="s">
        <v>89</v>
      </c>
      <c r="CS2" s="5" t="s">
        <v>90</v>
      </c>
      <c r="CT2" s="5" t="s">
        <v>91</v>
      </c>
      <c r="CU2" s="5" t="s">
        <v>92</v>
      </c>
      <c r="CV2" s="5" t="s">
        <v>93</v>
      </c>
      <c r="CW2" s="5" t="s">
        <v>94</v>
      </c>
      <c r="CX2" s="5" t="s">
        <v>95</v>
      </c>
      <c r="CY2" s="5" t="s">
        <v>96</v>
      </c>
      <c r="CZ2" s="5" t="s">
        <v>97</v>
      </c>
      <c r="DA2" s="5" t="s">
        <v>98</v>
      </c>
      <c r="DB2" s="5" t="s">
        <v>99</v>
      </c>
      <c r="DC2" s="5" t="s">
        <v>100</v>
      </c>
      <c r="DD2" s="5" t="s">
        <v>101</v>
      </c>
      <c r="DE2" s="5" t="s">
        <v>102</v>
      </c>
      <c r="DF2" s="5" t="s">
        <v>103</v>
      </c>
      <c r="DG2" s="5" t="s">
        <v>104</v>
      </c>
      <c r="DH2" s="5" t="s">
        <v>105</v>
      </c>
      <c r="DI2" s="5" t="s">
        <v>106</v>
      </c>
      <c r="DJ2" s="5" t="s">
        <v>107</v>
      </c>
      <c r="DK2" s="5" t="s">
        <v>108</v>
      </c>
      <c r="DL2" s="5" t="s">
        <v>109</v>
      </c>
      <c r="DM2" s="5" t="s">
        <v>110</v>
      </c>
      <c r="DN2" s="5" t="s">
        <v>111</v>
      </c>
      <c r="DO2" s="5" t="s">
        <v>112</v>
      </c>
      <c r="DP2" s="5" t="s">
        <v>113</v>
      </c>
      <c r="DQ2" s="5" t="s">
        <v>114</v>
      </c>
      <c r="DR2" s="5" t="s">
        <v>115</v>
      </c>
      <c r="DS2" s="5" t="s">
        <v>116</v>
      </c>
      <c r="DT2" s="5" t="s">
        <v>117</v>
      </c>
      <c r="DU2" s="5" t="s">
        <v>118</v>
      </c>
      <c r="DV2" s="5" t="s">
        <v>119</v>
      </c>
      <c r="DW2" s="5" t="s">
        <v>120</v>
      </c>
      <c r="DX2" s="5" t="s">
        <v>121</v>
      </c>
      <c r="DY2" s="5" t="s">
        <v>122</v>
      </c>
      <c r="DZ2" s="5" t="s">
        <v>123</v>
      </c>
      <c r="EA2" s="5" t="s">
        <v>124</v>
      </c>
      <c r="EB2" s="5" t="s">
        <v>125</v>
      </c>
      <c r="EC2" s="5" t="s">
        <v>126</v>
      </c>
      <c r="ED2" s="5" t="s">
        <v>127</v>
      </c>
      <c r="EE2" s="5" t="s">
        <v>128</v>
      </c>
      <c r="EF2" s="5" t="s">
        <v>66</v>
      </c>
      <c r="EG2" s="5" t="s">
        <v>129</v>
      </c>
      <c r="EH2" s="5" t="s">
        <v>130</v>
      </c>
      <c r="EI2" s="5" t="s">
        <v>131</v>
      </c>
      <c r="EJ2" s="5" t="s">
        <v>132</v>
      </c>
      <c r="EK2" s="6" t="s">
        <v>133</v>
      </c>
    </row>
    <row r="3" spans="1:143" s="15" customFormat="1" ht="45" x14ac:dyDescent="0.25">
      <c r="A3" s="7" t="s">
        <v>134</v>
      </c>
      <c r="B3" s="8" t="s">
        <v>135</v>
      </c>
      <c r="C3" s="8" t="s">
        <v>136</v>
      </c>
      <c r="D3" s="8" t="s">
        <v>137</v>
      </c>
      <c r="E3" s="9" t="s">
        <v>138</v>
      </c>
      <c r="F3" s="10" t="s">
        <v>139</v>
      </c>
      <c r="G3" s="11" t="s">
        <v>140</v>
      </c>
      <c r="H3" s="12" t="s">
        <v>141</v>
      </c>
      <c r="I3" s="12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164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174</v>
      </c>
      <c r="AP3" s="13" t="s">
        <v>175</v>
      </c>
      <c r="AQ3" s="13" t="s">
        <v>176</v>
      </c>
      <c r="AR3" s="13" t="s">
        <v>177</v>
      </c>
      <c r="AS3" s="13" t="s">
        <v>178</v>
      </c>
      <c r="AT3" s="13" t="s">
        <v>179</v>
      </c>
      <c r="AU3" s="13" t="s">
        <v>180</v>
      </c>
      <c r="AV3" s="13" t="s">
        <v>181</v>
      </c>
      <c r="AW3" s="13" t="s">
        <v>182</v>
      </c>
      <c r="AX3" s="13" t="s">
        <v>183</v>
      </c>
      <c r="AY3" s="13" t="s">
        <v>184</v>
      </c>
      <c r="AZ3" s="13" t="s">
        <v>185</v>
      </c>
      <c r="BA3" s="13" t="s">
        <v>186</v>
      </c>
      <c r="BB3" s="13" t="s">
        <v>187</v>
      </c>
      <c r="BC3" s="13" t="s">
        <v>188</v>
      </c>
      <c r="BD3" s="13" t="s">
        <v>189</v>
      </c>
      <c r="BE3" s="13" t="s">
        <v>190</v>
      </c>
      <c r="BF3" s="13" t="s">
        <v>191</v>
      </c>
      <c r="BG3" s="13" t="s">
        <v>192</v>
      </c>
      <c r="BH3" s="13" t="s">
        <v>193</v>
      </c>
      <c r="BI3" s="13" t="s">
        <v>194</v>
      </c>
      <c r="BJ3" s="13" t="s">
        <v>195</v>
      </c>
      <c r="BK3" s="13" t="s">
        <v>196</v>
      </c>
      <c r="BL3" s="13" t="s">
        <v>197</v>
      </c>
      <c r="BM3" s="13" t="s">
        <v>198</v>
      </c>
      <c r="BN3" s="13" t="s">
        <v>199</v>
      </c>
      <c r="BO3" s="13" t="s">
        <v>200</v>
      </c>
      <c r="BP3" s="13" t="s">
        <v>201</v>
      </c>
      <c r="BQ3" s="13" t="s">
        <v>202</v>
      </c>
      <c r="BR3" s="13" t="s">
        <v>203</v>
      </c>
      <c r="BS3" s="13" t="s">
        <v>204</v>
      </c>
      <c r="BT3" s="13" t="s">
        <v>205</v>
      </c>
      <c r="BU3" s="13" t="s">
        <v>206</v>
      </c>
      <c r="BV3" s="13" t="s">
        <v>207</v>
      </c>
      <c r="BW3" s="13" t="s">
        <v>208</v>
      </c>
      <c r="BX3" s="13" t="s">
        <v>209</v>
      </c>
      <c r="BY3" s="13" t="s">
        <v>210</v>
      </c>
      <c r="BZ3" s="13" t="s">
        <v>211</v>
      </c>
      <c r="CA3" s="13" t="s">
        <v>212</v>
      </c>
      <c r="CB3" s="13" t="s">
        <v>213</v>
      </c>
      <c r="CC3" s="13" t="s">
        <v>214</v>
      </c>
      <c r="CD3" s="13" t="s">
        <v>215</v>
      </c>
      <c r="CE3" s="13" t="s">
        <v>216</v>
      </c>
      <c r="CF3" s="13" t="s">
        <v>217</v>
      </c>
      <c r="CG3" s="13" t="s">
        <v>218</v>
      </c>
      <c r="CH3" s="13" t="s">
        <v>219</v>
      </c>
      <c r="CI3" s="13" t="s">
        <v>220</v>
      </c>
      <c r="CJ3" s="13" t="s">
        <v>221</v>
      </c>
      <c r="CK3" s="13" t="s">
        <v>222</v>
      </c>
      <c r="CL3" s="13" t="s">
        <v>223</v>
      </c>
      <c r="CM3" s="13" t="s">
        <v>224</v>
      </c>
      <c r="CN3" s="13" t="s">
        <v>225</v>
      </c>
      <c r="CO3" s="13" t="s">
        <v>226</v>
      </c>
      <c r="CP3" s="13" t="s">
        <v>227</v>
      </c>
      <c r="CQ3" s="13" t="s">
        <v>228</v>
      </c>
      <c r="CR3" s="13" t="s">
        <v>229</v>
      </c>
      <c r="CS3" s="13" t="s">
        <v>230</v>
      </c>
      <c r="CT3" s="13" t="s">
        <v>231</v>
      </c>
      <c r="CU3" s="13" t="s">
        <v>232</v>
      </c>
      <c r="CV3" s="13" t="s">
        <v>233</v>
      </c>
      <c r="CW3" s="13" t="s">
        <v>234</v>
      </c>
      <c r="CX3" s="13" t="s">
        <v>235</v>
      </c>
      <c r="CY3" s="13" t="s">
        <v>236</v>
      </c>
      <c r="CZ3" s="13" t="s">
        <v>237</v>
      </c>
      <c r="DA3" s="13" t="s">
        <v>238</v>
      </c>
      <c r="DB3" s="13" t="s">
        <v>239</v>
      </c>
      <c r="DC3" s="13" t="s">
        <v>240</v>
      </c>
      <c r="DD3" s="13" t="s">
        <v>241</v>
      </c>
      <c r="DE3" s="13" t="s">
        <v>242</v>
      </c>
      <c r="DF3" s="13" t="s">
        <v>243</v>
      </c>
      <c r="DG3" s="13" t="s">
        <v>244</v>
      </c>
      <c r="DH3" s="13" t="s">
        <v>245</v>
      </c>
      <c r="DI3" s="13" t="s">
        <v>246</v>
      </c>
      <c r="DJ3" s="13" t="s">
        <v>247</v>
      </c>
      <c r="DK3" s="13" t="s">
        <v>248</v>
      </c>
      <c r="DL3" s="13" t="s">
        <v>249</v>
      </c>
      <c r="DM3" s="13" t="s">
        <v>250</v>
      </c>
      <c r="DN3" s="13" t="s">
        <v>251</v>
      </c>
      <c r="DO3" s="13" t="s">
        <v>252</v>
      </c>
      <c r="DP3" s="13" t="s">
        <v>253</v>
      </c>
      <c r="DQ3" s="13" t="s">
        <v>254</v>
      </c>
      <c r="DR3" s="13" t="s">
        <v>255</v>
      </c>
      <c r="DS3" s="13" t="s">
        <v>256</v>
      </c>
      <c r="DT3" s="13" t="s">
        <v>257</v>
      </c>
      <c r="DU3" s="13" t="s">
        <v>258</v>
      </c>
      <c r="DV3" s="13" t="s">
        <v>259</v>
      </c>
      <c r="DW3" s="13" t="s">
        <v>260</v>
      </c>
      <c r="DX3" s="13" t="s">
        <v>261</v>
      </c>
      <c r="DY3" s="13" t="s">
        <v>262</v>
      </c>
      <c r="DZ3" s="13" t="s">
        <v>263</v>
      </c>
      <c r="EA3" s="13" t="s">
        <v>264</v>
      </c>
      <c r="EB3" s="13" t="s">
        <v>265</v>
      </c>
      <c r="EC3" s="13" t="s">
        <v>266</v>
      </c>
      <c r="ED3" s="13" t="s">
        <v>267</v>
      </c>
      <c r="EE3" s="13" t="s">
        <v>268</v>
      </c>
      <c r="EF3" s="13" t="s">
        <v>269</v>
      </c>
      <c r="EG3" s="13" t="s">
        <v>270</v>
      </c>
      <c r="EH3" s="13" t="s">
        <v>271</v>
      </c>
      <c r="EI3" s="13" t="s">
        <v>272</v>
      </c>
      <c r="EJ3" s="13" t="s">
        <v>273</v>
      </c>
      <c r="EK3" s="14" t="s">
        <v>274</v>
      </c>
      <c r="EM3" s="16" t="s">
        <v>1</v>
      </c>
    </row>
    <row r="4" spans="1:143" s="15" customFormat="1" ht="60" x14ac:dyDescent="0.25">
      <c r="A4" s="7"/>
      <c r="B4" s="8"/>
      <c r="C4" s="8"/>
      <c r="D4" s="8"/>
      <c r="E4" s="9" t="s">
        <v>138</v>
      </c>
      <c r="F4" s="10" t="s">
        <v>139</v>
      </c>
      <c r="G4" s="11"/>
      <c r="H4" s="12"/>
      <c r="I4" s="12"/>
      <c r="J4" s="13" t="s">
        <v>300</v>
      </c>
      <c r="K4" s="13" t="s">
        <v>301</v>
      </c>
      <c r="L4" s="13" t="s">
        <v>302</v>
      </c>
      <c r="M4" s="13" t="s">
        <v>303</v>
      </c>
      <c r="N4" s="13" t="s">
        <v>301</v>
      </c>
      <c r="O4" s="13" t="s">
        <v>304</v>
      </c>
      <c r="P4" s="13" t="s">
        <v>305</v>
      </c>
      <c r="Q4" s="13" t="s">
        <v>306</v>
      </c>
      <c r="R4" s="13" t="s">
        <v>302</v>
      </c>
      <c r="S4" s="13" t="s">
        <v>307</v>
      </c>
      <c r="T4" s="13" t="s">
        <v>300</v>
      </c>
      <c r="U4" s="13" t="s">
        <v>308</v>
      </c>
      <c r="V4" s="13" t="s">
        <v>302</v>
      </c>
      <c r="W4" s="13" t="s">
        <v>300</v>
      </c>
      <c r="X4" s="13" t="s">
        <v>309</v>
      </c>
      <c r="Y4" s="13" t="s">
        <v>310</v>
      </c>
      <c r="Z4" s="13" t="s">
        <v>311</v>
      </c>
      <c r="AA4" s="13" t="s">
        <v>312</v>
      </c>
      <c r="AB4" s="13" t="s">
        <v>300</v>
      </c>
      <c r="AC4" s="13" t="s">
        <v>306</v>
      </c>
      <c r="AD4" s="13" t="s">
        <v>305</v>
      </c>
      <c r="AE4" s="13" t="s">
        <v>313</v>
      </c>
      <c r="AF4" s="13" t="s">
        <v>303</v>
      </c>
      <c r="AG4" s="13" t="s">
        <v>303</v>
      </c>
      <c r="AH4" s="13" t="s">
        <v>300</v>
      </c>
      <c r="AI4" s="13" t="s">
        <v>303</v>
      </c>
      <c r="AJ4" s="13" t="s">
        <v>305</v>
      </c>
      <c r="AK4" s="13" t="s">
        <v>314</v>
      </c>
      <c r="AL4" s="13" t="s">
        <v>309</v>
      </c>
      <c r="AM4" s="13" t="s">
        <v>313</v>
      </c>
      <c r="AN4" s="13" t="s">
        <v>312</v>
      </c>
      <c r="AO4" s="13" t="s">
        <v>311</v>
      </c>
      <c r="AP4" s="13" t="s">
        <v>309</v>
      </c>
      <c r="AQ4" s="13" t="s">
        <v>312</v>
      </c>
      <c r="AR4" s="13" t="s">
        <v>313</v>
      </c>
      <c r="AS4" s="13" t="s">
        <v>310</v>
      </c>
      <c r="AT4" s="13" t="s">
        <v>308</v>
      </c>
      <c r="AU4" s="13" t="s">
        <v>315</v>
      </c>
      <c r="AV4" s="13" t="s">
        <v>308</v>
      </c>
      <c r="AW4" s="13" t="s">
        <v>316</v>
      </c>
      <c r="AX4" s="13" t="s">
        <v>300</v>
      </c>
      <c r="AY4" s="13" t="s">
        <v>301</v>
      </c>
      <c r="AZ4" s="13" t="s">
        <v>304</v>
      </c>
      <c r="BA4" s="13" t="s">
        <v>306</v>
      </c>
      <c r="BB4" s="13" t="s">
        <v>305</v>
      </c>
      <c r="BC4" s="13" t="s">
        <v>313</v>
      </c>
      <c r="BD4" s="13" t="s">
        <v>307</v>
      </c>
      <c r="BE4" s="13" t="s">
        <v>317</v>
      </c>
      <c r="BF4" s="13" t="s">
        <v>316</v>
      </c>
      <c r="BG4" s="13" t="s">
        <v>310</v>
      </c>
      <c r="BH4" s="13" t="s">
        <v>318</v>
      </c>
      <c r="BI4" s="13" t="s">
        <v>303</v>
      </c>
      <c r="BJ4" s="13" t="s">
        <v>314</v>
      </c>
      <c r="BK4" s="13" t="s">
        <v>315</v>
      </c>
      <c r="BL4" s="13" t="s">
        <v>304</v>
      </c>
      <c r="BM4" s="13" t="s">
        <v>307</v>
      </c>
      <c r="BN4" s="13" t="s">
        <v>308</v>
      </c>
      <c r="BO4" s="13" t="s">
        <v>303</v>
      </c>
      <c r="BP4" s="13" t="s">
        <v>301</v>
      </c>
      <c r="BQ4" s="13" t="s">
        <v>319</v>
      </c>
      <c r="BR4" s="13" t="s">
        <v>315</v>
      </c>
      <c r="BS4" s="13" t="s">
        <v>310</v>
      </c>
      <c r="BT4" s="13" t="s">
        <v>311</v>
      </c>
      <c r="BU4" s="13" t="s">
        <v>315</v>
      </c>
      <c r="BV4" s="13" t="s">
        <v>316</v>
      </c>
      <c r="BW4" s="13" t="s">
        <v>307</v>
      </c>
      <c r="BX4" s="13" t="s">
        <v>306</v>
      </c>
      <c r="BY4" s="13" t="s">
        <v>311</v>
      </c>
      <c r="BZ4" s="13" t="s">
        <v>309</v>
      </c>
      <c r="CA4" s="13" t="s">
        <v>302</v>
      </c>
      <c r="CB4" s="13" t="s">
        <v>310</v>
      </c>
      <c r="CC4" s="13" t="s">
        <v>312</v>
      </c>
      <c r="CD4" s="13" t="s">
        <v>313</v>
      </c>
      <c r="CE4" s="13" t="s">
        <v>313</v>
      </c>
      <c r="CF4" s="13" t="s">
        <v>300</v>
      </c>
      <c r="CG4" s="13" t="s">
        <v>301</v>
      </c>
      <c r="CH4" s="13" t="s">
        <v>301</v>
      </c>
      <c r="CI4" s="13" t="s">
        <v>302</v>
      </c>
      <c r="CJ4" s="13" t="s">
        <v>307</v>
      </c>
      <c r="CK4" s="13" t="s">
        <v>303</v>
      </c>
      <c r="CL4" s="13" t="s">
        <v>301</v>
      </c>
      <c r="CM4" s="13" t="s">
        <v>304</v>
      </c>
      <c r="CN4" s="13" t="s">
        <v>303</v>
      </c>
      <c r="CO4" s="13" t="s">
        <v>303</v>
      </c>
      <c r="CP4" s="13" t="s">
        <v>306</v>
      </c>
      <c r="CQ4" s="13" t="s">
        <v>309</v>
      </c>
      <c r="CR4" s="13" t="s">
        <v>307</v>
      </c>
      <c r="CS4" s="13" t="s">
        <v>306</v>
      </c>
      <c r="CT4" s="13" t="s">
        <v>306</v>
      </c>
      <c r="CU4" s="13" t="s">
        <v>302</v>
      </c>
      <c r="CV4" s="13" t="s">
        <v>309</v>
      </c>
      <c r="CW4" s="13" t="s">
        <v>303</v>
      </c>
      <c r="CX4" s="13" t="s">
        <v>301</v>
      </c>
      <c r="CY4" s="13" t="s">
        <v>303</v>
      </c>
      <c r="CZ4" s="13" t="s">
        <v>307</v>
      </c>
      <c r="DA4" s="13" t="s">
        <v>303</v>
      </c>
      <c r="DB4" s="13" t="s">
        <v>301</v>
      </c>
      <c r="DC4" s="13" t="s">
        <v>316</v>
      </c>
      <c r="DD4" s="13" t="s">
        <v>307</v>
      </c>
      <c r="DE4" s="13" t="s">
        <v>302</v>
      </c>
      <c r="DF4" s="13" t="s">
        <v>301</v>
      </c>
      <c r="DG4" s="13" t="s">
        <v>312</v>
      </c>
      <c r="DH4" s="13" t="s">
        <v>304</v>
      </c>
      <c r="DI4" s="13" t="s">
        <v>307</v>
      </c>
      <c r="DJ4" s="13" t="s">
        <v>301</v>
      </c>
      <c r="DK4" s="13" t="s">
        <v>307</v>
      </c>
      <c r="DL4" s="13" t="s">
        <v>300</v>
      </c>
      <c r="DM4" s="13"/>
      <c r="DN4" s="13" t="s">
        <v>317</v>
      </c>
      <c r="DO4" s="13" t="s">
        <v>346</v>
      </c>
      <c r="DP4" s="13" t="s">
        <v>314</v>
      </c>
      <c r="DQ4" s="13" t="s">
        <v>346</v>
      </c>
      <c r="DR4" s="13" t="s">
        <v>314</v>
      </c>
      <c r="DS4" s="13" t="s">
        <v>313</v>
      </c>
      <c r="DT4" s="13"/>
      <c r="DU4" s="13"/>
      <c r="DV4" s="13"/>
      <c r="DW4" s="13" t="s">
        <v>311</v>
      </c>
      <c r="DX4" s="13" t="s">
        <v>303</v>
      </c>
      <c r="DY4" s="13" t="s">
        <v>307</v>
      </c>
      <c r="DZ4" s="13" t="s">
        <v>307</v>
      </c>
      <c r="EA4" s="13" t="s">
        <v>315</v>
      </c>
      <c r="EB4" s="13" t="s">
        <v>306</v>
      </c>
      <c r="EC4" s="13" t="s">
        <v>346</v>
      </c>
      <c r="ED4" s="13" t="s">
        <v>303</v>
      </c>
      <c r="EE4" s="13" t="s">
        <v>317</v>
      </c>
      <c r="EF4" s="13" t="s">
        <v>300</v>
      </c>
      <c r="EG4" s="13" t="s">
        <v>300</v>
      </c>
      <c r="EH4" s="13" t="s">
        <v>301</v>
      </c>
      <c r="EI4" s="13" t="s">
        <v>303</v>
      </c>
      <c r="EJ4" s="13">
        <v>0</v>
      </c>
      <c r="EK4" s="14"/>
      <c r="EM4" s="16"/>
    </row>
    <row r="5" spans="1:143" x14ac:dyDescent="0.25">
      <c r="A5" s="17">
        <v>1</v>
      </c>
      <c r="B5" s="18" t="s">
        <v>275</v>
      </c>
      <c r="C5" s="18">
        <v>2024</v>
      </c>
      <c r="D5" s="18">
        <v>5</v>
      </c>
      <c r="E5" s="19">
        <v>3284683</v>
      </c>
      <c r="F5" s="18" t="s">
        <v>276</v>
      </c>
      <c r="G5" s="20">
        <v>6</v>
      </c>
      <c r="H5" s="21">
        <v>167.22200000000001</v>
      </c>
      <c r="I5" s="21">
        <f>+H5/G5</f>
        <v>27.870333333333335</v>
      </c>
      <c r="J5" s="22">
        <v>240</v>
      </c>
      <c r="K5" s="22">
        <v>24</v>
      </c>
      <c r="L5" s="22">
        <v>180</v>
      </c>
      <c r="M5" s="22">
        <v>60</v>
      </c>
      <c r="N5" s="22">
        <v>144</v>
      </c>
      <c r="O5" s="22">
        <v>30</v>
      </c>
      <c r="P5" s="22">
        <v>150</v>
      </c>
      <c r="Q5" s="22">
        <v>60</v>
      </c>
      <c r="R5" s="22">
        <v>72</v>
      </c>
      <c r="S5" s="22">
        <v>180</v>
      </c>
      <c r="T5" s="22">
        <v>102</v>
      </c>
      <c r="U5" s="22">
        <v>60</v>
      </c>
      <c r="V5" s="22">
        <v>30</v>
      </c>
      <c r="W5" s="22">
        <v>570</v>
      </c>
      <c r="X5" s="22">
        <v>150</v>
      </c>
      <c r="Y5" s="22">
        <v>150</v>
      </c>
      <c r="Z5" s="22">
        <v>84</v>
      </c>
      <c r="AA5" s="22">
        <v>90</v>
      </c>
      <c r="AB5" s="22">
        <v>60</v>
      </c>
      <c r="AC5" s="22">
        <v>18</v>
      </c>
      <c r="AD5" s="22">
        <v>30</v>
      </c>
      <c r="AE5" s="22">
        <v>144</v>
      </c>
      <c r="AF5" s="22">
        <v>36</v>
      </c>
      <c r="AG5" s="22">
        <v>30</v>
      </c>
      <c r="AH5" s="22">
        <v>30</v>
      </c>
      <c r="AI5" s="22">
        <v>72</v>
      </c>
      <c r="AJ5" s="22">
        <v>12</v>
      </c>
      <c r="AK5" s="22"/>
      <c r="AL5" s="22">
        <v>30</v>
      </c>
      <c r="AM5" s="22"/>
      <c r="AN5" s="22">
        <v>66</v>
      </c>
      <c r="AO5" s="22">
        <v>474</v>
      </c>
      <c r="AP5" s="22">
        <v>180</v>
      </c>
      <c r="AQ5" s="22">
        <v>48</v>
      </c>
      <c r="AR5" s="22">
        <v>240</v>
      </c>
      <c r="AS5" s="22">
        <v>192</v>
      </c>
      <c r="AT5" s="22">
        <v>120</v>
      </c>
      <c r="AU5" s="22">
        <v>120</v>
      </c>
      <c r="AV5" s="22">
        <v>150</v>
      </c>
      <c r="AW5" s="22"/>
      <c r="AX5" s="22"/>
      <c r="AY5" s="22">
        <v>54</v>
      </c>
      <c r="AZ5" s="22">
        <v>60</v>
      </c>
      <c r="BA5" s="22"/>
      <c r="BB5" s="22">
        <v>18</v>
      </c>
      <c r="BC5" s="22">
        <v>48</v>
      </c>
      <c r="BD5" s="22">
        <v>204</v>
      </c>
      <c r="BE5" s="22">
        <v>60</v>
      </c>
      <c r="BF5" s="22"/>
      <c r="BG5" s="22">
        <v>30</v>
      </c>
      <c r="BH5" s="22">
        <v>60</v>
      </c>
      <c r="BI5" s="22">
        <v>60</v>
      </c>
      <c r="BJ5" s="22">
        <v>48</v>
      </c>
      <c r="BK5" s="22">
        <v>120</v>
      </c>
      <c r="BL5" s="22">
        <v>30</v>
      </c>
      <c r="BM5" s="22">
        <v>78</v>
      </c>
      <c r="BN5" s="22">
        <v>90</v>
      </c>
      <c r="BO5" s="22">
        <v>60</v>
      </c>
      <c r="BP5" s="22">
        <v>108</v>
      </c>
      <c r="BQ5" s="22">
        <v>786</v>
      </c>
      <c r="BR5" s="22">
        <v>510</v>
      </c>
      <c r="BS5" s="22">
        <v>180</v>
      </c>
      <c r="BT5" s="22">
        <v>120</v>
      </c>
      <c r="BU5" s="22">
        <v>180</v>
      </c>
      <c r="BV5" s="22"/>
      <c r="BW5" s="22">
        <v>48</v>
      </c>
      <c r="BX5" s="22">
        <v>48</v>
      </c>
      <c r="BY5" s="22">
        <v>90</v>
      </c>
      <c r="BZ5" s="22">
        <v>72</v>
      </c>
      <c r="CA5" s="22">
        <v>60</v>
      </c>
      <c r="CB5" s="22">
        <v>30</v>
      </c>
      <c r="CC5" s="22">
        <v>60</v>
      </c>
      <c r="CD5" s="22">
        <v>18</v>
      </c>
      <c r="CE5" s="22">
        <v>780</v>
      </c>
      <c r="CF5" s="22">
        <v>66</v>
      </c>
      <c r="CG5" s="22"/>
      <c r="CH5" s="22">
        <v>60</v>
      </c>
      <c r="CI5" s="22">
        <v>66</v>
      </c>
      <c r="CJ5" s="22">
        <v>120</v>
      </c>
      <c r="CK5" s="22">
        <v>60</v>
      </c>
      <c r="CL5" s="22">
        <v>120</v>
      </c>
      <c r="CM5" s="22">
        <v>30</v>
      </c>
      <c r="CN5" s="22">
        <v>30</v>
      </c>
      <c r="CO5" s="22">
        <v>150</v>
      </c>
      <c r="CP5" s="22">
        <v>18</v>
      </c>
      <c r="CQ5" s="22">
        <v>150</v>
      </c>
      <c r="CR5" s="22">
        <v>18</v>
      </c>
      <c r="CS5" s="22">
        <v>12</v>
      </c>
      <c r="CT5" s="22">
        <v>60</v>
      </c>
      <c r="CU5" s="22">
        <v>60</v>
      </c>
      <c r="CV5" s="22">
        <v>60</v>
      </c>
      <c r="CW5" s="22">
        <v>18</v>
      </c>
      <c r="CX5" s="22">
        <v>60</v>
      </c>
      <c r="CY5" s="22">
        <v>30</v>
      </c>
      <c r="CZ5" s="22">
        <v>18</v>
      </c>
      <c r="DA5" s="22">
        <v>36</v>
      </c>
      <c r="DB5" s="22"/>
      <c r="DC5" s="22">
        <v>6</v>
      </c>
      <c r="DD5" s="22"/>
      <c r="DE5" s="22">
        <v>30</v>
      </c>
      <c r="DF5" s="22">
        <v>78</v>
      </c>
      <c r="DG5" s="22">
        <v>72</v>
      </c>
      <c r="DH5" s="22">
        <v>0</v>
      </c>
      <c r="DI5" s="22"/>
      <c r="DJ5" s="22">
        <v>12</v>
      </c>
      <c r="DK5" s="22">
        <v>18</v>
      </c>
      <c r="DL5" s="22"/>
      <c r="DM5" s="22"/>
      <c r="DN5" s="22">
        <v>36</v>
      </c>
      <c r="DO5" s="22"/>
      <c r="DP5" s="22">
        <v>12</v>
      </c>
      <c r="DQ5" s="22">
        <v>42</v>
      </c>
      <c r="DR5" s="22">
        <v>6</v>
      </c>
      <c r="DS5" s="22"/>
      <c r="DT5" s="22"/>
      <c r="DU5" s="22"/>
      <c r="DV5" s="22"/>
      <c r="DW5" s="22">
        <v>12</v>
      </c>
      <c r="DX5" s="22">
        <v>36</v>
      </c>
      <c r="DY5" s="22">
        <v>24</v>
      </c>
      <c r="DZ5" s="22"/>
      <c r="EA5" s="22">
        <v>36</v>
      </c>
      <c r="EB5" s="22"/>
      <c r="EC5" s="22">
        <v>12</v>
      </c>
      <c r="ED5" s="22">
        <v>6</v>
      </c>
      <c r="EE5" s="22">
        <v>60</v>
      </c>
      <c r="EF5" s="22">
        <v>30</v>
      </c>
      <c r="EG5" s="22">
        <v>18</v>
      </c>
      <c r="EH5" s="22">
        <v>30</v>
      </c>
      <c r="EI5" s="22"/>
      <c r="EJ5" s="22">
        <v>30</v>
      </c>
      <c r="EK5" s="23">
        <f>+SUM(J5:EJ5)</f>
        <v>10386</v>
      </c>
      <c r="EM5" s="16" t="s">
        <v>1</v>
      </c>
    </row>
    <row r="6" spans="1:143" x14ac:dyDescent="0.25">
      <c r="A6" s="17">
        <f>+A5+1</f>
        <v>2</v>
      </c>
      <c r="B6" s="18" t="s">
        <v>275</v>
      </c>
      <c r="C6" s="18">
        <v>2024</v>
      </c>
      <c r="D6" s="18">
        <v>5</v>
      </c>
      <c r="E6" s="19">
        <v>3352387</v>
      </c>
      <c r="F6" s="18" t="s">
        <v>277</v>
      </c>
      <c r="G6" s="20">
        <v>6</v>
      </c>
      <c r="H6" s="21">
        <v>220.79999999999995</v>
      </c>
      <c r="I6" s="21">
        <f t="shared" ref="I6:I47" si="0">+H6/G6</f>
        <v>36.79999999999999</v>
      </c>
      <c r="J6" s="22">
        <v>90</v>
      </c>
      <c r="K6" s="22">
        <v>108</v>
      </c>
      <c r="L6" s="22">
        <v>420</v>
      </c>
      <c r="M6" s="22">
        <v>342</v>
      </c>
      <c r="N6" s="22">
        <v>150</v>
      </c>
      <c r="O6" s="22">
        <v>150</v>
      </c>
      <c r="P6" s="22">
        <v>96</v>
      </c>
      <c r="Q6" s="22">
        <v>240</v>
      </c>
      <c r="R6" s="22">
        <v>228</v>
      </c>
      <c r="S6" s="22">
        <v>60</v>
      </c>
      <c r="T6" s="22">
        <v>96</v>
      </c>
      <c r="U6" s="22">
        <v>336</v>
      </c>
      <c r="V6" s="22">
        <v>78</v>
      </c>
      <c r="W6" s="22">
        <v>120</v>
      </c>
      <c r="X6" s="22">
        <v>180</v>
      </c>
      <c r="Y6" s="22">
        <v>84</v>
      </c>
      <c r="Z6" s="22">
        <v>90</v>
      </c>
      <c r="AA6" s="22">
        <v>114</v>
      </c>
      <c r="AB6" s="22">
        <v>90</v>
      </c>
      <c r="AC6" s="22">
        <v>180</v>
      </c>
      <c r="AD6" s="22">
        <v>42</v>
      </c>
      <c r="AE6" s="22">
        <v>330</v>
      </c>
      <c r="AF6" s="22">
        <v>102</v>
      </c>
      <c r="AG6" s="22">
        <v>60</v>
      </c>
      <c r="AH6" s="22">
        <v>120</v>
      </c>
      <c r="AI6" s="22">
        <v>84</v>
      </c>
      <c r="AJ6" s="22">
        <v>150</v>
      </c>
      <c r="AK6" s="22">
        <v>24</v>
      </c>
      <c r="AL6" s="22">
        <v>330</v>
      </c>
      <c r="AM6" s="22">
        <v>30</v>
      </c>
      <c r="AN6" s="22">
        <v>78</v>
      </c>
      <c r="AO6" s="22">
        <v>306</v>
      </c>
      <c r="AP6" s="22">
        <v>360</v>
      </c>
      <c r="AQ6" s="22">
        <v>366</v>
      </c>
      <c r="AR6" s="22">
        <v>210</v>
      </c>
      <c r="AS6" s="22">
        <v>270</v>
      </c>
      <c r="AT6" s="22">
        <v>240</v>
      </c>
      <c r="AU6" s="22">
        <v>240</v>
      </c>
      <c r="AV6" s="22">
        <v>30</v>
      </c>
      <c r="AW6" s="22">
        <v>60</v>
      </c>
      <c r="AX6" s="22">
        <v>30</v>
      </c>
      <c r="AY6" s="22">
        <v>72</v>
      </c>
      <c r="AZ6" s="22">
        <v>60</v>
      </c>
      <c r="BA6" s="22">
        <v>120</v>
      </c>
      <c r="BB6" s="22">
        <v>90</v>
      </c>
      <c r="BC6" s="22">
        <v>60</v>
      </c>
      <c r="BD6" s="22">
        <v>180</v>
      </c>
      <c r="BE6" s="22">
        <v>306</v>
      </c>
      <c r="BF6" s="22">
        <v>30</v>
      </c>
      <c r="BG6" s="22">
        <v>60</v>
      </c>
      <c r="BH6" s="22">
        <v>60</v>
      </c>
      <c r="BI6" s="22">
        <v>300</v>
      </c>
      <c r="BJ6" s="22">
        <v>60</v>
      </c>
      <c r="BK6" s="22">
        <v>90</v>
      </c>
      <c r="BL6" s="22">
        <v>180</v>
      </c>
      <c r="BM6" s="22">
        <v>78</v>
      </c>
      <c r="BN6" s="22">
        <v>60</v>
      </c>
      <c r="BO6" s="22">
        <v>60</v>
      </c>
      <c r="BP6" s="22">
        <v>150</v>
      </c>
      <c r="BQ6" s="22">
        <v>2244</v>
      </c>
      <c r="BR6" s="22">
        <v>630</v>
      </c>
      <c r="BS6" s="22">
        <v>204</v>
      </c>
      <c r="BT6" s="22">
        <v>480</v>
      </c>
      <c r="BU6" s="22">
        <v>210</v>
      </c>
      <c r="BV6" s="22">
        <v>12</v>
      </c>
      <c r="BW6" s="22">
        <v>120</v>
      </c>
      <c r="BX6" s="22">
        <v>30</v>
      </c>
      <c r="BY6" s="22">
        <v>306</v>
      </c>
      <c r="BZ6" s="22">
        <v>90</v>
      </c>
      <c r="CA6" s="22">
        <v>30</v>
      </c>
      <c r="CB6" s="22">
        <v>54</v>
      </c>
      <c r="CC6" s="22">
        <v>36</v>
      </c>
      <c r="CD6" s="22">
        <v>48</v>
      </c>
      <c r="CE6" s="22">
        <v>126</v>
      </c>
      <c r="CF6" s="22">
        <v>186</v>
      </c>
      <c r="CG6" s="22">
        <v>78</v>
      </c>
      <c r="CH6" s="22">
        <v>210</v>
      </c>
      <c r="CI6" s="22">
        <v>120</v>
      </c>
      <c r="CJ6" s="22">
        <v>1104</v>
      </c>
      <c r="CK6" s="22">
        <v>66</v>
      </c>
      <c r="CL6" s="22">
        <v>210</v>
      </c>
      <c r="CM6" s="22">
        <v>54</v>
      </c>
      <c r="CN6" s="22">
        <v>30</v>
      </c>
      <c r="CO6" s="22">
        <v>300</v>
      </c>
      <c r="CP6" s="22">
        <v>54</v>
      </c>
      <c r="CQ6" s="22">
        <v>84</v>
      </c>
      <c r="CR6" s="22">
        <v>30</v>
      </c>
      <c r="CS6" s="22">
        <v>30</v>
      </c>
      <c r="CT6" s="22">
        <v>66</v>
      </c>
      <c r="CU6" s="22">
        <v>150</v>
      </c>
      <c r="CV6" s="22">
        <v>120</v>
      </c>
      <c r="CW6" s="22">
        <v>36</v>
      </c>
      <c r="CX6" s="22">
        <v>30</v>
      </c>
      <c r="CY6" s="22">
        <v>30</v>
      </c>
      <c r="CZ6" s="22">
        <v>30</v>
      </c>
      <c r="DA6" s="22">
        <v>18</v>
      </c>
      <c r="DB6" s="22">
        <v>60</v>
      </c>
      <c r="DC6" s="22">
        <v>18</v>
      </c>
      <c r="DD6" s="22">
        <v>12</v>
      </c>
      <c r="DE6" s="22">
        <v>24</v>
      </c>
      <c r="DF6" s="22">
        <v>60</v>
      </c>
      <c r="DG6" s="22">
        <v>48</v>
      </c>
      <c r="DH6" s="22">
        <v>30</v>
      </c>
      <c r="DI6" s="22">
        <v>12</v>
      </c>
      <c r="DJ6" s="22">
        <v>6</v>
      </c>
      <c r="DK6" s="22">
        <v>48</v>
      </c>
      <c r="DL6" s="22">
        <v>48</v>
      </c>
      <c r="DM6" s="22"/>
      <c r="DN6" s="22">
        <v>90</v>
      </c>
      <c r="DO6" s="22"/>
      <c r="DP6" s="22">
        <v>18</v>
      </c>
      <c r="DQ6" s="22">
        <v>66</v>
      </c>
      <c r="DR6" s="22">
        <v>18</v>
      </c>
      <c r="DS6" s="22"/>
      <c r="DT6" s="22"/>
      <c r="DU6" s="22"/>
      <c r="DV6" s="22"/>
      <c r="DW6" s="22"/>
      <c r="DX6" s="22">
        <v>12</v>
      </c>
      <c r="DY6" s="22">
        <v>30</v>
      </c>
      <c r="DZ6" s="22">
        <v>6</v>
      </c>
      <c r="EA6" s="22">
        <v>72</v>
      </c>
      <c r="EB6" s="22">
        <v>48</v>
      </c>
      <c r="EC6" s="22"/>
      <c r="ED6" s="22">
        <v>54</v>
      </c>
      <c r="EE6" s="22">
        <v>60</v>
      </c>
      <c r="EF6" s="22">
        <v>30</v>
      </c>
      <c r="EG6" s="22">
        <v>18</v>
      </c>
      <c r="EH6" s="22">
        <v>24</v>
      </c>
      <c r="EI6" s="22">
        <v>24</v>
      </c>
      <c r="EJ6" s="22">
        <v>30</v>
      </c>
      <c r="EK6" s="23">
        <f t="shared" ref="EK6:EK48" si="1">+SUM(J6:EJ6)</f>
        <v>17352</v>
      </c>
      <c r="EM6" s="16" t="s">
        <v>1</v>
      </c>
    </row>
    <row r="7" spans="1:143" x14ac:dyDescent="0.25">
      <c r="A7" s="17">
        <f t="shared" ref="A7:A47" si="2">+A6+1</f>
        <v>3</v>
      </c>
      <c r="B7" s="18" t="s">
        <v>275</v>
      </c>
      <c r="C7" s="18">
        <v>2024</v>
      </c>
      <c r="D7" s="18">
        <v>5</v>
      </c>
      <c r="E7" s="19">
        <v>3360436</v>
      </c>
      <c r="F7" s="18" t="s">
        <v>278</v>
      </c>
      <c r="G7" s="20">
        <v>6</v>
      </c>
      <c r="H7" s="21">
        <v>254.22200000000001</v>
      </c>
      <c r="I7" s="21">
        <f t="shared" si="0"/>
        <v>42.370333333333335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>
        <v>0</v>
      </c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>
        <v>0</v>
      </c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3">
        <f t="shared" si="1"/>
        <v>0</v>
      </c>
      <c r="EM7" s="16" t="s">
        <v>1</v>
      </c>
    </row>
    <row r="8" spans="1:143" x14ac:dyDescent="0.25">
      <c r="A8" s="17">
        <f t="shared" si="2"/>
        <v>4</v>
      </c>
      <c r="B8" s="18" t="s">
        <v>275</v>
      </c>
      <c r="C8" s="18">
        <v>2024</v>
      </c>
      <c r="D8" s="18">
        <v>5</v>
      </c>
      <c r="E8" s="19">
        <v>3373113</v>
      </c>
      <c r="F8" s="18" t="s">
        <v>279</v>
      </c>
      <c r="G8" s="20">
        <v>60</v>
      </c>
      <c r="H8" s="21">
        <v>332.45499999999998</v>
      </c>
      <c r="I8" s="21">
        <f t="shared" si="0"/>
        <v>5.540916666666666</v>
      </c>
      <c r="J8" s="22">
        <v>300</v>
      </c>
      <c r="K8" s="22">
        <v>240</v>
      </c>
      <c r="L8" s="22">
        <v>120</v>
      </c>
      <c r="M8" s="22">
        <v>240</v>
      </c>
      <c r="N8" s="22">
        <v>420</v>
      </c>
      <c r="O8" s="22">
        <v>240</v>
      </c>
      <c r="P8" s="22">
        <v>1500</v>
      </c>
      <c r="Q8" s="22">
        <v>300</v>
      </c>
      <c r="R8" s="22">
        <v>1500</v>
      </c>
      <c r="S8" s="22">
        <v>780</v>
      </c>
      <c r="T8" s="22">
        <v>120</v>
      </c>
      <c r="U8" s="22">
        <v>480</v>
      </c>
      <c r="V8" s="22">
        <v>180</v>
      </c>
      <c r="W8" s="22">
        <v>180</v>
      </c>
      <c r="X8" s="22">
        <v>180</v>
      </c>
      <c r="Y8" s="22">
        <v>180</v>
      </c>
      <c r="Z8" s="22">
        <v>180</v>
      </c>
      <c r="AA8" s="22">
        <v>240</v>
      </c>
      <c r="AB8" s="22">
        <v>360</v>
      </c>
      <c r="AC8" s="22">
        <v>600</v>
      </c>
      <c r="AD8" s="22"/>
      <c r="AE8" s="22">
        <v>360</v>
      </c>
      <c r="AF8" s="22">
        <v>240</v>
      </c>
      <c r="AG8" s="22">
        <v>300</v>
      </c>
      <c r="AH8" s="22">
        <v>180</v>
      </c>
      <c r="AI8" s="22">
        <v>300</v>
      </c>
      <c r="AJ8" s="22">
        <v>180</v>
      </c>
      <c r="AK8" s="22"/>
      <c r="AL8" s="22">
        <v>660</v>
      </c>
      <c r="AM8" s="22">
        <v>60</v>
      </c>
      <c r="AN8" s="22">
        <v>540</v>
      </c>
      <c r="AO8" s="22">
        <v>60</v>
      </c>
      <c r="AP8" s="22">
        <v>300</v>
      </c>
      <c r="AQ8" s="22">
        <v>600</v>
      </c>
      <c r="AR8" s="22">
        <v>120</v>
      </c>
      <c r="AS8" s="22">
        <v>420</v>
      </c>
      <c r="AT8" s="22">
        <v>300</v>
      </c>
      <c r="AU8" s="22">
        <v>600</v>
      </c>
      <c r="AV8" s="22">
        <v>60</v>
      </c>
      <c r="AW8" s="22">
        <v>180</v>
      </c>
      <c r="AX8" s="22">
        <v>240</v>
      </c>
      <c r="AY8" s="22">
        <v>240</v>
      </c>
      <c r="AZ8" s="22">
        <v>120</v>
      </c>
      <c r="BA8" s="22">
        <v>300</v>
      </c>
      <c r="BB8" s="22">
        <v>120</v>
      </c>
      <c r="BC8" s="22">
        <v>360</v>
      </c>
      <c r="BD8" s="22">
        <v>540</v>
      </c>
      <c r="BE8" s="22">
        <v>60</v>
      </c>
      <c r="BF8" s="22">
        <v>60</v>
      </c>
      <c r="BG8" s="22">
        <v>240</v>
      </c>
      <c r="BH8" s="22">
        <v>120</v>
      </c>
      <c r="BI8" s="22">
        <v>300</v>
      </c>
      <c r="BJ8" s="22">
        <v>360</v>
      </c>
      <c r="BK8" s="22">
        <v>180</v>
      </c>
      <c r="BL8" s="22">
        <v>300</v>
      </c>
      <c r="BM8" s="22">
        <v>180</v>
      </c>
      <c r="BN8" s="22">
        <v>240</v>
      </c>
      <c r="BO8" s="22">
        <v>60</v>
      </c>
      <c r="BP8" s="22">
        <v>300</v>
      </c>
      <c r="BQ8" s="22">
        <v>8819</v>
      </c>
      <c r="BR8" s="22">
        <v>360</v>
      </c>
      <c r="BS8" s="22"/>
      <c r="BT8" s="22">
        <v>540</v>
      </c>
      <c r="BU8" s="22">
        <v>180</v>
      </c>
      <c r="BV8" s="22"/>
      <c r="BW8" s="22">
        <v>360</v>
      </c>
      <c r="BX8" s="22">
        <v>240</v>
      </c>
      <c r="BY8" s="22">
        <v>540</v>
      </c>
      <c r="BZ8" s="22">
        <v>240</v>
      </c>
      <c r="CA8" s="22">
        <v>240</v>
      </c>
      <c r="CB8" s="22">
        <v>120</v>
      </c>
      <c r="CC8" s="22">
        <v>120</v>
      </c>
      <c r="CD8" s="22">
        <v>60</v>
      </c>
      <c r="CE8" s="22">
        <v>180</v>
      </c>
      <c r="CF8" s="22">
        <v>180</v>
      </c>
      <c r="CG8" s="22">
        <v>840</v>
      </c>
      <c r="CH8" s="22">
        <v>300</v>
      </c>
      <c r="CI8" s="22">
        <v>180</v>
      </c>
      <c r="CJ8" s="22">
        <v>900</v>
      </c>
      <c r="CK8" s="22"/>
      <c r="CL8" s="22">
        <v>360</v>
      </c>
      <c r="CM8" s="22">
        <v>120</v>
      </c>
      <c r="CN8" s="22">
        <v>120</v>
      </c>
      <c r="CO8" s="22">
        <v>360</v>
      </c>
      <c r="CP8" s="22">
        <v>120</v>
      </c>
      <c r="CQ8" s="22">
        <v>180</v>
      </c>
      <c r="CR8" s="22">
        <v>120</v>
      </c>
      <c r="CS8" s="22"/>
      <c r="CT8" s="22">
        <v>60</v>
      </c>
      <c r="CU8" s="22"/>
      <c r="CV8" s="22">
        <v>300</v>
      </c>
      <c r="CW8" s="22"/>
      <c r="CX8" s="22"/>
      <c r="CY8" s="22">
        <v>120</v>
      </c>
      <c r="CZ8" s="22">
        <v>120</v>
      </c>
      <c r="DA8" s="22">
        <v>120</v>
      </c>
      <c r="DB8" s="22">
        <v>120</v>
      </c>
      <c r="DC8" s="22">
        <v>60</v>
      </c>
      <c r="DD8" s="22"/>
      <c r="DE8" s="22">
        <v>180</v>
      </c>
      <c r="DF8" s="22">
        <v>240</v>
      </c>
      <c r="DG8" s="22">
        <v>120</v>
      </c>
      <c r="DH8" s="22"/>
      <c r="DI8" s="22">
        <v>60</v>
      </c>
      <c r="DJ8" s="22">
        <v>60</v>
      </c>
      <c r="DK8" s="22"/>
      <c r="DL8" s="22">
        <v>180</v>
      </c>
      <c r="DM8" s="22"/>
      <c r="DN8" s="22">
        <v>120</v>
      </c>
      <c r="DO8" s="22"/>
      <c r="DP8" s="22">
        <v>60</v>
      </c>
      <c r="DQ8" s="22">
        <v>300</v>
      </c>
      <c r="DR8" s="22"/>
      <c r="DS8" s="22"/>
      <c r="DT8" s="22"/>
      <c r="DU8" s="22"/>
      <c r="DV8" s="22"/>
      <c r="DW8" s="22"/>
      <c r="DX8" s="22">
        <v>120</v>
      </c>
      <c r="DY8" s="22">
        <v>60</v>
      </c>
      <c r="DZ8" s="22">
        <v>60</v>
      </c>
      <c r="EA8" s="22"/>
      <c r="EB8" s="22"/>
      <c r="EC8" s="22">
        <v>60</v>
      </c>
      <c r="ED8" s="22"/>
      <c r="EE8" s="22">
        <v>300</v>
      </c>
      <c r="EF8" s="22"/>
      <c r="EG8" s="22"/>
      <c r="EH8" s="22">
        <v>180</v>
      </c>
      <c r="EI8" s="22">
        <v>0</v>
      </c>
      <c r="EJ8" s="22">
        <v>120</v>
      </c>
      <c r="EK8" s="23">
        <f t="shared" si="1"/>
        <v>37019</v>
      </c>
      <c r="EM8" s="16" t="s">
        <v>1</v>
      </c>
    </row>
    <row r="9" spans="1:143" x14ac:dyDescent="0.25">
      <c r="A9" s="17">
        <f t="shared" si="2"/>
        <v>5</v>
      </c>
      <c r="B9" s="18" t="s">
        <v>275</v>
      </c>
      <c r="C9" s="18">
        <v>2024</v>
      </c>
      <c r="D9" s="18">
        <v>5</v>
      </c>
      <c r="E9" s="19">
        <v>3384346</v>
      </c>
      <c r="F9" s="18" t="s">
        <v>280</v>
      </c>
      <c r="G9" s="20">
        <v>6</v>
      </c>
      <c r="H9" s="21">
        <v>210.833</v>
      </c>
      <c r="I9" s="21">
        <f t="shared" si="0"/>
        <v>35.138833333333331</v>
      </c>
      <c r="J9" s="22">
        <v>30</v>
      </c>
      <c r="K9" s="22">
        <v>24</v>
      </c>
      <c r="L9" s="22">
        <v>54</v>
      </c>
      <c r="M9" s="22">
        <v>54</v>
      </c>
      <c r="N9" s="22">
        <v>102</v>
      </c>
      <c r="O9" s="22">
        <v>60</v>
      </c>
      <c r="P9" s="22">
        <v>36</v>
      </c>
      <c r="Q9" s="22">
        <v>60</v>
      </c>
      <c r="R9" s="22">
        <v>24</v>
      </c>
      <c r="S9" s="22">
        <v>30</v>
      </c>
      <c r="T9" s="22">
        <v>12</v>
      </c>
      <c r="U9" s="22">
        <v>48</v>
      </c>
      <c r="V9" s="22">
        <v>18</v>
      </c>
      <c r="W9" s="22">
        <v>30</v>
      </c>
      <c r="X9" s="22">
        <v>36</v>
      </c>
      <c r="Y9" s="22">
        <v>36</v>
      </c>
      <c r="Z9" s="22">
        <v>12</v>
      </c>
      <c r="AA9" s="22">
        <v>24</v>
      </c>
      <c r="AB9" s="22"/>
      <c r="AC9" s="22">
        <v>60</v>
      </c>
      <c r="AD9" s="22">
        <v>12</v>
      </c>
      <c r="AE9" s="22">
        <v>60</v>
      </c>
      <c r="AF9" s="22">
        <v>60</v>
      </c>
      <c r="AG9" s="22"/>
      <c r="AH9" s="22">
        <v>60</v>
      </c>
      <c r="AI9" s="22">
        <v>42</v>
      </c>
      <c r="AJ9" s="22">
        <v>60</v>
      </c>
      <c r="AK9" s="22">
        <v>12</v>
      </c>
      <c r="AL9" s="22">
        <v>120</v>
      </c>
      <c r="AM9" s="22">
        <v>6</v>
      </c>
      <c r="AN9" s="22">
        <v>60</v>
      </c>
      <c r="AO9" s="22">
        <v>24</v>
      </c>
      <c r="AP9" s="22">
        <v>180</v>
      </c>
      <c r="AQ9" s="22">
        <v>42</v>
      </c>
      <c r="AR9" s="22">
        <v>36</v>
      </c>
      <c r="AS9" s="22">
        <v>48</v>
      </c>
      <c r="AT9" s="22">
        <v>30</v>
      </c>
      <c r="AU9" s="22">
        <v>78</v>
      </c>
      <c r="AV9" s="22">
        <v>18</v>
      </c>
      <c r="AW9" s="22">
        <v>60</v>
      </c>
      <c r="AX9" s="22">
        <v>18</v>
      </c>
      <c r="AY9" s="22">
        <v>6</v>
      </c>
      <c r="AZ9" s="22"/>
      <c r="BA9" s="22">
        <v>30</v>
      </c>
      <c r="BB9" s="22">
        <v>60</v>
      </c>
      <c r="BC9" s="22">
        <v>30</v>
      </c>
      <c r="BD9" s="22"/>
      <c r="BE9" s="22">
        <v>84</v>
      </c>
      <c r="BF9" s="22">
        <v>18</v>
      </c>
      <c r="BG9" s="22">
        <v>6</v>
      </c>
      <c r="BH9" s="22">
        <v>12</v>
      </c>
      <c r="BI9" s="22">
        <v>60</v>
      </c>
      <c r="BJ9" s="22">
        <v>12</v>
      </c>
      <c r="BK9" s="22">
        <v>48</v>
      </c>
      <c r="BL9" s="22">
        <v>24</v>
      </c>
      <c r="BM9" s="22">
        <v>18</v>
      </c>
      <c r="BN9" s="22">
        <v>30</v>
      </c>
      <c r="BO9" s="22">
        <v>6</v>
      </c>
      <c r="BP9" s="22">
        <v>30</v>
      </c>
      <c r="BQ9" s="22">
        <v>828</v>
      </c>
      <c r="BR9" s="22">
        <v>90</v>
      </c>
      <c r="BS9" s="22">
        <v>138</v>
      </c>
      <c r="BT9" s="22">
        <v>150</v>
      </c>
      <c r="BU9" s="22">
        <v>96</v>
      </c>
      <c r="BV9" s="22"/>
      <c r="BW9" s="22">
        <v>30</v>
      </c>
      <c r="BX9" s="22">
        <v>18</v>
      </c>
      <c r="BY9" s="22">
        <v>210</v>
      </c>
      <c r="BZ9" s="22">
        <v>54</v>
      </c>
      <c r="CA9" s="22"/>
      <c r="CB9" s="22">
        <v>30</v>
      </c>
      <c r="CC9" s="22">
        <v>12</v>
      </c>
      <c r="CD9" s="22">
        <v>12</v>
      </c>
      <c r="CE9" s="22">
        <v>42</v>
      </c>
      <c r="CF9" s="22">
        <v>48</v>
      </c>
      <c r="CG9" s="22">
        <v>42</v>
      </c>
      <c r="CH9" s="22">
        <v>54</v>
      </c>
      <c r="CI9" s="22">
        <v>42</v>
      </c>
      <c r="CJ9" s="22">
        <v>60</v>
      </c>
      <c r="CK9" s="22">
        <v>18</v>
      </c>
      <c r="CL9" s="22">
        <v>30</v>
      </c>
      <c r="CM9" s="22">
        <v>12</v>
      </c>
      <c r="CN9" s="22"/>
      <c r="CO9" s="22">
        <v>72</v>
      </c>
      <c r="CP9" s="22">
        <v>42</v>
      </c>
      <c r="CQ9" s="22">
        <v>12</v>
      </c>
      <c r="CR9" s="22">
        <v>12</v>
      </c>
      <c r="CS9" s="22">
        <v>6</v>
      </c>
      <c r="CT9" s="22">
        <v>12</v>
      </c>
      <c r="CU9" s="22">
        <v>60</v>
      </c>
      <c r="CV9" s="22">
        <v>6</v>
      </c>
      <c r="CW9" s="22">
        <v>18</v>
      </c>
      <c r="CX9" s="22"/>
      <c r="CY9" s="22">
        <v>30</v>
      </c>
      <c r="CZ9" s="22">
        <v>12</v>
      </c>
      <c r="DA9" s="22">
        <v>12</v>
      </c>
      <c r="DB9" s="22">
        <v>12</v>
      </c>
      <c r="DC9" s="22">
        <v>6</v>
      </c>
      <c r="DD9" s="22"/>
      <c r="DE9" s="22"/>
      <c r="DF9" s="22">
        <v>30</v>
      </c>
      <c r="DG9" s="22">
        <v>24</v>
      </c>
      <c r="DH9" s="22"/>
      <c r="DI9" s="22">
        <v>6</v>
      </c>
      <c r="DJ9" s="22">
        <v>6</v>
      </c>
      <c r="DK9" s="22">
        <v>12</v>
      </c>
      <c r="DL9" s="22">
        <v>18</v>
      </c>
      <c r="DM9" s="22"/>
      <c r="DN9" s="22">
        <v>48</v>
      </c>
      <c r="DO9" s="22"/>
      <c r="DP9" s="22">
        <v>12</v>
      </c>
      <c r="DQ9" s="22">
        <v>42</v>
      </c>
      <c r="DR9" s="22">
        <v>18</v>
      </c>
      <c r="DS9" s="22"/>
      <c r="DT9" s="22"/>
      <c r="DU9" s="22"/>
      <c r="DV9" s="22"/>
      <c r="DW9" s="22"/>
      <c r="DX9" s="22">
        <v>6</v>
      </c>
      <c r="DY9" s="22">
        <v>24</v>
      </c>
      <c r="DZ9" s="22">
        <v>6</v>
      </c>
      <c r="EA9" s="22">
        <v>12</v>
      </c>
      <c r="EB9" s="22">
        <v>12</v>
      </c>
      <c r="EC9" s="22">
        <v>12</v>
      </c>
      <c r="ED9" s="22">
        <v>12</v>
      </c>
      <c r="EE9" s="22">
        <v>36</v>
      </c>
      <c r="EF9" s="22">
        <v>18</v>
      </c>
      <c r="EG9" s="22">
        <v>12</v>
      </c>
      <c r="EH9" s="22">
        <v>18</v>
      </c>
      <c r="EI9" s="22">
        <v>6</v>
      </c>
      <c r="EJ9" s="22">
        <v>6</v>
      </c>
      <c r="EK9" s="23">
        <f t="shared" si="1"/>
        <v>4974</v>
      </c>
      <c r="EM9" s="16" t="s">
        <v>1</v>
      </c>
    </row>
    <row r="10" spans="1:143" x14ac:dyDescent="0.25">
      <c r="A10" s="17">
        <f t="shared" si="2"/>
        <v>6</v>
      </c>
      <c r="B10" s="18" t="s">
        <v>275</v>
      </c>
      <c r="C10" s="18">
        <v>2024</v>
      </c>
      <c r="D10" s="18">
        <v>5</v>
      </c>
      <c r="E10" s="19">
        <v>3384347</v>
      </c>
      <c r="F10" s="18" t="s">
        <v>281</v>
      </c>
      <c r="G10" s="20">
        <v>60</v>
      </c>
      <c r="H10" s="21">
        <v>317.77800000000002</v>
      </c>
      <c r="I10" s="21">
        <f t="shared" si="0"/>
        <v>5.2963000000000005</v>
      </c>
      <c r="J10" s="22">
        <v>360</v>
      </c>
      <c r="K10" s="22">
        <v>60</v>
      </c>
      <c r="L10" s="22">
        <v>120</v>
      </c>
      <c r="M10" s="22">
        <v>180</v>
      </c>
      <c r="N10" s="22">
        <v>180</v>
      </c>
      <c r="O10" s="22">
        <v>120</v>
      </c>
      <c r="P10" s="22">
        <v>300</v>
      </c>
      <c r="Q10" s="22">
        <v>300</v>
      </c>
      <c r="R10" s="22"/>
      <c r="S10" s="22">
        <v>480</v>
      </c>
      <c r="T10" s="22"/>
      <c r="U10" s="22">
        <v>120</v>
      </c>
      <c r="V10" s="22">
        <v>60</v>
      </c>
      <c r="W10" s="22">
        <v>120</v>
      </c>
      <c r="X10" s="22">
        <v>120</v>
      </c>
      <c r="Y10" s="22">
        <v>120</v>
      </c>
      <c r="Z10" s="22">
        <v>60</v>
      </c>
      <c r="AA10" s="22">
        <v>120</v>
      </c>
      <c r="AB10" s="22"/>
      <c r="AC10" s="22">
        <v>300</v>
      </c>
      <c r="AD10" s="22"/>
      <c r="AE10" s="22"/>
      <c r="AF10" s="22">
        <v>180</v>
      </c>
      <c r="AG10" s="22"/>
      <c r="AH10" s="22"/>
      <c r="AI10" s="22">
        <v>120</v>
      </c>
      <c r="AJ10" s="22">
        <v>60</v>
      </c>
      <c r="AK10" s="22"/>
      <c r="AL10" s="22">
        <v>240</v>
      </c>
      <c r="AM10" s="22"/>
      <c r="AN10" s="22">
        <v>180</v>
      </c>
      <c r="AO10" s="22">
        <v>120</v>
      </c>
      <c r="AP10" s="22">
        <v>180</v>
      </c>
      <c r="AQ10" s="22">
        <v>540</v>
      </c>
      <c r="AR10" s="22">
        <v>60</v>
      </c>
      <c r="AS10" s="22">
        <v>180</v>
      </c>
      <c r="AT10" s="22">
        <v>180</v>
      </c>
      <c r="AU10" s="22">
        <v>180</v>
      </c>
      <c r="AV10" s="22">
        <v>60</v>
      </c>
      <c r="AW10" s="22">
        <v>180</v>
      </c>
      <c r="AX10" s="22"/>
      <c r="AY10" s="22">
        <v>60</v>
      </c>
      <c r="AZ10" s="22">
        <v>180</v>
      </c>
      <c r="BA10" s="22"/>
      <c r="BB10" s="22">
        <v>60</v>
      </c>
      <c r="BC10" s="22"/>
      <c r="BD10" s="22">
        <v>240</v>
      </c>
      <c r="BE10" s="22">
        <v>180</v>
      </c>
      <c r="BF10" s="22">
        <v>60</v>
      </c>
      <c r="BG10" s="22"/>
      <c r="BH10" s="22"/>
      <c r="BI10" s="22">
        <v>180</v>
      </c>
      <c r="BJ10" s="22">
        <v>240</v>
      </c>
      <c r="BK10" s="22">
        <v>120</v>
      </c>
      <c r="BL10" s="22">
        <v>180</v>
      </c>
      <c r="BM10" s="22">
        <v>180</v>
      </c>
      <c r="BN10" s="22">
        <v>60</v>
      </c>
      <c r="BO10" s="22"/>
      <c r="BP10" s="22">
        <v>180</v>
      </c>
      <c r="BQ10" s="22">
        <v>4920</v>
      </c>
      <c r="BR10" s="22">
        <v>120</v>
      </c>
      <c r="BS10" s="22">
        <v>120</v>
      </c>
      <c r="BT10" s="22">
        <v>120</v>
      </c>
      <c r="BU10" s="22">
        <v>60</v>
      </c>
      <c r="BV10" s="22"/>
      <c r="BW10" s="22"/>
      <c r="BX10" s="22">
        <v>120</v>
      </c>
      <c r="BY10" s="22">
        <v>480</v>
      </c>
      <c r="BZ10" s="22">
        <v>180</v>
      </c>
      <c r="CA10" s="22">
        <v>120</v>
      </c>
      <c r="CB10" s="22"/>
      <c r="CC10" s="22"/>
      <c r="CD10" s="22">
        <v>0</v>
      </c>
      <c r="CE10" s="22">
        <v>120</v>
      </c>
      <c r="CF10" s="22">
        <v>180</v>
      </c>
      <c r="CG10" s="22">
        <v>180</v>
      </c>
      <c r="CH10" s="22">
        <v>300</v>
      </c>
      <c r="CI10" s="22">
        <v>60</v>
      </c>
      <c r="CJ10" s="22">
        <v>300</v>
      </c>
      <c r="CK10" s="22">
        <v>120</v>
      </c>
      <c r="CL10" s="22">
        <v>240</v>
      </c>
      <c r="CM10" s="22">
        <v>60</v>
      </c>
      <c r="CN10" s="22">
        <v>120</v>
      </c>
      <c r="CO10" s="22">
        <v>120</v>
      </c>
      <c r="CP10" s="22">
        <v>60</v>
      </c>
      <c r="CQ10" s="22">
        <v>60</v>
      </c>
      <c r="CR10" s="22">
        <v>60</v>
      </c>
      <c r="CS10" s="22"/>
      <c r="CT10" s="22">
        <v>120</v>
      </c>
      <c r="CU10" s="22"/>
      <c r="CV10" s="22">
        <v>120</v>
      </c>
      <c r="CW10" s="22"/>
      <c r="CX10" s="22"/>
      <c r="CY10" s="22">
        <v>120</v>
      </c>
      <c r="CZ10" s="22"/>
      <c r="DA10" s="22">
        <v>120</v>
      </c>
      <c r="DB10" s="22">
        <v>60</v>
      </c>
      <c r="DC10" s="22">
        <v>120</v>
      </c>
      <c r="DD10" s="22"/>
      <c r="DE10" s="22">
        <v>120</v>
      </c>
      <c r="DF10" s="22">
        <v>180</v>
      </c>
      <c r="DG10" s="22">
        <v>60</v>
      </c>
      <c r="DH10" s="22"/>
      <c r="DI10" s="22">
        <v>60</v>
      </c>
      <c r="DJ10" s="22">
        <v>60</v>
      </c>
      <c r="DK10" s="22"/>
      <c r="DL10" s="22">
        <v>120</v>
      </c>
      <c r="DM10" s="22"/>
      <c r="DN10" s="22">
        <v>60</v>
      </c>
      <c r="DO10" s="22"/>
      <c r="DP10" s="22">
        <v>60</v>
      </c>
      <c r="DQ10" s="22">
        <v>180</v>
      </c>
      <c r="DR10" s="22"/>
      <c r="DS10" s="22"/>
      <c r="DT10" s="22"/>
      <c r="DU10" s="22"/>
      <c r="DV10" s="22"/>
      <c r="DW10" s="22"/>
      <c r="DX10" s="22">
        <v>60</v>
      </c>
      <c r="DY10" s="22"/>
      <c r="DZ10" s="22"/>
      <c r="EA10" s="22"/>
      <c r="EB10" s="22"/>
      <c r="EC10" s="22">
        <v>60</v>
      </c>
      <c r="ED10" s="22">
        <v>720</v>
      </c>
      <c r="EE10" s="22"/>
      <c r="EF10" s="22"/>
      <c r="EG10" s="22"/>
      <c r="EH10" s="22">
        <v>180</v>
      </c>
      <c r="EI10" s="22"/>
      <c r="EJ10" s="22">
        <v>60</v>
      </c>
      <c r="EK10" s="23">
        <f t="shared" si="1"/>
        <v>18360</v>
      </c>
      <c r="EM10" s="16" t="s">
        <v>1</v>
      </c>
    </row>
    <row r="11" spans="1:143" x14ac:dyDescent="0.25">
      <c r="A11" s="17">
        <f t="shared" si="2"/>
        <v>7</v>
      </c>
      <c r="B11" s="18" t="s">
        <v>275</v>
      </c>
      <c r="C11" s="18">
        <v>2024</v>
      </c>
      <c r="D11" s="18">
        <v>5</v>
      </c>
      <c r="E11" s="19">
        <v>3408152</v>
      </c>
      <c r="F11" s="18" t="s">
        <v>282</v>
      </c>
      <c r="G11" s="20">
        <v>20</v>
      </c>
      <c r="H11" s="21">
        <v>366.66699999999997</v>
      </c>
      <c r="I11" s="21">
        <f t="shared" si="0"/>
        <v>18.333349999999999</v>
      </c>
      <c r="J11" s="22">
        <v>180</v>
      </c>
      <c r="K11" s="22">
        <v>60</v>
      </c>
      <c r="L11" s="22">
        <v>100</v>
      </c>
      <c r="M11" s="22">
        <v>100</v>
      </c>
      <c r="N11" s="22">
        <v>120</v>
      </c>
      <c r="O11" s="22">
        <v>80</v>
      </c>
      <c r="P11" s="22">
        <v>240</v>
      </c>
      <c r="Q11" s="22">
        <v>300</v>
      </c>
      <c r="R11" s="22">
        <v>100</v>
      </c>
      <c r="S11" s="22">
        <v>120</v>
      </c>
      <c r="T11" s="22">
        <v>100</v>
      </c>
      <c r="U11" s="22">
        <v>140</v>
      </c>
      <c r="V11" s="22">
        <v>40</v>
      </c>
      <c r="W11" s="22">
        <v>160</v>
      </c>
      <c r="X11" s="22">
        <v>20</v>
      </c>
      <c r="Y11" s="22">
        <v>60</v>
      </c>
      <c r="Z11" s="22"/>
      <c r="AA11" s="22">
        <v>20</v>
      </c>
      <c r="AB11" s="22">
        <v>120</v>
      </c>
      <c r="AC11" s="22">
        <v>100</v>
      </c>
      <c r="AD11" s="22"/>
      <c r="AE11" s="22">
        <v>80</v>
      </c>
      <c r="AF11" s="22">
        <v>60</v>
      </c>
      <c r="AG11" s="22">
        <v>100</v>
      </c>
      <c r="AH11" s="22">
        <v>40</v>
      </c>
      <c r="AI11" s="22">
        <v>100</v>
      </c>
      <c r="AJ11" s="22">
        <v>60</v>
      </c>
      <c r="AK11" s="22"/>
      <c r="AL11" s="22">
        <v>160</v>
      </c>
      <c r="AM11" s="22">
        <v>20</v>
      </c>
      <c r="AN11" s="22">
        <v>40</v>
      </c>
      <c r="AO11" s="22">
        <v>40</v>
      </c>
      <c r="AP11" s="22">
        <v>140</v>
      </c>
      <c r="AQ11" s="22">
        <v>80</v>
      </c>
      <c r="AR11" s="22"/>
      <c r="AS11" s="22">
        <v>80</v>
      </c>
      <c r="AT11" s="22">
        <v>120</v>
      </c>
      <c r="AU11" s="22">
        <v>120</v>
      </c>
      <c r="AV11" s="22"/>
      <c r="AW11" s="22">
        <v>20</v>
      </c>
      <c r="AX11" s="22"/>
      <c r="AY11" s="22">
        <v>20</v>
      </c>
      <c r="AZ11" s="22">
        <v>40</v>
      </c>
      <c r="BA11" s="22">
        <v>100</v>
      </c>
      <c r="BB11" s="22">
        <v>100</v>
      </c>
      <c r="BC11" s="22"/>
      <c r="BD11" s="22">
        <v>60</v>
      </c>
      <c r="BE11" s="22">
        <v>40</v>
      </c>
      <c r="BF11" s="22"/>
      <c r="BG11" s="22">
        <v>40</v>
      </c>
      <c r="BH11" s="22"/>
      <c r="BI11" s="22">
        <v>40</v>
      </c>
      <c r="BJ11" s="22">
        <v>40</v>
      </c>
      <c r="BK11" s="22">
        <v>100</v>
      </c>
      <c r="BL11" s="22">
        <v>60</v>
      </c>
      <c r="BM11" s="22">
        <v>100</v>
      </c>
      <c r="BN11" s="22">
        <v>80</v>
      </c>
      <c r="BO11" s="22">
        <v>40</v>
      </c>
      <c r="BP11" s="22">
        <v>40</v>
      </c>
      <c r="BQ11" s="22">
        <v>900</v>
      </c>
      <c r="BR11" s="22">
        <v>120</v>
      </c>
      <c r="BS11" s="22">
        <v>280</v>
      </c>
      <c r="BT11" s="22">
        <v>100</v>
      </c>
      <c r="BU11" s="22">
        <v>120</v>
      </c>
      <c r="BV11" s="22">
        <v>20</v>
      </c>
      <c r="BW11" s="22">
        <v>40</v>
      </c>
      <c r="BX11" s="22">
        <v>60</v>
      </c>
      <c r="BY11" s="22">
        <v>80</v>
      </c>
      <c r="BZ11" s="22">
        <v>40</v>
      </c>
      <c r="CA11" s="22">
        <v>40</v>
      </c>
      <c r="CB11" s="22">
        <v>40</v>
      </c>
      <c r="CC11" s="22">
        <v>40</v>
      </c>
      <c r="CD11" s="22"/>
      <c r="CE11" s="22"/>
      <c r="CF11" s="22">
        <v>120</v>
      </c>
      <c r="CG11" s="22">
        <v>100</v>
      </c>
      <c r="CH11" s="22">
        <v>120</v>
      </c>
      <c r="CI11" s="22">
        <v>40</v>
      </c>
      <c r="CJ11" s="22"/>
      <c r="CK11" s="22"/>
      <c r="CL11" s="22">
        <v>360</v>
      </c>
      <c r="CM11" s="22">
        <v>60</v>
      </c>
      <c r="CN11" s="22">
        <v>40</v>
      </c>
      <c r="CO11" s="22">
        <v>160</v>
      </c>
      <c r="CP11" s="22">
        <v>80</v>
      </c>
      <c r="CQ11" s="22">
        <v>40</v>
      </c>
      <c r="CR11" s="22">
        <v>20</v>
      </c>
      <c r="CS11" s="22">
        <v>20</v>
      </c>
      <c r="CT11" s="22">
        <v>40</v>
      </c>
      <c r="CU11" s="22">
        <v>40</v>
      </c>
      <c r="CV11" s="22">
        <v>0</v>
      </c>
      <c r="CW11" s="22">
        <v>40</v>
      </c>
      <c r="CX11" s="22">
        <v>60</v>
      </c>
      <c r="CY11" s="22">
        <v>20</v>
      </c>
      <c r="CZ11" s="22">
        <v>60</v>
      </c>
      <c r="DA11" s="22">
        <v>20</v>
      </c>
      <c r="DB11" s="22">
        <v>40</v>
      </c>
      <c r="DC11" s="22"/>
      <c r="DD11" s="22">
        <v>20</v>
      </c>
      <c r="DE11" s="22">
        <v>60</v>
      </c>
      <c r="DF11" s="22">
        <v>160</v>
      </c>
      <c r="DG11" s="22"/>
      <c r="DH11" s="22"/>
      <c r="DI11" s="22">
        <v>20</v>
      </c>
      <c r="DJ11" s="22">
        <v>20</v>
      </c>
      <c r="DK11" s="22">
        <v>220</v>
      </c>
      <c r="DL11" s="22">
        <v>60</v>
      </c>
      <c r="DM11" s="22"/>
      <c r="DN11" s="22">
        <v>40</v>
      </c>
      <c r="DO11" s="22"/>
      <c r="DP11" s="22">
        <v>20</v>
      </c>
      <c r="DQ11" s="22">
        <v>40</v>
      </c>
      <c r="DR11" s="22"/>
      <c r="DS11" s="22"/>
      <c r="DT11" s="22"/>
      <c r="DU11" s="22"/>
      <c r="DV11" s="22"/>
      <c r="DW11" s="22">
        <v>40</v>
      </c>
      <c r="DX11" s="22">
        <v>20</v>
      </c>
      <c r="DY11" s="22">
        <v>40</v>
      </c>
      <c r="DZ11" s="22"/>
      <c r="EA11" s="22"/>
      <c r="EB11" s="22">
        <v>20</v>
      </c>
      <c r="EC11" s="22">
        <v>20</v>
      </c>
      <c r="ED11" s="22">
        <v>40</v>
      </c>
      <c r="EE11" s="22">
        <v>60</v>
      </c>
      <c r="EF11" s="22">
        <v>40</v>
      </c>
      <c r="EG11" s="22"/>
      <c r="EH11" s="22">
        <v>80</v>
      </c>
      <c r="EI11" s="22">
        <v>40</v>
      </c>
      <c r="EJ11" s="22">
        <v>20</v>
      </c>
      <c r="EK11" s="23">
        <f t="shared" si="1"/>
        <v>8760</v>
      </c>
      <c r="EM11" s="16" t="s">
        <v>1</v>
      </c>
    </row>
    <row r="12" spans="1:143" x14ac:dyDescent="0.25">
      <c r="A12" s="17">
        <f t="shared" si="2"/>
        <v>8</v>
      </c>
      <c r="B12" s="18" t="s">
        <v>275</v>
      </c>
      <c r="C12" s="18">
        <v>2024</v>
      </c>
      <c r="D12" s="18">
        <v>5</v>
      </c>
      <c r="E12" s="19">
        <v>3529248</v>
      </c>
      <c r="F12" s="18" t="s">
        <v>283</v>
      </c>
      <c r="G12" s="20">
        <v>60</v>
      </c>
      <c r="H12" s="21">
        <v>317.77800000000002</v>
      </c>
      <c r="I12" s="21">
        <f t="shared" si="0"/>
        <v>5.2963000000000005</v>
      </c>
      <c r="J12" s="22">
        <v>120</v>
      </c>
      <c r="K12" s="22">
        <v>60</v>
      </c>
      <c r="L12" s="22">
        <v>180</v>
      </c>
      <c r="M12" s="22">
        <v>120</v>
      </c>
      <c r="N12" s="22">
        <v>180</v>
      </c>
      <c r="O12" s="22">
        <v>120</v>
      </c>
      <c r="P12" s="22">
        <v>600</v>
      </c>
      <c r="Q12" s="22"/>
      <c r="R12" s="22"/>
      <c r="S12" s="22">
        <v>180</v>
      </c>
      <c r="T12" s="22"/>
      <c r="U12" s="22"/>
      <c r="V12" s="22">
        <v>60</v>
      </c>
      <c r="W12" s="22">
        <v>120</v>
      </c>
      <c r="X12" s="22">
        <v>120</v>
      </c>
      <c r="Y12" s="22">
        <v>60</v>
      </c>
      <c r="Z12" s="22"/>
      <c r="AA12" s="22"/>
      <c r="AB12" s="22">
        <v>120</v>
      </c>
      <c r="AC12" s="22">
        <v>300</v>
      </c>
      <c r="AD12" s="22"/>
      <c r="AE12" s="22">
        <v>240</v>
      </c>
      <c r="AF12" s="22">
        <v>120</v>
      </c>
      <c r="AG12" s="22"/>
      <c r="AH12" s="22">
        <v>60</v>
      </c>
      <c r="AI12" s="22">
        <v>120</v>
      </c>
      <c r="AJ12" s="22">
        <v>60</v>
      </c>
      <c r="AK12" s="22"/>
      <c r="AL12" s="22">
        <v>300</v>
      </c>
      <c r="AM12" s="22"/>
      <c r="AN12" s="22">
        <v>60</v>
      </c>
      <c r="AO12" s="22"/>
      <c r="AP12" s="22">
        <v>60</v>
      </c>
      <c r="AQ12" s="22"/>
      <c r="AR12" s="22">
        <v>60</v>
      </c>
      <c r="AS12" s="22"/>
      <c r="AT12" s="22">
        <v>60</v>
      </c>
      <c r="AU12" s="22">
        <v>300</v>
      </c>
      <c r="AV12" s="22">
        <v>60</v>
      </c>
      <c r="AW12" s="22">
        <v>0</v>
      </c>
      <c r="AX12" s="22"/>
      <c r="AY12" s="22">
        <v>60</v>
      </c>
      <c r="AZ12" s="22">
        <v>120</v>
      </c>
      <c r="BA12" s="22"/>
      <c r="BB12" s="22">
        <v>60</v>
      </c>
      <c r="BC12" s="22">
        <v>60</v>
      </c>
      <c r="BD12" s="22"/>
      <c r="BE12" s="22"/>
      <c r="BF12" s="22"/>
      <c r="BG12" s="22">
        <v>60</v>
      </c>
      <c r="BH12" s="22"/>
      <c r="BI12" s="22">
        <v>180</v>
      </c>
      <c r="BJ12" s="22">
        <v>0</v>
      </c>
      <c r="BK12" s="22"/>
      <c r="BL12" s="22">
        <v>60</v>
      </c>
      <c r="BM12" s="22"/>
      <c r="BN12" s="22"/>
      <c r="BO12" s="22"/>
      <c r="BP12" s="22"/>
      <c r="BQ12" s="22">
        <v>1080</v>
      </c>
      <c r="BR12" s="22">
        <v>120</v>
      </c>
      <c r="BS12" s="22"/>
      <c r="BT12" s="22">
        <v>60</v>
      </c>
      <c r="BU12" s="22">
        <v>60</v>
      </c>
      <c r="BV12" s="22"/>
      <c r="BW12" s="22">
        <v>120</v>
      </c>
      <c r="BX12" s="22">
        <v>60</v>
      </c>
      <c r="BY12" s="22">
        <v>120</v>
      </c>
      <c r="BZ12" s="22"/>
      <c r="CA12" s="22">
        <v>120</v>
      </c>
      <c r="CB12" s="22"/>
      <c r="CC12" s="22"/>
      <c r="CD12" s="22"/>
      <c r="CE12" s="22">
        <v>120</v>
      </c>
      <c r="CF12" s="22"/>
      <c r="CG12" s="22">
        <v>180</v>
      </c>
      <c r="CH12" s="22">
        <v>60</v>
      </c>
      <c r="CI12" s="22">
        <v>60</v>
      </c>
      <c r="CJ12" s="22">
        <v>180</v>
      </c>
      <c r="CK12" s="22"/>
      <c r="CL12" s="22">
        <v>120</v>
      </c>
      <c r="CM12" s="22">
        <v>60</v>
      </c>
      <c r="CN12" s="22">
        <v>120</v>
      </c>
      <c r="CO12" s="22">
        <v>120</v>
      </c>
      <c r="CP12" s="22">
        <v>60</v>
      </c>
      <c r="CQ12" s="22"/>
      <c r="CR12" s="22">
        <v>0</v>
      </c>
      <c r="CS12" s="22"/>
      <c r="CT12" s="22">
        <v>60</v>
      </c>
      <c r="CU12" s="22"/>
      <c r="CV12" s="22">
        <v>120</v>
      </c>
      <c r="CW12" s="22">
        <v>120</v>
      </c>
      <c r="CX12" s="22"/>
      <c r="CY12" s="22">
        <v>0</v>
      </c>
      <c r="CZ12" s="22"/>
      <c r="DA12" s="22">
        <v>120</v>
      </c>
      <c r="DB12" s="22">
        <v>60</v>
      </c>
      <c r="DC12" s="22"/>
      <c r="DD12" s="22"/>
      <c r="DE12" s="22">
        <v>120</v>
      </c>
      <c r="DF12" s="22">
        <v>60</v>
      </c>
      <c r="DG12" s="22">
        <v>60</v>
      </c>
      <c r="DH12" s="22"/>
      <c r="DI12" s="22"/>
      <c r="DJ12" s="22"/>
      <c r="DK12" s="22"/>
      <c r="DL12" s="22"/>
      <c r="DM12" s="22"/>
      <c r="DN12" s="22">
        <v>60</v>
      </c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>
        <v>60</v>
      </c>
      <c r="DZ12" s="22">
        <v>60</v>
      </c>
      <c r="EA12" s="22"/>
      <c r="EB12" s="22"/>
      <c r="EC12" s="22"/>
      <c r="ED12" s="22">
        <v>1260</v>
      </c>
      <c r="EE12" s="22"/>
      <c r="EF12" s="22"/>
      <c r="EG12" s="22"/>
      <c r="EH12" s="22">
        <v>180</v>
      </c>
      <c r="EI12" s="22">
        <v>120</v>
      </c>
      <c r="EJ12" s="22"/>
      <c r="EK12" s="23">
        <f t="shared" si="1"/>
        <v>9720</v>
      </c>
      <c r="EM12" s="16" t="s">
        <v>1</v>
      </c>
    </row>
    <row r="13" spans="1:143" x14ac:dyDescent="0.25">
      <c r="A13" s="17">
        <f t="shared" si="2"/>
        <v>9</v>
      </c>
      <c r="B13" s="18" t="s">
        <v>275</v>
      </c>
      <c r="C13" s="18">
        <v>2024</v>
      </c>
      <c r="D13" s="18">
        <v>5</v>
      </c>
      <c r="E13" s="19">
        <v>3538108</v>
      </c>
      <c r="F13" s="18" t="s">
        <v>284</v>
      </c>
      <c r="G13" s="20">
        <v>6</v>
      </c>
      <c r="H13" s="21">
        <v>210.833</v>
      </c>
      <c r="I13" s="21">
        <f t="shared" si="0"/>
        <v>35.138833333333331</v>
      </c>
      <c r="J13" s="22">
        <v>12</v>
      </c>
      <c r="K13" s="22">
        <v>12</v>
      </c>
      <c r="L13" s="22">
        <v>60</v>
      </c>
      <c r="M13" s="22">
        <v>0</v>
      </c>
      <c r="N13" s="22">
        <v>60</v>
      </c>
      <c r="O13" s="22"/>
      <c r="P13" s="22">
        <v>60</v>
      </c>
      <c r="Q13" s="22">
        <v>30</v>
      </c>
      <c r="R13" s="22">
        <v>0</v>
      </c>
      <c r="S13" s="22"/>
      <c r="T13" s="22">
        <v>24</v>
      </c>
      <c r="U13" s="22"/>
      <c r="V13" s="22">
        <v>6</v>
      </c>
      <c r="W13" s="22"/>
      <c r="X13" s="22"/>
      <c r="Y13" s="22">
        <v>6</v>
      </c>
      <c r="Z13" s="22"/>
      <c r="AA13" s="22"/>
      <c r="AB13" s="22"/>
      <c r="AC13" s="22">
        <v>30</v>
      </c>
      <c r="AD13" s="22"/>
      <c r="AE13" s="22"/>
      <c r="AF13" s="22">
        <v>30</v>
      </c>
      <c r="AG13" s="22"/>
      <c r="AH13" s="22">
        <v>6</v>
      </c>
      <c r="AI13" s="22">
        <v>12</v>
      </c>
      <c r="AJ13" s="22">
        <v>18</v>
      </c>
      <c r="AK13" s="22"/>
      <c r="AL13" s="22">
        <v>78</v>
      </c>
      <c r="AM13" s="22"/>
      <c r="AN13" s="22"/>
      <c r="AO13" s="22"/>
      <c r="AP13" s="22">
        <v>60</v>
      </c>
      <c r="AQ13" s="22">
        <v>0</v>
      </c>
      <c r="AR13" s="22"/>
      <c r="AS13" s="22">
        <v>18</v>
      </c>
      <c r="AT13" s="22">
        <v>18</v>
      </c>
      <c r="AU13" s="22">
        <v>12</v>
      </c>
      <c r="AV13" s="22">
        <v>6</v>
      </c>
      <c r="AW13" s="22">
        <v>18</v>
      </c>
      <c r="AX13" s="22"/>
      <c r="AY13" s="22"/>
      <c r="AZ13" s="22"/>
      <c r="BA13" s="22">
        <v>30</v>
      </c>
      <c r="BB13" s="22">
        <v>12</v>
      </c>
      <c r="BC13" s="22"/>
      <c r="BD13" s="22">
        <v>12</v>
      </c>
      <c r="BE13" s="22"/>
      <c r="BF13" s="22"/>
      <c r="BG13" s="22"/>
      <c r="BH13" s="22"/>
      <c r="BI13" s="22">
        <v>0</v>
      </c>
      <c r="BJ13" s="22">
        <v>18</v>
      </c>
      <c r="BK13" s="22"/>
      <c r="BL13" s="22">
        <v>0</v>
      </c>
      <c r="BM13" s="22">
        <v>0</v>
      </c>
      <c r="BN13" s="22"/>
      <c r="BO13" s="22">
        <v>0</v>
      </c>
      <c r="BP13" s="22"/>
      <c r="BQ13" s="22">
        <v>84</v>
      </c>
      <c r="BR13" s="22"/>
      <c r="BS13" s="22">
        <v>18</v>
      </c>
      <c r="BT13" s="22">
        <v>30</v>
      </c>
      <c r="BU13" s="22">
        <v>54</v>
      </c>
      <c r="BV13" s="22"/>
      <c r="BW13" s="22"/>
      <c r="BX13" s="22">
        <v>30</v>
      </c>
      <c r="BY13" s="22">
        <v>12</v>
      </c>
      <c r="BZ13" s="22">
        <v>0</v>
      </c>
      <c r="CA13" s="22"/>
      <c r="CB13" s="22"/>
      <c r="CC13" s="22"/>
      <c r="CD13" s="22">
        <v>0</v>
      </c>
      <c r="CE13" s="22"/>
      <c r="CF13" s="22"/>
      <c r="CG13" s="22">
        <v>0</v>
      </c>
      <c r="CH13" s="22">
        <v>12</v>
      </c>
      <c r="CI13" s="22">
        <v>12</v>
      </c>
      <c r="CJ13" s="22">
        <v>0</v>
      </c>
      <c r="CK13" s="22">
        <v>0</v>
      </c>
      <c r="CL13" s="22">
        <v>0</v>
      </c>
      <c r="CM13" s="22"/>
      <c r="CN13" s="22">
        <v>30</v>
      </c>
      <c r="CO13" s="22">
        <v>42</v>
      </c>
      <c r="CP13" s="22"/>
      <c r="CQ13" s="22">
        <v>6</v>
      </c>
      <c r="CR13" s="22">
        <v>12</v>
      </c>
      <c r="CS13" s="22"/>
      <c r="CT13" s="22"/>
      <c r="CU13" s="22">
        <v>12</v>
      </c>
      <c r="CV13" s="22"/>
      <c r="CW13" s="22"/>
      <c r="CX13" s="22"/>
      <c r="CY13" s="22">
        <v>6</v>
      </c>
      <c r="CZ13" s="22"/>
      <c r="DA13" s="22"/>
      <c r="DB13" s="22"/>
      <c r="DC13" s="22">
        <v>6</v>
      </c>
      <c r="DD13" s="22"/>
      <c r="DE13" s="22"/>
      <c r="DF13" s="22">
        <v>6</v>
      </c>
      <c r="DG13" s="22">
        <v>6</v>
      </c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>
        <v>6</v>
      </c>
      <c r="DS13" s="22"/>
      <c r="DT13" s="22"/>
      <c r="DU13" s="22"/>
      <c r="DV13" s="22"/>
      <c r="DW13" s="22"/>
      <c r="DX13" s="22"/>
      <c r="DY13" s="22"/>
      <c r="DZ13" s="22"/>
      <c r="EA13" s="22">
        <v>12</v>
      </c>
      <c r="EB13" s="22"/>
      <c r="EC13" s="22">
        <v>12</v>
      </c>
      <c r="ED13" s="22">
        <v>0</v>
      </c>
      <c r="EE13" s="22"/>
      <c r="EF13" s="22"/>
      <c r="EG13" s="22">
        <v>6</v>
      </c>
      <c r="EH13" s="22">
        <v>6</v>
      </c>
      <c r="EI13" s="22"/>
      <c r="EJ13" s="22"/>
      <c r="EK13" s="23">
        <f t="shared" si="1"/>
        <v>1068</v>
      </c>
      <c r="EM13" s="16" t="s">
        <v>1</v>
      </c>
    </row>
    <row r="14" spans="1:143" x14ac:dyDescent="0.25">
      <c r="A14" s="17">
        <f t="shared" si="2"/>
        <v>10</v>
      </c>
      <c r="B14" s="18" t="s">
        <v>275</v>
      </c>
      <c r="C14" s="18">
        <v>2024</v>
      </c>
      <c r="D14" s="18">
        <v>5</v>
      </c>
      <c r="E14" s="19">
        <v>3564666</v>
      </c>
      <c r="F14" s="18" t="s">
        <v>285</v>
      </c>
      <c r="G14" s="20">
        <v>12</v>
      </c>
      <c r="H14" s="21">
        <v>225.81800000000001</v>
      </c>
      <c r="I14" s="21">
        <f t="shared" si="0"/>
        <v>18.818166666666666</v>
      </c>
      <c r="J14" s="22">
        <v>0</v>
      </c>
      <c r="K14" s="22">
        <v>12</v>
      </c>
      <c r="L14" s="22"/>
      <c r="M14" s="22">
        <v>12</v>
      </c>
      <c r="N14" s="22"/>
      <c r="O14" s="22"/>
      <c r="P14" s="22"/>
      <c r="Q14" s="22">
        <v>60</v>
      </c>
      <c r="R14" s="22">
        <v>36</v>
      </c>
      <c r="S14" s="22">
        <v>60</v>
      </c>
      <c r="T14" s="22">
        <v>0</v>
      </c>
      <c r="U14" s="22">
        <v>48</v>
      </c>
      <c r="V14" s="22">
        <v>0</v>
      </c>
      <c r="W14" s="22">
        <v>36</v>
      </c>
      <c r="X14" s="22"/>
      <c r="Y14" s="22">
        <v>0</v>
      </c>
      <c r="Z14" s="22">
        <v>12</v>
      </c>
      <c r="AA14" s="22"/>
      <c r="AB14" s="22">
        <v>0</v>
      </c>
      <c r="AC14" s="22">
        <v>96</v>
      </c>
      <c r="AD14" s="22"/>
      <c r="AE14" s="22">
        <v>0</v>
      </c>
      <c r="AF14" s="22">
        <v>0</v>
      </c>
      <c r="AG14" s="22"/>
      <c r="AH14" s="22">
        <v>24</v>
      </c>
      <c r="AI14" s="22">
        <v>24</v>
      </c>
      <c r="AJ14" s="22">
        <v>0</v>
      </c>
      <c r="AK14" s="22">
        <v>12</v>
      </c>
      <c r="AL14" s="22">
        <v>60</v>
      </c>
      <c r="AM14" s="22">
        <v>12</v>
      </c>
      <c r="AN14" s="22">
        <v>12</v>
      </c>
      <c r="AO14" s="22">
        <v>12</v>
      </c>
      <c r="AP14" s="22">
        <v>36</v>
      </c>
      <c r="AQ14" s="22">
        <v>12</v>
      </c>
      <c r="AR14" s="22"/>
      <c r="AS14" s="22">
        <v>12</v>
      </c>
      <c r="AT14" s="22">
        <v>0</v>
      </c>
      <c r="AU14" s="22">
        <v>24</v>
      </c>
      <c r="AV14" s="22"/>
      <c r="AW14" s="22">
        <v>24</v>
      </c>
      <c r="AX14" s="22">
        <v>0</v>
      </c>
      <c r="AY14" s="22"/>
      <c r="AZ14" s="22">
        <v>24</v>
      </c>
      <c r="BA14" s="22">
        <v>36</v>
      </c>
      <c r="BB14" s="22">
        <v>0</v>
      </c>
      <c r="BC14" s="22">
        <v>12</v>
      </c>
      <c r="BD14" s="22"/>
      <c r="BE14" s="22"/>
      <c r="BF14" s="22"/>
      <c r="BG14" s="22">
        <v>0</v>
      </c>
      <c r="BH14" s="22">
        <v>0</v>
      </c>
      <c r="BI14" s="22"/>
      <c r="BJ14" s="22">
        <v>24</v>
      </c>
      <c r="BK14" s="22">
        <v>36</v>
      </c>
      <c r="BL14" s="22">
        <v>0</v>
      </c>
      <c r="BM14" s="22">
        <v>24</v>
      </c>
      <c r="BN14" s="22">
        <v>0</v>
      </c>
      <c r="BO14" s="22">
        <v>24</v>
      </c>
      <c r="BP14" s="22">
        <v>180</v>
      </c>
      <c r="BQ14" s="22">
        <v>312</v>
      </c>
      <c r="BR14" s="22">
        <v>84</v>
      </c>
      <c r="BS14" s="22">
        <v>0</v>
      </c>
      <c r="BT14" s="22">
        <v>120</v>
      </c>
      <c r="BU14" s="22">
        <v>120</v>
      </c>
      <c r="BV14" s="22">
        <v>0</v>
      </c>
      <c r="BW14" s="22"/>
      <c r="BX14" s="22">
        <v>60</v>
      </c>
      <c r="BY14" s="22">
        <v>0</v>
      </c>
      <c r="BZ14" s="22">
        <v>48</v>
      </c>
      <c r="CA14" s="22">
        <v>60</v>
      </c>
      <c r="CB14" s="22"/>
      <c r="CC14" s="22"/>
      <c r="CD14" s="22"/>
      <c r="CE14" s="22"/>
      <c r="CF14" s="22">
        <v>0</v>
      </c>
      <c r="CG14" s="22"/>
      <c r="CH14" s="22">
        <v>60</v>
      </c>
      <c r="CI14" s="22">
        <v>36</v>
      </c>
      <c r="CJ14" s="22">
        <v>72</v>
      </c>
      <c r="CK14" s="22"/>
      <c r="CL14" s="22">
        <v>120</v>
      </c>
      <c r="CM14" s="22">
        <v>12</v>
      </c>
      <c r="CN14" s="22"/>
      <c r="CO14" s="22">
        <v>24</v>
      </c>
      <c r="CP14" s="22">
        <v>0</v>
      </c>
      <c r="CQ14" s="22">
        <v>12</v>
      </c>
      <c r="CR14" s="22">
        <v>24</v>
      </c>
      <c r="CS14" s="22"/>
      <c r="CT14" s="22">
        <v>24</v>
      </c>
      <c r="CU14" s="22"/>
      <c r="CV14" s="22">
        <v>36</v>
      </c>
      <c r="CW14" s="22"/>
      <c r="CX14" s="22">
        <v>24</v>
      </c>
      <c r="CY14" s="22">
        <v>12</v>
      </c>
      <c r="CZ14" s="22">
        <v>24</v>
      </c>
      <c r="DA14" s="22"/>
      <c r="DB14" s="22">
        <v>12</v>
      </c>
      <c r="DC14" s="22">
        <v>12</v>
      </c>
      <c r="DD14" s="22"/>
      <c r="DE14" s="22">
        <v>36</v>
      </c>
      <c r="DF14" s="22">
        <v>0</v>
      </c>
      <c r="DG14" s="22"/>
      <c r="DH14" s="22"/>
      <c r="DI14" s="22"/>
      <c r="DJ14" s="22"/>
      <c r="DK14" s="22">
        <v>0</v>
      </c>
      <c r="DL14" s="22">
        <v>0</v>
      </c>
      <c r="DM14" s="22"/>
      <c r="DN14" s="22">
        <v>24</v>
      </c>
      <c r="DO14" s="22"/>
      <c r="DP14" s="22"/>
      <c r="DQ14" s="22">
        <v>0</v>
      </c>
      <c r="DR14" s="22">
        <v>12</v>
      </c>
      <c r="DS14" s="22"/>
      <c r="DT14" s="22"/>
      <c r="DU14" s="22"/>
      <c r="DV14" s="22"/>
      <c r="DW14" s="22">
        <v>12</v>
      </c>
      <c r="DX14" s="22"/>
      <c r="DY14" s="22">
        <v>12</v>
      </c>
      <c r="DZ14" s="22"/>
      <c r="EA14" s="22">
        <v>12</v>
      </c>
      <c r="EB14" s="22">
        <v>0</v>
      </c>
      <c r="EC14" s="22"/>
      <c r="ED14" s="22">
        <v>12</v>
      </c>
      <c r="EE14" s="22"/>
      <c r="EF14" s="22">
        <v>24</v>
      </c>
      <c r="EG14" s="22"/>
      <c r="EH14" s="22">
        <v>24</v>
      </c>
      <c r="EI14" s="22"/>
      <c r="EJ14" s="22"/>
      <c r="EK14" s="23">
        <f t="shared" si="1"/>
        <v>2472</v>
      </c>
      <c r="EM14" s="16" t="s">
        <v>1</v>
      </c>
    </row>
    <row r="15" spans="1:143" x14ac:dyDescent="0.25">
      <c r="A15" s="17">
        <f t="shared" si="2"/>
        <v>11</v>
      </c>
      <c r="B15" s="18" t="s">
        <v>275</v>
      </c>
      <c r="C15" s="18">
        <v>2024</v>
      </c>
      <c r="D15" s="18">
        <v>5</v>
      </c>
      <c r="E15" s="19">
        <v>3564667</v>
      </c>
      <c r="F15" s="18" t="s">
        <v>286</v>
      </c>
      <c r="G15" s="20">
        <v>12</v>
      </c>
      <c r="H15" s="21">
        <v>225.81800000000001</v>
      </c>
      <c r="I15" s="21">
        <f t="shared" si="0"/>
        <v>18.818166666666666</v>
      </c>
      <c r="J15" s="22">
        <v>60</v>
      </c>
      <c r="K15" s="22">
        <v>24</v>
      </c>
      <c r="L15" s="22"/>
      <c r="M15" s="22">
        <v>24</v>
      </c>
      <c r="N15" s="22"/>
      <c r="O15" s="22"/>
      <c r="P15" s="22"/>
      <c r="Q15" s="22">
        <v>96</v>
      </c>
      <c r="R15" s="22">
        <v>36</v>
      </c>
      <c r="S15" s="22"/>
      <c r="T15" s="22">
        <v>24</v>
      </c>
      <c r="U15" s="22">
        <v>48</v>
      </c>
      <c r="V15" s="22">
        <v>12</v>
      </c>
      <c r="W15" s="22"/>
      <c r="X15" s="22">
        <v>12</v>
      </c>
      <c r="Y15" s="22">
        <v>24</v>
      </c>
      <c r="Z15" s="22">
        <v>12</v>
      </c>
      <c r="AA15" s="22"/>
      <c r="AB15" s="22">
        <v>0</v>
      </c>
      <c r="AC15" s="22">
        <v>108</v>
      </c>
      <c r="AD15" s="22"/>
      <c r="AE15" s="22">
        <v>60</v>
      </c>
      <c r="AF15" s="22">
        <v>24</v>
      </c>
      <c r="AG15" s="22"/>
      <c r="AH15" s="22">
        <v>48</v>
      </c>
      <c r="AI15" s="22">
        <v>24</v>
      </c>
      <c r="AJ15" s="22">
        <v>36</v>
      </c>
      <c r="AK15" s="22">
        <v>24</v>
      </c>
      <c r="AL15" s="22">
        <v>120</v>
      </c>
      <c r="AM15" s="22">
        <v>12</v>
      </c>
      <c r="AN15" s="22">
        <v>12</v>
      </c>
      <c r="AO15" s="22">
        <v>36</v>
      </c>
      <c r="AP15" s="22">
        <v>60</v>
      </c>
      <c r="AQ15" s="22">
        <v>48</v>
      </c>
      <c r="AR15" s="22"/>
      <c r="AS15" s="22">
        <v>24</v>
      </c>
      <c r="AT15" s="22"/>
      <c r="AU15" s="22">
        <v>24</v>
      </c>
      <c r="AV15" s="22"/>
      <c r="AW15" s="22">
        <v>0</v>
      </c>
      <c r="AX15" s="22">
        <v>0</v>
      </c>
      <c r="AY15" s="22">
        <v>0</v>
      </c>
      <c r="AZ15" s="22">
        <v>24</v>
      </c>
      <c r="BA15" s="22">
        <v>120</v>
      </c>
      <c r="BB15" s="22">
        <v>12</v>
      </c>
      <c r="BC15" s="22">
        <v>12</v>
      </c>
      <c r="BD15" s="22"/>
      <c r="BE15" s="22">
        <v>12</v>
      </c>
      <c r="BF15" s="22"/>
      <c r="BG15" s="22"/>
      <c r="BH15" s="22"/>
      <c r="BI15" s="22">
        <v>0</v>
      </c>
      <c r="BJ15" s="22">
        <v>24</v>
      </c>
      <c r="BK15" s="22">
        <v>60</v>
      </c>
      <c r="BL15" s="22"/>
      <c r="BM15" s="22">
        <v>48</v>
      </c>
      <c r="BN15" s="22"/>
      <c r="BO15" s="22">
        <v>24</v>
      </c>
      <c r="BP15" s="22">
        <v>48</v>
      </c>
      <c r="BQ15" s="22">
        <v>348</v>
      </c>
      <c r="BR15" s="22">
        <v>84</v>
      </c>
      <c r="BS15" s="22">
        <v>84</v>
      </c>
      <c r="BT15" s="22">
        <v>240</v>
      </c>
      <c r="BU15" s="22">
        <v>108</v>
      </c>
      <c r="BV15" s="22">
        <v>12</v>
      </c>
      <c r="BW15" s="22">
        <v>60</v>
      </c>
      <c r="BX15" s="22">
        <v>60</v>
      </c>
      <c r="BY15" s="22">
        <v>0</v>
      </c>
      <c r="BZ15" s="22">
        <v>24</v>
      </c>
      <c r="CA15" s="22">
        <v>60</v>
      </c>
      <c r="CB15" s="22">
        <v>12</v>
      </c>
      <c r="CC15" s="22">
        <v>12</v>
      </c>
      <c r="CD15" s="22"/>
      <c r="CE15" s="22"/>
      <c r="CF15" s="22">
        <v>36</v>
      </c>
      <c r="CG15" s="22"/>
      <c r="CH15" s="22">
        <v>24</v>
      </c>
      <c r="CI15" s="22">
        <v>96</v>
      </c>
      <c r="CJ15" s="22">
        <v>36</v>
      </c>
      <c r="CK15" s="22">
        <v>12</v>
      </c>
      <c r="CL15" s="22">
        <v>156</v>
      </c>
      <c r="CM15" s="22">
        <v>0</v>
      </c>
      <c r="CN15" s="22"/>
      <c r="CO15" s="22">
        <v>24</v>
      </c>
      <c r="CP15" s="22">
        <v>36</v>
      </c>
      <c r="CQ15" s="22">
        <v>0</v>
      </c>
      <c r="CR15" s="22"/>
      <c r="CS15" s="22"/>
      <c r="CT15" s="22">
        <v>24</v>
      </c>
      <c r="CU15" s="22"/>
      <c r="CV15" s="22">
        <v>24</v>
      </c>
      <c r="CW15" s="22"/>
      <c r="CX15" s="22">
        <v>24</v>
      </c>
      <c r="CY15" s="22">
        <v>12</v>
      </c>
      <c r="CZ15" s="22">
        <v>0</v>
      </c>
      <c r="DA15" s="22"/>
      <c r="DB15" s="22">
        <v>12</v>
      </c>
      <c r="DC15" s="22">
        <v>12</v>
      </c>
      <c r="DD15" s="22"/>
      <c r="DE15" s="22"/>
      <c r="DF15" s="22">
        <v>12</v>
      </c>
      <c r="DG15" s="22"/>
      <c r="DH15" s="22"/>
      <c r="DI15" s="22"/>
      <c r="DJ15" s="22"/>
      <c r="DK15" s="22">
        <v>24</v>
      </c>
      <c r="DL15" s="22"/>
      <c r="DM15" s="22"/>
      <c r="DN15" s="22">
        <v>24</v>
      </c>
      <c r="DO15" s="22"/>
      <c r="DP15" s="22"/>
      <c r="DQ15" s="22"/>
      <c r="DR15" s="22"/>
      <c r="DS15" s="22"/>
      <c r="DT15" s="22"/>
      <c r="DU15" s="22"/>
      <c r="DV15" s="22"/>
      <c r="DW15" s="22">
        <v>24</v>
      </c>
      <c r="DX15" s="22">
        <v>12</v>
      </c>
      <c r="DY15" s="22">
        <v>24</v>
      </c>
      <c r="DZ15" s="22"/>
      <c r="EA15" s="22">
        <v>12</v>
      </c>
      <c r="EB15" s="22">
        <v>12</v>
      </c>
      <c r="EC15" s="22">
        <v>24</v>
      </c>
      <c r="ED15" s="22">
        <v>12</v>
      </c>
      <c r="EE15" s="22">
        <v>24</v>
      </c>
      <c r="EF15" s="22">
        <v>24</v>
      </c>
      <c r="EG15" s="22">
        <v>12</v>
      </c>
      <c r="EH15" s="22"/>
      <c r="EI15" s="22"/>
      <c r="EJ15" s="22"/>
      <c r="EK15" s="23">
        <f t="shared" si="1"/>
        <v>3288</v>
      </c>
      <c r="EM15" s="16" t="s">
        <v>1</v>
      </c>
    </row>
    <row r="16" spans="1:143" x14ac:dyDescent="0.25">
      <c r="A16" s="17">
        <f t="shared" si="2"/>
        <v>12</v>
      </c>
      <c r="B16" s="18" t="s">
        <v>275</v>
      </c>
      <c r="C16" s="18">
        <v>2024</v>
      </c>
      <c r="D16" s="18">
        <v>5</v>
      </c>
      <c r="E16" s="19">
        <v>3565350</v>
      </c>
      <c r="F16" s="18" t="s">
        <v>287</v>
      </c>
      <c r="G16" s="20">
        <v>24</v>
      </c>
      <c r="H16" s="21">
        <v>281.01799999999997</v>
      </c>
      <c r="I16" s="21">
        <f t="shared" si="0"/>
        <v>11.709083333333332</v>
      </c>
      <c r="J16" s="22">
        <v>120</v>
      </c>
      <c r="K16" s="22"/>
      <c r="L16" s="22">
        <v>48</v>
      </c>
      <c r="M16" s="22"/>
      <c r="N16" s="22"/>
      <c r="O16" s="22">
        <v>0</v>
      </c>
      <c r="P16" s="22"/>
      <c r="Q16" s="22">
        <v>48</v>
      </c>
      <c r="R16" s="22">
        <v>72</v>
      </c>
      <c r="S16" s="22"/>
      <c r="T16" s="22">
        <v>24</v>
      </c>
      <c r="U16" s="22"/>
      <c r="V16" s="22"/>
      <c r="W16" s="22">
        <v>48</v>
      </c>
      <c r="X16" s="22">
        <v>24</v>
      </c>
      <c r="Y16" s="22"/>
      <c r="Z16" s="22"/>
      <c r="AA16" s="22"/>
      <c r="AB16" s="22"/>
      <c r="AC16" s="22">
        <v>72</v>
      </c>
      <c r="AD16" s="22"/>
      <c r="AE16" s="22">
        <v>24</v>
      </c>
      <c r="AF16" s="22"/>
      <c r="AG16" s="22"/>
      <c r="AH16" s="22">
        <v>48</v>
      </c>
      <c r="AI16" s="22"/>
      <c r="AJ16" s="22"/>
      <c r="AK16" s="22"/>
      <c r="AL16" s="22">
        <v>24</v>
      </c>
      <c r="AM16" s="22"/>
      <c r="AN16" s="22">
        <v>24</v>
      </c>
      <c r="AO16" s="22"/>
      <c r="AP16" s="22"/>
      <c r="AQ16" s="22">
        <v>72</v>
      </c>
      <c r="AR16" s="22"/>
      <c r="AS16" s="22"/>
      <c r="AT16" s="22">
        <v>48</v>
      </c>
      <c r="AU16" s="22">
        <v>72</v>
      </c>
      <c r="AV16" s="22"/>
      <c r="AW16" s="22"/>
      <c r="AX16" s="22"/>
      <c r="AY16" s="22">
        <v>0</v>
      </c>
      <c r="AZ16" s="22">
        <v>0</v>
      </c>
      <c r="BA16" s="22"/>
      <c r="BB16" s="22"/>
      <c r="BC16" s="22"/>
      <c r="BD16" s="22"/>
      <c r="BE16" s="22"/>
      <c r="BF16" s="22"/>
      <c r="BG16" s="22">
        <v>24</v>
      </c>
      <c r="BH16" s="22"/>
      <c r="BI16" s="22"/>
      <c r="BJ16" s="22">
        <v>48</v>
      </c>
      <c r="BK16" s="22"/>
      <c r="BL16" s="22"/>
      <c r="BM16" s="22">
        <v>48</v>
      </c>
      <c r="BN16" s="22"/>
      <c r="BO16" s="22"/>
      <c r="BP16" s="22"/>
      <c r="BQ16" s="22"/>
      <c r="BR16" s="22"/>
      <c r="BS16" s="22">
        <v>168</v>
      </c>
      <c r="BT16" s="22"/>
      <c r="BU16" s="22"/>
      <c r="BV16" s="22"/>
      <c r="BW16" s="22"/>
      <c r="BX16" s="22"/>
      <c r="BY16" s="22"/>
      <c r="BZ16" s="22">
        <v>24</v>
      </c>
      <c r="CA16" s="22">
        <v>24</v>
      </c>
      <c r="CB16" s="22"/>
      <c r="CC16" s="22">
        <v>24</v>
      </c>
      <c r="CD16" s="22"/>
      <c r="CE16" s="22"/>
      <c r="CF16" s="22"/>
      <c r="CG16" s="22"/>
      <c r="CH16" s="22">
        <v>48</v>
      </c>
      <c r="CI16" s="22"/>
      <c r="CJ16" s="22">
        <v>48</v>
      </c>
      <c r="CK16" s="22">
        <v>24</v>
      </c>
      <c r="CL16" s="22"/>
      <c r="CM16" s="22"/>
      <c r="CN16" s="22"/>
      <c r="CO16" s="22">
        <v>0</v>
      </c>
      <c r="CP16" s="22">
        <v>24</v>
      </c>
      <c r="CQ16" s="22">
        <v>24</v>
      </c>
      <c r="CR16" s="22"/>
      <c r="CS16" s="22"/>
      <c r="CT16" s="22"/>
      <c r="CU16" s="22"/>
      <c r="CV16" s="22">
        <v>48</v>
      </c>
      <c r="CW16" s="22"/>
      <c r="CX16" s="22"/>
      <c r="CY16" s="22">
        <v>24</v>
      </c>
      <c r="CZ16" s="22">
        <v>48</v>
      </c>
      <c r="DA16" s="22"/>
      <c r="DB16" s="22">
        <v>24</v>
      </c>
      <c r="DC16" s="22">
        <v>48</v>
      </c>
      <c r="DD16" s="22"/>
      <c r="DE16" s="22"/>
      <c r="DF16" s="22"/>
      <c r="DG16" s="22"/>
      <c r="DH16" s="22"/>
      <c r="DI16" s="22"/>
      <c r="DJ16" s="22">
        <v>24</v>
      </c>
      <c r="DK16" s="22">
        <v>24</v>
      </c>
      <c r="DL16" s="22"/>
      <c r="DM16" s="22"/>
      <c r="DN16" s="22">
        <v>24</v>
      </c>
      <c r="DO16" s="22"/>
      <c r="DP16" s="22">
        <v>24</v>
      </c>
      <c r="DQ16" s="22"/>
      <c r="DR16" s="22"/>
      <c r="DS16" s="22"/>
      <c r="DT16" s="22"/>
      <c r="DU16" s="22"/>
      <c r="DV16" s="22"/>
      <c r="DW16" s="22"/>
      <c r="DX16" s="22">
        <v>0</v>
      </c>
      <c r="DY16" s="22"/>
      <c r="DZ16" s="22">
        <v>24</v>
      </c>
      <c r="EA16" s="22"/>
      <c r="EB16" s="22"/>
      <c r="EC16" s="22">
        <v>24</v>
      </c>
      <c r="ED16" s="22">
        <v>24</v>
      </c>
      <c r="EE16" s="22">
        <v>48</v>
      </c>
      <c r="EF16" s="22"/>
      <c r="EG16" s="22"/>
      <c r="EH16" s="22">
        <v>24</v>
      </c>
      <c r="EI16" s="22"/>
      <c r="EJ16" s="22"/>
      <c r="EK16" s="23">
        <f t="shared" si="1"/>
        <v>1728</v>
      </c>
      <c r="EM16" s="16" t="s">
        <v>1</v>
      </c>
    </row>
    <row r="17" spans="1:143" x14ac:dyDescent="0.25">
      <c r="A17" s="17">
        <f t="shared" si="2"/>
        <v>13</v>
      </c>
      <c r="B17" s="18" t="s">
        <v>275</v>
      </c>
      <c r="C17" s="18">
        <v>2024</v>
      </c>
      <c r="D17" s="18">
        <v>5</v>
      </c>
      <c r="E17" s="19">
        <v>3565351</v>
      </c>
      <c r="F17" s="18" t="s">
        <v>288</v>
      </c>
      <c r="G17" s="20">
        <v>24</v>
      </c>
      <c r="H17" s="21">
        <v>281.01799999999997</v>
      </c>
      <c r="I17" s="21">
        <f t="shared" si="0"/>
        <v>11.709083333333332</v>
      </c>
      <c r="J17" s="22">
        <v>120</v>
      </c>
      <c r="K17" s="22"/>
      <c r="L17" s="22">
        <v>24</v>
      </c>
      <c r="M17" s="22">
        <v>0</v>
      </c>
      <c r="N17" s="22"/>
      <c r="O17" s="22">
        <v>0</v>
      </c>
      <c r="P17" s="22"/>
      <c r="Q17" s="22"/>
      <c r="R17" s="22">
        <v>0</v>
      </c>
      <c r="S17" s="22"/>
      <c r="T17" s="22"/>
      <c r="U17" s="22"/>
      <c r="V17" s="22"/>
      <c r="W17" s="22">
        <v>48</v>
      </c>
      <c r="X17" s="22"/>
      <c r="Y17" s="22">
        <v>0</v>
      </c>
      <c r="Z17" s="22"/>
      <c r="AA17" s="22"/>
      <c r="AB17" s="22">
        <v>48</v>
      </c>
      <c r="AC17" s="22">
        <v>96</v>
      </c>
      <c r="AD17" s="22"/>
      <c r="AE17" s="22">
        <v>0</v>
      </c>
      <c r="AF17" s="22">
        <v>24</v>
      </c>
      <c r="AG17" s="22"/>
      <c r="AH17" s="22"/>
      <c r="AI17" s="22"/>
      <c r="AJ17" s="22"/>
      <c r="AK17" s="22">
        <v>0</v>
      </c>
      <c r="AL17" s="22">
        <v>72</v>
      </c>
      <c r="AM17" s="22"/>
      <c r="AN17" s="22">
        <v>24</v>
      </c>
      <c r="AO17" s="22">
        <v>0</v>
      </c>
      <c r="AP17" s="22">
        <v>72</v>
      </c>
      <c r="AQ17" s="22">
        <v>48</v>
      </c>
      <c r="AR17" s="22"/>
      <c r="AS17" s="22"/>
      <c r="AT17" s="22">
        <v>48</v>
      </c>
      <c r="AU17" s="22">
        <v>48</v>
      </c>
      <c r="AV17" s="22"/>
      <c r="AW17" s="22">
        <v>0</v>
      </c>
      <c r="AX17" s="22"/>
      <c r="AY17" s="22">
        <v>0</v>
      </c>
      <c r="AZ17" s="22"/>
      <c r="BA17" s="22"/>
      <c r="BB17" s="22"/>
      <c r="BC17" s="22">
        <v>24</v>
      </c>
      <c r="BD17" s="22">
        <v>48</v>
      </c>
      <c r="BE17" s="22"/>
      <c r="BF17" s="22"/>
      <c r="BG17" s="22"/>
      <c r="BH17" s="22"/>
      <c r="BI17" s="22">
        <v>0</v>
      </c>
      <c r="BJ17" s="22">
        <v>0</v>
      </c>
      <c r="BK17" s="22">
        <v>48</v>
      </c>
      <c r="BL17" s="22"/>
      <c r="BM17" s="22">
        <v>24</v>
      </c>
      <c r="BN17" s="22">
        <v>48</v>
      </c>
      <c r="BO17" s="22">
        <v>48</v>
      </c>
      <c r="BP17" s="22"/>
      <c r="BQ17" s="22"/>
      <c r="BR17" s="22">
        <v>48</v>
      </c>
      <c r="BS17" s="22">
        <v>0</v>
      </c>
      <c r="BT17" s="22">
        <v>72</v>
      </c>
      <c r="BU17" s="22">
        <v>48</v>
      </c>
      <c r="BV17" s="22"/>
      <c r="BW17" s="22"/>
      <c r="BX17" s="22"/>
      <c r="BY17" s="22">
        <v>48</v>
      </c>
      <c r="BZ17" s="22">
        <v>72</v>
      </c>
      <c r="CA17" s="22">
        <v>72</v>
      </c>
      <c r="CB17" s="22"/>
      <c r="CC17" s="22">
        <v>24</v>
      </c>
      <c r="CD17" s="22"/>
      <c r="CE17" s="22"/>
      <c r="CF17" s="22"/>
      <c r="CG17" s="22"/>
      <c r="CH17" s="22">
        <v>72</v>
      </c>
      <c r="CI17" s="22"/>
      <c r="CJ17" s="22">
        <v>0</v>
      </c>
      <c r="CK17" s="22">
        <v>48</v>
      </c>
      <c r="CL17" s="22">
        <v>96</v>
      </c>
      <c r="CM17" s="22">
        <v>24</v>
      </c>
      <c r="CN17" s="22"/>
      <c r="CO17" s="22">
        <v>24</v>
      </c>
      <c r="CP17" s="22">
        <v>48</v>
      </c>
      <c r="CQ17" s="22"/>
      <c r="CR17" s="22">
        <v>0</v>
      </c>
      <c r="CS17" s="22"/>
      <c r="CT17" s="22"/>
      <c r="CU17" s="22"/>
      <c r="CV17" s="22">
        <v>48</v>
      </c>
      <c r="CW17" s="22"/>
      <c r="CX17" s="22"/>
      <c r="CY17" s="22">
        <v>24</v>
      </c>
      <c r="CZ17" s="22"/>
      <c r="DA17" s="22"/>
      <c r="DB17" s="22"/>
      <c r="DC17" s="22"/>
      <c r="DD17" s="22"/>
      <c r="DE17" s="22">
        <v>24</v>
      </c>
      <c r="DF17" s="22"/>
      <c r="DG17" s="22">
        <v>24</v>
      </c>
      <c r="DH17" s="22"/>
      <c r="DI17" s="22"/>
      <c r="DJ17" s="22"/>
      <c r="DK17" s="22">
        <v>0</v>
      </c>
      <c r="DL17" s="22">
        <v>72</v>
      </c>
      <c r="DM17" s="22"/>
      <c r="DN17" s="22">
        <v>0</v>
      </c>
      <c r="DO17" s="22"/>
      <c r="DP17" s="22"/>
      <c r="DQ17" s="22"/>
      <c r="DR17" s="22"/>
      <c r="DS17" s="22"/>
      <c r="DT17" s="22"/>
      <c r="DU17" s="22"/>
      <c r="DV17" s="22"/>
      <c r="DW17" s="22">
        <v>24</v>
      </c>
      <c r="DX17" s="22"/>
      <c r="DY17" s="22"/>
      <c r="DZ17" s="22"/>
      <c r="EA17" s="22"/>
      <c r="EB17" s="22"/>
      <c r="EC17" s="22"/>
      <c r="ED17" s="22">
        <v>24</v>
      </c>
      <c r="EE17" s="22">
        <v>24</v>
      </c>
      <c r="EF17" s="22">
        <v>48</v>
      </c>
      <c r="EG17" s="22"/>
      <c r="EH17" s="22">
        <v>0</v>
      </c>
      <c r="EI17" s="22">
        <v>0</v>
      </c>
      <c r="EJ17" s="22"/>
      <c r="EK17" s="23">
        <f t="shared" si="1"/>
        <v>1920</v>
      </c>
      <c r="EM17" s="16" t="s">
        <v>1</v>
      </c>
    </row>
    <row r="18" spans="1:143" x14ac:dyDescent="0.25">
      <c r="A18" s="17">
        <f t="shared" si="2"/>
        <v>14</v>
      </c>
      <c r="B18" s="18" t="s">
        <v>275</v>
      </c>
      <c r="C18" s="18">
        <v>2024</v>
      </c>
      <c r="D18" s="18">
        <v>5</v>
      </c>
      <c r="E18" s="19">
        <v>3566457</v>
      </c>
      <c r="F18" s="18" t="s">
        <v>289</v>
      </c>
      <c r="G18" s="20">
        <v>24</v>
      </c>
      <c r="H18" s="21">
        <v>281.01799999999997</v>
      </c>
      <c r="I18" s="21">
        <f t="shared" si="0"/>
        <v>11.709083333333332</v>
      </c>
      <c r="J18" s="22">
        <v>0</v>
      </c>
      <c r="K18" s="22">
        <v>0</v>
      </c>
      <c r="L18" s="22">
        <v>0</v>
      </c>
      <c r="M18" s="22">
        <v>24</v>
      </c>
      <c r="N18" s="22"/>
      <c r="O18" s="22">
        <v>0</v>
      </c>
      <c r="P18" s="22">
        <v>0</v>
      </c>
      <c r="Q18" s="22"/>
      <c r="R18" s="22">
        <v>0</v>
      </c>
      <c r="S18" s="22"/>
      <c r="T18" s="22">
        <v>0</v>
      </c>
      <c r="U18" s="22">
        <v>0</v>
      </c>
      <c r="V18" s="22"/>
      <c r="W18" s="22">
        <v>48</v>
      </c>
      <c r="X18" s="22"/>
      <c r="Y18" s="22">
        <v>0</v>
      </c>
      <c r="Z18" s="22"/>
      <c r="AA18" s="22">
        <v>0</v>
      </c>
      <c r="AB18" s="22">
        <v>48</v>
      </c>
      <c r="AC18" s="22">
        <v>48</v>
      </c>
      <c r="AD18" s="22"/>
      <c r="AE18" s="22">
        <v>0</v>
      </c>
      <c r="AF18" s="22">
        <v>24</v>
      </c>
      <c r="AG18" s="22"/>
      <c r="AH18" s="22">
        <v>24</v>
      </c>
      <c r="AI18" s="22"/>
      <c r="AJ18" s="22">
        <v>0</v>
      </c>
      <c r="AK18" s="22"/>
      <c r="AL18" s="22">
        <v>0</v>
      </c>
      <c r="AM18" s="22"/>
      <c r="AN18" s="22"/>
      <c r="AO18" s="22"/>
      <c r="AP18" s="22">
        <v>24</v>
      </c>
      <c r="AQ18" s="22">
        <v>24</v>
      </c>
      <c r="AR18" s="22"/>
      <c r="AS18" s="22">
        <v>48</v>
      </c>
      <c r="AT18" s="22">
        <v>24</v>
      </c>
      <c r="AU18" s="22">
        <v>48</v>
      </c>
      <c r="AV18" s="22"/>
      <c r="AW18" s="22">
        <v>72</v>
      </c>
      <c r="AX18" s="22"/>
      <c r="AY18" s="22">
        <v>0</v>
      </c>
      <c r="AZ18" s="22"/>
      <c r="BA18" s="22"/>
      <c r="BB18" s="22">
        <v>0</v>
      </c>
      <c r="BC18" s="22"/>
      <c r="BD18" s="22"/>
      <c r="BE18" s="22"/>
      <c r="BF18" s="22"/>
      <c r="BG18" s="22"/>
      <c r="BH18" s="22"/>
      <c r="BI18" s="22">
        <v>0</v>
      </c>
      <c r="BJ18" s="22">
        <v>0</v>
      </c>
      <c r="BK18" s="22">
        <v>48</v>
      </c>
      <c r="BL18" s="22">
        <v>0</v>
      </c>
      <c r="BM18" s="22"/>
      <c r="BN18" s="22">
        <v>48</v>
      </c>
      <c r="BO18" s="22">
        <v>48</v>
      </c>
      <c r="BP18" s="22"/>
      <c r="BQ18" s="22">
        <v>48</v>
      </c>
      <c r="BR18" s="22">
        <v>48</v>
      </c>
      <c r="BS18" s="22">
        <v>0</v>
      </c>
      <c r="BT18" s="22">
        <v>48</v>
      </c>
      <c r="BU18" s="22">
        <v>0</v>
      </c>
      <c r="BV18" s="22"/>
      <c r="BW18" s="22">
        <v>48</v>
      </c>
      <c r="BX18" s="22"/>
      <c r="BY18" s="22">
        <v>24</v>
      </c>
      <c r="BZ18" s="22">
        <v>24</v>
      </c>
      <c r="CA18" s="22">
        <v>48</v>
      </c>
      <c r="CB18" s="22"/>
      <c r="CC18" s="22"/>
      <c r="CD18" s="22"/>
      <c r="CE18" s="22"/>
      <c r="CF18" s="22"/>
      <c r="CG18" s="22"/>
      <c r="CH18" s="22">
        <v>48</v>
      </c>
      <c r="CI18" s="22">
        <v>72</v>
      </c>
      <c r="CJ18" s="22">
        <v>48</v>
      </c>
      <c r="CK18" s="22">
        <v>0</v>
      </c>
      <c r="CL18" s="22">
        <v>144</v>
      </c>
      <c r="CM18" s="22">
        <v>0</v>
      </c>
      <c r="CN18" s="22"/>
      <c r="CO18" s="22">
        <v>24</v>
      </c>
      <c r="CP18" s="22">
        <v>0</v>
      </c>
      <c r="CQ18" s="22">
        <v>0</v>
      </c>
      <c r="CR18" s="22"/>
      <c r="CS18" s="22"/>
      <c r="CT18" s="22"/>
      <c r="CU18" s="22"/>
      <c r="CV18" s="22">
        <v>48</v>
      </c>
      <c r="CW18" s="22"/>
      <c r="CX18" s="22"/>
      <c r="CY18" s="22"/>
      <c r="CZ18" s="22">
        <v>0</v>
      </c>
      <c r="DA18" s="22"/>
      <c r="DB18" s="22"/>
      <c r="DC18" s="22">
        <v>24</v>
      </c>
      <c r="DD18" s="22"/>
      <c r="DE18" s="22">
        <v>24</v>
      </c>
      <c r="DF18" s="22">
        <v>0</v>
      </c>
      <c r="DG18" s="22">
        <v>0</v>
      </c>
      <c r="DH18" s="22"/>
      <c r="DI18" s="22"/>
      <c r="DJ18" s="22"/>
      <c r="DK18" s="22">
        <v>0</v>
      </c>
      <c r="DL18" s="22">
        <v>0</v>
      </c>
      <c r="DM18" s="22"/>
      <c r="DN18" s="22">
        <v>24</v>
      </c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>
        <v>24</v>
      </c>
      <c r="ED18" s="22"/>
      <c r="EE18" s="22">
        <v>0</v>
      </c>
      <c r="EF18" s="22">
        <v>48</v>
      </c>
      <c r="EG18" s="22"/>
      <c r="EH18" s="22">
        <v>0</v>
      </c>
      <c r="EI18" s="22"/>
      <c r="EJ18" s="22">
        <v>24</v>
      </c>
      <c r="EK18" s="23">
        <f t="shared" si="1"/>
        <v>1440</v>
      </c>
      <c r="EM18" s="16" t="s">
        <v>1</v>
      </c>
    </row>
    <row r="19" spans="1:143" x14ac:dyDescent="0.25">
      <c r="A19" s="17">
        <f t="shared" si="2"/>
        <v>15</v>
      </c>
      <c r="B19" s="18" t="s">
        <v>275</v>
      </c>
      <c r="C19" s="18">
        <v>2024</v>
      </c>
      <c r="D19" s="18">
        <v>5</v>
      </c>
      <c r="E19" s="19">
        <v>3568860</v>
      </c>
      <c r="F19" s="18" t="s">
        <v>290</v>
      </c>
      <c r="G19" s="20">
        <v>24</v>
      </c>
      <c r="H19" s="21">
        <v>281.01799999999997</v>
      </c>
      <c r="I19" s="21">
        <f t="shared" si="0"/>
        <v>11.709083333333332</v>
      </c>
      <c r="J19" s="22">
        <v>240</v>
      </c>
      <c r="K19" s="22">
        <v>24</v>
      </c>
      <c r="L19" s="22">
        <v>72</v>
      </c>
      <c r="M19" s="22"/>
      <c r="N19" s="22"/>
      <c r="O19" s="22">
        <v>24</v>
      </c>
      <c r="P19" s="22"/>
      <c r="Q19" s="22"/>
      <c r="R19" s="22"/>
      <c r="S19" s="22"/>
      <c r="T19" s="22">
        <v>24</v>
      </c>
      <c r="U19" s="22">
        <v>72</v>
      </c>
      <c r="V19" s="22">
        <v>24</v>
      </c>
      <c r="W19" s="22"/>
      <c r="X19" s="22"/>
      <c r="Y19" s="22"/>
      <c r="Z19" s="22"/>
      <c r="AA19" s="22">
        <v>24</v>
      </c>
      <c r="AB19" s="22"/>
      <c r="AC19" s="22"/>
      <c r="AD19" s="22"/>
      <c r="AE19" s="22">
        <v>120</v>
      </c>
      <c r="AF19" s="22">
        <v>24</v>
      </c>
      <c r="AG19" s="22"/>
      <c r="AH19" s="22"/>
      <c r="AI19" s="22"/>
      <c r="AJ19" s="22"/>
      <c r="AK19" s="22"/>
      <c r="AL19" s="22">
        <v>24</v>
      </c>
      <c r="AM19" s="22"/>
      <c r="AN19" s="22"/>
      <c r="AO19" s="22"/>
      <c r="AP19" s="22">
        <v>72</v>
      </c>
      <c r="AQ19" s="22"/>
      <c r="AR19" s="22">
        <v>48</v>
      </c>
      <c r="AS19" s="22"/>
      <c r="AT19" s="22">
        <v>48</v>
      </c>
      <c r="AU19" s="22">
        <v>24</v>
      </c>
      <c r="AV19" s="22">
        <v>48</v>
      </c>
      <c r="AW19" s="22"/>
      <c r="AX19" s="22"/>
      <c r="AY19" s="22"/>
      <c r="AZ19" s="22"/>
      <c r="BA19" s="22">
        <v>96</v>
      </c>
      <c r="BB19" s="22"/>
      <c r="BC19" s="22"/>
      <c r="BD19" s="22">
        <v>24</v>
      </c>
      <c r="BE19" s="22">
        <v>48</v>
      </c>
      <c r="BF19" s="22"/>
      <c r="BG19" s="22"/>
      <c r="BH19" s="22"/>
      <c r="BI19" s="22">
        <v>48</v>
      </c>
      <c r="BJ19" s="22">
        <v>48</v>
      </c>
      <c r="BK19" s="22">
        <v>48</v>
      </c>
      <c r="BL19" s="22"/>
      <c r="BM19" s="22">
        <v>48</v>
      </c>
      <c r="BN19" s="22"/>
      <c r="BO19" s="22">
        <v>24</v>
      </c>
      <c r="BP19" s="22"/>
      <c r="BQ19" s="22">
        <v>1056</v>
      </c>
      <c r="BR19" s="22">
        <v>48</v>
      </c>
      <c r="BS19" s="22">
        <v>120</v>
      </c>
      <c r="BT19" s="22">
        <v>144</v>
      </c>
      <c r="BU19" s="22">
        <v>120</v>
      </c>
      <c r="BV19" s="22"/>
      <c r="BW19" s="22"/>
      <c r="BX19" s="22"/>
      <c r="BY19" s="22">
        <v>120</v>
      </c>
      <c r="BZ19" s="22"/>
      <c r="CA19" s="22"/>
      <c r="CB19" s="22">
        <v>48</v>
      </c>
      <c r="CC19" s="22"/>
      <c r="CD19" s="22"/>
      <c r="CE19" s="22"/>
      <c r="CF19" s="22"/>
      <c r="CG19" s="22"/>
      <c r="CH19" s="22">
        <v>24</v>
      </c>
      <c r="CI19" s="22">
        <v>48</v>
      </c>
      <c r="CJ19" s="22">
        <v>48</v>
      </c>
      <c r="CK19" s="22"/>
      <c r="CL19" s="22">
        <v>72</v>
      </c>
      <c r="CM19" s="22">
        <v>24</v>
      </c>
      <c r="CN19" s="22"/>
      <c r="CO19" s="22">
        <v>96</v>
      </c>
      <c r="CP19" s="22">
        <v>24</v>
      </c>
      <c r="CQ19" s="22">
        <v>24</v>
      </c>
      <c r="CR19" s="22">
        <v>48</v>
      </c>
      <c r="CS19" s="22"/>
      <c r="CT19" s="22"/>
      <c r="CU19" s="22">
        <v>24</v>
      </c>
      <c r="CV19" s="22"/>
      <c r="CW19" s="22"/>
      <c r="CX19" s="22"/>
      <c r="CY19" s="22">
        <v>24</v>
      </c>
      <c r="CZ19" s="22">
        <v>48</v>
      </c>
      <c r="DA19" s="22"/>
      <c r="DB19" s="22">
        <v>24</v>
      </c>
      <c r="DC19" s="22">
        <v>24</v>
      </c>
      <c r="DD19" s="22"/>
      <c r="DE19" s="22"/>
      <c r="DF19" s="22"/>
      <c r="DG19" s="22">
        <v>24</v>
      </c>
      <c r="DH19" s="22"/>
      <c r="DI19" s="22"/>
      <c r="DJ19" s="22"/>
      <c r="DK19" s="22"/>
      <c r="DL19" s="22"/>
      <c r="DM19" s="22"/>
      <c r="DN19" s="22"/>
      <c r="DO19" s="22"/>
      <c r="DP19" s="22">
        <v>24</v>
      </c>
      <c r="DQ19" s="22"/>
      <c r="DR19" s="22"/>
      <c r="DS19" s="22"/>
      <c r="DT19" s="22"/>
      <c r="DU19" s="22"/>
      <c r="DV19" s="22"/>
      <c r="DW19" s="22"/>
      <c r="DX19" s="22">
        <v>24</v>
      </c>
      <c r="DY19" s="22"/>
      <c r="DZ19" s="22"/>
      <c r="EA19" s="22">
        <v>24</v>
      </c>
      <c r="EB19" s="22"/>
      <c r="EC19" s="22">
        <v>48</v>
      </c>
      <c r="ED19" s="22"/>
      <c r="EE19" s="22">
        <v>48</v>
      </c>
      <c r="EF19" s="22"/>
      <c r="EG19" s="22"/>
      <c r="EH19" s="22">
        <v>24</v>
      </c>
      <c r="EI19" s="22">
        <v>24</v>
      </c>
      <c r="EJ19" s="22"/>
      <c r="EK19" s="23">
        <f t="shared" si="1"/>
        <v>3744</v>
      </c>
      <c r="EM19" s="16" t="s">
        <v>1</v>
      </c>
    </row>
    <row r="20" spans="1:143" x14ac:dyDescent="0.25">
      <c r="A20" s="17">
        <f t="shared" si="2"/>
        <v>16</v>
      </c>
      <c r="B20" s="18" t="s">
        <v>275</v>
      </c>
      <c r="C20" s="18">
        <v>2024</v>
      </c>
      <c r="D20" s="18">
        <v>5</v>
      </c>
      <c r="E20" s="19">
        <v>3572153</v>
      </c>
      <c r="F20" s="18" t="s">
        <v>291</v>
      </c>
      <c r="G20" s="20">
        <v>6</v>
      </c>
      <c r="H20" s="21">
        <v>167.22200000000001</v>
      </c>
      <c r="I20" s="21">
        <f t="shared" si="0"/>
        <v>27.870333333333335</v>
      </c>
      <c r="J20" s="22">
        <v>60</v>
      </c>
      <c r="K20" s="22"/>
      <c r="L20" s="22">
        <v>18</v>
      </c>
      <c r="M20" s="22">
        <v>30</v>
      </c>
      <c r="N20" s="22"/>
      <c r="O20" s="22">
        <v>6</v>
      </c>
      <c r="P20" s="22">
        <v>0</v>
      </c>
      <c r="Q20" s="22">
        <v>30</v>
      </c>
      <c r="R20" s="22">
        <v>0</v>
      </c>
      <c r="S20" s="22">
        <v>0</v>
      </c>
      <c r="T20" s="22"/>
      <c r="U20" s="22">
        <v>0</v>
      </c>
      <c r="V20" s="22">
        <v>18</v>
      </c>
      <c r="W20" s="22">
        <v>0</v>
      </c>
      <c r="X20" s="22"/>
      <c r="Y20" s="22">
        <v>0</v>
      </c>
      <c r="Z20" s="22">
        <v>0</v>
      </c>
      <c r="AA20" s="22"/>
      <c r="AB20" s="22"/>
      <c r="AC20" s="22">
        <v>0</v>
      </c>
      <c r="AD20" s="22"/>
      <c r="AE20" s="22"/>
      <c r="AF20" s="22">
        <v>30</v>
      </c>
      <c r="AG20" s="22"/>
      <c r="AH20" s="22">
        <v>18</v>
      </c>
      <c r="AI20" s="22">
        <v>0</v>
      </c>
      <c r="AJ20" s="22"/>
      <c r="AK20" s="22"/>
      <c r="AL20" s="22"/>
      <c r="AM20" s="22"/>
      <c r="AN20" s="22"/>
      <c r="AO20" s="22">
        <v>0</v>
      </c>
      <c r="AP20" s="22">
        <v>0</v>
      </c>
      <c r="AQ20" s="22"/>
      <c r="AR20" s="22">
        <v>18</v>
      </c>
      <c r="AS20" s="22">
        <v>60</v>
      </c>
      <c r="AT20" s="22">
        <v>12</v>
      </c>
      <c r="AU20" s="22">
        <v>12</v>
      </c>
      <c r="AV20" s="22">
        <v>6</v>
      </c>
      <c r="AW20" s="22">
        <v>12</v>
      </c>
      <c r="AX20" s="22"/>
      <c r="AY20" s="22">
        <v>0</v>
      </c>
      <c r="AZ20" s="22">
        <v>0</v>
      </c>
      <c r="BA20" s="22"/>
      <c r="BB20" s="22"/>
      <c r="BC20" s="22"/>
      <c r="BD20" s="22"/>
      <c r="BE20" s="22"/>
      <c r="BF20" s="22"/>
      <c r="BG20" s="22"/>
      <c r="BH20" s="22">
        <v>18</v>
      </c>
      <c r="BI20" s="22">
        <v>12</v>
      </c>
      <c r="BJ20" s="22">
        <v>12</v>
      </c>
      <c r="BK20" s="22">
        <v>0</v>
      </c>
      <c r="BL20" s="22"/>
      <c r="BM20" s="22">
        <v>18</v>
      </c>
      <c r="BN20" s="22"/>
      <c r="BO20" s="22">
        <v>6</v>
      </c>
      <c r="BP20" s="22">
        <v>0</v>
      </c>
      <c r="BQ20" s="22"/>
      <c r="BR20" s="22"/>
      <c r="BS20" s="22"/>
      <c r="BT20" s="22">
        <v>0</v>
      </c>
      <c r="BU20" s="22"/>
      <c r="BV20" s="22"/>
      <c r="BW20" s="22"/>
      <c r="BX20" s="22">
        <v>0</v>
      </c>
      <c r="BY20" s="22"/>
      <c r="BZ20" s="22">
        <v>0</v>
      </c>
      <c r="CA20" s="22">
        <v>0</v>
      </c>
      <c r="CB20" s="22"/>
      <c r="CC20" s="22"/>
      <c r="CD20" s="22"/>
      <c r="CE20" s="22"/>
      <c r="CF20" s="22">
        <v>54</v>
      </c>
      <c r="CG20" s="22">
        <v>0</v>
      </c>
      <c r="CH20" s="22"/>
      <c r="CI20" s="22">
        <v>0</v>
      </c>
      <c r="CJ20" s="22"/>
      <c r="CK20" s="22">
        <v>30</v>
      </c>
      <c r="CL20" s="22">
        <v>60</v>
      </c>
      <c r="CM20" s="22">
        <v>6</v>
      </c>
      <c r="CN20" s="22">
        <v>30</v>
      </c>
      <c r="CO20" s="22">
        <v>0</v>
      </c>
      <c r="CP20" s="22">
        <v>0</v>
      </c>
      <c r="CQ20" s="22">
        <v>0</v>
      </c>
      <c r="CR20" s="22"/>
      <c r="CS20" s="22"/>
      <c r="CT20" s="22">
        <v>6</v>
      </c>
      <c r="CU20" s="22">
        <v>0</v>
      </c>
      <c r="CV20" s="22">
        <v>0</v>
      </c>
      <c r="CW20" s="22"/>
      <c r="CX20" s="22">
        <v>30</v>
      </c>
      <c r="CY20" s="22">
        <v>0</v>
      </c>
      <c r="CZ20" s="22"/>
      <c r="DA20" s="22"/>
      <c r="DB20" s="22">
        <v>6</v>
      </c>
      <c r="DC20" s="22">
        <v>6</v>
      </c>
      <c r="DD20" s="22"/>
      <c r="DE20" s="22">
        <v>0</v>
      </c>
      <c r="DF20" s="22">
        <v>0</v>
      </c>
      <c r="DG20" s="22"/>
      <c r="DH20" s="22"/>
      <c r="DI20" s="22"/>
      <c r="DJ20" s="22"/>
      <c r="DK20" s="22">
        <v>6</v>
      </c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>
        <v>0</v>
      </c>
      <c r="DY20" s="22"/>
      <c r="DZ20" s="22">
        <v>0</v>
      </c>
      <c r="EA20" s="22"/>
      <c r="EB20" s="22"/>
      <c r="EC20" s="22">
        <v>12</v>
      </c>
      <c r="ED20" s="22">
        <v>0</v>
      </c>
      <c r="EE20" s="22"/>
      <c r="EF20" s="22">
        <v>30</v>
      </c>
      <c r="EG20" s="22">
        <v>6</v>
      </c>
      <c r="EH20" s="22">
        <v>0</v>
      </c>
      <c r="EI20" s="22"/>
      <c r="EJ20" s="22"/>
      <c r="EK20" s="23">
        <f t="shared" si="1"/>
        <v>678</v>
      </c>
      <c r="EM20" s="16" t="s">
        <v>1</v>
      </c>
    </row>
    <row r="21" spans="1:143" x14ac:dyDescent="0.25">
      <c r="A21" s="17">
        <f t="shared" si="2"/>
        <v>17</v>
      </c>
      <c r="B21" s="18" t="s">
        <v>275</v>
      </c>
      <c r="C21" s="18">
        <v>2024</v>
      </c>
      <c r="D21" s="18">
        <v>5</v>
      </c>
      <c r="E21" s="19">
        <v>3573960</v>
      </c>
      <c r="F21" s="18" t="s">
        <v>292</v>
      </c>
      <c r="G21" s="20">
        <v>30</v>
      </c>
      <c r="H21" s="21">
        <v>188.18199999999999</v>
      </c>
      <c r="I21" s="21">
        <f t="shared" si="0"/>
        <v>6.2727333333333331</v>
      </c>
      <c r="J21" s="22">
        <v>0</v>
      </c>
      <c r="K21" s="22"/>
      <c r="L21" s="22"/>
      <c r="M21" s="22">
        <v>0</v>
      </c>
      <c r="N21" s="22"/>
      <c r="O21" s="22"/>
      <c r="P21" s="22"/>
      <c r="Q21" s="22"/>
      <c r="R21" s="22">
        <v>60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>
        <v>0</v>
      </c>
      <c r="AM21" s="22"/>
      <c r="AN21" s="22"/>
      <c r="AO21" s="22"/>
      <c r="AP21" s="22"/>
      <c r="AQ21" s="22">
        <v>0</v>
      </c>
      <c r="AR21" s="22"/>
      <c r="AS21" s="22"/>
      <c r="AT21" s="22"/>
      <c r="AU21" s="22"/>
      <c r="AV21" s="22"/>
      <c r="AW21" s="22"/>
      <c r="AX21" s="22"/>
      <c r="AY21" s="22">
        <v>0</v>
      </c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>
        <v>0</v>
      </c>
      <c r="BL21" s="22"/>
      <c r="BM21" s="22"/>
      <c r="BN21" s="22"/>
      <c r="BO21" s="22">
        <v>0</v>
      </c>
      <c r="BP21" s="22">
        <v>0</v>
      </c>
      <c r="BQ21" s="22"/>
      <c r="BR21" s="22"/>
      <c r="BS21" s="22">
        <v>0</v>
      </c>
      <c r="BT21" s="22">
        <v>60</v>
      </c>
      <c r="BU21" s="22">
        <v>120</v>
      </c>
      <c r="BV21" s="22"/>
      <c r="BW21" s="22"/>
      <c r="BX21" s="22">
        <v>0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>
        <v>0</v>
      </c>
      <c r="CL21" s="22"/>
      <c r="CM21" s="22"/>
      <c r="CN21" s="22"/>
      <c r="CO21" s="22"/>
      <c r="CP21" s="22"/>
      <c r="CQ21" s="22">
        <v>0</v>
      </c>
      <c r="CR21" s="22"/>
      <c r="CS21" s="22"/>
      <c r="CT21" s="22"/>
      <c r="CU21" s="22">
        <v>0</v>
      </c>
      <c r="CV21" s="22"/>
      <c r="CW21" s="22"/>
      <c r="CX21" s="22">
        <v>0</v>
      </c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>
        <v>0</v>
      </c>
      <c r="DM21" s="22"/>
      <c r="DN21" s="22"/>
      <c r="DO21" s="22"/>
      <c r="DP21" s="22">
        <v>30</v>
      </c>
      <c r="DQ21" s="22"/>
      <c r="DR21" s="22"/>
      <c r="DS21" s="22"/>
      <c r="DT21" s="22"/>
      <c r="DU21" s="22"/>
      <c r="DV21" s="22"/>
      <c r="DW21" s="22"/>
      <c r="DX21" s="22">
        <v>0</v>
      </c>
      <c r="DY21" s="22"/>
      <c r="DZ21" s="22"/>
      <c r="EA21" s="22">
        <v>0</v>
      </c>
      <c r="EB21" s="22"/>
      <c r="EC21" s="22"/>
      <c r="ED21" s="22"/>
      <c r="EE21" s="22">
        <v>0</v>
      </c>
      <c r="EF21" s="22"/>
      <c r="EG21" s="22"/>
      <c r="EH21" s="22"/>
      <c r="EI21" s="22"/>
      <c r="EJ21" s="22"/>
      <c r="EK21" s="23">
        <f t="shared" si="1"/>
        <v>270</v>
      </c>
      <c r="EM21" s="16" t="s">
        <v>1</v>
      </c>
    </row>
    <row r="22" spans="1:143" x14ac:dyDescent="0.25">
      <c r="A22" s="17">
        <f t="shared" si="2"/>
        <v>18</v>
      </c>
      <c r="B22" s="18" t="s">
        <v>275</v>
      </c>
      <c r="C22" s="18">
        <v>2024</v>
      </c>
      <c r="D22" s="18">
        <v>5</v>
      </c>
      <c r="E22" s="19">
        <v>3573961</v>
      </c>
      <c r="F22" s="18" t="s">
        <v>293</v>
      </c>
      <c r="G22" s="20">
        <v>30</v>
      </c>
      <c r="H22" s="21">
        <v>188.18199999999999</v>
      </c>
      <c r="I22" s="21">
        <f t="shared" si="0"/>
        <v>6.2727333333333331</v>
      </c>
      <c r="J22" s="22"/>
      <c r="K22" s="22"/>
      <c r="L22" s="22"/>
      <c r="M22" s="22"/>
      <c r="N22" s="22"/>
      <c r="O22" s="22"/>
      <c r="P22" s="22"/>
      <c r="Q22" s="22"/>
      <c r="R22" s="22">
        <v>30</v>
      </c>
      <c r="S22" s="22"/>
      <c r="T22" s="22"/>
      <c r="U22" s="22"/>
      <c r="V22" s="22"/>
      <c r="W22" s="22">
        <v>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>
        <v>30</v>
      </c>
      <c r="AL22" s="22">
        <v>0</v>
      </c>
      <c r="AM22" s="22"/>
      <c r="AN22" s="22"/>
      <c r="AO22" s="22"/>
      <c r="AP22" s="22">
        <v>0</v>
      </c>
      <c r="AQ22" s="22"/>
      <c r="AR22" s="22"/>
      <c r="AS22" s="22"/>
      <c r="AT22" s="22"/>
      <c r="AU22" s="22"/>
      <c r="AV22" s="22"/>
      <c r="AW22" s="22"/>
      <c r="AX22" s="22"/>
      <c r="AY22" s="22">
        <v>0</v>
      </c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>
        <v>0</v>
      </c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>
        <v>0</v>
      </c>
      <c r="BZ22" s="22"/>
      <c r="CA22" s="22"/>
      <c r="CB22" s="22">
        <v>30</v>
      </c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>
        <v>0</v>
      </c>
      <c r="CQ22" s="22">
        <v>0</v>
      </c>
      <c r="CR22" s="22"/>
      <c r="CS22" s="22"/>
      <c r="CT22" s="22"/>
      <c r="CU22" s="22"/>
      <c r="CV22" s="22"/>
      <c r="CW22" s="22"/>
      <c r="CX22" s="22">
        <v>0</v>
      </c>
      <c r="CY22" s="22"/>
      <c r="CZ22" s="22"/>
      <c r="DA22" s="22"/>
      <c r="DB22" s="22"/>
      <c r="DC22" s="22"/>
      <c r="DD22" s="22"/>
      <c r="DE22" s="22"/>
      <c r="DF22" s="22"/>
      <c r="DG22" s="22">
        <v>0</v>
      </c>
      <c r="DH22" s="22"/>
      <c r="DI22" s="22"/>
      <c r="DJ22" s="22"/>
      <c r="DK22" s="22"/>
      <c r="DL22" s="22"/>
      <c r="DM22" s="22"/>
      <c r="DN22" s="22"/>
      <c r="DO22" s="22"/>
      <c r="DP22" s="22"/>
      <c r="DQ22" s="22">
        <v>30</v>
      </c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>
        <v>0</v>
      </c>
      <c r="EF22" s="22"/>
      <c r="EG22" s="22"/>
      <c r="EH22" s="22"/>
      <c r="EI22" s="22"/>
      <c r="EJ22" s="22"/>
      <c r="EK22" s="23">
        <f t="shared" si="1"/>
        <v>120</v>
      </c>
      <c r="EM22" s="16" t="s">
        <v>1</v>
      </c>
    </row>
    <row r="23" spans="1:143" x14ac:dyDescent="0.25">
      <c r="A23" s="17">
        <f t="shared" si="2"/>
        <v>19</v>
      </c>
      <c r="B23" s="18" t="s">
        <v>275</v>
      </c>
      <c r="C23" s="18">
        <v>2024</v>
      </c>
      <c r="D23" s="18">
        <v>5</v>
      </c>
      <c r="E23" s="19">
        <v>3573962</v>
      </c>
      <c r="F23" s="18" t="s">
        <v>294</v>
      </c>
      <c r="G23" s="20">
        <v>30</v>
      </c>
      <c r="H23" s="21">
        <v>188.18199999999999</v>
      </c>
      <c r="I23" s="21">
        <f t="shared" si="0"/>
        <v>6.2727333333333331</v>
      </c>
      <c r="J23" s="22"/>
      <c r="K23" s="22"/>
      <c r="L23" s="22"/>
      <c r="M23" s="22"/>
      <c r="N23" s="22"/>
      <c r="O23" s="22"/>
      <c r="P23" s="22"/>
      <c r="Q23" s="22"/>
      <c r="R23" s="22">
        <v>60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>
        <v>0</v>
      </c>
      <c r="AF23" s="22"/>
      <c r="AG23" s="22"/>
      <c r="AH23" s="22"/>
      <c r="AI23" s="22"/>
      <c r="AJ23" s="22"/>
      <c r="AK23" s="22"/>
      <c r="AL23" s="22">
        <v>0</v>
      </c>
      <c r="AM23" s="22"/>
      <c r="AN23" s="22"/>
      <c r="AO23" s="22"/>
      <c r="AP23" s="22">
        <v>0</v>
      </c>
      <c r="AQ23" s="22">
        <v>0</v>
      </c>
      <c r="AR23" s="22"/>
      <c r="AS23" s="22"/>
      <c r="AT23" s="22"/>
      <c r="AU23" s="22"/>
      <c r="AV23" s="22"/>
      <c r="AW23" s="22"/>
      <c r="AX23" s="22"/>
      <c r="AY23" s="22">
        <v>0</v>
      </c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>
        <v>0</v>
      </c>
      <c r="BL23" s="22"/>
      <c r="BM23" s="22"/>
      <c r="BN23" s="22"/>
      <c r="BO23" s="22">
        <v>0</v>
      </c>
      <c r="BP23" s="22"/>
      <c r="BQ23" s="22"/>
      <c r="BR23" s="22"/>
      <c r="BS23" s="22"/>
      <c r="BT23" s="22"/>
      <c r="BU23" s="22"/>
      <c r="BV23" s="22"/>
      <c r="BW23" s="22"/>
      <c r="BX23" s="22"/>
      <c r="BY23" s="22">
        <v>0</v>
      </c>
      <c r="BZ23" s="22">
        <v>0</v>
      </c>
      <c r="CA23" s="22"/>
      <c r="CB23" s="22">
        <v>60</v>
      </c>
      <c r="CC23" s="22"/>
      <c r="CD23" s="22"/>
      <c r="CE23" s="22"/>
      <c r="CF23" s="22"/>
      <c r="CG23" s="22">
        <v>0</v>
      </c>
      <c r="CH23" s="22"/>
      <c r="CI23" s="22"/>
      <c r="CJ23" s="22"/>
      <c r="CK23" s="22"/>
      <c r="CL23" s="22"/>
      <c r="CM23" s="22"/>
      <c r="CN23" s="22"/>
      <c r="CO23" s="22"/>
      <c r="CP23" s="22">
        <v>0</v>
      </c>
      <c r="CQ23" s="22"/>
      <c r="CR23" s="22"/>
      <c r="CS23" s="22"/>
      <c r="CT23" s="22"/>
      <c r="CU23" s="22"/>
      <c r="CV23" s="22"/>
      <c r="CW23" s="22"/>
      <c r="CX23" s="22">
        <v>0</v>
      </c>
      <c r="CY23" s="22"/>
      <c r="CZ23" s="22"/>
      <c r="DA23" s="22"/>
      <c r="DB23" s="22"/>
      <c r="DC23" s="22"/>
      <c r="DD23" s="22"/>
      <c r="DE23" s="22">
        <v>0</v>
      </c>
      <c r="DF23" s="22"/>
      <c r="DG23" s="22">
        <v>0</v>
      </c>
      <c r="DH23" s="22"/>
      <c r="DI23" s="22"/>
      <c r="DJ23" s="22"/>
      <c r="DK23" s="22"/>
      <c r="DL23" s="22">
        <v>0</v>
      </c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>
        <v>0</v>
      </c>
      <c r="DY23" s="22"/>
      <c r="DZ23" s="22"/>
      <c r="EA23" s="22">
        <v>0</v>
      </c>
      <c r="EB23" s="22"/>
      <c r="EC23" s="22"/>
      <c r="ED23" s="22"/>
      <c r="EE23" s="22"/>
      <c r="EF23" s="22"/>
      <c r="EG23" s="22"/>
      <c r="EH23" s="22"/>
      <c r="EI23" s="22"/>
      <c r="EJ23" s="22"/>
      <c r="EK23" s="23">
        <f t="shared" si="1"/>
        <v>120</v>
      </c>
      <c r="EM23" s="16"/>
    </row>
    <row r="24" spans="1:143" x14ac:dyDescent="0.25">
      <c r="A24" s="17">
        <f t="shared" si="2"/>
        <v>20</v>
      </c>
      <c r="B24" s="18" t="s">
        <v>275</v>
      </c>
      <c r="C24" s="18">
        <v>2024</v>
      </c>
      <c r="D24" s="18">
        <v>5</v>
      </c>
      <c r="E24" s="19">
        <v>3573963</v>
      </c>
      <c r="F24" s="18" t="s">
        <v>295</v>
      </c>
      <c r="G24" s="20">
        <v>30</v>
      </c>
      <c r="H24" s="21">
        <v>188.18199999999999</v>
      </c>
      <c r="I24" s="21">
        <f t="shared" si="0"/>
        <v>6.2727333333333331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>
        <v>0</v>
      </c>
      <c r="AM24" s="22"/>
      <c r="AN24" s="22"/>
      <c r="AO24" s="22"/>
      <c r="AP24" s="22"/>
      <c r="AQ24" s="22">
        <v>0</v>
      </c>
      <c r="AR24" s="22"/>
      <c r="AS24" s="22"/>
      <c r="AT24" s="22"/>
      <c r="AU24" s="22"/>
      <c r="AV24" s="22"/>
      <c r="AW24" s="22"/>
      <c r="AX24" s="22"/>
      <c r="AY24" s="22">
        <v>0</v>
      </c>
      <c r="AZ24" s="22"/>
      <c r="BA24" s="22"/>
      <c r="BB24" s="22"/>
      <c r="BC24" s="22"/>
      <c r="BD24" s="22"/>
      <c r="BE24" s="22">
        <v>0</v>
      </c>
      <c r="BF24" s="22"/>
      <c r="BG24" s="22"/>
      <c r="BH24" s="22"/>
      <c r="BI24" s="22"/>
      <c r="BJ24" s="22"/>
      <c r="BK24" s="22">
        <v>0</v>
      </c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>
        <v>0</v>
      </c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>
        <v>0</v>
      </c>
      <c r="CK24" s="22"/>
      <c r="CL24" s="22"/>
      <c r="CM24" s="22"/>
      <c r="CN24" s="22"/>
      <c r="CO24" s="22"/>
      <c r="CP24" s="22">
        <v>0</v>
      </c>
      <c r="CQ24" s="22">
        <v>0</v>
      </c>
      <c r="CR24" s="22"/>
      <c r="CS24" s="22"/>
      <c r="CT24" s="22"/>
      <c r="CU24" s="22"/>
      <c r="CV24" s="22"/>
      <c r="CW24" s="22"/>
      <c r="CX24" s="22">
        <v>0</v>
      </c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>
        <v>0</v>
      </c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>
        <v>0</v>
      </c>
      <c r="EF24" s="22"/>
      <c r="EG24" s="22"/>
      <c r="EH24" s="22"/>
      <c r="EI24" s="22"/>
      <c r="EJ24" s="22"/>
      <c r="EK24" s="23">
        <f t="shared" si="1"/>
        <v>0</v>
      </c>
      <c r="EM24" s="16"/>
    </row>
    <row r="25" spans="1:143" x14ac:dyDescent="0.25">
      <c r="A25" s="17">
        <f t="shared" si="2"/>
        <v>21</v>
      </c>
      <c r="B25" s="18" t="s">
        <v>275</v>
      </c>
      <c r="C25" s="18">
        <v>2024</v>
      </c>
      <c r="D25" s="18">
        <v>5</v>
      </c>
      <c r="E25" s="19">
        <v>3575300</v>
      </c>
      <c r="F25" s="18" t="s">
        <v>296</v>
      </c>
      <c r="G25" s="20">
        <v>6</v>
      </c>
      <c r="H25" s="21">
        <v>204.44499999999999</v>
      </c>
      <c r="I25" s="21">
        <f t="shared" si="0"/>
        <v>34.074166666666663</v>
      </c>
      <c r="J25" s="22">
        <v>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>
        <v>0</v>
      </c>
      <c r="AS25" s="22">
        <v>0</v>
      </c>
      <c r="AT25" s="22"/>
      <c r="AU25" s="22"/>
      <c r="AV25" s="22">
        <v>0</v>
      </c>
      <c r="AW25" s="22">
        <v>0</v>
      </c>
      <c r="AX25" s="22"/>
      <c r="AY25" s="22">
        <v>0</v>
      </c>
      <c r="AZ25" s="22"/>
      <c r="BA25" s="22"/>
      <c r="BB25" s="22"/>
      <c r="BC25" s="22"/>
      <c r="BD25" s="22"/>
      <c r="BE25" s="22"/>
      <c r="BF25" s="22"/>
      <c r="BG25" s="22"/>
      <c r="BH25" s="22"/>
      <c r="BI25" s="22">
        <v>0</v>
      </c>
      <c r="BJ25" s="22">
        <v>0</v>
      </c>
      <c r="BK25" s="22">
        <v>0</v>
      </c>
      <c r="BL25" s="22"/>
      <c r="BM25" s="22"/>
      <c r="BN25" s="22"/>
      <c r="BO25" s="22"/>
      <c r="BP25" s="22"/>
      <c r="BQ25" s="22"/>
      <c r="BR25" s="22"/>
      <c r="BS25" s="22">
        <v>0</v>
      </c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>
        <v>0</v>
      </c>
      <c r="CL25" s="22"/>
      <c r="CM25" s="22"/>
      <c r="CN25" s="22">
        <v>0</v>
      </c>
      <c r="CO25" s="22"/>
      <c r="CP25" s="22">
        <v>0</v>
      </c>
      <c r="CQ25" s="22"/>
      <c r="CR25" s="22"/>
      <c r="CS25" s="22"/>
      <c r="CT25" s="22"/>
      <c r="CU25" s="22"/>
      <c r="CV25" s="22"/>
      <c r="CW25" s="22"/>
      <c r="CX25" s="22"/>
      <c r="CY25" s="22"/>
      <c r="CZ25" s="22">
        <v>0</v>
      </c>
      <c r="DA25" s="22"/>
      <c r="DB25" s="22"/>
      <c r="DC25" s="22"/>
      <c r="DD25" s="22"/>
      <c r="DE25" s="22">
        <v>0</v>
      </c>
      <c r="DF25" s="22"/>
      <c r="DG25" s="22"/>
      <c r="DH25" s="22"/>
      <c r="DI25" s="22"/>
      <c r="DJ25" s="22"/>
      <c r="DK25" s="22"/>
      <c r="DL25" s="22">
        <v>0</v>
      </c>
      <c r="DM25" s="22"/>
      <c r="DN25" s="22"/>
      <c r="DO25" s="22"/>
      <c r="DP25" s="22"/>
      <c r="DQ25" s="22"/>
      <c r="DR25" s="22">
        <v>0</v>
      </c>
      <c r="DS25" s="22"/>
      <c r="DT25" s="22"/>
      <c r="DU25" s="22"/>
      <c r="DV25" s="22"/>
      <c r="DW25" s="22"/>
      <c r="DX25" s="22">
        <v>0</v>
      </c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3">
        <f t="shared" si="1"/>
        <v>0</v>
      </c>
      <c r="EM25" s="16"/>
    </row>
    <row r="26" spans="1:143" x14ac:dyDescent="0.25">
      <c r="A26" s="17">
        <f t="shared" si="2"/>
        <v>22</v>
      </c>
      <c r="B26" s="18" t="s">
        <v>275</v>
      </c>
      <c r="C26" s="18">
        <v>2024</v>
      </c>
      <c r="D26" s="18">
        <v>5</v>
      </c>
      <c r="E26" s="19">
        <v>3580230</v>
      </c>
      <c r="F26" s="18" t="s">
        <v>297</v>
      </c>
      <c r="G26" s="20">
        <v>6</v>
      </c>
      <c r="H26" s="21">
        <v>203.864</v>
      </c>
      <c r="I26" s="21">
        <f t="shared" si="0"/>
        <v>33.977333333333334</v>
      </c>
      <c r="J26" s="22">
        <v>6</v>
      </c>
      <c r="K26" s="22">
        <v>24</v>
      </c>
      <c r="L26" s="22">
        <v>66</v>
      </c>
      <c r="M26" s="22">
        <v>12</v>
      </c>
      <c r="N26" s="22">
        <v>42</v>
      </c>
      <c r="O26" s="22">
        <v>24</v>
      </c>
      <c r="P26" s="22">
        <v>6</v>
      </c>
      <c r="Q26" s="22">
        <v>0</v>
      </c>
      <c r="R26" s="22">
        <v>126</v>
      </c>
      <c r="S26" s="22">
        <v>6</v>
      </c>
      <c r="T26" s="22">
        <v>6</v>
      </c>
      <c r="U26" s="22">
        <v>12</v>
      </c>
      <c r="V26" s="22">
        <v>6</v>
      </c>
      <c r="W26" s="22">
        <v>54</v>
      </c>
      <c r="X26" s="22">
        <v>30</v>
      </c>
      <c r="Y26" s="22">
        <v>12</v>
      </c>
      <c r="Z26" s="22">
        <v>12</v>
      </c>
      <c r="AA26" s="22">
        <v>12</v>
      </c>
      <c r="AB26" s="22">
        <v>6</v>
      </c>
      <c r="AC26" s="22">
        <v>0</v>
      </c>
      <c r="AD26" s="22">
        <v>0</v>
      </c>
      <c r="AE26" s="22">
        <v>12</v>
      </c>
      <c r="AF26" s="22">
        <v>12</v>
      </c>
      <c r="AG26" s="22">
        <v>12</v>
      </c>
      <c r="AH26" s="22">
        <v>6</v>
      </c>
      <c r="AI26" s="22">
        <v>12</v>
      </c>
      <c r="AJ26" s="22">
        <v>36</v>
      </c>
      <c r="AK26" s="22">
        <v>30</v>
      </c>
      <c r="AL26" s="22">
        <v>54</v>
      </c>
      <c r="AM26" s="22">
        <v>12</v>
      </c>
      <c r="AN26" s="22">
        <v>12</v>
      </c>
      <c r="AO26" s="22">
        <v>24</v>
      </c>
      <c r="AP26" s="22">
        <v>42</v>
      </c>
      <c r="AQ26" s="22">
        <v>30</v>
      </c>
      <c r="AR26" s="22">
        <v>18</v>
      </c>
      <c r="AS26" s="22">
        <v>72</v>
      </c>
      <c r="AT26" s="22">
        <v>42</v>
      </c>
      <c r="AU26" s="22">
        <v>30</v>
      </c>
      <c r="AV26" s="22">
        <v>12</v>
      </c>
      <c r="AW26" s="22">
        <v>12</v>
      </c>
      <c r="AX26" s="22">
        <v>6</v>
      </c>
      <c r="AY26" s="22">
        <v>24</v>
      </c>
      <c r="AZ26" s="22">
        <v>30</v>
      </c>
      <c r="BA26" s="22">
        <v>48</v>
      </c>
      <c r="BB26" s="22">
        <v>0</v>
      </c>
      <c r="BC26" s="22">
        <v>6</v>
      </c>
      <c r="BD26" s="22">
        <v>6</v>
      </c>
      <c r="BE26" s="22">
        <v>24</v>
      </c>
      <c r="BF26" s="22">
        <v>12</v>
      </c>
      <c r="BG26" s="22"/>
      <c r="BH26" s="22">
        <v>12</v>
      </c>
      <c r="BI26" s="22">
        <v>12</v>
      </c>
      <c r="BJ26" s="22">
        <v>30</v>
      </c>
      <c r="BK26" s="22">
        <v>30</v>
      </c>
      <c r="BL26" s="22">
        <v>12</v>
      </c>
      <c r="BM26" s="22">
        <v>30</v>
      </c>
      <c r="BN26" s="22">
        <v>30</v>
      </c>
      <c r="BO26" s="22">
        <v>30</v>
      </c>
      <c r="BP26" s="22">
        <v>6</v>
      </c>
      <c r="BQ26" s="22"/>
      <c r="BR26" s="22">
        <v>12</v>
      </c>
      <c r="BS26" s="22">
        <v>48</v>
      </c>
      <c r="BT26" s="22">
        <v>402</v>
      </c>
      <c r="BU26" s="22">
        <v>12</v>
      </c>
      <c r="BV26" s="22">
        <v>24</v>
      </c>
      <c r="BW26" s="22">
        <v>6</v>
      </c>
      <c r="BX26" s="22">
        <v>0</v>
      </c>
      <c r="BY26" s="22">
        <v>84</v>
      </c>
      <c r="BZ26" s="22">
        <v>12</v>
      </c>
      <c r="CA26" s="22">
        <v>36</v>
      </c>
      <c r="CB26" s="22">
        <v>12</v>
      </c>
      <c r="CC26" s="22">
        <v>12</v>
      </c>
      <c r="CD26" s="22">
        <v>12</v>
      </c>
      <c r="CE26" s="22">
        <v>36</v>
      </c>
      <c r="CF26" s="22">
        <v>0</v>
      </c>
      <c r="CG26" s="22">
        <v>48</v>
      </c>
      <c r="CH26" s="22">
        <v>6</v>
      </c>
      <c r="CI26" s="22">
        <v>24</v>
      </c>
      <c r="CJ26" s="22">
        <v>36</v>
      </c>
      <c r="CK26" s="22">
        <v>24</v>
      </c>
      <c r="CL26" s="22">
        <v>36</v>
      </c>
      <c r="CM26" s="22">
        <v>12</v>
      </c>
      <c r="CN26" s="22">
        <v>12</v>
      </c>
      <c r="CO26" s="22">
        <v>12</v>
      </c>
      <c r="CP26" s="22">
        <v>0</v>
      </c>
      <c r="CQ26" s="22">
        <v>6</v>
      </c>
      <c r="CR26" s="22"/>
      <c r="CS26" s="22">
        <v>0</v>
      </c>
      <c r="CT26" s="22">
        <v>0</v>
      </c>
      <c r="CU26" s="22">
        <v>30</v>
      </c>
      <c r="CV26" s="22">
        <v>12</v>
      </c>
      <c r="CW26" s="22">
        <v>12</v>
      </c>
      <c r="CX26" s="22">
        <v>24</v>
      </c>
      <c r="CY26" s="22">
        <v>12</v>
      </c>
      <c r="CZ26" s="22"/>
      <c r="DA26" s="22">
        <v>12</v>
      </c>
      <c r="DB26" s="22">
        <v>12</v>
      </c>
      <c r="DC26" s="22">
        <v>18</v>
      </c>
      <c r="DD26" s="22"/>
      <c r="DE26" s="22">
        <v>6</v>
      </c>
      <c r="DF26" s="22">
        <v>6</v>
      </c>
      <c r="DG26" s="22">
        <v>6</v>
      </c>
      <c r="DH26" s="22">
        <v>12</v>
      </c>
      <c r="DI26" s="22"/>
      <c r="DJ26" s="22">
        <v>12</v>
      </c>
      <c r="DK26" s="22">
        <v>6</v>
      </c>
      <c r="DL26" s="22">
        <v>48</v>
      </c>
      <c r="DM26" s="22"/>
      <c r="DN26" s="22">
        <v>6</v>
      </c>
      <c r="DO26" s="22">
        <v>12</v>
      </c>
      <c r="DP26" s="22">
        <v>12</v>
      </c>
      <c r="DQ26" s="22">
        <v>12</v>
      </c>
      <c r="DR26" s="22">
        <v>12</v>
      </c>
      <c r="DS26" s="22">
        <v>12</v>
      </c>
      <c r="DT26" s="22"/>
      <c r="DU26" s="22"/>
      <c r="DV26" s="22"/>
      <c r="DW26" s="22"/>
      <c r="DX26" s="22">
        <v>12</v>
      </c>
      <c r="DY26" s="22"/>
      <c r="DZ26" s="22"/>
      <c r="EA26" s="22">
        <v>6</v>
      </c>
      <c r="EB26" s="22">
        <v>0</v>
      </c>
      <c r="EC26" s="22">
        <v>12</v>
      </c>
      <c r="ED26" s="22">
        <v>12</v>
      </c>
      <c r="EE26" s="22">
        <v>12</v>
      </c>
      <c r="EF26" s="22">
        <v>0</v>
      </c>
      <c r="EG26" s="22">
        <v>6</v>
      </c>
      <c r="EH26" s="22">
        <v>6</v>
      </c>
      <c r="EI26" s="22">
        <v>12</v>
      </c>
      <c r="EJ26" s="22">
        <v>12</v>
      </c>
      <c r="EK26" s="23">
        <f t="shared" si="1"/>
        <v>2598</v>
      </c>
      <c r="EM26" s="16"/>
    </row>
    <row r="27" spans="1:143" x14ac:dyDescent="0.25">
      <c r="A27" s="17">
        <f t="shared" si="2"/>
        <v>23</v>
      </c>
      <c r="B27" s="18" t="s">
        <v>275</v>
      </c>
      <c r="C27" s="18">
        <v>2024</v>
      </c>
      <c r="D27" s="18">
        <v>5</v>
      </c>
      <c r="E27" s="19">
        <v>3580595</v>
      </c>
      <c r="F27" s="18" t="s">
        <v>298</v>
      </c>
      <c r="G27" s="20">
        <v>6</v>
      </c>
      <c r="H27" s="21">
        <v>100.364</v>
      </c>
      <c r="I27" s="21">
        <f t="shared" si="0"/>
        <v>16.727333333333334</v>
      </c>
      <c r="J27" s="22">
        <v>12</v>
      </c>
      <c r="K27" s="22">
        <v>30</v>
      </c>
      <c r="L27" s="22">
        <v>48</v>
      </c>
      <c r="M27" s="22">
        <v>12</v>
      </c>
      <c r="N27" s="22">
        <v>48</v>
      </c>
      <c r="O27" s="22">
        <v>18</v>
      </c>
      <c r="P27" s="22">
        <v>12</v>
      </c>
      <c r="Q27" s="22">
        <v>12</v>
      </c>
      <c r="R27" s="22">
        <v>132</v>
      </c>
      <c r="S27" s="22">
        <v>12</v>
      </c>
      <c r="T27" s="22">
        <v>12</v>
      </c>
      <c r="U27" s="22">
        <v>42</v>
      </c>
      <c r="V27" s="22">
        <v>12</v>
      </c>
      <c r="W27" s="22">
        <v>42</v>
      </c>
      <c r="X27" s="22">
        <v>30</v>
      </c>
      <c r="Y27" s="22">
        <v>42</v>
      </c>
      <c r="Z27" s="22">
        <v>12</v>
      </c>
      <c r="AA27" s="22">
        <v>24</v>
      </c>
      <c r="AB27" s="22">
        <v>12</v>
      </c>
      <c r="AC27" s="22">
        <v>42</v>
      </c>
      <c r="AD27" s="22">
        <v>12</v>
      </c>
      <c r="AE27" s="22">
        <v>42</v>
      </c>
      <c r="AF27" s="22">
        <v>24</v>
      </c>
      <c r="AG27" s="22">
        <v>12</v>
      </c>
      <c r="AH27" s="22">
        <v>12</v>
      </c>
      <c r="AI27" s="22">
        <v>12</v>
      </c>
      <c r="AJ27" s="22">
        <v>12</v>
      </c>
      <c r="AK27" s="22">
        <v>24</v>
      </c>
      <c r="AL27" s="22">
        <v>54</v>
      </c>
      <c r="AM27" s="22">
        <v>12</v>
      </c>
      <c r="AN27" s="22">
        <v>12</v>
      </c>
      <c r="AO27" s="22">
        <v>24</v>
      </c>
      <c r="AP27" s="22">
        <v>42</v>
      </c>
      <c r="AQ27" s="22">
        <v>42</v>
      </c>
      <c r="AR27" s="22">
        <v>12</v>
      </c>
      <c r="AS27" s="22">
        <v>36</v>
      </c>
      <c r="AT27" s="22">
        <v>42</v>
      </c>
      <c r="AU27" s="22">
        <v>30</v>
      </c>
      <c r="AV27" s="22">
        <v>12</v>
      </c>
      <c r="AW27" s="22">
        <v>12</v>
      </c>
      <c r="AX27" s="22">
        <v>12</v>
      </c>
      <c r="AY27" s="22">
        <v>36</v>
      </c>
      <c r="AZ27" s="22">
        <v>30</v>
      </c>
      <c r="BA27" s="22">
        <v>30</v>
      </c>
      <c r="BB27" s="22">
        <v>12</v>
      </c>
      <c r="BC27" s="22">
        <v>12</v>
      </c>
      <c r="BD27" s="22">
        <v>84</v>
      </c>
      <c r="BE27" s="22">
        <v>36</v>
      </c>
      <c r="BF27" s="22">
        <v>12</v>
      </c>
      <c r="BG27" s="22"/>
      <c r="BH27" s="22">
        <v>24</v>
      </c>
      <c r="BI27" s="22">
        <v>12</v>
      </c>
      <c r="BJ27" s="22">
        <v>30</v>
      </c>
      <c r="BK27" s="22">
        <v>30</v>
      </c>
      <c r="BL27" s="22">
        <v>24</v>
      </c>
      <c r="BM27" s="22">
        <v>12</v>
      </c>
      <c r="BN27" s="22">
        <v>30</v>
      </c>
      <c r="BO27" s="22">
        <v>12</v>
      </c>
      <c r="BP27" s="22">
        <v>12</v>
      </c>
      <c r="BQ27" s="22"/>
      <c r="BR27" s="22">
        <v>12</v>
      </c>
      <c r="BS27" s="22">
        <v>12</v>
      </c>
      <c r="BT27" s="22">
        <v>12</v>
      </c>
      <c r="BU27" s="22">
        <v>30</v>
      </c>
      <c r="BV27" s="22">
        <v>24</v>
      </c>
      <c r="BW27" s="22">
        <v>12</v>
      </c>
      <c r="BX27" s="22">
        <v>12</v>
      </c>
      <c r="BY27" s="22">
        <v>96</v>
      </c>
      <c r="BZ27" s="22">
        <v>12</v>
      </c>
      <c r="CA27" s="22">
        <v>42</v>
      </c>
      <c r="CB27" s="22">
        <v>12</v>
      </c>
      <c r="CC27" s="22">
        <v>12</v>
      </c>
      <c r="CD27" s="22">
        <v>12</v>
      </c>
      <c r="CE27" s="22">
        <v>42</v>
      </c>
      <c r="CF27" s="22">
        <v>24</v>
      </c>
      <c r="CG27" s="22">
        <v>54</v>
      </c>
      <c r="CH27" s="22">
        <v>12</v>
      </c>
      <c r="CI27" s="22">
        <v>30</v>
      </c>
      <c r="CJ27" s="22">
        <v>42</v>
      </c>
      <c r="CK27" s="22">
        <v>12</v>
      </c>
      <c r="CL27" s="22">
        <v>42</v>
      </c>
      <c r="CM27" s="22">
        <v>12</v>
      </c>
      <c r="CN27" s="22">
        <v>12</v>
      </c>
      <c r="CO27" s="22">
        <v>12</v>
      </c>
      <c r="CP27" s="22">
        <v>12</v>
      </c>
      <c r="CQ27" s="22">
        <v>12</v>
      </c>
      <c r="CR27" s="22"/>
      <c r="CS27" s="22">
        <v>12</v>
      </c>
      <c r="CT27" s="22">
        <v>12</v>
      </c>
      <c r="CU27" s="22">
        <v>30</v>
      </c>
      <c r="CV27" s="22">
        <v>12</v>
      </c>
      <c r="CW27" s="22">
        <v>12</v>
      </c>
      <c r="CX27" s="22">
        <v>42</v>
      </c>
      <c r="CY27" s="22">
        <v>12</v>
      </c>
      <c r="CZ27" s="22"/>
      <c r="DA27" s="22">
        <v>12</v>
      </c>
      <c r="DB27" s="22">
        <v>12</v>
      </c>
      <c r="DC27" s="22">
        <v>18</v>
      </c>
      <c r="DD27" s="22"/>
      <c r="DE27" s="22">
        <v>12</v>
      </c>
      <c r="DF27" s="22">
        <v>12</v>
      </c>
      <c r="DG27" s="22">
        <v>12</v>
      </c>
      <c r="DH27" s="22">
        <v>12</v>
      </c>
      <c r="DI27" s="22"/>
      <c r="DJ27" s="22">
        <v>12</v>
      </c>
      <c r="DK27" s="22">
        <v>12</v>
      </c>
      <c r="DL27" s="22">
        <v>30</v>
      </c>
      <c r="DM27" s="22"/>
      <c r="DN27" s="22">
        <v>24</v>
      </c>
      <c r="DO27" s="22">
        <v>12</v>
      </c>
      <c r="DP27" s="22">
        <v>12</v>
      </c>
      <c r="DQ27" s="22">
        <v>12</v>
      </c>
      <c r="DR27" s="22">
        <v>12</v>
      </c>
      <c r="DS27" s="22">
        <v>12</v>
      </c>
      <c r="DT27" s="22"/>
      <c r="DU27" s="22"/>
      <c r="DV27" s="22"/>
      <c r="DW27" s="22"/>
      <c r="DX27" s="22">
        <v>12</v>
      </c>
      <c r="DY27" s="22"/>
      <c r="DZ27" s="22"/>
      <c r="EA27" s="22">
        <v>12</v>
      </c>
      <c r="EB27" s="22">
        <v>12</v>
      </c>
      <c r="EC27" s="22">
        <v>12</v>
      </c>
      <c r="ED27" s="22">
        <v>12</v>
      </c>
      <c r="EE27" s="22">
        <v>12</v>
      </c>
      <c r="EF27" s="22">
        <v>12</v>
      </c>
      <c r="EG27" s="22">
        <v>12</v>
      </c>
      <c r="EH27" s="22">
        <v>6</v>
      </c>
      <c r="EI27" s="22">
        <v>12</v>
      </c>
      <c r="EJ27" s="22"/>
      <c r="EK27" s="23">
        <f t="shared" si="1"/>
        <v>2628</v>
      </c>
      <c r="EM27" s="16"/>
    </row>
    <row r="28" spans="1:143" x14ac:dyDescent="0.25">
      <c r="A28" s="17">
        <f t="shared" si="2"/>
        <v>24</v>
      </c>
      <c r="B28" s="18" t="s">
        <v>299</v>
      </c>
      <c r="C28" s="18">
        <v>2024</v>
      </c>
      <c r="D28" s="18">
        <v>5</v>
      </c>
      <c r="E28" s="19">
        <v>3284683</v>
      </c>
      <c r="F28" s="18" t="s">
        <v>276</v>
      </c>
      <c r="G28" s="20">
        <v>6</v>
      </c>
      <c r="H28" s="21">
        <v>167.22200000000001</v>
      </c>
      <c r="I28" s="21">
        <f t="shared" si="0"/>
        <v>27.870333333333335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>
        <v>-7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>
        <v>-69</v>
      </c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>
        <v>-21</v>
      </c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3">
        <f t="shared" si="1"/>
        <v>-97</v>
      </c>
      <c r="EM28" s="16"/>
    </row>
    <row r="29" spans="1:143" x14ac:dyDescent="0.25">
      <c r="A29" s="17">
        <f t="shared" si="2"/>
        <v>25</v>
      </c>
      <c r="B29" s="18" t="s">
        <v>299</v>
      </c>
      <c r="C29" s="18">
        <v>2024</v>
      </c>
      <c r="D29" s="18">
        <v>5</v>
      </c>
      <c r="E29" s="19">
        <v>3352387</v>
      </c>
      <c r="F29" s="18" t="s">
        <v>277</v>
      </c>
      <c r="G29" s="20">
        <v>6</v>
      </c>
      <c r="H29" s="21">
        <v>220.79999999999995</v>
      </c>
      <c r="I29" s="21">
        <f t="shared" si="0"/>
        <v>36.79999999999999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>
        <v>-1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>
        <v>-5</v>
      </c>
      <c r="BR29" s="22"/>
      <c r="BS29" s="22"/>
      <c r="BT29" s="22">
        <v>-9</v>
      </c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3">
        <f t="shared" si="1"/>
        <v>-15</v>
      </c>
      <c r="EM29" s="16"/>
    </row>
    <row r="30" spans="1:143" x14ac:dyDescent="0.25">
      <c r="A30" s="17">
        <f t="shared" si="2"/>
        <v>26</v>
      </c>
      <c r="B30" s="18" t="s">
        <v>299</v>
      </c>
      <c r="C30" s="18">
        <v>2024</v>
      </c>
      <c r="D30" s="18">
        <v>5</v>
      </c>
      <c r="E30" s="19">
        <v>3360436</v>
      </c>
      <c r="F30" s="18" t="s">
        <v>278</v>
      </c>
      <c r="G30" s="20">
        <v>6</v>
      </c>
      <c r="H30" s="21">
        <v>254.22200000000001</v>
      </c>
      <c r="I30" s="21">
        <f t="shared" si="0"/>
        <v>42.370333333333335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>
        <v>-1</v>
      </c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3">
        <f t="shared" si="1"/>
        <v>-1</v>
      </c>
      <c r="EM30" s="16"/>
    </row>
    <row r="31" spans="1:143" x14ac:dyDescent="0.25">
      <c r="A31" s="17">
        <f t="shared" si="2"/>
        <v>27</v>
      </c>
      <c r="B31" s="18" t="s">
        <v>299</v>
      </c>
      <c r="C31" s="18">
        <v>2024</v>
      </c>
      <c r="D31" s="18">
        <v>5</v>
      </c>
      <c r="E31" s="19">
        <v>3373113</v>
      </c>
      <c r="F31" s="18" t="s">
        <v>279</v>
      </c>
      <c r="G31" s="20">
        <v>60</v>
      </c>
      <c r="H31" s="21">
        <v>332.45499999999998</v>
      </c>
      <c r="I31" s="21">
        <f t="shared" si="0"/>
        <v>5.540916666666666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>
        <v>-13</v>
      </c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>
        <v>-27</v>
      </c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3">
        <f t="shared" si="1"/>
        <v>-40</v>
      </c>
      <c r="EM31" s="16"/>
    </row>
    <row r="32" spans="1:143" x14ac:dyDescent="0.25">
      <c r="A32" s="17">
        <f t="shared" si="2"/>
        <v>28</v>
      </c>
      <c r="B32" s="18" t="s">
        <v>299</v>
      </c>
      <c r="C32" s="18">
        <v>2024</v>
      </c>
      <c r="D32" s="18">
        <v>5</v>
      </c>
      <c r="E32" s="19">
        <v>3384346</v>
      </c>
      <c r="F32" s="18" t="s">
        <v>280</v>
      </c>
      <c r="G32" s="20">
        <v>6</v>
      </c>
      <c r="H32" s="21">
        <v>210.833</v>
      </c>
      <c r="I32" s="21">
        <f t="shared" si="0"/>
        <v>35.138833333333331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>
        <v>-1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>
        <v>-5</v>
      </c>
      <c r="BR32" s="22"/>
      <c r="BS32" s="22"/>
      <c r="BT32" s="22">
        <v>-7</v>
      </c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>
        <v>-6</v>
      </c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3">
        <f t="shared" si="1"/>
        <v>-19</v>
      </c>
      <c r="EM32" s="16"/>
    </row>
    <row r="33" spans="1:143" x14ac:dyDescent="0.25">
      <c r="A33" s="17">
        <f t="shared" si="2"/>
        <v>29</v>
      </c>
      <c r="B33" s="18" t="s">
        <v>299</v>
      </c>
      <c r="C33" s="18">
        <v>2024</v>
      </c>
      <c r="D33" s="18">
        <v>5</v>
      </c>
      <c r="E33" s="19">
        <v>3384347</v>
      </c>
      <c r="F33" s="18" t="s">
        <v>281</v>
      </c>
      <c r="G33" s="20">
        <v>60</v>
      </c>
      <c r="H33" s="21">
        <v>317.77800000000002</v>
      </c>
      <c r="I33" s="21">
        <f t="shared" si="0"/>
        <v>5.2963000000000005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>
        <v>-1</v>
      </c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>
        <v>-95</v>
      </c>
      <c r="BR33" s="22"/>
      <c r="BS33" s="22"/>
      <c r="BT33" s="22">
        <v>-2</v>
      </c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3">
        <f t="shared" si="1"/>
        <v>-98</v>
      </c>
      <c r="EM33" s="16"/>
    </row>
    <row r="34" spans="1:143" x14ac:dyDescent="0.25">
      <c r="A34" s="17">
        <f t="shared" si="2"/>
        <v>30</v>
      </c>
      <c r="B34" s="18" t="s">
        <v>299</v>
      </c>
      <c r="C34" s="18">
        <v>2024</v>
      </c>
      <c r="D34" s="18">
        <v>5</v>
      </c>
      <c r="E34" s="19">
        <v>3408152</v>
      </c>
      <c r="F34" s="18" t="s">
        <v>282</v>
      </c>
      <c r="G34" s="20">
        <v>20</v>
      </c>
      <c r="H34" s="21">
        <v>366.66699999999997</v>
      </c>
      <c r="I34" s="21">
        <f t="shared" si="0"/>
        <v>18.333349999999999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>
        <v>-14</v>
      </c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>
        <v>-9</v>
      </c>
      <c r="BR34" s="22"/>
      <c r="BS34" s="22"/>
      <c r="BT34" s="22">
        <v>-3</v>
      </c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3">
        <f t="shared" si="1"/>
        <v>-26</v>
      </c>
      <c r="EM34" s="16"/>
    </row>
    <row r="35" spans="1:143" x14ac:dyDescent="0.25">
      <c r="A35" s="17">
        <f t="shared" si="2"/>
        <v>31</v>
      </c>
      <c r="B35" s="18" t="s">
        <v>299</v>
      </c>
      <c r="C35" s="18">
        <v>2024</v>
      </c>
      <c r="D35" s="18">
        <v>5</v>
      </c>
      <c r="E35" s="19">
        <v>3529248</v>
      </c>
      <c r="F35" s="18" t="s">
        <v>283</v>
      </c>
      <c r="G35" s="20">
        <v>60</v>
      </c>
      <c r="H35" s="21">
        <v>317.77800000000002</v>
      </c>
      <c r="I35" s="21">
        <f t="shared" si="0"/>
        <v>5.2963000000000005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>
        <v>-1</v>
      </c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>
        <v>-88</v>
      </c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>
        <v>-57</v>
      </c>
      <c r="EC35" s="22"/>
      <c r="ED35" s="22"/>
      <c r="EE35" s="22"/>
      <c r="EF35" s="22"/>
      <c r="EG35" s="22"/>
      <c r="EH35" s="22"/>
      <c r="EI35" s="22"/>
      <c r="EJ35" s="22"/>
      <c r="EK35" s="23">
        <f t="shared" si="1"/>
        <v>-146</v>
      </c>
      <c r="EM35" s="16"/>
    </row>
    <row r="36" spans="1:143" x14ac:dyDescent="0.25">
      <c r="A36" s="17">
        <f t="shared" si="2"/>
        <v>32</v>
      </c>
      <c r="B36" s="18" t="s">
        <v>299</v>
      </c>
      <c r="C36" s="18">
        <v>2024</v>
      </c>
      <c r="D36" s="18">
        <v>5</v>
      </c>
      <c r="E36" s="19">
        <v>3538108</v>
      </c>
      <c r="F36" s="18" t="s">
        <v>284</v>
      </c>
      <c r="G36" s="20">
        <v>6</v>
      </c>
      <c r="H36" s="21">
        <v>210.833</v>
      </c>
      <c r="I36" s="21">
        <f t="shared" si="0"/>
        <v>35.138833333333331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>
        <v>-3</v>
      </c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>
        <v>-2</v>
      </c>
      <c r="DJ36" s="22"/>
      <c r="DK36" s="22"/>
      <c r="DL36" s="22"/>
      <c r="DM36" s="22"/>
      <c r="DN36" s="22">
        <v>0</v>
      </c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3">
        <f t="shared" si="1"/>
        <v>-5</v>
      </c>
      <c r="EM36" s="16"/>
    </row>
    <row r="37" spans="1:143" x14ac:dyDescent="0.25">
      <c r="A37" s="17">
        <f t="shared" si="2"/>
        <v>33</v>
      </c>
      <c r="B37" s="18" t="s">
        <v>299</v>
      </c>
      <c r="C37" s="18">
        <v>2024</v>
      </c>
      <c r="D37" s="18">
        <v>5</v>
      </c>
      <c r="E37" s="19">
        <v>3564666</v>
      </c>
      <c r="F37" s="18" t="s">
        <v>285</v>
      </c>
      <c r="G37" s="20">
        <v>12</v>
      </c>
      <c r="H37" s="21">
        <v>225.81800000000001</v>
      </c>
      <c r="I37" s="21">
        <f t="shared" si="0"/>
        <v>18.818166666666666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>
        <v>-19</v>
      </c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3">
        <f t="shared" si="1"/>
        <v>-19</v>
      </c>
      <c r="EM37" s="16"/>
    </row>
    <row r="38" spans="1:143" x14ac:dyDescent="0.25">
      <c r="A38" s="17">
        <f t="shared" si="2"/>
        <v>34</v>
      </c>
      <c r="B38" s="18" t="s">
        <v>299</v>
      </c>
      <c r="C38" s="18">
        <v>2024</v>
      </c>
      <c r="D38" s="18">
        <v>5</v>
      </c>
      <c r="E38" s="19">
        <v>3564667</v>
      </c>
      <c r="F38" s="18" t="s">
        <v>286</v>
      </c>
      <c r="G38" s="20">
        <v>12</v>
      </c>
      <c r="H38" s="21">
        <v>225.81800000000001</v>
      </c>
      <c r="I38" s="21">
        <f t="shared" si="0"/>
        <v>18.818166666666666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>
        <v>-12</v>
      </c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>
        <v>-23</v>
      </c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>
        <v>-264</v>
      </c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3">
        <f t="shared" si="1"/>
        <v>-299</v>
      </c>
      <c r="EM38" s="16"/>
    </row>
    <row r="39" spans="1:143" x14ac:dyDescent="0.25">
      <c r="A39" s="17">
        <f t="shared" si="2"/>
        <v>35</v>
      </c>
      <c r="B39" s="18" t="s">
        <v>299</v>
      </c>
      <c r="C39" s="18">
        <v>2024</v>
      </c>
      <c r="D39" s="18">
        <v>5</v>
      </c>
      <c r="E39" s="19">
        <v>3565350</v>
      </c>
      <c r="F39" s="18" t="s">
        <v>287</v>
      </c>
      <c r="G39" s="20">
        <v>24</v>
      </c>
      <c r="H39" s="21">
        <v>281.01799999999997</v>
      </c>
      <c r="I39" s="21">
        <f t="shared" si="0"/>
        <v>11.709083333333332</v>
      </c>
      <c r="J39" s="22"/>
      <c r="K39" s="22"/>
      <c r="L39" s="22"/>
      <c r="M39" s="22"/>
      <c r="N39" s="22"/>
      <c r="O39" s="22"/>
      <c r="P39" s="22"/>
      <c r="Q39" s="22"/>
      <c r="R39" s="22">
        <v>-48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>
        <v>-12</v>
      </c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>
        <v>-17</v>
      </c>
      <c r="DA39" s="22"/>
      <c r="DB39" s="22">
        <v>-14</v>
      </c>
      <c r="DC39" s="22"/>
      <c r="DD39" s="22"/>
      <c r="DE39" s="22">
        <v>-11</v>
      </c>
      <c r="DF39" s="22"/>
      <c r="DG39" s="22"/>
      <c r="DH39" s="22"/>
      <c r="DI39" s="22"/>
      <c r="DJ39" s="22"/>
      <c r="DK39" s="22"/>
      <c r="DL39" s="22"/>
      <c r="DM39" s="22"/>
      <c r="DN39" s="22">
        <v>-15</v>
      </c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>
        <v>-41</v>
      </c>
      <c r="EF39" s="22"/>
      <c r="EG39" s="22"/>
      <c r="EH39" s="22"/>
      <c r="EI39" s="22"/>
      <c r="EJ39" s="22"/>
      <c r="EK39" s="23">
        <f t="shared" si="1"/>
        <v>-158</v>
      </c>
      <c r="EM39" s="16"/>
    </row>
    <row r="40" spans="1:143" x14ac:dyDescent="0.25">
      <c r="A40" s="17">
        <f t="shared" si="2"/>
        <v>36</v>
      </c>
      <c r="B40" s="18" t="s">
        <v>299</v>
      </c>
      <c r="C40" s="18">
        <v>2024</v>
      </c>
      <c r="D40" s="18">
        <v>5</v>
      </c>
      <c r="E40" s="19">
        <v>3565351</v>
      </c>
      <c r="F40" s="18" t="s">
        <v>288</v>
      </c>
      <c r="G40" s="20">
        <v>24</v>
      </c>
      <c r="H40" s="21">
        <v>281.01799999999997</v>
      </c>
      <c r="I40" s="21">
        <f t="shared" si="0"/>
        <v>11.709083333333332</v>
      </c>
      <c r="J40" s="22"/>
      <c r="K40" s="22"/>
      <c r="L40" s="22"/>
      <c r="M40" s="22"/>
      <c r="N40" s="22"/>
      <c r="O40" s="22"/>
      <c r="P40" s="22"/>
      <c r="Q40" s="22"/>
      <c r="R40" s="22">
        <v>-17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>
        <v>-37</v>
      </c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>
        <v>-62</v>
      </c>
      <c r="DA40" s="22"/>
      <c r="DB40" s="22"/>
      <c r="DC40" s="22"/>
      <c r="DD40" s="22"/>
      <c r="DE40" s="22">
        <v>-3</v>
      </c>
      <c r="DF40" s="22"/>
      <c r="DG40" s="22"/>
      <c r="DH40" s="22"/>
      <c r="DI40" s="22"/>
      <c r="DJ40" s="22"/>
      <c r="DK40" s="22"/>
      <c r="DL40" s="22"/>
      <c r="DM40" s="22"/>
      <c r="DN40" s="22">
        <v>-6</v>
      </c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3">
        <f t="shared" si="1"/>
        <v>-125</v>
      </c>
      <c r="EM40" s="16"/>
    </row>
    <row r="41" spans="1:143" x14ac:dyDescent="0.25">
      <c r="A41" s="17">
        <f t="shared" si="2"/>
        <v>37</v>
      </c>
      <c r="B41" s="18" t="s">
        <v>299</v>
      </c>
      <c r="C41" s="18">
        <v>2024</v>
      </c>
      <c r="D41" s="18">
        <v>5</v>
      </c>
      <c r="E41" s="19">
        <v>3566457</v>
      </c>
      <c r="F41" s="18" t="s">
        <v>289</v>
      </c>
      <c r="G41" s="20">
        <v>24</v>
      </c>
      <c r="H41" s="21">
        <v>281.01799999999997</v>
      </c>
      <c r="I41" s="21">
        <f t="shared" si="0"/>
        <v>11.709083333333332</v>
      </c>
      <c r="J41" s="22"/>
      <c r="K41" s="22"/>
      <c r="L41" s="22"/>
      <c r="M41" s="22"/>
      <c r="N41" s="22"/>
      <c r="O41" s="22"/>
      <c r="P41" s="22"/>
      <c r="Q41" s="22"/>
      <c r="R41" s="22">
        <v>-15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>
        <v>-5</v>
      </c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>
        <v>-22</v>
      </c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>
        <v>-29</v>
      </c>
      <c r="EC41" s="22"/>
      <c r="ED41" s="22"/>
      <c r="EE41" s="22"/>
      <c r="EF41" s="22"/>
      <c r="EG41" s="22"/>
      <c r="EH41" s="22"/>
      <c r="EI41" s="22"/>
      <c r="EJ41" s="22"/>
      <c r="EK41" s="23">
        <f t="shared" si="1"/>
        <v>-71</v>
      </c>
      <c r="EM41" s="16"/>
    </row>
    <row r="42" spans="1:143" x14ac:dyDescent="0.25">
      <c r="A42" s="17">
        <f t="shared" si="2"/>
        <v>38</v>
      </c>
      <c r="B42" s="18" t="s">
        <v>299</v>
      </c>
      <c r="C42" s="18">
        <v>2024</v>
      </c>
      <c r="D42" s="18">
        <v>5</v>
      </c>
      <c r="E42" s="19">
        <v>3568860</v>
      </c>
      <c r="F42" s="18" t="s">
        <v>290</v>
      </c>
      <c r="G42" s="20">
        <v>24</v>
      </c>
      <c r="H42" s="21">
        <v>281.01799999999997</v>
      </c>
      <c r="I42" s="21">
        <f t="shared" si="0"/>
        <v>11.709083333333332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>
        <v>-7</v>
      </c>
      <c r="AU42" s="22"/>
      <c r="AV42" s="22"/>
      <c r="AW42" s="22"/>
      <c r="AX42" s="22"/>
      <c r="AY42" s="22"/>
      <c r="AZ42" s="22"/>
      <c r="BA42" s="22"/>
      <c r="BB42" s="22"/>
      <c r="BC42" s="22"/>
      <c r="BD42" s="22">
        <v>-24</v>
      </c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>
        <v>-29</v>
      </c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>
        <v>-13</v>
      </c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3">
        <f t="shared" si="1"/>
        <v>-73</v>
      </c>
      <c r="EM42" s="16"/>
    </row>
    <row r="43" spans="1:143" x14ac:dyDescent="0.25">
      <c r="A43" s="17">
        <f t="shared" si="2"/>
        <v>39</v>
      </c>
      <c r="B43" s="18" t="s">
        <v>299</v>
      </c>
      <c r="C43" s="18">
        <v>2024</v>
      </c>
      <c r="D43" s="18">
        <v>5</v>
      </c>
      <c r="E43" s="19">
        <v>3572153</v>
      </c>
      <c r="F43" s="18" t="s">
        <v>291</v>
      </c>
      <c r="G43" s="20">
        <v>6</v>
      </c>
      <c r="H43" s="21">
        <v>167.22200000000001</v>
      </c>
      <c r="I43" s="21">
        <f t="shared" si="0"/>
        <v>27.870333333333335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>
        <v>-8</v>
      </c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>
        <v>-39</v>
      </c>
      <c r="EF43" s="22"/>
      <c r="EG43" s="22"/>
      <c r="EH43" s="22"/>
      <c r="EI43" s="22"/>
      <c r="EJ43" s="22"/>
      <c r="EK43" s="23">
        <f t="shared" si="1"/>
        <v>-47</v>
      </c>
      <c r="EM43" s="16"/>
    </row>
    <row r="44" spans="1:143" x14ac:dyDescent="0.25">
      <c r="A44" s="17">
        <f t="shared" si="2"/>
        <v>40</v>
      </c>
      <c r="B44" s="18" t="s">
        <v>299</v>
      </c>
      <c r="C44" s="18">
        <v>2024</v>
      </c>
      <c r="D44" s="18">
        <v>5</v>
      </c>
      <c r="E44" s="19">
        <v>3573960</v>
      </c>
      <c r="F44" s="18" t="s">
        <v>292</v>
      </c>
      <c r="G44" s="20">
        <v>30</v>
      </c>
      <c r="H44" s="21">
        <v>188.18199999999999</v>
      </c>
      <c r="I44" s="21">
        <f t="shared" si="0"/>
        <v>6.2727333333333331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>
        <v>-30</v>
      </c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3">
        <f t="shared" si="1"/>
        <v>-30</v>
      </c>
      <c r="EM44" s="16"/>
    </row>
    <row r="45" spans="1:143" x14ac:dyDescent="0.25">
      <c r="A45" s="17">
        <f t="shared" si="2"/>
        <v>41</v>
      </c>
      <c r="B45" s="18" t="s">
        <v>299</v>
      </c>
      <c r="C45" s="18">
        <v>2024</v>
      </c>
      <c r="D45" s="18">
        <v>5</v>
      </c>
      <c r="E45" s="19">
        <v>3573961</v>
      </c>
      <c r="F45" s="18" t="s">
        <v>293</v>
      </c>
      <c r="G45" s="20">
        <v>30</v>
      </c>
      <c r="H45" s="21">
        <v>188.18199999999999</v>
      </c>
      <c r="I45" s="21">
        <f t="shared" si="0"/>
        <v>6.2727333333333331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>
        <v>-30</v>
      </c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>
        <v>-1</v>
      </c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>
        <v>-60</v>
      </c>
      <c r="EF45" s="22"/>
      <c r="EG45" s="22"/>
      <c r="EH45" s="22"/>
      <c r="EI45" s="22"/>
      <c r="EJ45" s="22"/>
      <c r="EK45" s="23">
        <f t="shared" si="1"/>
        <v>-91</v>
      </c>
      <c r="EM45" s="16"/>
    </row>
    <row r="46" spans="1:143" x14ac:dyDescent="0.25">
      <c r="A46" s="17">
        <f t="shared" si="2"/>
        <v>42</v>
      </c>
      <c r="B46" s="18" t="s">
        <v>299</v>
      </c>
      <c r="C46" s="18">
        <v>2024</v>
      </c>
      <c r="D46" s="18">
        <v>5</v>
      </c>
      <c r="E46" s="19">
        <v>3573962</v>
      </c>
      <c r="F46" s="18" t="s">
        <v>294</v>
      </c>
      <c r="G46" s="20">
        <v>30</v>
      </c>
      <c r="H46" s="21">
        <v>188.18199999999999</v>
      </c>
      <c r="I46" s="21">
        <f t="shared" si="0"/>
        <v>6.2727333333333331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>
        <v>-30</v>
      </c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3">
        <f t="shared" si="1"/>
        <v>-30</v>
      </c>
      <c r="EM46" s="16"/>
    </row>
    <row r="47" spans="1:143" x14ac:dyDescent="0.25">
      <c r="A47" s="17">
        <f t="shared" si="2"/>
        <v>43</v>
      </c>
      <c r="B47" s="18" t="s">
        <v>299</v>
      </c>
      <c r="C47" s="18">
        <v>2024</v>
      </c>
      <c r="D47" s="18">
        <v>5</v>
      </c>
      <c r="E47" s="19">
        <v>3573963</v>
      </c>
      <c r="F47" s="18" t="s">
        <v>295</v>
      </c>
      <c r="G47" s="20">
        <v>30</v>
      </c>
      <c r="H47" s="21">
        <v>188.18199999999999</v>
      </c>
      <c r="I47" s="21">
        <f t="shared" si="0"/>
        <v>6.2727333333333331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>
        <v>-30</v>
      </c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>
        <v>-10</v>
      </c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3">
        <f t="shared" si="1"/>
        <v>-40</v>
      </c>
      <c r="EM47" s="16"/>
    </row>
    <row r="48" spans="1:143" x14ac:dyDescent="0.25">
      <c r="A48" s="17"/>
      <c r="B48" s="18"/>
      <c r="C48" s="18"/>
      <c r="D48" s="18"/>
      <c r="E48" s="19"/>
      <c r="F48" s="18"/>
      <c r="G48" s="20"/>
      <c r="H48" s="20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3">
        <f t="shared" si="1"/>
        <v>0</v>
      </c>
      <c r="EM48" s="16" t="s">
        <v>1</v>
      </c>
    </row>
    <row r="50" spans="1:146" ht="15.75" customHeight="1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V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1</v>
      </c>
      <c r="CP50" t="s">
        <v>1</v>
      </c>
      <c r="CQ50" t="s">
        <v>1</v>
      </c>
      <c r="CR50" t="s">
        <v>1</v>
      </c>
      <c r="CT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  <c r="CZ50" t="s">
        <v>1</v>
      </c>
      <c r="DA50" t="s">
        <v>1</v>
      </c>
      <c r="DB50" t="s">
        <v>1</v>
      </c>
      <c r="DC50" t="s">
        <v>1</v>
      </c>
      <c r="DD50" t="s">
        <v>1</v>
      </c>
      <c r="DE50" t="s">
        <v>1</v>
      </c>
      <c r="DF50" t="s">
        <v>1</v>
      </c>
      <c r="DG50" t="s">
        <v>1</v>
      </c>
      <c r="DH50" t="s">
        <v>1</v>
      </c>
      <c r="DJ50" t="s">
        <v>1</v>
      </c>
      <c r="DK50" t="s">
        <v>1</v>
      </c>
      <c r="DL50" t="s">
        <v>1</v>
      </c>
      <c r="DN50" t="s">
        <v>1</v>
      </c>
      <c r="DP50" t="s">
        <v>1</v>
      </c>
      <c r="DR50" t="s">
        <v>1</v>
      </c>
      <c r="DS50" t="s">
        <v>1</v>
      </c>
      <c r="DW50" t="s">
        <v>1</v>
      </c>
      <c r="DX50" t="s">
        <v>1</v>
      </c>
      <c r="DY50" t="s">
        <v>1</v>
      </c>
      <c r="DZ50" t="s">
        <v>1</v>
      </c>
      <c r="EA50" t="s">
        <v>1</v>
      </c>
      <c r="EB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  <c r="EL50" t="s">
        <v>1</v>
      </c>
      <c r="EM50" t="s">
        <v>1</v>
      </c>
      <c r="EN50" t="s">
        <v>1</v>
      </c>
      <c r="EO50" t="s">
        <v>1</v>
      </c>
      <c r="EP50" t="s">
        <v>1</v>
      </c>
    </row>
    <row r="51" spans="1:146" x14ac:dyDescent="0.25">
      <c r="J51" s="3">
        <f>+SUBTOTAL(9,J5:J48)</f>
        <v>1950</v>
      </c>
      <c r="K51" s="3">
        <f t="shared" ref="K51:BV51" si="3">+SUBTOTAL(9,K5:K48)</f>
        <v>702</v>
      </c>
      <c r="L51" s="3">
        <f t="shared" si="3"/>
        <v>1510</v>
      </c>
      <c r="M51" s="3">
        <f t="shared" si="3"/>
        <v>1210</v>
      </c>
      <c r="N51" s="3">
        <f t="shared" si="3"/>
        <v>1446</v>
      </c>
      <c r="O51" s="3">
        <f t="shared" si="3"/>
        <v>872</v>
      </c>
      <c r="P51" s="3">
        <f t="shared" si="3"/>
        <v>3000</v>
      </c>
      <c r="Q51" s="3">
        <f t="shared" si="3"/>
        <v>1536</v>
      </c>
      <c r="R51" s="3">
        <f t="shared" si="3"/>
        <v>2396</v>
      </c>
      <c r="S51" s="3">
        <f t="shared" si="3"/>
        <v>1908</v>
      </c>
      <c r="T51" s="3">
        <f t="shared" si="3"/>
        <v>544</v>
      </c>
      <c r="U51" s="3">
        <f t="shared" si="3"/>
        <v>1406</v>
      </c>
      <c r="V51" s="3">
        <f t="shared" si="3"/>
        <v>544</v>
      </c>
      <c r="W51" s="3">
        <f t="shared" si="3"/>
        <v>1576</v>
      </c>
      <c r="X51" s="3">
        <f t="shared" si="3"/>
        <v>902</v>
      </c>
      <c r="Y51" s="3">
        <f t="shared" si="3"/>
        <v>774</v>
      </c>
      <c r="Z51" s="3">
        <f t="shared" si="3"/>
        <v>436</v>
      </c>
      <c r="AA51" s="3">
        <f t="shared" si="3"/>
        <v>668</v>
      </c>
      <c r="AB51" s="3">
        <f t="shared" si="3"/>
        <v>864</v>
      </c>
      <c r="AC51" s="3">
        <f t="shared" si="3"/>
        <v>2050</v>
      </c>
      <c r="AD51" s="3">
        <f t="shared" si="3"/>
        <v>96</v>
      </c>
      <c r="AE51" s="3">
        <f t="shared" si="3"/>
        <v>1472</v>
      </c>
      <c r="AF51" s="3">
        <f t="shared" si="3"/>
        <v>990</v>
      </c>
      <c r="AG51" s="3">
        <f t="shared" si="3"/>
        <v>514</v>
      </c>
      <c r="AH51" s="3">
        <f t="shared" si="3"/>
        <v>676</v>
      </c>
      <c r="AI51" s="3">
        <f t="shared" si="3"/>
        <v>922</v>
      </c>
      <c r="AJ51" s="3">
        <f t="shared" si="3"/>
        <v>684</v>
      </c>
      <c r="AK51" s="3">
        <f t="shared" si="3"/>
        <v>156</v>
      </c>
      <c r="AL51" s="3">
        <f t="shared" si="3"/>
        <v>2326</v>
      </c>
      <c r="AM51" s="3">
        <f t="shared" si="3"/>
        <v>164</v>
      </c>
      <c r="AN51" s="3">
        <f t="shared" si="3"/>
        <v>1120</v>
      </c>
      <c r="AO51" s="3">
        <f t="shared" si="3"/>
        <v>1120</v>
      </c>
      <c r="AP51" s="3">
        <f t="shared" si="3"/>
        <v>1808</v>
      </c>
      <c r="AQ51" s="3">
        <f t="shared" si="3"/>
        <v>1952</v>
      </c>
      <c r="AR51" s="3">
        <f t="shared" si="3"/>
        <v>822</v>
      </c>
      <c r="AS51" s="3">
        <f t="shared" si="3"/>
        <v>1460</v>
      </c>
      <c r="AT51" s="3">
        <f t="shared" si="3"/>
        <v>1325</v>
      </c>
      <c r="AU51" s="3">
        <f t="shared" si="3"/>
        <v>1830</v>
      </c>
      <c r="AV51" s="3">
        <f t="shared" si="3"/>
        <v>462</v>
      </c>
      <c r="AW51" s="3">
        <f t="shared" si="3"/>
        <v>650</v>
      </c>
      <c r="AX51" s="3">
        <f t="shared" si="3"/>
        <v>306</v>
      </c>
      <c r="AY51" s="3">
        <f t="shared" si="3"/>
        <v>572</v>
      </c>
      <c r="AZ51" s="3">
        <f t="shared" si="3"/>
        <v>688</v>
      </c>
      <c r="BA51" s="3">
        <f t="shared" si="3"/>
        <v>910</v>
      </c>
      <c r="BB51" s="3">
        <f t="shared" si="3"/>
        <v>544</v>
      </c>
      <c r="BC51" s="3">
        <f t="shared" si="3"/>
        <v>624</v>
      </c>
      <c r="BD51" s="3">
        <f t="shared" si="3"/>
        <v>1320</v>
      </c>
      <c r="BE51" s="3">
        <f t="shared" si="3"/>
        <v>850</v>
      </c>
      <c r="BF51" s="3">
        <f t="shared" si="3"/>
        <v>192</v>
      </c>
      <c r="BG51" s="3">
        <f t="shared" si="3"/>
        <v>460</v>
      </c>
      <c r="BH51" s="3">
        <f t="shared" si="3"/>
        <v>306</v>
      </c>
      <c r="BI51" s="3">
        <f t="shared" si="3"/>
        <v>1204</v>
      </c>
      <c r="BJ51" s="3">
        <f t="shared" si="3"/>
        <v>994</v>
      </c>
      <c r="BK51" s="3">
        <f t="shared" si="3"/>
        <v>958</v>
      </c>
      <c r="BL51" s="3">
        <f t="shared" si="3"/>
        <v>870</v>
      </c>
      <c r="BM51" s="3">
        <f t="shared" si="3"/>
        <v>886</v>
      </c>
      <c r="BN51" s="3">
        <f t="shared" si="3"/>
        <v>716</v>
      </c>
      <c r="BO51" s="3">
        <f t="shared" si="3"/>
        <v>442</v>
      </c>
      <c r="BP51" s="3">
        <f t="shared" si="3"/>
        <v>1054</v>
      </c>
      <c r="BQ51" s="3">
        <f t="shared" si="3"/>
        <v>21052</v>
      </c>
      <c r="BR51" s="3">
        <f t="shared" si="3"/>
        <v>2286</v>
      </c>
      <c r="BS51" s="3">
        <f t="shared" si="3"/>
        <v>1372</v>
      </c>
      <c r="BT51" s="3">
        <f t="shared" si="3"/>
        <v>2666</v>
      </c>
      <c r="BU51" s="3">
        <f t="shared" si="3"/>
        <v>1518</v>
      </c>
      <c r="BV51" s="3">
        <f t="shared" si="3"/>
        <v>92</v>
      </c>
      <c r="BW51" s="3">
        <f t="shared" ref="BW51:EH51" si="4">+SUBTOTAL(9,BW5:BW48)</f>
        <v>844</v>
      </c>
      <c r="BX51" s="3">
        <f t="shared" si="4"/>
        <v>738</v>
      </c>
      <c r="BY51" s="3">
        <f t="shared" si="4"/>
        <v>2210</v>
      </c>
      <c r="BZ51" s="3">
        <f t="shared" si="4"/>
        <v>892</v>
      </c>
      <c r="CA51" s="3">
        <f t="shared" si="4"/>
        <v>952</v>
      </c>
      <c r="CB51" s="3">
        <f t="shared" si="4"/>
        <v>448</v>
      </c>
      <c r="CC51" s="3">
        <f t="shared" si="4"/>
        <v>352</v>
      </c>
      <c r="CD51" s="3">
        <f t="shared" si="4"/>
        <v>162</v>
      </c>
      <c r="CE51" s="3">
        <f t="shared" si="4"/>
        <v>1446</v>
      </c>
      <c r="CF51" s="3">
        <f t="shared" si="4"/>
        <v>894</v>
      </c>
      <c r="CG51" s="3">
        <f t="shared" si="4"/>
        <v>1522</v>
      </c>
      <c r="CH51" s="3">
        <f t="shared" si="4"/>
        <v>1410</v>
      </c>
      <c r="CI51" s="3">
        <f t="shared" si="4"/>
        <v>886</v>
      </c>
      <c r="CJ51" s="3">
        <f t="shared" si="4"/>
        <v>2994</v>
      </c>
      <c r="CK51" s="3">
        <f t="shared" si="4"/>
        <v>414</v>
      </c>
      <c r="CL51" s="3">
        <f t="shared" si="4"/>
        <v>2166</v>
      </c>
      <c r="CM51" s="3">
        <f t="shared" si="4"/>
        <v>486</v>
      </c>
      <c r="CN51" s="3">
        <f t="shared" si="4"/>
        <v>544</v>
      </c>
      <c r="CO51" s="3">
        <f t="shared" si="4"/>
        <v>1540</v>
      </c>
      <c r="CP51" s="3">
        <f t="shared" si="4"/>
        <v>578</v>
      </c>
      <c r="CQ51" s="3">
        <f t="shared" si="4"/>
        <v>610</v>
      </c>
      <c r="CR51" s="3">
        <f t="shared" si="4"/>
        <v>344</v>
      </c>
      <c r="CS51" s="3">
        <f t="shared" si="4"/>
        <v>80</v>
      </c>
      <c r="CT51" s="3">
        <f t="shared" si="4"/>
        <v>484</v>
      </c>
      <c r="CU51" s="3">
        <f t="shared" si="4"/>
        <v>406</v>
      </c>
      <c r="CV51" s="3">
        <f t="shared" si="4"/>
        <v>954</v>
      </c>
      <c r="CW51" s="3">
        <f t="shared" si="4"/>
        <v>256</v>
      </c>
      <c r="CX51" s="3">
        <f t="shared" si="4"/>
        <v>294</v>
      </c>
      <c r="CY51" s="3">
        <f t="shared" si="4"/>
        <v>476</v>
      </c>
      <c r="CZ51" s="3">
        <f t="shared" si="4"/>
        <v>281</v>
      </c>
      <c r="DA51" s="3">
        <f t="shared" si="4"/>
        <v>470</v>
      </c>
      <c r="DB51" s="3">
        <f t="shared" si="4"/>
        <v>427</v>
      </c>
      <c r="DC51" s="3">
        <f t="shared" si="4"/>
        <v>378</v>
      </c>
      <c r="DD51" s="3">
        <f t="shared" si="4"/>
        <v>32</v>
      </c>
      <c r="DE51" s="3">
        <f t="shared" si="4"/>
        <v>600</v>
      </c>
      <c r="DF51" s="3">
        <f t="shared" si="4"/>
        <v>844</v>
      </c>
      <c r="DG51" s="3">
        <f t="shared" si="4"/>
        <v>456</v>
      </c>
      <c r="DH51" s="3">
        <f t="shared" si="4"/>
        <v>54</v>
      </c>
      <c r="DI51" s="3">
        <f t="shared" si="4"/>
        <v>150</v>
      </c>
      <c r="DJ51" s="3">
        <f t="shared" si="4"/>
        <v>-52</v>
      </c>
      <c r="DK51" s="3">
        <f t="shared" si="4"/>
        <v>370</v>
      </c>
      <c r="DL51" s="3">
        <f t="shared" si="4"/>
        <v>547</v>
      </c>
      <c r="DM51" s="3">
        <f t="shared" si="4"/>
        <v>0</v>
      </c>
      <c r="DN51" s="3">
        <f t="shared" si="4"/>
        <v>559</v>
      </c>
      <c r="DO51" s="3">
        <f t="shared" si="4"/>
        <v>24</v>
      </c>
      <c r="DP51" s="3">
        <f t="shared" si="4"/>
        <v>284</v>
      </c>
      <c r="DQ51" s="3">
        <f t="shared" si="4"/>
        <v>724</v>
      </c>
      <c r="DR51" s="3">
        <f t="shared" si="4"/>
        <v>84</v>
      </c>
      <c r="DS51" s="3">
        <f t="shared" si="4"/>
        <v>24</v>
      </c>
      <c r="DT51" s="3">
        <f t="shared" si="4"/>
        <v>0</v>
      </c>
      <c r="DU51" s="3">
        <f t="shared" si="4"/>
        <v>0</v>
      </c>
      <c r="DV51" s="3">
        <f t="shared" si="4"/>
        <v>0</v>
      </c>
      <c r="DW51" s="3">
        <f t="shared" si="4"/>
        <v>112</v>
      </c>
      <c r="DX51" s="3">
        <f t="shared" si="4"/>
        <v>314</v>
      </c>
      <c r="DY51" s="3">
        <f t="shared" si="4"/>
        <v>274</v>
      </c>
      <c r="DZ51" s="3">
        <f t="shared" si="4"/>
        <v>156</v>
      </c>
      <c r="EA51" s="3">
        <f t="shared" si="4"/>
        <v>198</v>
      </c>
      <c r="EB51" s="3">
        <f t="shared" si="4"/>
        <v>18</v>
      </c>
      <c r="EC51" s="3">
        <f t="shared" si="4"/>
        <v>332</v>
      </c>
      <c r="ED51" s="3">
        <f t="shared" si="4"/>
        <v>2188</v>
      </c>
      <c r="EE51" s="3">
        <f t="shared" si="4"/>
        <v>544</v>
      </c>
      <c r="EF51" s="3">
        <f t="shared" si="4"/>
        <v>304</v>
      </c>
      <c r="EG51" s="3">
        <f t="shared" si="4"/>
        <v>90</v>
      </c>
      <c r="EH51" s="3">
        <f t="shared" si="4"/>
        <v>782</v>
      </c>
      <c r="EI51" s="3">
        <f t="shared" ref="EI51:EK51" si="5">+SUBTOTAL(9,EI5:EI48)</f>
        <v>238</v>
      </c>
      <c r="EJ51" s="3">
        <f t="shared" si="5"/>
        <v>302</v>
      </c>
      <c r="EK51" s="3">
        <f t="shared" si="5"/>
        <v>127215</v>
      </c>
    </row>
  </sheetData>
  <autoFilter ref="A3:EP48" xr:uid="{00000000-0001-0000-04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0AA8-E12D-4A7C-B35D-1CA14029BCD5}">
  <dimension ref="A1:Z207"/>
  <sheetViews>
    <sheetView topLeftCell="A182" workbookViewId="0">
      <pane xSplit="2" ySplit="8" topLeftCell="M202" activePane="bottomRight" state="frozen"/>
      <selection activeCell="A182" sqref="A182"/>
      <selection pane="topRight" activeCell="C182" sqref="C182"/>
      <selection pane="bottomLeft" activeCell="A190" sqref="A190"/>
      <selection pane="bottomRight" activeCell="Z207" sqref="Z207"/>
    </sheetView>
  </sheetViews>
  <sheetFormatPr defaultRowHeight="15" outlineLevelRow="1" x14ac:dyDescent="0.25"/>
  <cols>
    <col min="1" max="1" width="10.5703125" bestFit="1" customWidth="1"/>
    <col min="2" max="2" width="26.42578125" bestFit="1" customWidth="1"/>
    <col min="3" max="4" width="10.7109375" bestFit="1" customWidth="1"/>
    <col min="5" max="5" width="9.42578125" bestFit="1" customWidth="1"/>
    <col min="6" max="6" width="10.5703125" bestFit="1" customWidth="1"/>
    <col min="7" max="7" width="10.7109375" bestFit="1" customWidth="1"/>
    <col min="8" max="10" width="10.5703125" bestFit="1" customWidth="1"/>
    <col min="11" max="16" width="9.7109375" bestFit="1" customWidth="1"/>
    <col min="17" max="17" width="9.5703125" bestFit="1" customWidth="1"/>
    <col min="18" max="18" width="10.28515625" bestFit="1" customWidth="1"/>
    <col min="19" max="22" width="9.42578125" bestFit="1" customWidth="1"/>
    <col min="23" max="23" width="10.42578125" bestFit="1" customWidth="1"/>
    <col min="24" max="24" width="10.5703125" bestFit="1" customWidth="1"/>
    <col min="25" max="25" width="9.5703125" bestFit="1" customWidth="1"/>
    <col min="26" max="26" width="10.42578125" customWidth="1"/>
  </cols>
  <sheetData>
    <row r="1" spans="1:26" s="24" customFormat="1" ht="75" x14ac:dyDescent="0.25">
      <c r="A1" s="24" t="s">
        <v>139</v>
      </c>
      <c r="B1" s="24" t="s">
        <v>320</v>
      </c>
      <c r="C1" s="24" t="s">
        <v>276</v>
      </c>
      <c r="D1" s="24" t="s">
        <v>277</v>
      </c>
      <c r="E1" s="24" t="s">
        <v>278</v>
      </c>
      <c r="F1" s="24" t="s">
        <v>279</v>
      </c>
      <c r="G1" s="24" t="s">
        <v>280</v>
      </c>
      <c r="H1" s="24" t="s">
        <v>281</v>
      </c>
      <c r="I1" s="24" t="s">
        <v>282</v>
      </c>
      <c r="J1" s="24" t="s">
        <v>283</v>
      </c>
      <c r="K1" s="24" t="s">
        <v>284</v>
      </c>
      <c r="L1" s="24" t="s">
        <v>285</v>
      </c>
      <c r="M1" s="24" t="s">
        <v>286</v>
      </c>
      <c r="N1" s="24" t="s">
        <v>287</v>
      </c>
      <c r="O1" s="24" t="s">
        <v>288</v>
      </c>
      <c r="P1" s="24" t="s">
        <v>289</v>
      </c>
      <c r="Q1" s="24" t="s">
        <v>290</v>
      </c>
      <c r="R1" s="24" t="s">
        <v>291</v>
      </c>
      <c r="S1" s="24" t="s">
        <v>292</v>
      </c>
      <c r="T1" s="24" t="s">
        <v>293</v>
      </c>
      <c r="U1" s="24" t="s">
        <v>294</v>
      </c>
      <c r="V1" s="24" t="s">
        <v>295</v>
      </c>
      <c r="W1" s="24" t="s">
        <v>296</v>
      </c>
      <c r="X1" s="24" t="s">
        <v>297</v>
      </c>
      <c r="Y1" s="24" t="s">
        <v>298</v>
      </c>
    </row>
    <row r="2" spans="1:26" x14ac:dyDescent="0.25">
      <c r="A2" t="s">
        <v>143</v>
      </c>
      <c r="B2" t="s">
        <v>300</v>
      </c>
      <c r="C2">
        <v>240</v>
      </c>
      <c r="D2">
        <v>90</v>
      </c>
      <c r="F2">
        <v>300</v>
      </c>
      <c r="G2">
        <v>30</v>
      </c>
      <c r="H2">
        <v>360</v>
      </c>
      <c r="I2">
        <v>180</v>
      </c>
      <c r="J2">
        <v>120</v>
      </c>
      <c r="K2">
        <v>12</v>
      </c>
      <c r="L2">
        <v>0</v>
      </c>
      <c r="M2">
        <v>60</v>
      </c>
      <c r="N2">
        <v>120</v>
      </c>
      <c r="O2">
        <v>120</v>
      </c>
      <c r="P2">
        <v>0</v>
      </c>
      <c r="Q2">
        <v>240</v>
      </c>
      <c r="R2">
        <v>60</v>
      </c>
      <c r="S2">
        <v>0</v>
      </c>
      <c r="W2">
        <v>0</v>
      </c>
      <c r="X2">
        <v>6</v>
      </c>
      <c r="Y2">
        <v>12</v>
      </c>
      <c r="Z2">
        <v>1950</v>
      </c>
    </row>
    <row r="3" spans="1:26" hidden="1" outlineLevel="1" x14ac:dyDescent="0.25">
      <c r="A3" t="s">
        <v>144</v>
      </c>
      <c r="B3" t="s">
        <v>301</v>
      </c>
      <c r="C3">
        <v>24</v>
      </c>
      <c r="D3">
        <v>108</v>
      </c>
      <c r="F3">
        <v>240</v>
      </c>
      <c r="G3">
        <v>24</v>
      </c>
      <c r="H3">
        <v>60</v>
      </c>
      <c r="I3">
        <v>60</v>
      </c>
      <c r="J3">
        <v>60</v>
      </c>
      <c r="K3">
        <v>12</v>
      </c>
      <c r="L3">
        <v>12</v>
      </c>
      <c r="M3">
        <v>24</v>
      </c>
      <c r="P3">
        <v>0</v>
      </c>
      <c r="Q3">
        <v>24</v>
      </c>
      <c r="X3">
        <v>24</v>
      </c>
      <c r="Y3">
        <v>30</v>
      </c>
      <c r="Z3">
        <v>702</v>
      </c>
    </row>
    <row r="4" spans="1:26" hidden="1" outlineLevel="1" x14ac:dyDescent="0.25">
      <c r="A4" t="s">
        <v>145</v>
      </c>
      <c r="B4" t="s">
        <v>302</v>
      </c>
      <c r="C4">
        <v>180</v>
      </c>
      <c r="D4">
        <v>420</v>
      </c>
      <c r="F4">
        <v>120</v>
      </c>
      <c r="G4">
        <v>54</v>
      </c>
      <c r="H4">
        <v>120</v>
      </c>
      <c r="I4">
        <v>100</v>
      </c>
      <c r="J4">
        <v>180</v>
      </c>
      <c r="K4">
        <v>60</v>
      </c>
      <c r="N4">
        <v>48</v>
      </c>
      <c r="O4">
        <v>24</v>
      </c>
      <c r="P4">
        <v>0</v>
      </c>
      <c r="Q4">
        <v>72</v>
      </c>
      <c r="R4">
        <v>18</v>
      </c>
      <c r="X4">
        <v>66</v>
      </c>
      <c r="Y4">
        <v>48</v>
      </c>
      <c r="Z4">
        <v>1510</v>
      </c>
    </row>
    <row r="5" spans="1:26" hidden="1" outlineLevel="1" x14ac:dyDescent="0.25">
      <c r="A5" t="s">
        <v>146</v>
      </c>
      <c r="B5" t="s">
        <v>303</v>
      </c>
      <c r="C5">
        <v>60</v>
      </c>
      <c r="D5">
        <v>342</v>
      </c>
      <c r="F5">
        <v>240</v>
      </c>
      <c r="G5">
        <v>54</v>
      </c>
      <c r="H5">
        <v>180</v>
      </c>
      <c r="I5">
        <v>100</v>
      </c>
      <c r="J5">
        <v>120</v>
      </c>
      <c r="K5">
        <v>0</v>
      </c>
      <c r="L5">
        <v>12</v>
      </c>
      <c r="M5">
        <v>24</v>
      </c>
      <c r="O5">
        <v>0</v>
      </c>
      <c r="P5">
        <v>24</v>
      </c>
      <c r="R5">
        <v>30</v>
      </c>
      <c r="S5">
        <v>0</v>
      </c>
      <c r="X5">
        <v>12</v>
      </c>
      <c r="Y5">
        <v>12</v>
      </c>
      <c r="Z5">
        <v>1210</v>
      </c>
    </row>
    <row r="6" spans="1:26" hidden="1" outlineLevel="1" x14ac:dyDescent="0.25">
      <c r="A6" t="s">
        <v>147</v>
      </c>
      <c r="B6" t="s">
        <v>301</v>
      </c>
      <c r="C6">
        <v>144</v>
      </c>
      <c r="D6">
        <v>150</v>
      </c>
      <c r="F6">
        <v>420</v>
      </c>
      <c r="G6">
        <v>102</v>
      </c>
      <c r="H6">
        <v>180</v>
      </c>
      <c r="I6">
        <v>120</v>
      </c>
      <c r="J6">
        <v>180</v>
      </c>
      <c r="K6">
        <v>60</v>
      </c>
      <c r="X6">
        <v>42</v>
      </c>
      <c r="Y6">
        <v>48</v>
      </c>
      <c r="Z6">
        <v>1446</v>
      </c>
    </row>
    <row r="7" spans="1:26" hidden="1" outlineLevel="1" x14ac:dyDescent="0.25">
      <c r="A7" t="s">
        <v>148</v>
      </c>
      <c r="B7" t="s">
        <v>304</v>
      </c>
      <c r="C7">
        <v>30</v>
      </c>
      <c r="D7">
        <v>150</v>
      </c>
      <c r="F7">
        <v>240</v>
      </c>
      <c r="G7">
        <v>60</v>
      </c>
      <c r="H7">
        <v>120</v>
      </c>
      <c r="I7">
        <v>80</v>
      </c>
      <c r="J7">
        <v>120</v>
      </c>
      <c r="N7">
        <v>0</v>
      </c>
      <c r="O7">
        <v>0</v>
      </c>
      <c r="P7">
        <v>0</v>
      </c>
      <c r="Q7">
        <v>24</v>
      </c>
      <c r="R7">
        <v>6</v>
      </c>
      <c r="X7">
        <v>24</v>
      </c>
      <c r="Y7">
        <v>18</v>
      </c>
      <c r="Z7">
        <v>872</v>
      </c>
    </row>
    <row r="8" spans="1:26" hidden="1" outlineLevel="1" x14ac:dyDescent="0.25">
      <c r="A8" t="s">
        <v>149</v>
      </c>
      <c r="B8" t="s">
        <v>305</v>
      </c>
      <c r="C8">
        <v>150</v>
      </c>
      <c r="D8">
        <v>96</v>
      </c>
      <c r="F8">
        <v>1500</v>
      </c>
      <c r="G8">
        <v>36</v>
      </c>
      <c r="H8">
        <v>300</v>
      </c>
      <c r="I8">
        <v>240</v>
      </c>
      <c r="J8">
        <v>600</v>
      </c>
      <c r="K8">
        <v>60</v>
      </c>
      <c r="P8">
        <v>0</v>
      </c>
      <c r="R8">
        <v>0</v>
      </c>
      <c r="X8">
        <v>6</v>
      </c>
      <c r="Y8">
        <v>12</v>
      </c>
      <c r="Z8">
        <v>3000</v>
      </c>
    </row>
    <row r="9" spans="1:26" hidden="1" outlineLevel="1" x14ac:dyDescent="0.25">
      <c r="A9" t="s">
        <v>150</v>
      </c>
      <c r="B9" t="s">
        <v>306</v>
      </c>
      <c r="C9">
        <v>60</v>
      </c>
      <c r="D9">
        <v>240</v>
      </c>
      <c r="F9">
        <v>300</v>
      </c>
      <c r="G9">
        <v>60</v>
      </c>
      <c r="H9">
        <v>300</v>
      </c>
      <c r="I9">
        <v>300</v>
      </c>
      <c r="K9">
        <v>30</v>
      </c>
      <c r="L9">
        <v>60</v>
      </c>
      <c r="M9">
        <v>96</v>
      </c>
      <c r="N9">
        <v>48</v>
      </c>
      <c r="R9">
        <v>30</v>
      </c>
      <c r="X9">
        <v>0</v>
      </c>
      <c r="Y9">
        <v>12</v>
      </c>
      <c r="Z9">
        <v>1536</v>
      </c>
    </row>
    <row r="10" spans="1:26" hidden="1" outlineLevel="1" x14ac:dyDescent="0.25">
      <c r="A10" t="s">
        <v>151</v>
      </c>
      <c r="B10" t="s">
        <v>302</v>
      </c>
      <c r="C10">
        <v>72</v>
      </c>
      <c r="D10">
        <v>228</v>
      </c>
      <c r="F10">
        <v>1500</v>
      </c>
      <c r="G10">
        <v>24</v>
      </c>
      <c r="I10">
        <v>100</v>
      </c>
      <c r="K10">
        <v>0</v>
      </c>
      <c r="L10">
        <v>36</v>
      </c>
      <c r="M10">
        <v>36</v>
      </c>
      <c r="N10">
        <v>24</v>
      </c>
      <c r="O10">
        <v>-17</v>
      </c>
      <c r="P10">
        <v>-15</v>
      </c>
      <c r="R10">
        <v>0</v>
      </c>
      <c r="S10">
        <v>60</v>
      </c>
      <c r="T10">
        <v>30</v>
      </c>
      <c r="U10">
        <v>60</v>
      </c>
      <c r="X10">
        <v>126</v>
      </c>
      <c r="Y10">
        <v>132</v>
      </c>
      <c r="Z10">
        <v>2396</v>
      </c>
    </row>
    <row r="11" spans="1:26" hidden="1" outlineLevel="1" x14ac:dyDescent="0.25">
      <c r="A11" t="s">
        <v>152</v>
      </c>
      <c r="B11" t="s">
        <v>307</v>
      </c>
      <c r="C11">
        <v>180</v>
      </c>
      <c r="D11">
        <v>60</v>
      </c>
      <c r="F11">
        <v>780</v>
      </c>
      <c r="G11">
        <v>30</v>
      </c>
      <c r="H11">
        <v>480</v>
      </c>
      <c r="I11">
        <v>120</v>
      </c>
      <c r="J11">
        <v>180</v>
      </c>
      <c r="L11">
        <v>60</v>
      </c>
      <c r="R11">
        <v>0</v>
      </c>
      <c r="X11">
        <v>6</v>
      </c>
      <c r="Y11">
        <v>12</v>
      </c>
      <c r="Z11">
        <v>1908</v>
      </c>
    </row>
    <row r="12" spans="1:26" hidden="1" outlineLevel="1" x14ac:dyDescent="0.25">
      <c r="A12" t="s">
        <v>153</v>
      </c>
      <c r="B12" t="s">
        <v>300</v>
      </c>
      <c r="C12">
        <v>102</v>
      </c>
      <c r="D12">
        <v>96</v>
      </c>
      <c r="F12">
        <v>120</v>
      </c>
      <c r="G12">
        <v>12</v>
      </c>
      <c r="I12">
        <v>100</v>
      </c>
      <c r="K12">
        <v>24</v>
      </c>
      <c r="L12">
        <v>0</v>
      </c>
      <c r="M12">
        <v>24</v>
      </c>
      <c r="N12">
        <v>24</v>
      </c>
      <c r="P12">
        <v>0</v>
      </c>
      <c r="Q12">
        <v>24</v>
      </c>
      <c r="X12">
        <v>6</v>
      </c>
      <c r="Y12">
        <v>12</v>
      </c>
      <c r="Z12">
        <v>544</v>
      </c>
    </row>
    <row r="13" spans="1:26" hidden="1" outlineLevel="1" x14ac:dyDescent="0.25">
      <c r="A13" t="s">
        <v>154</v>
      </c>
      <c r="B13" t="s">
        <v>308</v>
      </c>
      <c r="C13">
        <v>60</v>
      </c>
      <c r="D13">
        <v>336</v>
      </c>
      <c r="F13">
        <v>480</v>
      </c>
      <c r="G13">
        <v>48</v>
      </c>
      <c r="H13">
        <v>120</v>
      </c>
      <c r="I13">
        <v>140</v>
      </c>
      <c r="L13">
        <v>48</v>
      </c>
      <c r="M13">
        <v>48</v>
      </c>
      <c r="P13">
        <v>0</v>
      </c>
      <c r="Q13">
        <v>72</v>
      </c>
      <c r="R13">
        <v>0</v>
      </c>
      <c r="X13">
        <v>12</v>
      </c>
      <c r="Y13">
        <v>42</v>
      </c>
      <c r="Z13">
        <v>1406</v>
      </c>
    </row>
    <row r="14" spans="1:26" hidden="1" outlineLevel="1" x14ac:dyDescent="0.25">
      <c r="A14" t="s">
        <v>155</v>
      </c>
      <c r="B14" t="s">
        <v>302</v>
      </c>
      <c r="C14">
        <v>30</v>
      </c>
      <c r="D14">
        <v>78</v>
      </c>
      <c r="F14">
        <v>180</v>
      </c>
      <c r="G14">
        <v>18</v>
      </c>
      <c r="H14">
        <v>60</v>
      </c>
      <c r="I14">
        <v>40</v>
      </c>
      <c r="J14">
        <v>60</v>
      </c>
      <c r="K14">
        <v>6</v>
      </c>
      <c r="L14">
        <v>0</v>
      </c>
      <c r="M14">
        <v>12</v>
      </c>
      <c r="Q14">
        <v>24</v>
      </c>
      <c r="R14">
        <v>18</v>
      </c>
      <c r="X14">
        <v>6</v>
      </c>
      <c r="Y14">
        <v>12</v>
      </c>
      <c r="Z14">
        <v>544</v>
      </c>
    </row>
    <row r="15" spans="1:26" hidden="1" outlineLevel="1" x14ac:dyDescent="0.25">
      <c r="A15" t="s">
        <v>156</v>
      </c>
      <c r="B15" t="s">
        <v>300</v>
      </c>
      <c r="C15">
        <v>570</v>
      </c>
      <c r="D15">
        <v>120</v>
      </c>
      <c r="F15">
        <v>180</v>
      </c>
      <c r="G15">
        <v>30</v>
      </c>
      <c r="H15">
        <v>120</v>
      </c>
      <c r="I15">
        <v>160</v>
      </c>
      <c r="J15">
        <v>120</v>
      </c>
      <c r="L15">
        <v>36</v>
      </c>
      <c r="N15">
        <v>48</v>
      </c>
      <c r="O15">
        <v>48</v>
      </c>
      <c r="P15">
        <v>48</v>
      </c>
      <c r="R15">
        <v>0</v>
      </c>
      <c r="T15">
        <v>0</v>
      </c>
      <c r="X15">
        <v>54</v>
      </c>
      <c r="Y15">
        <v>42</v>
      </c>
      <c r="Z15">
        <v>1576</v>
      </c>
    </row>
    <row r="16" spans="1:26" hidden="1" outlineLevel="1" x14ac:dyDescent="0.25">
      <c r="A16" t="s">
        <v>157</v>
      </c>
      <c r="B16" t="s">
        <v>309</v>
      </c>
      <c r="C16">
        <v>150</v>
      </c>
      <c r="D16">
        <v>180</v>
      </c>
      <c r="F16">
        <v>180</v>
      </c>
      <c r="G16">
        <v>36</v>
      </c>
      <c r="H16">
        <v>120</v>
      </c>
      <c r="I16">
        <v>20</v>
      </c>
      <c r="J16">
        <v>120</v>
      </c>
      <c r="M16">
        <v>12</v>
      </c>
      <c r="N16">
        <v>24</v>
      </c>
      <c r="X16">
        <v>30</v>
      </c>
      <c r="Y16">
        <v>30</v>
      </c>
      <c r="Z16">
        <v>902</v>
      </c>
    </row>
    <row r="17" spans="1:26" hidden="1" outlineLevel="1" x14ac:dyDescent="0.25">
      <c r="A17" t="s">
        <v>158</v>
      </c>
      <c r="B17" t="s">
        <v>330</v>
      </c>
      <c r="C17">
        <v>150</v>
      </c>
      <c r="D17">
        <v>84</v>
      </c>
      <c r="F17">
        <v>180</v>
      </c>
      <c r="G17">
        <v>36</v>
      </c>
      <c r="H17">
        <v>120</v>
      </c>
      <c r="I17">
        <v>60</v>
      </c>
      <c r="J17">
        <v>60</v>
      </c>
      <c r="K17">
        <v>6</v>
      </c>
      <c r="L17">
        <v>0</v>
      </c>
      <c r="M17">
        <v>24</v>
      </c>
      <c r="O17">
        <v>0</v>
      </c>
      <c r="P17">
        <v>0</v>
      </c>
      <c r="R17">
        <v>0</v>
      </c>
      <c r="X17">
        <v>12</v>
      </c>
      <c r="Y17">
        <v>42</v>
      </c>
      <c r="Z17">
        <v>774</v>
      </c>
    </row>
    <row r="18" spans="1:26" hidden="1" outlineLevel="1" x14ac:dyDescent="0.25">
      <c r="A18" t="s">
        <v>159</v>
      </c>
      <c r="B18" t="s">
        <v>311</v>
      </c>
      <c r="C18">
        <v>77</v>
      </c>
      <c r="D18">
        <v>89</v>
      </c>
      <c r="F18">
        <v>167</v>
      </c>
      <c r="G18">
        <v>11</v>
      </c>
      <c r="H18">
        <v>59</v>
      </c>
      <c r="I18">
        <v>-14</v>
      </c>
      <c r="J18">
        <v>-1</v>
      </c>
      <c r="L18">
        <v>12</v>
      </c>
      <c r="M18">
        <v>12</v>
      </c>
      <c r="R18">
        <v>0</v>
      </c>
      <c r="X18">
        <v>12</v>
      </c>
      <c r="Y18">
        <v>12</v>
      </c>
      <c r="Z18">
        <v>436</v>
      </c>
    </row>
    <row r="19" spans="1:26" hidden="1" outlineLevel="1" x14ac:dyDescent="0.25">
      <c r="A19" t="s">
        <v>160</v>
      </c>
      <c r="B19" t="s">
        <v>312</v>
      </c>
      <c r="C19">
        <v>90</v>
      </c>
      <c r="D19">
        <v>114</v>
      </c>
      <c r="F19">
        <v>240</v>
      </c>
      <c r="G19">
        <v>24</v>
      </c>
      <c r="H19">
        <v>120</v>
      </c>
      <c r="I19">
        <v>20</v>
      </c>
      <c r="P19">
        <v>0</v>
      </c>
      <c r="Q19">
        <v>24</v>
      </c>
      <c r="X19">
        <v>12</v>
      </c>
      <c r="Y19">
        <v>24</v>
      </c>
      <c r="Z19">
        <v>668</v>
      </c>
    </row>
    <row r="20" spans="1:26" hidden="1" outlineLevel="1" x14ac:dyDescent="0.25">
      <c r="A20" t="s">
        <v>161</v>
      </c>
      <c r="B20" t="s">
        <v>300</v>
      </c>
      <c r="C20">
        <v>60</v>
      </c>
      <c r="D20">
        <v>90</v>
      </c>
      <c r="F20">
        <v>360</v>
      </c>
      <c r="I20">
        <v>120</v>
      </c>
      <c r="J20">
        <v>120</v>
      </c>
      <c r="L20">
        <v>0</v>
      </c>
      <c r="M20">
        <v>0</v>
      </c>
      <c r="O20">
        <v>48</v>
      </c>
      <c r="P20">
        <v>48</v>
      </c>
      <c r="X20">
        <v>6</v>
      </c>
      <c r="Y20">
        <v>12</v>
      </c>
      <c r="Z20">
        <v>864</v>
      </c>
    </row>
    <row r="21" spans="1:26" hidden="1" outlineLevel="1" x14ac:dyDescent="0.25">
      <c r="A21" t="s">
        <v>162</v>
      </c>
      <c r="B21" t="s">
        <v>306</v>
      </c>
      <c r="C21">
        <v>18</v>
      </c>
      <c r="D21">
        <v>180</v>
      </c>
      <c r="F21">
        <v>600</v>
      </c>
      <c r="G21">
        <v>60</v>
      </c>
      <c r="H21">
        <v>300</v>
      </c>
      <c r="I21">
        <v>100</v>
      </c>
      <c r="J21">
        <v>300</v>
      </c>
      <c r="K21">
        <v>30</v>
      </c>
      <c r="L21">
        <v>96</v>
      </c>
      <c r="M21">
        <v>108</v>
      </c>
      <c r="N21">
        <v>72</v>
      </c>
      <c r="O21">
        <v>96</v>
      </c>
      <c r="P21">
        <v>48</v>
      </c>
      <c r="R21">
        <v>0</v>
      </c>
      <c r="X21">
        <v>0</v>
      </c>
      <c r="Y21">
        <v>42</v>
      </c>
      <c r="Z21">
        <v>2050</v>
      </c>
    </row>
    <row r="22" spans="1:26" hidden="1" outlineLevel="1" x14ac:dyDescent="0.25">
      <c r="A22" t="s">
        <v>163</v>
      </c>
      <c r="B22" t="s">
        <v>305</v>
      </c>
      <c r="C22">
        <v>30</v>
      </c>
      <c r="D22">
        <v>42</v>
      </c>
      <c r="G22">
        <v>12</v>
      </c>
      <c r="X22">
        <v>0</v>
      </c>
      <c r="Y22">
        <v>12</v>
      </c>
      <c r="Z22">
        <v>96</v>
      </c>
    </row>
    <row r="23" spans="1:26" hidden="1" outlineLevel="1" x14ac:dyDescent="0.25">
      <c r="A23" t="s">
        <v>164</v>
      </c>
      <c r="B23" t="s">
        <v>313</v>
      </c>
      <c r="C23">
        <v>144</v>
      </c>
      <c r="D23">
        <v>330</v>
      </c>
      <c r="F23">
        <v>360</v>
      </c>
      <c r="G23">
        <v>60</v>
      </c>
      <c r="I23">
        <v>80</v>
      </c>
      <c r="J23">
        <v>240</v>
      </c>
      <c r="L23">
        <v>0</v>
      </c>
      <c r="M23">
        <v>60</v>
      </c>
      <c r="N23">
        <v>24</v>
      </c>
      <c r="O23">
        <v>0</v>
      </c>
      <c r="P23">
        <v>0</v>
      </c>
      <c r="Q23">
        <v>120</v>
      </c>
      <c r="U23">
        <v>0</v>
      </c>
      <c r="X23">
        <v>12</v>
      </c>
      <c r="Y23">
        <v>42</v>
      </c>
      <c r="Z23">
        <v>1472</v>
      </c>
    </row>
    <row r="24" spans="1:26" hidden="1" outlineLevel="1" x14ac:dyDescent="0.25">
      <c r="A24" t="s">
        <v>165</v>
      </c>
      <c r="B24" t="s">
        <v>303</v>
      </c>
      <c r="C24">
        <v>36</v>
      </c>
      <c r="D24">
        <v>102</v>
      </c>
      <c r="F24">
        <v>240</v>
      </c>
      <c r="G24">
        <v>60</v>
      </c>
      <c r="H24">
        <v>180</v>
      </c>
      <c r="I24">
        <v>60</v>
      </c>
      <c r="J24">
        <v>120</v>
      </c>
      <c r="K24">
        <v>30</v>
      </c>
      <c r="L24">
        <v>0</v>
      </c>
      <c r="M24">
        <v>24</v>
      </c>
      <c r="O24">
        <v>24</v>
      </c>
      <c r="P24">
        <v>24</v>
      </c>
      <c r="Q24">
        <v>24</v>
      </c>
      <c r="R24">
        <v>30</v>
      </c>
      <c r="X24">
        <v>12</v>
      </c>
      <c r="Y24">
        <v>24</v>
      </c>
      <c r="Z24">
        <v>990</v>
      </c>
    </row>
    <row r="25" spans="1:26" hidden="1" outlineLevel="1" x14ac:dyDescent="0.25">
      <c r="A25" t="s">
        <v>166</v>
      </c>
      <c r="B25" t="s">
        <v>303</v>
      </c>
      <c r="C25">
        <v>30</v>
      </c>
      <c r="D25">
        <v>60</v>
      </c>
      <c r="F25">
        <v>300</v>
      </c>
      <c r="I25">
        <v>100</v>
      </c>
      <c r="X25">
        <v>12</v>
      </c>
      <c r="Y25">
        <v>12</v>
      </c>
      <c r="Z25">
        <v>514</v>
      </c>
    </row>
    <row r="26" spans="1:26" hidden="1" outlineLevel="1" x14ac:dyDescent="0.25">
      <c r="A26" t="s">
        <v>167</v>
      </c>
      <c r="B26" t="s">
        <v>300</v>
      </c>
      <c r="C26">
        <v>30</v>
      </c>
      <c r="D26">
        <v>120</v>
      </c>
      <c r="F26">
        <v>180</v>
      </c>
      <c r="G26">
        <v>60</v>
      </c>
      <c r="I26">
        <v>40</v>
      </c>
      <c r="J26">
        <v>60</v>
      </c>
      <c r="K26">
        <v>6</v>
      </c>
      <c r="L26">
        <v>24</v>
      </c>
      <c r="M26">
        <v>48</v>
      </c>
      <c r="N26">
        <v>48</v>
      </c>
      <c r="P26">
        <v>24</v>
      </c>
      <c r="R26">
        <v>18</v>
      </c>
      <c r="X26">
        <v>6</v>
      </c>
      <c r="Y26">
        <v>12</v>
      </c>
      <c r="Z26">
        <v>676</v>
      </c>
    </row>
    <row r="27" spans="1:26" hidden="1" outlineLevel="1" x14ac:dyDescent="0.25">
      <c r="A27" t="s">
        <v>168</v>
      </c>
      <c r="B27" t="s">
        <v>303</v>
      </c>
      <c r="C27">
        <v>72</v>
      </c>
      <c r="D27">
        <v>84</v>
      </c>
      <c r="F27">
        <v>300</v>
      </c>
      <c r="G27">
        <v>42</v>
      </c>
      <c r="H27">
        <v>120</v>
      </c>
      <c r="I27">
        <v>100</v>
      </c>
      <c r="J27">
        <v>120</v>
      </c>
      <c r="K27">
        <v>12</v>
      </c>
      <c r="L27">
        <v>24</v>
      </c>
      <c r="M27">
        <v>24</v>
      </c>
      <c r="R27">
        <v>0</v>
      </c>
      <c r="X27">
        <v>12</v>
      </c>
      <c r="Y27">
        <v>12</v>
      </c>
      <c r="Z27">
        <v>922</v>
      </c>
    </row>
    <row r="28" spans="1:26" hidden="1" outlineLevel="1" x14ac:dyDescent="0.25">
      <c r="A28" t="s">
        <v>169</v>
      </c>
      <c r="B28" t="s">
        <v>305</v>
      </c>
      <c r="C28">
        <v>12</v>
      </c>
      <c r="D28">
        <v>150</v>
      </c>
      <c r="F28">
        <v>180</v>
      </c>
      <c r="G28">
        <v>60</v>
      </c>
      <c r="H28">
        <v>60</v>
      </c>
      <c r="I28">
        <v>60</v>
      </c>
      <c r="J28">
        <v>60</v>
      </c>
      <c r="K28">
        <v>18</v>
      </c>
      <c r="L28">
        <v>0</v>
      </c>
      <c r="M28">
        <v>36</v>
      </c>
      <c r="P28">
        <v>0</v>
      </c>
      <c r="X28">
        <v>36</v>
      </c>
      <c r="Y28">
        <v>12</v>
      </c>
      <c r="Z28">
        <v>684</v>
      </c>
    </row>
    <row r="29" spans="1:26" hidden="1" outlineLevel="1" x14ac:dyDescent="0.25">
      <c r="A29" t="s">
        <v>170</v>
      </c>
      <c r="B29" t="s">
        <v>340</v>
      </c>
      <c r="D29">
        <v>24</v>
      </c>
      <c r="G29">
        <v>12</v>
      </c>
      <c r="L29">
        <v>12</v>
      </c>
      <c r="M29">
        <v>24</v>
      </c>
      <c r="O29">
        <v>0</v>
      </c>
      <c r="T29">
        <v>30</v>
      </c>
      <c r="X29">
        <v>30</v>
      </c>
      <c r="Y29">
        <v>24</v>
      </c>
      <c r="Z29">
        <v>156</v>
      </c>
    </row>
    <row r="30" spans="1:26" hidden="1" outlineLevel="1" x14ac:dyDescent="0.25">
      <c r="A30" t="s">
        <v>171</v>
      </c>
      <c r="B30" t="s">
        <v>309</v>
      </c>
      <c r="C30">
        <v>30</v>
      </c>
      <c r="D30">
        <v>330</v>
      </c>
      <c r="F30">
        <v>660</v>
      </c>
      <c r="G30">
        <v>120</v>
      </c>
      <c r="H30">
        <v>240</v>
      </c>
      <c r="I30">
        <v>160</v>
      </c>
      <c r="J30">
        <v>300</v>
      </c>
      <c r="K30">
        <v>78</v>
      </c>
      <c r="L30">
        <v>60</v>
      </c>
      <c r="M30">
        <v>120</v>
      </c>
      <c r="N30">
        <v>24</v>
      </c>
      <c r="O30">
        <v>72</v>
      </c>
      <c r="P30">
        <v>0</v>
      </c>
      <c r="Q30">
        <v>24</v>
      </c>
      <c r="S30">
        <v>0</v>
      </c>
      <c r="T30">
        <v>0</v>
      </c>
      <c r="U30">
        <v>0</v>
      </c>
      <c r="V30">
        <v>0</v>
      </c>
      <c r="X30">
        <v>54</v>
      </c>
      <c r="Y30">
        <v>54</v>
      </c>
      <c r="Z30">
        <v>2326</v>
      </c>
    </row>
    <row r="31" spans="1:26" hidden="1" outlineLevel="1" x14ac:dyDescent="0.25">
      <c r="A31" t="s">
        <v>172</v>
      </c>
      <c r="B31" t="s">
        <v>313</v>
      </c>
      <c r="D31">
        <v>30</v>
      </c>
      <c r="F31">
        <v>60</v>
      </c>
      <c r="G31">
        <v>6</v>
      </c>
      <c r="I31">
        <v>20</v>
      </c>
      <c r="L31">
        <v>12</v>
      </c>
      <c r="M31">
        <v>12</v>
      </c>
      <c r="X31">
        <v>12</v>
      </c>
      <c r="Y31">
        <v>12</v>
      </c>
      <c r="Z31">
        <v>164</v>
      </c>
    </row>
    <row r="32" spans="1:26" hidden="1" outlineLevel="1" x14ac:dyDescent="0.25">
      <c r="A32" t="s">
        <v>173</v>
      </c>
      <c r="B32" t="s">
        <v>312</v>
      </c>
      <c r="C32">
        <v>66</v>
      </c>
      <c r="D32">
        <v>78</v>
      </c>
      <c r="F32">
        <v>540</v>
      </c>
      <c r="G32">
        <v>60</v>
      </c>
      <c r="H32">
        <v>180</v>
      </c>
      <c r="I32">
        <v>40</v>
      </c>
      <c r="J32">
        <v>60</v>
      </c>
      <c r="L32">
        <v>12</v>
      </c>
      <c r="M32">
        <v>12</v>
      </c>
      <c r="N32">
        <v>24</v>
      </c>
      <c r="O32">
        <v>24</v>
      </c>
      <c r="X32">
        <v>12</v>
      </c>
      <c r="Y32">
        <v>12</v>
      </c>
      <c r="Z32">
        <v>1120</v>
      </c>
    </row>
    <row r="33" spans="1:26" hidden="1" outlineLevel="1" x14ac:dyDescent="0.25">
      <c r="A33" t="s">
        <v>174</v>
      </c>
      <c r="B33" t="s">
        <v>311</v>
      </c>
      <c r="C33">
        <v>474</v>
      </c>
      <c r="D33">
        <v>306</v>
      </c>
      <c r="F33">
        <v>60</v>
      </c>
      <c r="G33">
        <v>24</v>
      </c>
      <c r="H33">
        <v>120</v>
      </c>
      <c r="I33">
        <v>40</v>
      </c>
      <c r="L33">
        <v>12</v>
      </c>
      <c r="M33">
        <v>36</v>
      </c>
      <c r="O33">
        <v>0</v>
      </c>
      <c r="R33">
        <v>0</v>
      </c>
      <c r="X33">
        <v>24</v>
      </c>
      <c r="Y33">
        <v>24</v>
      </c>
      <c r="Z33">
        <v>1120</v>
      </c>
    </row>
    <row r="34" spans="1:26" hidden="1" outlineLevel="1" x14ac:dyDescent="0.25">
      <c r="A34" t="s">
        <v>175</v>
      </c>
      <c r="B34" t="s">
        <v>309</v>
      </c>
      <c r="C34">
        <v>180</v>
      </c>
      <c r="D34">
        <v>360</v>
      </c>
      <c r="F34">
        <v>300</v>
      </c>
      <c r="G34">
        <v>180</v>
      </c>
      <c r="H34">
        <v>180</v>
      </c>
      <c r="I34">
        <v>140</v>
      </c>
      <c r="J34">
        <v>60</v>
      </c>
      <c r="K34">
        <v>60</v>
      </c>
      <c r="L34">
        <v>36</v>
      </c>
      <c r="M34">
        <v>60</v>
      </c>
      <c r="O34">
        <v>72</v>
      </c>
      <c r="P34">
        <v>24</v>
      </c>
      <c r="Q34">
        <v>72</v>
      </c>
      <c r="R34">
        <v>0</v>
      </c>
      <c r="T34">
        <v>0</v>
      </c>
      <c r="U34">
        <v>0</v>
      </c>
      <c r="X34">
        <v>42</v>
      </c>
      <c r="Y34">
        <v>42</v>
      </c>
      <c r="Z34">
        <v>1808</v>
      </c>
    </row>
    <row r="35" spans="1:26" hidden="1" outlineLevel="1" x14ac:dyDescent="0.25">
      <c r="A35" t="s">
        <v>176</v>
      </c>
      <c r="B35" t="s">
        <v>312</v>
      </c>
      <c r="C35">
        <v>48</v>
      </c>
      <c r="D35">
        <v>366</v>
      </c>
      <c r="F35">
        <v>600</v>
      </c>
      <c r="G35">
        <v>42</v>
      </c>
      <c r="H35">
        <v>540</v>
      </c>
      <c r="I35">
        <v>80</v>
      </c>
      <c r="K35">
        <v>0</v>
      </c>
      <c r="L35">
        <v>12</v>
      </c>
      <c r="M35">
        <v>48</v>
      </c>
      <c r="N35">
        <v>72</v>
      </c>
      <c r="O35">
        <v>48</v>
      </c>
      <c r="P35">
        <v>24</v>
      </c>
      <c r="S35">
        <v>0</v>
      </c>
      <c r="U35">
        <v>0</v>
      </c>
      <c r="V35">
        <v>0</v>
      </c>
      <c r="X35">
        <v>30</v>
      </c>
      <c r="Y35">
        <v>42</v>
      </c>
      <c r="Z35">
        <v>1952</v>
      </c>
    </row>
    <row r="36" spans="1:26" hidden="1" outlineLevel="1" x14ac:dyDescent="0.25">
      <c r="A36" t="s">
        <v>177</v>
      </c>
      <c r="B36" t="s">
        <v>313</v>
      </c>
      <c r="C36">
        <v>240</v>
      </c>
      <c r="D36">
        <v>210</v>
      </c>
      <c r="F36">
        <v>120</v>
      </c>
      <c r="G36">
        <v>36</v>
      </c>
      <c r="H36">
        <v>60</v>
      </c>
      <c r="J36">
        <v>60</v>
      </c>
      <c r="Q36">
        <v>48</v>
      </c>
      <c r="R36">
        <v>18</v>
      </c>
      <c r="W36">
        <v>0</v>
      </c>
      <c r="X36">
        <v>18</v>
      </c>
      <c r="Y36">
        <v>12</v>
      </c>
      <c r="Z36">
        <v>822</v>
      </c>
    </row>
    <row r="37" spans="1:26" hidden="1" outlineLevel="1" x14ac:dyDescent="0.25">
      <c r="A37" t="s">
        <v>178</v>
      </c>
      <c r="B37" t="s">
        <v>330</v>
      </c>
      <c r="C37">
        <v>192</v>
      </c>
      <c r="D37">
        <v>270</v>
      </c>
      <c r="F37">
        <v>420</v>
      </c>
      <c r="G37">
        <v>48</v>
      </c>
      <c r="H37">
        <v>180</v>
      </c>
      <c r="I37">
        <v>80</v>
      </c>
      <c r="K37">
        <v>18</v>
      </c>
      <c r="L37">
        <v>12</v>
      </c>
      <c r="M37">
        <v>24</v>
      </c>
      <c r="P37">
        <v>48</v>
      </c>
      <c r="R37">
        <v>60</v>
      </c>
      <c r="W37">
        <v>0</v>
      </c>
      <c r="X37">
        <v>72</v>
      </c>
      <c r="Y37">
        <v>36</v>
      </c>
      <c r="Z37">
        <v>1460</v>
      </c>
    </row>
    <row r="38" spans="1:26" hidden="1" outlineLevel="1" x14ac:dyDescent="0.25">
      <c r="A38" t="s">
        <v>179</v>
      </c>
      <c r="B38" t="s">
        <v>308</v>
      </c>
      <c r="C38">
        <v>120</v>
      </c>
      <c r="D38">
        <v>240</v>
      </c>
      <c r="F38">
        <v>300</v>
      </c>
      <c r="G38">
        <v>30</v>
      </c>
      <c r="H38">
        <v>180</v>
      </c>
      <c r="I38">
        <v>120</v>
      </c>
      <c r="J38">
        <v>60</v>
      </c>
      <c r="K38">
        <v>18</v>
      </c>
      <c r="L38">
        <v>0</v>
      </c>
      <c r="N38">
        <v>48</v>
      </c>
      <c r="O38">
        <v>48</v>
      </c>
      <c r="P38">
        <v>24</v>
      </c>
      <c r="Q38">
        <v>41</v>
      </c>
      <c r="R38">
        <v>12</v>
      </c>
      <c r="X38">
        <v>42</v>
      </c>
      <c r="Y38">
        <v>42</v>
      </c>
      <c r="Z38">
        <v>1325</v>
      </c>
    </row>
    <row r="39" spans="1:26" hidden="1" outlineLevel="1" x14ac:dyDescent="0.25">
      <c r="A39" t="s">
        <v>180</v>
      </c>
      <c r="B39" t="s">
        <v>315</v>
      </c>
      <c r="C39">
        <v>120</v>
      </c>
      <c r="D39">
        <v>240</v>
      </c>
      <c r="F39">
        <v>600</v>
      </c>
      <c r="G39">
        <v>78</v>
      </c>
      <c r="H39">
        <v>180</v>
      </c>
      <c r="I39">
        <v>120</v>
      </c>
      <c r="J39">
        <v>300</v>
      </c>
      <c r="K39">
        <v>12</v>
      </c>
      <c r="L39">
        <v>24</v>
      </c>
      <c r="M39">
        <v>12</v>
      </c>
      <c r="N39">
        <v>72</v>
      </c>
      <c r="O39">
        <v>48</v>
      </c>
      <c r="P39">
        <v>48</v>
      </c>
      <c r="Q39">
        <v>24</v>
      </c>
      <c r="R39">
        <v>12</v>
      </c>
      <c r="S39">
        <v>-30</v>
      </c>
      <c r="T39">
        <v>-30</v>
      </c>
      <c r="U39">
        <v>-30</v>
      </c>
      <c r="V39">
        <v>-30</v>
      </c>
      <c r="X39">
        <v>30</v>
      </c>
      <c r="Y39">
        <v>30</v>
      </c>
      <c r="Z39">
        <v>1830</v>
      </c>
    </row>
    <row r="40" spans="1:26" hidden="1" outlineLevel="1" x14ac:dyDescent="0.25">
      <c r="A40" t="s">
        <v>181</v>
      </c>
      <c r="B40" t="s">
        <v>308</v>
      </c>
      <c r="C40">
        <v>150</v>
      </c>
      <c r="D40">
        <v>30</v>
      </c>
      <c r="F40">
        <v>60</v>
      </c>
      <c r="G40">
        <v>18</v>
      </c>
      <c r="H40">
        <v>60</v>
      </c>
      <c r="J40">
        <v>60</v>
      </c>
      <c r="K40">
        <v>6</v>
      </c>
      <c r="Q40">
        <v>48</v>
      </c>
      <c r="R40">
        <v>6</v>
      </c>
      <c r="W40">
        <v>0</v>
      </c>
      <c r="X40">
        <v>12</v>
      </c>
      <c r="Y40">
        <v>12</v>
      </c>
      <c r="Z40">
        <v>462</v>
      </c>
    </row>
    <row r="41" spans="1:26" hidden="1" outlineLevel="1" x14ac:dyDescent="0.25">
      <c r="A41" t="s">
        <v>182</v>
      </c>
      <c r="B41" t="s">
        <v>316</v>
      </c>
      <c r="D41">
        <v>60</v>
      </c>
      <c r="F41">
        <v>180</v>
      </c>
      <c r="G41">
        <v>60</v>
      </c>
      <c r="H41">
        <v>180</v>
      </c>
      <c r="I41">
        <v>20</v>
      </c>
      <c r="J41">
        <v>0</v>
      </c>
      <c r="K41">
        <v>18</v>
      </c>
      <c r="L41">
        <v>24</v>
      </c>
      <c r="M41">
        <v>0</v>
      </c>
      <c r="O41">
        <v>0</v>
      </c>
      <c r="P41">
        <v>72</v>
      </c>
      <c r="R41">
        <v>12</v>
      </c>
      <c r="W41">
        <v>0</v>
      </c>
      <c r="X41">
        <v>12</v>
      </c>
      <c r="Y41">
        <v>12</v>
      </c>
      <c r="Z41">
        <v>650</v>
      </c>
    </row>
    <row r="42" spans="1:26" hidden="1" outlineLevel="1" x14ac:dyDescent="0.25">
      <c r="A42" t="s">
        <v>183</v>
      </c>
      <c r="B42" t="s">
        <v>300</v>
      </c>
      <c r="D42">
        <v>30</v>
      </c>
      <c r="F42">
        <v>240</v>
      </c>
      <c r="G42">
        <v>18</v>
      </c>
      <c r="L42">
        <v>0</v>
      </c>
      <c r="M42">
        <v>0</v>
      </c>
      <c r="X42">
        <v>6</v>
      </c>
      <c r="Y42">
        <v>12</v>
      </c>
      <c r="Z42">
        <v>306</v>
      </c>
    </row>
    <row r="43" spans="1:26" hidden="1" outlineLevel="1" x14ac:dyDescent="0.25">
      <c r="A43" t="s">
        <v>184</v>
      </c>
      <c r="B43" t="s">
        <v>301</v>
      </c>
      <c r="C43">
        <v>54</v>
      </c>
      <c r="D43">
        <v>72</v>
      </c>
      <c r="F43">
        <v>240</v>
      </c>
      <c r="G43">
        <v>6</v>
      </c>
      <c r="H43">
        <v>60</v>
      </c>
      <c r="I43">
        <v>20</v>
      </c>
      <c r="J43">
        <v>60</v>
      </c>
      <c r="M43">
        <v>0</v>
      </c>
      <c r="N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24</v>
      </c>
      <c r="Y43">
        <v>36</v>
      </c>
      <c r="Z43">
        <v>572</v>
      </c>
    </row>
    <row r="44" spans="1:26" hidden="1" outlineLevel="1" x14ac:dyDescent="0.25">
      <c r="A44" t="s">
        <v>185</v>
      </c>
      <c r="B44" t="s">
        <v>304</v>
      </c>
      <c r="C44">
        <v>60</v>
      </c>
      <c r="D44">
        <v>60</v>
      </c>
      <c r="F44">
        <v>120</v>
      </c>
      <c r="H44">
        <v>180</v>
      </c>
      <c r="I44">
        <v>40</v>
      </c>
      <c r="J44">
        <v>120</v>
      </c>
      <c r="L44">
        <v>24</v>
      </c>
      <c r="M44">
        <v>24</v>
      </c>
      <c r="N44">
        <v>0</v>
      </c>
      <c r="R44">
        <v>0</v>
      </c>
      <c r="X44">
        <v>30</v>
      </c>
      <c r="Y44">
        <v>30</v>
      </c>
      <c r="Z44">
        <v>688</v>
      </c>
    </row>
    <row r="45" spans="1:26" hidden="1" outlineLevel="1" x14ac:dyDescent="0.25">
      <c r="A45" t="s">
        <v>186</v>
      </c>
      <c r="B45" t="s">
        <v>306</v>
      </c>
      <c r="D45">
        <v>120</v>
      </c>
      <c r="F45">
        <v>300</v>
      </c>
      <c r="G45">
        <v>30</v>
      </c>
      <c r="I45">
        <v>100</v>
      </c>
      <c r="K45">
        <v>30</v>
      </c>
      <c r="L45">
        <v>36</v>
      </c>
      <c r="M45">
        <v>120</v>
      </c>
      <c r="Q45">
        <v>96</v>
      </c>
      <c r="X45">
        <v>48</v>
      </c>
      <c r="Y45">
        <v>30</v>
      </c>
      <c r="Z45">
        <v>910</v>
      </c>
    </row>
    <row r="46" spans="1:26" hidden="1" outlineLevel="1" x14ac:dyDescent="0.25">
      <c r="A46" t="s">
        <v>187</v>
      </c>
      <c r="B46" t="s">
        <v>305</v>
      </c>
      <c r="C46">
        <v>18</v>
      </c>
      <c r="D46">
        <v>90</v>
      </c>
      <c r="F46">
        <v>120</v>
      </c>
      <c r="G46">
        <v>60</v>
      </c>
      <c r="H46">
        <v>60</v>
      </c>
      <c r="I46">
        <v>100</v>
      </c>
      <c r="J46">
        <v>60</v>
      </c>
      <c r="K46">
        <v>12</v>
      </c>
      <c r="L46">
        <v>0</v>
      </c>
      <c r="M46">
        <v>12</v>
      </c>
      <c r="P46">
        <v>0</v>
      </c>
      <c r="X46">
        <v>0</v>
      </c>
      <c r="Y46">
        <v>12</v>
      </c>
      <c r="Z46">
        <v>544</v>
      </c>
    </row>
    <row r="47" spans="1:26" hidden="1" outlineLevel="1" x14ac:dyDescent="0.25">
      <c r="A47" t="s">
        <v>188</v>
      </c>
      <c r="B47" t="s">
        <v>313</v>
      </c>
      <c r="C47">
        <v>48</v>
      </c>
      <c r="D47">
        <v>60</v>
      </c>
      <c r="F47">
        <v>360</v>
      </c>
      <c r="G47">
        <v>30</v>
      </c>
      <c r="J47">
        <v>60</v>
      </c>
      <c r="L47">
        <v>12</v>
      </c>
      <c r="M47">
        <v>12</v>
      </c>
      <c r="O47">
        <v>24</v>
      </c>
      <c r="X47">
        <v>6</v>
      </c>
      <c r="Y47">
        <v>12</v>
      </c>
      <c r="Z47">
        <v>624</v>
      </c>
    </row>
    <row r="48" spans="1:26" hidden="1" outlineLevel="1" x14ac:dyDescent="0.25">
      <c r="A48" t="s">
        <v>189</v>
      </c>
      <c r="B48" t="s">
        <v>307</v>
      </c>
      <c r="C48">
        <v>204</v>
      </c>
      <c r="D48">
        <v>180</v>
      </c>
      <c r="F48">
        <v>540</v>
      </c>
      <c r="H48">
        <v>240</v>
      </c>
      <c r="I48">
        <v>60</v>
      </c>
      <c r="K48">
        <v>12</v>
      </c>
      <c r="N48">
        <v>-12</v>
      </c>
      <c r="O48">
        <v>11</v>
      </c>
      <c r="P48">
        <v>-5</v>
      </c>
      <c r="Q48">
        <v>0</v>
      </c>
      <c r="X48">
        <v>6</v>
      </c>
      <c r="Y48">
        <v>84</v>
      </c>
      <c r="Z48">
        <v>1320</v>
      </c>
    </row>
    <row r="49" spans="1:26" hidden="1" outlineLevel="1" x14ac:dyDescent="0.25">
      <c r="A49" t="s">
        <v>190</v>
      </c>
      <c r="B49" t="s">
        <v>317</v>
      </c>
      <c r="C49">
        <v>60</v>
      </c>
      <c r="D49">
        <v>306</v>
      </c>
      <c r="F49">
        <v>60</v>
      </c>
      <c r="G49">
        <v>84</v>
      </c>
      <c r="H49">
        <v>180</v>
      </c>
      <c r="I49">
        <v>40</v>
      </c>
      <c r="M49">
        <v>12</v>
      </c>
      <c r="Q49">
        <v>48</v>
      </c>
      <c r="V49">
        <v>0</v>
      </c>
      <c r="X49">
        <v>24</v>
      </c>
      <c r="Y49">
        <v>36</v>
      </c>
      <c r="Z49">
        <v>850</v>
      </c>
    </row>
    <row r="50" spans="1:26" hidden="1" outlineLevel="1" x14ac:dyDescent="0.25">
      <c r="A50" t="s">
        <v>191</v>
      </c>
      <c r="B50" t="s">
        <v>316</v>
      </c>
      <c r="D50">
        <v>30</v>
      </c>
      <c r="F50">
        <v>60</v>
      </c>
      <c r="G50">
        <v>18</v>
      </c>
      <c r="H50">
        <v>60</v>
      </c>
      <c r="X50">
        <v>12</v>
      </c>
      <c r="Y50">
        <v>12</v>
      </c>
      <c r="Z50">
        <v>192</v>
      </c>
    </row>
    <row r="51" spans="1:26" hidden="1" outlineLevel="1" x14ac:dyDescent="0.25">
      <c r="A51" t="s">
        <v>192</v>
      </c>
      <c r="B51" t="s">
        <v>330</v>
      </c>
      <c r="C51">
        <v>30</v>
      </c>
      <c r="D51">
        <v>60</v>
      </c>
      <c r="F51">
        <v>240</v>
      </c>
      <c r="G51">
        <v>6</v>
      </c>
      <c r="I51">
        <v>40</v>
      </c>
      <c r="J51">
        <v>60</v>
      </c>
      <c r="L51">
        <v>0</v>
      </c>
      <c r="N51">
        <v>24</v>
      </c>
      <c r="Z51">
        <v>460</v>
      </c>
    </row>
    <row r="52" spans="1:26" hidden="1" outlineLevel="1" x14ac:dyDescent="0.25">
      <c r="A52" t="s">
        <v>193</v>
      </c>
      <c r="B52" t="s">
        <v>318</v>
      </c>
      <c r="C52">
        <v>60</v>
      </c>
      <c r="D52">
        <v>60</v>
      </c>
      <c r="F52">
        <v>120</v>
      </c>
      <c r="G52">
        <v>12</v>
      </c>
      <c r="L52">
        <v>0</v>
      </c>
      <c r="R52">
        <v>18</v>
      </c>
      <c r="X52">
        <v>12</v>
      </c>
      <c r="Y52">
        <v>24</v>
      </c>
      <c r="Z52">
        <v>306</v>
      </c>
    </row>
    <row r="53" spans="1:26" hidden="1" outlineLevel="1" x14ac:dyDescent="0.25">
      <c r="A53" t="s">
        <v>194</v>
      </c>
      <c r="B53" t="s">
        <v>303</v>
      </c>
      <c r="C53">
        <v>60</v>
      </c>
      <c r="D53">
        <v>300</v>
      </c>
      <c r="F53">
        <v>300</v>
      </c>
      <c r="G53">
        <v>60</v>
      </c>
      <c r="H53">
        <v>180</v>
      </c>
      <c r="I53">
        <v>40</v>
      </c>
      <c r="J53">
        <v>180</v>
      </c>
      <c r="K53">
        <v>0</v>
      </c>
      <c r="M53">
        <v>0</v>
      </c>
      <c r="O53">
        <v>0</v>
      </c>
      <c r="P53">
        <v>0</v>
      </c>
      <c r="Q53">
        <v>48</v>
      </c>
      <c r="R53">
        <v>12</v>
      </c>
      <c r="W53">
        <v>0</v>
      </c>
      <c r="X53">
        <v>12</v>
      </c>
      <c r="Y53">
        <v>12</v>
      </c>
      <c r="Z53">
        <v>1204</v>
      </c>
    </row>
    <row r="54" spans="1:26" hidden="1" outlineLevel="1" x14ac:dyDescent="0.25">
      <c r="A54" t="s">
        <v>195</v>
      </c>
      <c r="B54" t="s">
        <v>340</v>
      </c>
      <c r="C54">
        <v>48</v>
      </c>
      <c r="D54">
        <v>60</v>
      </c>
      <c r="F54">
        <v>360</v>
      </c>
      <c r="G54">
        <v>12</v>
      </c>
      <c r="H54">
        <v>240</v>
      </c>
      <c r="I54">
        <v>40</v>
      </c>
      <c r="J54">
        <v>0</v>
      </c>
      <c r="K54">
        <v>18</v>
      </c>
      <c r="L54">
        <v>24</v>
      </c>
      <c r="M54">
        <v>24</v>
      </c>
      <c r="N54">
        <v>48</v>
      </c>
      <c r="O54">
        <v>0</v>
      </c>
      <c r="P54">
        <v>0</v>
      </c>
      <c r="Q54">
        <v>48</v>
      </c>
      <c r="R54">
        <v>12</v>
      </c>
      <c r="W54">
        <v>0</v>
      </c>
      <c r="X54">
        <v>30</v>
      </c>
      <c r="Y54">
        <v>30</v>
      </c>
      <c r="Z54">
        <v>994</v>
      </c>
    </row>
    <row r="55" spans="1:26" hidden="1" outlineLevel="1" x14ac:dyDescent="0.25">
      <c r="A55" t="s">
        <v>196</v>
      </c>
      <c r="B55" t="s">
        <v>315</v>
      </c>
      <c r="C55">
        <v>120</v>
      </c>
      <c r="D55">
        <v>90</v>
      </c>
      <c r="F55">
        <v>180</v>
      </c>
      <c r="G55">
        <v>48</v>
      </c>
      <c r="H55">
        <v>120</v>
      </c>
      <c r="I55">
        <v>100</v>
      </c>
      <c r="L55">
        <v>36</v>
      </c>
      <c r="M55">
        <v>60</v>
      </c>
      <c r="O55">
        <v>48</v>
      </c>
      <c r="P55">
        <v>48</v>
      </c>
      <c r="Q55">
        <v>48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30</v>
      </c>
      <c r="Y55">
        <v>30</v>
      </c>
      <c r="Z55">
        <v>958</v>
      </c>
    </row>
    <row r="56" spans="1:26" hidden="1" outlineLevel="1" x14ac:dyDescent="0.25">
      <c r="A56" t="s">
        <v>197</v>
      </c>
      <c r="B56" t="s">
        <v>304</v>
      </c>
      <c r="C56">
        <v>30</v>
      </c>
      <c r="D56">
        <v>180</v>
      </c>
      <c r="F56">
        <v>300</v>
      </c>
      <c r="G56">
        <v>24</v>
      </c>
      <c r="H56">
        <v>180</v>
      </c>
      <c r="I56">
        <v>60</v>
      </c>
      <c r="J56">
        <v>60</v>
      </c>
      <c r="K56">
        <v>0</v>
      </c>
      <c r="L56">
        <v>0</v>
      </c>
      <c r="P56">
        <v>0</v>
      </c>
      <c r="X56">
        <v>12</v>
      </c>
      <c r="Y56">
        <v>24</v>
      </c>
      <c r="Z56">
        <v>870</v>
      </c>
    </row>
    <row r="57" spans="1:26" hidden="1" outlineLevel="1" x14ac:dyDescent="0.25">
      <c r="A57" t="s">
        <v>198</v>
      </c>
      <c r="B57" t="s">
        <v>307</v>
      </c>
      <c r="C57">
        <v>78</v>
      </c>
      <c r="D57">
        <v>78</v>
      </c>
      <c r="F57">
        <v>180</v>
      </c>
      <c r="G57">
        <v>18</v>
      </c>
      <c r="H57">
        <v>180</v>
      </c>
      <c r="I57">
        <v>100</v>
      </c>
      <c r="K57">
        <v>0</v>
      </c>
      <c r="L57">
        <v>24</v>
      </c>
      <c r="M57">
        <v>48</v>
      </c>
      <c r="N57">
        <v>48</v>
      </c>
      <c r="O57">
        <v>24</v>
      </c>
      <c r="Q57">
        <v>48</v>
      </c>
      <c r="R57">
        <v>18</v>
      </c>
      <c r="X57">
        <v>30</v>
      </c>
      <c r="Y57">
        <v>12</v>
      </c>
      <c r="Z57">
        <v>886</v>
      </c>
    </row>
    <row r="58" spans="1:26" hidden="1" outlineLevel="1" x14ac:dyDescent="0.25">
      <c r="A58" t="s">
        <v>199</v>
      </c>
      <c r="B58" t="s">
        <v>308</v>
      </c>
      <c r="C58">
        <v>90</v>
      </c>
      <c r="D58">
        <v>60</v>
      </c>
      <c r="F58">
        <v>240</v>
      </c>
      <c r="G58">
        <v>30</v>
      </c>
      <c r="H58">
        <v>60</v>
      </c>
      <c r="I58">
        <v>80</v>
      </c>
      <c r="L58">
        <v>0</v>
      </c>
      <c r="O58">
        <v>48</v>
      </c>
      <c r="P58">
        <v>48</v>
      </c>
      <c r="X58">
        <v>30</v>
      </c>
      <c r="Y58">
        <v>30</v>
      </c>
      <c r="Z58">
        <v>716</v>
      </c>
    </row>
    <row r="59" spans="1:26" hidden="1" outlineLevel="1" x14ac:dyDescent="0.25">
      <c r="A59" t="s">
        <v>200</v>
      </c>
      <c r="B59" t="s">
        <v>303</v>
      </c>
      <c r="C59">
        <v>60</v>
      </c>
      <c r="D59">
        <v>60</v>
      </c>
      <c r="F59">
        <v>60</v>
      </c>
      <c r="G59">
        <v>6</v>
      </c>
      <c r="I59">
        <v>40</v>
      </c>
      <c r="K59">
        <v>0</v>
      </c>
      <c r="L59">
        <v>24</v>
      </c>
      <c r="M59">
        <v>24</v>
      </c>
      <c r="O59">
        <v>48</v>
      </c>
      <c r="P59">
        <v>48</v>
      </c>
      <c r="Q59">
        <v>24</v>
      </c>
      <c r="R59">
        <v>6</v>
      </c>
      <c r="S59">
        <v>0</v>
      </c>
      <c r="U59">
        <v>0</v>
      </c>
      <c r="X59">
        <v>30</v>
      </c>
      <c r="Y59">
        <v>12</v>
      </c>
      <c r="Z59">
        <v>442</v>
      </c>
    </row>
    <row r="60" spans="1:26" hidden="1" outlineLevel="1" x14ac:dyDescent="0.25">
      <c r="A60" t="s">
        <v>201</v>
      </c>
      <c r="B60" t="s">
        <v>301</v>
      </c>
      <c r="C60">
        <v>108</v>
      </c>
      <c r="D60">
        <v>150</v>
      </c>
      <c r="F60">
        <v>300</v>
      </c>
      <c r="G60">
        <v>30</v>
      </c>
      <c r="H60">
        <v>180</v>
      </c>
      <c r="I60">
        <v>40</v>
      </c>
      <c r="L60">
        <v>180</v>
      </c>
      <c r="M60">
        <v>48</v>
      </c>
      <c r="R60">
        <v>0</v>
      </c>
      <c r="S60">
        <v>0</v>
      </c>
      <c r="X60">
        <v>6</v>
      </c>
      <c r="Y60">
        <v>12</v>
      </c>
      <c r="Z60">
        <v>1054</v>
      </c>
    </row>
    <row r="61" spans="1:26" hidden="1" outlineLevel="1" x14ac:dyDescent="0.25">
      <c r="A61" t="s">
        <v>202</v>
      </c>
      <c r="B61" t="s">
        <v>319</v>
      </c>
      <c r="C61">
        <v>717</v>
      </c>
      <c r="D61">
        <v>2239</v>
      </c>
      <c r="E61">
        <v>-1</v>
      </c>
      <c r="F61">
        <v>8792</v>
      </c>
      <c r="G61">
        <v>823</v>
      </c>
      <c r="H61">
        <v>4825</v>
      </c>
      <c r="I61">
        <v>891</v>
      </c>
      <c r="J61">
        <v>992</v>
      </c>
      <c r="K61">
        <v>81</v>
      </c>
      <c r="L61">
        <v>293</v>
      </c>
      <c r="M61">
        <v>325</v>
      </c>
      <c r="P61">
        <v>48</v>
      </c>
      <c r="Q61">
        <v>1027</v>
      </c>
      <c r="Z61">
        <v>21052</v>
      </c>
    </row>
    <row r="62" spans="1:26" hidden="1" outlineLevel="1" x14ac:dyDescent="0.25">
      <c r="A62" t="s">
        <v>203</v>
      </c>
      <c r="B62" t="s">
        <v>315</v>
      </c>
      <c r="C62">
        <v>510</v>
      </c>
      <c r="D62">
        <v>630</v>
      </c>
      <c r="F62">
        <v>360</v>
      </c>
      <c r="G62">
        <v>90</v>
      </c>
      <c r="H62">
        <v>120</v>
      </c>
      <c r="I62">
        <v>120</v>
      </c>
      <c r="J62">
        <v>120</v>
      </c>
      <c r="L62">
        <v>84</v>
      </c>
      <c r="M62">
        <v>84</v>
      </c>
      <c r="O62">
        <v>48</v>
      </c>
      <c r="P62">
        <v>48</v>
      </c>
      <c r="Q62">
        <v>48</v>
      </c>
      <c r="X62">
        <v>12</v>
      </c>
      <c r="Y62">
        <v>12</v>
      </c>
      <c r="Z62">
        <v>2286</v>
      </c>
    </row>
    <row r="63" spans="1:26" hidden="1" outlineLevel="1" x14ac:dyDescent="0.25">
      <c r="A63" t="s">
        <v>204</v>
      </c>
      <c r="B63" t="s">
        <v>330</v>
      </c>
      <c r="C63">
        <v>180</v>
      </c>
      <c r="D63">
        <v>204</v>
      </c>
      <c r="G63">
        <v>138</v>
      </c>
      <c r="H63">
        <v>120</v>
      </c>
      <c r="I63">
        <v>280</v>
      </c>
      <c r="K63">
        <v>18</v>
      </c>
      <c r="L63">
        <v>0</v>
      </c>
      <c r="M63">
        <v>84</v>
      </c>
      <c r="N63">
        <v>168</v>
      </c>
      <c r="O63">
        <v>0</v>
      </c>
      <c r="P63">
        <v>0</v>
      </c>
      <c r="Q63">
        <v>120</v>
      </c>
      <c r="S63">
        <v>0</v>
      </c>
      <c r="W63">
        <v>0</v>
      </c>
      <c r="X63">
        <v>48</v>
      </c>
      <c r="Y63">
        <v>12</v>
      </c>
      <c r="Z63">
        <v>1372</v>
      </c>
    </row>
    <row r="64" spans="1:26" hidden="1" outlineLevel="1" x14ac:dyDescent="0.25">
      <c r="A64" t="s">
        <v>205</v>
      </c>
      <c r="B64" t="s">
        <v>311</v>
      </c>
      <c r="C64">
        <v>120</v>
      </c>
      <c r="D64">
        <v>471</v>
      </c>
      <c r="F64">
        <v>540</v>
      </c>
      <c r="G64">
        <v>143</v>
      </c>
      <c r="H64">
        <v>118</v>
      </c>
      <c r="I64">
        <v>97</v>
      </c>
      <c r="J64">
        <v>60</v>
      </c>
      <c r="K64">
        <v>30</v>
      </c>
      <c r="L64">
        <v>120</v>
      </c>
      <c r="M64">
        <v>240</v>
      </c>
      <c r="O64">
        <v>72</v>
      </c>
      <c r="P64">
        <v>48</v>
      </c>
      <c r="Q64">
        <v>144</v>
      </c>
      <c r="R64">
        <v>0</v>
      </c>
      <c r="S64">
        <v>60</v>
      </c>
      <c r="T64">
        <v>-1</v>
      </c>
      <c r="V64">
        <v>-10</v>
      </c>
      <c r="X64">
        <v>402</v>
      </c>
      <c r="Y64">
        <v>12</v>
      </c>
      <c r="Z64">
        <v>2666</v>
      </c>
    </row>
    <row r="65" spans="1:26" hidden="1" outlineLevel="1" x14ac:dyDescent="0.25">
      <c r="A65" t="s">
        <v>206</v>
      </c>
      <c r="B65" t="s">
        <v>315</v>
      </c>
      <c r="C65">
        <v>180</v>
      </c>
      <c r="D65">
        <v>210</v>
      </c>
      <c r="F65">
        <v>180</v>
      </c>
      <c r="G65">
        <v>96</v>
      </c>
      <c r="H65">
        <v>60</v>
      </c>
      <c r="I65">
        <v>120</v>
      </c>
      <c r="J65">
        <v>60</v>
      </c>
      <c r="K65">
        <v>54</v>
      </c>
      <c r="L65">
        <v>120</v>
      </c>
      <c r="M65">
        <v>108</v>
      </c>
      <c r="O65">
        <v>48</v>
      </c>
      <c r="P65">
        <v>0</v>
      </c>
      <c r="Q65">
        <v>120</v>
      </c>
      <c r="S65">
        <v>120</v>
      </c>
      <c r="X65">
        <v>12</v>
      </c>
      <c r="Y65">
        <v>30</v>
      </c>
      <c r="Z65">
        <v>1518</v>
      </c>
    </row>
    <row r="66" spans="1:26" hidden="1" outlineLevel="1" x14ac:dyDescent="0.25">
      <c r="A66" t="s">
        <v>207</v>
      </c>
      <c r="B66" t="s">
        <v>316</v>
      </c>
      <c r="D66">
        <v>12</v>
      </c>
      <c r="I66">
        <v>20</v>
      </c>
      <c r="L66">
        <v>0</v>
      </c>
      <c r="M66">
        <v>12</v>
      </c>
      <c r="X66">
        <v>24</v>
      </c>
      <c r="Y66">
        <v>24</v>
      </c>
      <c r="Z66">
        <v>92</v>
      </c>
    </row>
    <row r="67" spans="1:26" hidden="1" outlineLevel="1" x14ac:dyDescent="0.25">
      <c r="A67" t="s">
        <v>208</v>
      </c>
      <c r="B67" t="s">
        <v>307</v>
      </c>
      <c r="C67">
        <v>48</v>
      </c>
      <c r="D67">
        <v>120</v>
      </c>
      <c r="F67">
        <v>360</v>
      </c>
      <c r="G67">
        <v>30</v>
      </c>
      <c r="I67">
        <v>40</v>
      </c>
      <c r="J67">
        <v>120</v>
      </c>
      <c r="M67">
        <v>60</v>
      </c>
      <c r="P67">
        <v>48</v>
      </c>
      <c r="X67">
        <v>6</v>
      </c>
      <c r="Y67">
        <v>12</v>
      </c>
      <c r="Z67">
        <v>844</v>
      </c>
    </row>
    <row r="68" spans="1:26" hidden="1" outlineLevel="1" x14ac:dyDescent="0.25">
      <c r="A68" t="s">
        <v>209</v>
      </c>
      <c r="B68" t="s">
        <v>306</v>
      </c>
      <c r="C68">
        <v>48</v>
      </c>
      <c r="D68">
        <v>30</v>
      </c>
      <c r="F68">
        <v>240</v>
      </c>
      <c r="G68">
        <v>18</v>
      </c>
      <c r="H68">
        <v>120</v>
      </c>
      <c r="I68">
        <v>60</v>
      </c>
      <c r="J68">
        <v>60</v>
      </c>
      <c r="K68">
        <v>30</v>
      </c>
      <c r="L68">
        <v>60</v>
      </c>
      <c r="M68">
        <v>60</v>
      </c>
      <c r="R68">
        <v>0</v>
      </c>
      <c r="S68">
        <v>0</v>
      </c>
      <c r="X68">
        <v>0</v>
      </c>
      <c r="Y68">
        <v>12</v>
      </c>
      <c r="Z68">
        <v>738</v>
      </c>
    </row>
    <row r="69" spans="1:26" hidden="1" outlineLevel="1" x14ac:dyDescent="0.25">
      <c r="A69" t="s">
        <v>210</v>
      </c>
      <c r="B69" t="s">
        <v>311</v>
      </c>
      <c r="C69">
        <v>90</v>
      </c>
      <c r="D69">
        <v>306</v>
      </c>
      <c r="F69">
        <v>540</v>
      </c>
      <c r="G69">
        <v>210</v>
      </c>
      <c r="H69">
        <v>480</v>
      </c>
      <c r="I69">
        <v>80</v>
      </c>
      <c r="J69">
        <v>120</v>
      </c>
      <c r="K69">
        <v>12</v>
      </c>
      <c r="L69">
        <v>0</v>
      </c>
      <c r="M69">
        <v>0</v>
      </c>
      <c r="O69">
        <v>48</v>
      </c>
      <c r="P69">
        <v>24</v>
      </c>
      <c r="Q69">
        <v>120</v>
      </c>
      <c r="T69">
        <v>0</v>
      </c>
      <c r="U69">
        <v>0</v>
      </c>
      <c r="V69">
        <v>0</v>
      </c>
      <c r="X69">
        <v>84</v>
      </c>
      <c r="Y69">
        <v>96</v>
      </c>
      <c r="Z69">
        <v>2210</v>
      </c>
    </row>
    <row r="70" spans="1:26" hidden="1" outlineLevel="1" x14ac:dyDescent="0.25">
      <c r="A70" t="s">
        <v>211</v>
      </c>
      <c r="B70" t="s">
        <v>309</v>
      </c>
      <c r="C70">
        <v>72</v>
      </c>
      <c r="D70">
        <v>90</v>
      </c>
      <c r="F70">
        <v>240</v>
      </c>
      <c r="G70">
        <v>54</v>
      </c>
      <c r="H70">
        <v>180</v>
      </c>
      <c r="I70">
        <v>40</v>
      </c>
      <c r="K70">
        <v>0</v>
      </c>
      <c r="L70">
        <v>48</v>
      </c>
      <c r="M70">
        <v>24</v>
      </c>
      <c r="N70">
        <v>24</v>
      </c>
      <c r="O70">
        <v>72</v>
      </c>
      <c r="P70">
        <v>24</v>
      </c>
      <c r="R70">
        <v>0</v>
      </c>
      <c r="U70">
        <v>0</v>
      </c>
      <c r="X70">
        <v>12</v>
      </c>
      <c r="Y70">
        <v>12</v>
      </c>
      <c r="Z70">
        <v>892</v>
      </c>
    </row>
    <row r="71" spans="1:26" hidden="1" outlineLevel="1" x14ac:dyDescent="0.25">
      <c r="A71" t="s">
        <v>212</v>
      </c>
      <c r="B71" t="s">
        <v>302</v>
      </c>
      <c r="C71">
        <v>60</v>
      </c>
      <c r="D71">
        <v>30</v>
      </c>
      <c r="F71">
        <v>240</v>
      </c>
      <c r="H71">
        <v>120</v>
      </c>
      <c r="I71">
        <v>40</v>
      </c>
      <c r="J71">
        <v>120</v>
      </c>
      <c r="L71">
        <v>60</v>
      </c>
      <c r="M71">
        <v>60</v>
      </c>
      <c r="N71">
        <v>24</v>
      </c>
      <c r="O71">
        <v>72</v>
      </c>
      <c r="P71">
        <v>48</v>
      </c>
      <c r="R71">
        <v>0</v>
      </c>
      <c r="X71">
        <v>36</v>
      </c>
      <c r="Y71">
        <v>42</v>
      </c>
      <c r="Z71">
        <v>952</v>
      </c>
    </row>
    <row r="72" spans="1:26" hidden="1" outlineLevel="1" x14ac:dyDescent="0.25">
      <c r="A72" t="s">
        <v>213</v>
      </c>
      <c r="B72" t="s">
        <v>330</v>
      </c>
      <c r="C72">
        <v>30</v>
      </c>
      <c r="D72">
        <v>54</v>
      </c>
      <c r="F72">
        <v>120</v>
      </c>
      <c r="G72">
        <v>30</v>
      </c>
      <c r="I72">
        <v>40</v>
      </c>
      <c r="M72">
        <v>12</v>
      </c>
      <c r="Q72">
        <v>48</v>
      </c>
      <c r="T72">
        <v>30</v>
      </c>
      <c r="U72">
        <v>60</v>
      </c>
      <c r="X72">
        <v>12</v>
      </c>
      <c r="Y72">
        <v>12</v>
      </c>
      <c r="Z72">
        <v>448</v>
      </c>
    </row>
    <row r="73" spans="1:26" hidden="1" outlineLevel="1" x14ac:dyDescent="0.25">
      <c r="A73" t="s">
        <v>214</v>
      </c>
      <c r="B73" t="s">
        <v>312</v>
      </c>
      <c r="C73">
        <v>60</v>
      </c>
      <c r="D73">
        <v>36</v>
      </c>
      <c r="F73">
        <v>120</v>
      </c>
      <c r="G73">
        <v>12</v>
      </c>
      <c r="I73">
        <v>40</v>
      </c>
      <c r="M73">
        <v>12</v>
      </c>
      <c r="N73">
        <v>24</v>
      </c>
      <c r="O73">
        <v>24</v>
      </c>
      <c r="X73">
        <v>12</v>
      </c>
      <c r="Y73">
        <v>12</v>
      </c>
      <c r="Z73">
        <v>352</v>
      </c>
    </row>
    <row r="74" spans="1:26" hidden="1" outlineLevel="1" x14ac:dyDescent="0.25">
      <c r="A74" t="s">
        <v>215</v>
      </c>
      <c r="B74" t="s">
        <v>313</v>
      </c>
      <c r="C74">
        <v>18</v>
      </c>
      <c r="D74">
        <v>48</v>
      </c>
      <c r="F74">
        <v>60</v>
      </c>
      <c r="G74">
        <v>12</v>
      </c>
      <c r="H74">
        <v>0</v>
      </c>
      <c r="K74">
        <v>0</v>
      </c>
      <c r="X74">
        <v>12</v>
      </c>
      <c r="Y74">
        <v>12</v>
      </c>
      <c r="Z74">
        <v>162</v>
      </c>
    </row>
    <row r="75" spans="1:26" hidden="1" outlineLevel="1" x14ac:dyDescent="0.25">
      <c r="A75" t="s">
        <v>216</v>
      </c>
      <c r="B75" t="s">
        <v>313</v>
      </c>
      <c r="C75">
        <v>780</v>
      </c>
      <c r="D75">
        <v>126</v>
      </c>
      <c r="F75">
        <v>180</v>
      </c>
      <c r="G75">
        <v>42</v>
      </c>
      <c r="H75">
        <v>120</v>
      </c>
      <c r="J75">
        <v>120</v>
      </c>
      <c r="X75">
        <v>36</v>
      </c>
      <c r="Y75">
        <v>42</v>
      </c>
      <c r="Z75">
        <v>1446</v>
      </c>
    </row>
    <row r="76" spans="1:26" hidden="1" outlineLevel="1" x14ac:dyDescent="0.25">
      <c r="A76" t="s">
        <v>217</v>
      </c>
      <c r="B76" t="s">
        <v>300</v>
      </c>
      <c r="C76">
        <v>66</v>
      </c>
      <c r="D76">
        <v>186</v>
      </c>
      <c r="F76">
        <v>180</v>
      </c>
      <c r="G76">
        <v>48</v>
      </c>
      <c r="H76">
        <v>180</v>
      </c>
      <c r="I76">
        <v>120</v>
      </c>
      <c r="L76">
        <v>0</v>
      </c>
      <c r="M76">
        <v>36</v>
      </c>
      <c r="R76">
        <v>54</v>
      </c>
      <c r="X76">
        <v>0</v>
      </c>
      <c r="Y76">
        <v>24</v>
      </c>
      <c r="Z76">
        <v>894</v>
      </c>
    </row>
    <row r="77" spans="1:26" hidden="1" outlineLevel="1" x14ac:dyDescent="0.25">
      <c r="A77" t="s">
        <v>218</v>
      </c>
      <c r="B77" t="s">
        <v>301</v>
      </c>
      <c r="D77">
        <v>78</v>
      </c>
      <c r="F77">
        <v>840</v>
      </c>
      <c r="G77">
        <v>42</v>
      </c>
      <c r="H77">
        <v>180</v>
      </c>
      <c r="I77">
        <v>100</v>
      </c>
      <c r="J77">
        <v>180</v>
      </c>
      <c r="K77">
        <v>0</v>
      </c>
      <c r="R77">
        <v>0</v>
      </c>
      <c r="U77">
        <v>0</v>
      </c>
      <c r="X77">
        <v>48</v>
      </c>
      <c r="Y77">
        <v>54</v>
      </c>
      <c r="Z77">
        <v>1522</v>
      </c>
    </row>
    <row r="78" spans="1:26" hidden="1" outlineLevel="1" x14ac:dyDescent="0.25">
      <c r="A78" t="s">
        <v>219</v>
      </c>
      <c r="B78" t="s">
        <v>301</v>
      </c>
      <c r="C78">
        <v>60</v>
      </c>
      <c r="D78">
        <v>210</v>
      </c>
      <c r="F78">
        <v>300</v>
      </c>
      <c r="G78">
        <v>54</v>
      </c>
      <c r="H78">
        <v>300</v>
      </c>
      <c r="I78">
        <v>120</v>
      </c>
      <c r="J78">
        <v>60</v>
      </c>
      <c r="K78">
        <v>12</v>
      </c>
      <c r="L78">
        <v>60</v>
      </c>
      <c r="M78">
        <v>24</v>
      </c>
      <c r="N78">
        <v>48</v>
      </c>
      <c r="O78">
        <v>72</v>
      </c>
      <c r="P78">
        <v>48</v>
      </c>
      <c r="Q78">
        <v>24</v>
      </c>
      <c r="X78">
        <v>6</v>
      </c>
      <c r="Y78">
        <v>12</v>
      </c>
      <c r="Z78">
        <v>1410</v>
      </c>
    </row>
    <row r="79" spans="1:26" hidden="1" outlineLevel="1" x14ac:dyDescent="0.25">
      <c r="A79" t="s">
        <v>220</v>
      </c>
      <c r="B79" t="s">
        <v>302</v>
      </c>
      <c r="C79">
        <v>66</v>
      </c>
      <c r="D79">
        <v>120</v>
      </c>
      <c r="F79">
        <v>180</v>
      </c>
      <c r="G79">
        <v>42</v>
      </c>
      <c r="H79">
        <v>60</v>
      </c>
      <c r="I79">
        <v>40</v>
      </c>
      <c r="J79">
        <v>60</v>
      </c>
      <c r="K79">
        <v>12</v>
      </c>
      <c r="L79">
        <v>36</v>
      </c>
      <c r="M79">
        <v>96</v>
      </c>
      <c r="P79">
        <v>72</v>
      </c>
      <c r="Q79">
        <v>48</v>
      </c>
      <c r="R79">
        <v>0</v>
      </c>
      <c r="X79">
        <v>24</v>
      </c>
      <c r="Y79">
        <v>30</v>
      </c>
      <c r="Z79">
        <v>886</v>
      </c>
    </row>
    <row r="80" spans="1:26" hidden="1" outlineLevel="1" x14ac:dyDescent="0.25">
      <c r="A80" t="s">
        <v>221</v>
      </c>
      <c r="B80" t="s">
        <v>307</v>
      </c>
      <c r="C80">
        <v>120</v>
      </c>
      <c r="D80">
        <v>1104</v>
      </c>
      <c r="F80">
        <v>900</v>
      </c>
      <c r="G80">
        <v>60</v>
      </c>
      <c r="H80">
        <v>300</v>
      </c>
      <c r="J80">
        <v>180</v>
      </c>
      <c r="K80">
        <v>0</v>
      </c>
      <c r="L80">
        <v>72</v>
      </c>
      <c r="M80">
        <v>36</v>
      </c>
      <c r="N80">
        <v>48</v>
      </c>
      <c r="O80">
        <v>0</v>
      </c>
      <c r="P80">
        <v>48</v>
      </c>
      <c r="Q80">
        <v>48</v>
      </c>
      <c r="V80">
        <v>0</v>
      </c>
      <c r="X80">
        <v>36</v>
      </c>
      <c r="Y80">
        <v>42</v>
      </c>
      <c r="Z80">
        <v>2994</v>
      </c>
    </row>
    <row r="81" spans="1:26" hidden="1" outlineLevel="1" x14ac:dyDescent="0.25">
      <c r="A81" t="s">
        <v>222</v>
      </c>
      <c r="B81" t="s">
        <v>303</v>
      </c>
      <c r="C81">
        <v>60</v>
      </c>
      <c r="D81">
        <v>66</v>
      </c>
      <c r="G81">
        <v>18</v>
      </c>
      <c r="H81">
        <v>120</v>
      </c>
      <c r="K81">
        <v>0</v>
      </c>
      <c r="M81">
        <v>12</v>
      </c>
      <c r="N81">
        <v>24</v>
      </c>
      <c r="O81">
        <v>48</v>
      </c>
      <c r="P81">
        <v>0</v>
      </c>
      <c r="R81">
        <v>30</v>
      </c>
      <c r="S81">
        <v>0</v>
      </c>
      <c r="W81">
        <v>0</v>
      </c>
      <c r="X81">
        <v>24</v>
      </c>
      <c r="Y81">
        <v>12</v>
      </c>
      <c r="Z81">
        <v>414</v>
      </c>
    </row>
    <row r="82" spans="1:26" hidden="1" outlineLevel="1" x14ac:dyDescent="0.25">
      <c r="A82" t="s">
        <v>223</v>
      </c>
      <c r="B82" t="s">
        <v>301</v>
      </c>
      <c r="C82">
        <v>120</v>
      </c>
      <c r="D82">
        <v>210</v>
      </c>
      <c r="F82">
        <v>360</v>
      </c>
      <c r="G82">
        <v>30</v>
      </c>
      <c r="H82">
        <v>240</v>
      </c>
      <c r="I82">
        <v>360</v>
      </c>
      <c r="J82">
        <v>120</v>
      </c>
      <c r="K82">
        <v>0</v>
      </c>
      <c r="L82">
        <v>120</v>
      </c>
      <c r="M82">
        <v>156</v>
      </c>
      <c r="O82">
        <v>96</v>
      </c>
      <c r="P82">
        <v>144</v>
      </c>
      <c r="Q82">
        <v>72</v>
      </c>
      <c r="R82">
        <v>60</v>
      </c>
      <c r="X82">
        <v>36</v>
      </c>
      <c r="Y82">
        <v>42</v>
      </c>
      <c r="Z82">
        <v>2166</v>
      </c>
    </row>
    <row r="83" spans="1:26" hidden="1" outlineLevel="1" x14ac:dyDescent="0.25">
      <c r="A83" t="s">
        <v>224</v>
      </c>
      <c r="B83" t="s">
        <v>304</v>
      </c>
      <c r="C83">
        <v>30</v>
      </c>
      <c r="D83">
        <v>54</v>
      </c>
      <c r="F83">
        <v>120</v>
      </c>
      <c r="G83">
        <v>12</v>
      </c>
      <c r="H83">
        <v>60</v>
      </c>
      <c r="I83">
        <v>60</v>
      </c>
      <c r="J83">
        <v>60</v>
      </c>
      <c r="L83">
        <v>12</v>
      </c>
      <c r="M83">
        <v>0</v>
      </c>
      <c r="O83">
        <v>24</v>
      </c>
      <c r="P83">
        <v>0</v>
      </c>
      <c r="Q83">
        <v>24</v>
      </c>
      <c r="R83">
        <v>6</v>
      </c>
      <c r="X83">
        <v>12</v>
      </c>
      <c r="Y83">
        <v>12</v>
      </c>
      <c r="Z83">
        <v>486</v>
      </c>
    </row>
    <row r="84" spans="1:26" hidden="1" outlineLevel="1" x14ac:dyDescent="0.25">
      <c r="A84" t="s">
        <v>225</v>
      </c>
      <c r="B84" t="s">
        <v>303</v>
      </c>
      <c r="C84">
        <v>30</v>
      </c>
      <c r="D84">
        <v>30</v>
      </c>
      <c r="F84">
        <v>120</v>
      </c>
      <c r="H84">
        <v>120</v>
      </c>
      <c r="I84">
        <v>40</v>
      </c>
      <c r="J84">
        <v>120</v>
      </c>
      <c r="K84">
        <v>30</v>
      </c>
      <c r="R84">
        <v>30</v>
      </c>
      <c r="W84">
        <v>0</v>
      </c>
      <c r="X84">
        <v>12</v>
      </c>
      <c r="Y84">
        <v>12</v>
      </c>
      <c r="Z84">
        <v>544</v>
      </c>
    </row>
    <row r="85" spans="1:26" hidden="1" outlineLevel="1" x14ac:dyDescent="0.25">
      <c r="A85" t="s">
        <v>226</v>
      </c>
      <c r="B85" t="s">
        <v>303</v>
      </c>
      <c r="C85">
        <v>150</v>
      </c>
      <c r="D85">
        <v>300</v>
      </c>
      <c r="F85">
        <v>360</v>
      </c>
      <c r="G85">
        <v>72</v>
      </c>
      <c r="H85">
        <v>120</v>
      </c>
      <c r="I85">
        <v>160</v>
      </c>
      <c r="J85">
        <v>120</v>
      </c>
      <c r="K85">
        <v>42</v>
      </c>
      <c r="L85">
        <v>24</v>
      </c>
      <c r="M85">
        <v>24</v>
      </c>
      <c r="N85">
        <v>0</v>
      </c>
      <c r="O85">
        <v>24</v>
      </c>
      <c r="P85">
        <v>24</v>
      </c>
      <c r="Q85">
        <v>96</v>
      </c>
      <c r="R85">
        <v>0</v>
      </c>
      <c r="X85">
        <v>12</v>
      </c>
      <c r="Y85">
        <v>12</v>
      </c>
      <c r="Z85">
        <v>1540</v>
      </c>
    </row>
    <row r="86" spans="1:26" hidden="1" outlineLevel="1" x14ac:dyDescent="0.25">
      <c r="A86" t="s">
        <v>227</v>
      </c>
      <c r="B86" t="s">
        <v>306</v>
      </c>
      <c r="C86">
        <v>18</v>
      </c>
      <c r="D86">
        <v>54</v>
      </c>
      <c r="F86">
        <v>120</v>
      </c>
      <c r="G86">
        <v>42</v>
      </c>
      <c r="H86">
        <v>60</v>
      </c>
      <c r="I86">
        <v>80</v>
      </c>
      <c r="J86">
        <v>60</v>
      </c>
      <c r="L86">
        <v>0</v>
      </c>
      <c r="M86">
        <v>36</v>
      </c>
      <c r="N86">
        <v>24</v>
      </c>
      <c r="O86">
        <v>48</v>
      </c>
      <c r="P86">
        <v>0</v>
      </c>
      <c r="Q86">
        <v>24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12</v>
      </c>
      <c r="Z86">
        <v>578</v>
      </c>
    </row>
    <row r="87" spans="1:26" hidden="1" outlineLevel="1" x14ac:dyDescent="0.25">
      <c r="A87" t="s">
        <v>228</v>
      </c>
      <c r="B87" t="s">
        <v>309</v>
      </c>
      <c r="C87">
        <v>150</v>
      </c>
      <c r="D87">
        <v>84</v>
      </c>
      <c r="F87">
        <v>180</v>
      </c>
      <c r="G87">
        <v>12</v>
      </c>
      <c r="H87">
        <v>60</v>
      </c>
      <c r="I87">
        <v>40</v>
      </c>
      <c r="K87">
        <v>6</v>
      </c>
      <c r="L87">
        <v>12</v>
      </c>
      <c r="M87">
        <v>0</v>
      </c>
      <c r="N87">
        <v>24</v>
      </c>
      <c r="P87">
        <v>0</v>
      </c>
      <c r="Q87">
        <v>24</v>
      </c>
      <c r="R87">
        <v>0</v>
      </c>
      <c r="S87">
        <v>0</v>
      </c>
      <c r="T87">
        <v>0</v>
      </c>
      <c r="V87">
        <v>0</v>
      </c>
      <c r="X87">
        <v>6</v>
      </c>
      <c r="Y87">
        <v>12</v>
      </c>
      <c r="Z87">
        <v>610</v>
      </c>
    </row>
    <row r="88" spans="1:26" hidden="1" outlineLevel="1" x14ac:dyDescent="0.25">
      <c r="A88" t="s">
        <v>229</v>
      </c>
      <c r="B88" t="s">
        <v>307</v>
      </c>
      <c r="C88">
        <v>18</v>
      </c>
      <c r="D88">
        <v>30</v>
      </c>
      <c r="F88">
        <v>120</v>
      </c>
      <c r="G88">
        <v>12</v>
      </c>
      <c r="H88">
        <v>60</v>
      </c>
      <c r="I88">
        <v>20</v>
      </c>
      <c r="J88">
        <v>0</v>
      </c>
      <c r="K88">
        <v>12</v>
      </c>
      <c r="L88">
        <v>24</v>
      </c>
      <c r="O88">
        <v>0</v>
      </c>
      <c r="Q88">
        <v>48</v>
      </c>
      <c r="Z88">
        <v>344</v>
      </c>
    </row>
    <row r="89" spans="1:26" hidden="1" outlineLevel="1" x14ac:dyDescent="0.25">
      <c r="A89" t="s">
        <v>230</v>
      </c>
      <c r="B89" t="s">
        <v>306</v>
      </c>
      <c r="C89">
        <v>12</v>
      </c>
      <c r="D89">
        <v>30</v>
      </c>
      <c r="G89">
        <v>6</v>
      </c>
      <c r="I89">
        <v>20</v>
      </c>
      <c r="X89">
        <v>0</v>
      </c>
      <c r="Y89">
        <v>12</v>
      </c>
      <c r="Z89">
        <v>80</v>
      </c>
    </row>
    <row r="90" spans="1:26" hidden="1" outlineLevel="1" x14ac:dyDescent="0.25">
      <c r="A90" t="s">
        <v>231</v>
      </c>
      <c r="B90" t="s">
        <v>306</v>
      </c>
      <c r="C90">
        <v>60</v>
      </c>
      <c r="D90">
        <v>66</v>
      </c>
      <c r="F90">
        <v>60</v>
      </c>
      <c r="G90">
        <v>12</v>
      </c>
      <c r="H90">
        <v>120</v>
      </c>
      <c r="I90">
        <v>40</v>
      </c>
      <c r="J90">
        <v>60</v>
      </c>
      <c r="L90">
        <v>24</v>
      </c>
      <c r="M90">
        <v>24</v>
      </c>
      <c r="R90">
        <v>6</v>
      </c>
      <c r="X90">
        <v>0</v>
      </c>
      <c r="Y90">
        <v>12</v>
      </c>
      <c r="Z90">
        <v>484</v>
      </c>
    </row>
    <row r="91" spans="1:26" hidden="1" outlineLevel="1" x14ac:dyDescent="0.25">
      <c r="A91" t="s">
        <v>232</v>
      </c>
      <c r="B91" t="s">
        <v>302</v>
      </c>
      <c r="C91">
        <v>60</v>
      </c>
      <c r="D91">
        <v>150</v>
      </c>
      <c r="G91">
        <v>60</v>
      </c>
      <c r="I91">
        <v>40</v>
      </c>
      <c r="K91">
        <v>12</v>
      </c>
      <c r="Q91">
        <v>24</v>
      </c>
      <c r="R91">
        <v>0</v>
      </c>
      <c r="S91">
        <v>0</v>
      </c>
      <c r="X91">
        <v>30</v>
      </c>
      <c r="Y91">
        <v>30</v>
      </c>
      <c r="Z91">
        <v>406</v>
      </c>
    </row>
    <row r="92" spans="1:26" hidden="1" outlineLevel="1" x14ac:dyDescent="0.25">
      <c r="A92" t="s">
        <v>233</v>
      </c>
      <c r="B92" t="s">
        <v>309</v>
      </c>
      <c r="C92">
        <v>60</v>
      </c>
      <c r="D92">
        <v>120</v>
      </c>
      <c r="F92">
        <v>300</v>
      </c>
      <c r="G92">
        <v>6</v>
      </c>
      <c r="H92">
        <v>120</v>
      </c>
      <c r="I92">
        <v>0</v>
      </c>
      <c r="J92">
        <v>120</v>
      </c>
      <c r="L92">
        <v>36</v>
      </c>
      <c r="M92">
        <v>24</v>
      </c>
      <c r="N92">
        <v>48</v>
      </c>
      <c r="O92">
        <v>48</v>
      </c>
      <c r="P92">
        <v>48</v>
      </c>
      <c r="R92">
        <v>0</v>
      </c>
      <c r="X92">
        <v>12</v>
      </c>
      <c r="Y92">
        <v>12</v>
      </c>
      <c r="Z92">
        <v>954</v>
      </c>
    </row>
    <row r="93" spans="1:26" hidden="1" outlineLevel="1" x14ac:dyDescent="0.25">
      <c r="A93" t="s">
        <v>234</v>
      </c>
      <c r="B93" t="s">
        <v>303</v>
      </c>
      <c r="C93">
        <v>18</v>
      </c>
      <c r="D93">
        <v>36</v>
      </c>
      <c r="G93">
        <v>18</v>
      </c>
      <c r="I93">
        <v>40</v>
      </c>
      <c r="J93">
        <v>120</v>
      </c>
      <c r="X93">
        <v>12</v>
      </c>
      <c r="Y93">
        <v>12</v>
      </c>
      <c r="Z93">
        <v>256</v>
      </c>
    </row>
    <row r="94" spans="1:26" hidden="1" outlineLevel="1" x14ac:dyDescent="0.25">
      <c r="A94" t="s">
        <v>235</v>
      </c>
      <c r="B94" t="s">
        <v>301</v>
      </c>
      <c r="C94">
        <v>60</v>
      </c>
      <c r="D94">
        <v>30</v>
      </c>
      <c r="I94">
        <v>60</v>
      </c>
      <c r="L94">
        <v>24</v>
      </c>
      <c r="M94">
        <v>24</v>
      </c>
      <c r="R94">
        <v>30</v>
      </c>
      <c r="S94">
        <v>0</v>
      </c>
      <c r="T94">
        <v>0</v>
      </c>
      <c r="U94">
        <v>0</v>
      </c>
      <c r="V94">
        <v>0</v>
      </c>
      <c r="X94">
        <v>24</v>
      </c>
      <c r="Y94">
        <v>42</v>
      </c>
      <c r="Z94">
        <v>294</v>
      </c>
    </row>
    <row r="95" spans="1:26" hidden="1" outlineLevel="1" x14ac:dyDescent="0.25">
      <c r="A95" t="s">
        <v>236</v>
      </c>
      <c r="B95" t="s">
        <v>303</v>
      </c>
      <c r="C95">
        <v>30</v>
      </c>
      <c r="D95">
        <v>30</v>
      </c>
      <c r="F95">
        <v>120</v>
      </c>
      <c r="G95">
        <v>30</v>
      </c>
      <c r="H95">
        <v>120</v>
      </c>
      <c r="I95">
        <v>20</v>
      </c>
      <c r="J95">
        <v>0</v>
      </c>
      <c r="K95">
        <v>6</v>
      </c>
      <c r="L95">
        <v>12</v>
      </c>
      <c r="M95">
        <v>12</v>
      </c>
      <c r="N95">
        <v>24</v>
      </c>
      <c r="O95">
        <v>24</v>
      </c>
      <c r="Q95">
        <v>24</v>
      </c>
      <c r="R95">
        <v>0</v>
      </c>
      <c r="X95">
        <v>12</v>
      </c>
      <c r="Y95">
        <v>12</v>
      </c>
      <c r="Z95">
        <v>476</v>
      </c>
    </row>
    <row r="96" spans="1:26" hidden="1" outlineLevel="1" x14ac:dyDescent="0.25">
      <c r="A96" t="s">
        <v>237</v>
      </c>
      <c r="B96" t="s">
        <v>307</v>
      </c>
      <c r="C96">
        <v>18</v>
      </c>
      <c r="D96">
        <v>30</v>
      </c>
      <c r="F96">
        <v>120</v>
      </c>
      <c r="G96">
        <v>12</v>
      </c>
      <c r="I96">
        <v>60</v>
      </c>
      <c r="L96">
        <v>24</v>
      </c>
      <c r="M96">
        <v>0</v>
      </c>
      <c r="N96">
        <v>31</v>
      </c>
      <c r="O96">
        <v>-62</v>
      </c>
      <c r="P96">
        <v>0</v>
      </c>
      <c r="Q96">
        <v>48</v>
      </c>
      <c r="W96">
        <v>0</v>
      </c>
      <c r="Z96">
        <v>281</v>
      </c>
    </row>
    <row r="97" spans="1:26" hidden="1" outlineLevel="1" x14ac:dyDescent="0.25">
      <c r="A97" t="s">
        <v>238</v>
      </c>
      <c r="B97" t="s">
        <v>303</v>
      </c>
      <c r="C97">
        <v>36</v>
      </c>
      <c r="D97">
        <v>18</v>
      </c>
      <c r="F97">
        <v>120</v>
      </c>
      <c r="G97">
        <v>12</v>
      </c>
      <c r="H97">
        <v>120</v>
      </c>
      <c r="I97">
        <v>20</v>
      </c>
      <c r="J97">
        <v>120</v>
      </c>
      <c r="X97">
        <v>12</v>
      </c>
      <c r="Y97">
        <v>12</v>
      </c>
      <c r="Z97">
        <v>470</v>
      </c>
    </row>
    <row r="98" spans="1:26" hidden="1" outlineLevel="1" x14ac:dyDescent="0.25">
      <c r="A98" t="s">
        <v>239</v>
      </c>
      <c r="B98" t="s">
        <v>301</v>
      </c>
      <c r="D98">
        <v>60</v>
      </c>
      <c r="F98">
        <v>120</v>
      </c>
      <c r="G98">
        <v>12</v>
      </c>
      <c r="H98">
        <v>60</v>
      </c>
      <c r="I98">
        <v>40</v>
      </c>
      <c r="J98">
        <v>60</v>
      </c>
      <c r="L98">
        <v>12</v>
      </c>
      <c r="M98">
        <v>12</v>
      </c>
      <c r="N98">
        <v>10</v>
      </c>
      <c r="Q98">
        <v>11</v>
      </c>
      <c r="R98">
        <v>6</v>
      </c>
      <c r="X98">
        <v>12</v>
      </c>
      <c r="Y98">
        <v>12</v>
      </c>
      <c r="Z98">
        <v>427</v>
      </c>
    </row>
    <row r="99" spans="1:26" hidden="1" outlineLevel="1" x14ac:dyDescent="0.25">
      <c r="A99" t="s">
        <v>240</v>
      </c>
      <c r="B99" t="s">
        <v>316</v>
      </c>
      <c r="C99">
        <v>6</v>
      </c>
      <c r="D99">
        <v>18</v>
      </c>
      <c r="F99">
        <v>60</v>
      </c>
      <c r="G99">
        <v>6</v>
      </c>
      <c r="H99">
        <v>120</v>
      </c>
      <c r="K99">
        <v>6</v>
      </c>
      <c r="L99">
        <v>12</v>
      </c>
      <c r="M99">
        <v>12</v>
      </c>
      <c r="N99">
        <v>48</v>
      </c>
      <c r="P99">
        <v>24</v>
      </c>
      <c r="Q99">
        <v>24</v>
      </c>
      <c r="R99">
        <v>6</v>
      </c>
      <c r="X99">
        <v>18</v>
      </c>
      <c r="Y99">
        <v>18</v>
      </c>
      <c r="Z99">
        <v>378</v>
      </c>
    </row>
    <row r="100" spans="1:26" hidden="1" outlineLevel="1" x14ac:dyDescent="0.25">
      <c r="A100" t="s">
        <v>241</v>
      </c>
      <c r="B100" t="s">
        <v>307</v>
      </c>
      <c r="D100">
        <v>12</v>
      </c>
      <c r="I100">
        <v>20</v>
      </c>
      <c r="Z100">
        <v>32</v>
      </c>
    </row>
    <row r="101" spans="1:26" hidden="1" outlineLevel="1" x14ac:dyDescent="0.25">
      <c r="A101" t="s">
        <v>242</v>
      </c>
      <c r="B101" t="s">
        <v>302</v>
      </c>
      <c r="C101">
        <v>30</v>
      </c>
      <c r="D101">
        <v>24</v>
      </c>
      <c r="F101">
        <v>180</v>
      </c>
      <c r="H101">
        <v>120</v>
      </c>
      <c r="I101">
        <v>60</v>
      </c>
      <c r="J101">
        <v>120</v>
      </c>
      <c r="L101">
        <v>36</v>
      </c>
      <c r="N101">
        <v>-11</v>
      </c>
      <c r="O101">
        <v>21</v>
      </c>
      <c r="P101">
        <v>2</v>
      </c>
      <c r="R101">
        <v>0</v>
      </c>
      <c r="U101">
        <v>0</v>
      </c>
      <c r="W101">
        <v>0</v>
      </c>
      <c r="X101">
        <v>6</v>
      </c>
      <c r="Y101">
        <v>12</v>
      </c>
      <c r="Z101">
        <v>600</v>
      </c>
    </row>
    <row r="102" spans="1:26" hidden="1" outlineLevel="1" x14ac:dyDescent="0.25">
      <c r="A102" t="s">
        <v>243</v>
      </c>
      <c r="B102" t="s">
        <v>301</v>
      </c>
      <c r="C102">
        <v>78</v>
      </c>
      <c r="D102">
        <v>60</v>
      </c>
      <c r="F102">
        <v>240</v>
      </c>
      <c r="G102">
        <v>30</v>
      </c>
      <c r="H102">
        <v>180</v>
      </c>
      <c r="I102">
        <v>160</v>
      </c>
      <c r="J102">
        <v>60</v>
      </c>
      <c r="K102">
        <v>6</v>
      </c>
      <c r="L102">
        <v>0</v>
      </c>
      <c r="M102">
        <v>12</v>
      </c>
      <c r="P102">
        <v>0</v>
      </c>
      <c r="R102">
        <v>0</v>
      </c>
      <c r="X102">
        <v>6</v>
      </c>
      <c r="Y102">
        <v>12</v>
      </c>
      <c r="Z102">
        <v>844</v>
      </c>
    </row>
    <row r="103" spans="1:26" hidden="1" outlineLevel="1" x14ac:dyDescent="0.25">
      <c r="A103" t="s">
        <v>244</v>
      </c>
      <c r="B103" t="s">
        <v>312</v>
      </c>
      <c r="C103">
        <v>72</v>
      </c>
      <c r="D103">
        <v>48</v>
      </c>
      <c r="F103">
        <v>120</v>
      </c>
      <c r="G103">
        <v>24</v>
      </c>
      <c r="H103">
        <v>60</v>
      </c>
      <c r="J103">
        <v>60</v>
      </c>
      <c r="K103">
        <v>6</v>
      </c>
      <c r="O103">
        <v>24</v>
      </c>
      <c r="P103">
        <v>0</v>
      </c>
      <c r="Q103">
        <v>24</v>
      </c>
      <c r="T103">
        <v>0</v>
      </c>
      <c r="U103">
        <v>0</v>
      </c>
      <c r="X103">
        <v>6</v>
      </c>
      <c r="Y103">
        <v>12</v>
      </c>
      <c r="Z103">
        <v>456</v>
      </c>
    </row>
    <row r="104" spans="1:26" hidden="1" outlineLevel="1" x14ac:dyDescent="0.25">
      <c r="A104" t="s">
        <v>245</v>
      </c>
      <c r="B104" t="s">
        <v>304</v>
      </c>
      <c r="C104">
        <v>0</v>
      </c>
      <c r="D104">
        <v>30</v>
      </c>
      <c r="X104">
        <v>12</v>
      </c>
      <c r="Y104">
        <v>12</v>
      </c>
      <c r="Z104">
        <v>54</v>
      </c>
    </row>
    <row r="105" spans="1:26" hidden="1" outlineLevel="1" x14ac:dyDescent="0.25">
      <c r="A105" t="s">
        <v>246</v>
      </c>
      <c r="B105" t="s">
        <v>307</v>
      </c>
      <c r="D105">
        <v>12</v>
      </c>
      <c r="F105">
        <v>60</v>
      </c>
      <c r="G105">
        <v>0</v>
      </c>
      <c r="H105">
        <v>60</v>
      </c>
      <c r="I105">
        <v>20</v>
      </c>
      <c r="K105">
        <v>-2</v>
      </c>
      <c r="Z105">
        <v>150</v>
      </c>
    </row>
    <row r="106" spans="1:26" hidden="1" outlineLevel="1" x14ac:dyDescent="0.25">
      <c r="A106" t="s">
        <v>247</v>
      </c>
      <c r="B106" t="s">
        <v>301</v>
      </c>
      <c r="C106">
        <v>12</v>
      </c>
      <c r="D106">
        <v>6</v>
      </c>
      <c r="F106">
        <v>60</v>
      </c>
      <c r="G106">
        <v>6</v>
      </c>
      <c r="H106">
        <v>60</v>
      </c>
      <c r="I106">
        <v>20</v>
      </c>
      <c r="M106">
        <v>-264</v>
      </c>
      <c r="N106">
        <v>24</v>
      </c>
      <c r="X106">
        <v>12</v>
      </c>
      <c r="Y106">
        <v>12</v>
      </c>
      <c r="Z106">
        <v>-52</v>
      </c>
    </row>
    <row r="107" spans="1:26" hidden="1" outlineLevel="1" x14ac:dyDescent="0.25">
      <c r="A107" t="s">
        <v>248</v>
      </c>
      <c r="B107" t="s">
        <v>307</v>
      </c>
      <c r="C107">
        <v>18</v>
      </c>
      <c r="D107">
        <v>48</v>
      </c>
      <c r="G107">
        <v>12</v>
      </c>
      <c r="I107">
        <v>220</v>
      </c>
      <c r="L107">
        <v>0</v>
      </c>
      <c r="M107">
        <v>24</v>
      </c>
      <c r="N107">
        <v>24</v>
      </c>
      <c r="O107">
        <v>0</v>
      </c>
      <c r="P107">
        <v>0</v>
      </c>
      <c r="R107">
        <v>6</v>
      </c>
      <c r="X107">
        <v>6</v>
      </c>
      <c r="Y107">
        <v>12</v>
      </c>
      <c r="Z107">
        <v>370</v>
      </c>
    </row>
    <row r="108" spans="1:26" hidden="1" outlineLevel="1" x14ac:dyDescent="0.25">
      <c r="A108" t="s">
        <v>249</v>
      </c>
      <c r="B108" t="s">
        <v>300</v>
      </c>
      <c r="C108">
        <v>-21</v>
      </c>
      <c r="D108">
        <v>48</v>
      </c>
      <c r="F108">
        <v>180</v>
      </c>
      <c r="G108">
        <v>18</v>
      </c>
      <c r="H108">
        <v>120</v>
      </c>
      <c r="I108">
        <v>60</v>
      </c>
      <c r="L108">
        <v>0</v>
      </c>
      <c r="O108">
        <v>72</v>
      </c>
      <c r="P108">
        <v>0</v>
      </c>
      <c r="R108">
        <v>-8</v>
      </c>
      <c r="S108">
        <v>0</v>
      </c>
      <c r="U108">
        <v>0</v>
      </c>
      <c r="V108">
        <v>0</v>
      </c>
      <c r="W108">
        <v>0</v>
      </c>
      <c r="X108">
        <v>48</v>
      </c>
      <c r="Y108">
        <v>30</v>
      </c>
      <c r="Z108">
        <v>547</v>
      </c>
    </row>
    <row r="109" spans="1:26" hidden="1" outlineLevel="1" x14ac:dyDescent="0.25">
      <c r="A109" t="s">
        <v>251</v>
      </c>
      <c r="B109" t="s">
        <v>317</v>
      </c>
      <c r="C109">
        <v>36</v>
      </c>
      <c r="D109">
        <v>90</v>
      </c>
      <c r="F109">
        <v>120</v>
      </c>
      <c r="G109">
        <v>48</v>
      </c>
      <c r="H109">
        <v>60</v>
      </c>
      <c r="I109">
        <v>40</v>
      </c>
      <c r="J109">
        <v>60</v>
      </c>
      <c r="K109">
        <v>0</v>
      </c>
      <c r="L109">
        <v>24</v>
      </c>
      <c r="M109">
        <v>24</v>
      </c>
      <c r="N109">
        <v>9</v>
      </c>
      <c r="O109">
        <v>-6</v>
      </c>
      <c r="P109">
        <v>24</v>
      </c>
      <c r="X109">
        <v>6</v>
      </c>
      <c r="Y109">
        <v>24</v>
      </c>
      <c r="Z109">
        <v>559</v>
      </c>
    </row>
    <row r="110" spans="1:26" hidden="1" outlineLevel="1" x14ac:dyDescent="0.25">
      <c r="A110" t="s">
        <v>252</v>
      </c>
      <c r="B110" t="s">
        <v>340</v>
      </c>
      <c r="X110">
        <v>12</v>
      </c>
      <c r="Y110">
        <v>12</v>
      </c>
      <c r="Z110">
        <v>24</v>
      </c>
    </row>
    <row r="111" spans="1:26" hidden="1" outlineLevel="1" x14ac:dyDescent="0.25">
      <c r="A111" t="s">
        <v>253</v>
      </c>
      <c r="B111" t="s">
        <v>340</v>
      </c>
      <c r="C111">
        <v>12</v>
      </c>
      <c r="D111">
        <v>18</v>
      </c>
      <c r="F111">
        <v>60</v>
      </c>
      <c r="G111">
        <v>12</v>
      </c>
      <c r="H111">
        <v>60</v>
      </c>
      <c r="I111">
        <v>20</v>
      </c>
      <c r="N111">
        <v>24</v>
      </c>
      <c r="Q111">
        <v>24</v>
      </c>
      <c r="S111">
        <v>30</v>
      </c>
      <c r="X111">
        <v>12</v>
      </c>
      <c r="Y111">
        <v>12</v>
      </c>
      <c r="Z111">
        <v>284</v>
      </c>
    </row>
    <row r="112" spans="1:26" hidden="1" outlineLevel="1" x14ac:dyDescent="0.25">
      <c r="A112" t="s">
        <v>254</v>
      </c>
      <c r="B112" t="s">
        <v>340</v>
      </c>
      <c r="C112">
        <v>42</v>
      </c>
      <c r="D112">
        <v>66</v>
      </c>
      <c r="F112">
        <v>300</v>
      </c>
      <c r="G112">
        <v>42</v>
      </c>
      <c r="H112">
        <v>180</v>
      </c>
      <c r="I112">
        <v>40</v>
      </c>
      <c r="L112">
        <v>0</v>
      </c>
      <c r="T112">
        <v>30</v>
      </c>
      <c r="X112">
        <v>12</v>
      </c>
      <c r="Y112">
        <v>12</v>
      </c>
      <c r="Z112">
        <v>724</v>
      </c>
    </row>
    <row r="113" spans="1:26" hidden="1" outlineLevel="1" x14ac:dyDescent="0.25">
      <c r="A113" t="s">
        <v>255</v>
      </c>
      <c r="B113" t="s">
        <v>340</v>
      </c>
      <c r="C113">
        <v>6</v>
      </c>
      <c r="D113">
        <v>18</v>
      </c>
      <c r="G113">
        <v>18</v>
      </c>
      <c r="K113">
        <v>6</v>
      </c>
      <c r="L113">
        <v>12</v>
      </c>
      <c r="W113">
        <v>0</v>
      </c>
      <c r="X113">
        <v>12</v>
      </c>
      <c r="Y113">
        <v>12</v>
      </c>
      <c r="Z113">
        <v>84</v>
      </c>
    </row>
    <row r="114" spans="1:26" hidden="1" outlineLevel="1" x14ac:dyDescent="0.25">
      <c r="A114" t="s">
        <v>256</v>
      </c>
      <c r="B114" t="s">
        <v>313</v>
      </c>
      <c r="X114">
        <v>12</v>
      </c>
      <c r="Y114">
        <v>12</v>
      </c>
      <c r="Z114">
        <v>24</v>
      </c>
    </row>
    <row r="115" spans="1:26" hidden="1" outlineLevel="1" x14ac:dyDescent="0.25">
      <c r="A115" t="s">
        <v>260</v>
      </c>
      <c r="B115" t="s">
        <v>311</v>
      </c>
      <c r="C115">
        <v>12</v>
      </c>
      <c r="I115">
        <v>40</v>
      </c>
      <c r="L115">
        <v>12</v>
      </c>
      <c r="M115">
        <v>24</v>
      </c>
      <c r="O115">
        <v>24</v>
      </c>
      <c r="Z115">
        <v>112</v>
      </c>
    </row>
    <row r="116" spans="1:26" hidden="1" outlineLevel="1" x14ac:dyDescent="0.25">
      <c r="A116" t="s">
        <v>261</v>
      </c>
      <c r="B116" t="s">
        <v>303</v>
      </c>
      <c r="C116">
        <v>36</v>
      </c>
      <c r="D116">
        <v>12</v>
      </c>
      <c r="F116">
        <v>120</v>
      </c>
      <c r="G116">
        <v>6</v>
      </c>
      <c r="H116">
        <v>60</v>
      </c>
      <c r="I116">
        <v>20</v>
      </c>
      <c r="M116">
        <v>12</v>
      </c>
      <c r="N116">
        <v>0</v>
      </c>
      <c r="Q116">
        <v>24</v>
      </c>
      <c r="R116">
        <v>0</v>
      </c>
      <c r="S116">
        <v>0</v>
      </c>
      <c r="U116">
        <v>0</v>
      </c>
      <c r="W116">
        <v>0</v>
      </c>
      <c r="X116">
        <v>12</v>
      </c>
      <c r="Y116">
        <v>12</v>
      </c>
      <c r="Z116">
        <v>314</v>
      </c>
    </row>
    <row r="117" spans="1:26" hidden="1" outlineLevel="1" x14ac:dyDescent="0.25">
      <c r="A117" t="s">
        <v>262</v>
      </c>
      <c r="B117" t="s">
        <v>307</v>
      </c>
      <c r="C117">
        <v>24</v>
      </c>
      <c r="D117">
        <v>30</v>
      </c>
      <c r="F117">
        <v>60</v>
      </c>
      <c r="G117">
        <v>24</v>
      </c>
      <c r="I117">
        <v>40</v>
      </c>
      <c r="J117">
        <v>60</v>
      </c>
      <c r="L117">
        <v>12</v>
      </c>
      <c r="M117">
        <v>24</v>
      </c>
      <c r="Z117">
        <v>274</v>
      </c>
    </row>
    <row r="118" spans="1:26" hidden="1" outlineLevel="1" x14ac:dyDescent="0.25">
      <c r="A118" t="s">
        <v>263</v>
      </c>
      <c r="B118" t="s">
        <v>307</v>
      </c>
      <c r="D118">
        <v>6</v>
      </c>
      <c r="F118">
        <v>60</v>
      </c>
      <c r="G118">
        <v>6</v>
      </c>
      <c r="J118">
        <v>60</v>
      </c>
      <c r="N118">
        <v>24</v>
      </c>
      <c r="R118">
        <v>0</v>
      </c>
      <c r="Z118">
        <v>156</v>
      </c>
    </row>
    <row r="119" spans="1:26" hidden="1" outlineLevel="1" x14ac:dyDescent="0.25">
      <c r="A119" t="s">
        <v>264</v>
      </c>
      <c r="B119" t="s">
        <v>315</v>
      </c>
      <c r="C119">
        <v>36</v>
      </c>
      <c r="D119">
        <v>72</v>
      </c>
      <c r="G119">
        <v>12</v>
      </c>
      <c r="K119">
        <v>12</v>
      </c>
      <c r="L119">
        <v>12</v>
      </c>
      <c r="M119">
        <v>12</v>
      </c>
      <c r="Q119">
        <v>24</v>
      </c>
      <c r="S119">
        <v>0</v>
      </c>
      <c r="U119">
        <v>0</v>
      </c>
      <c r="X119">
        <v>6</v>
      </c>
      <c r="Y119">
        <v>12</v>
      </c>
      <c r="Z119">
        <v>198</v>
      </c>
    </row>
    <row r="120" spans="1:26" hidden="1" outlineLevel="1" x14ac:dyDescent="0.25">
      <c r="A120" t="s">
        <v>265</v>
      </c>
      <c r="B120" t="s">
        <v>306</v>
      </c>
      <c r="D120">
        <v>48</v>
      </c>
      <c r="G120">
        <v>12</v>
      </c>
      <c r="I120">
        <v>20</v>
      </c>
      <c r="J120">
        <v>-57</v>
      </c>
      <c r="L120">
        <v>0</v>
      </c>
      <c r="M120">
        <v>12</v>
      </c>
      <c r="P120">
        <v>-29</v>
      </c>
      <c r="X120">
        <v>0</v>
      </c>
      <c r="Y120">
        <v>12</v>
      </c>
      <c r="Z120">
        <v>18</v>
      </c>
    </row>
    <row r="121" spans="1:26" hidden="1" outlineLevel="1" x14ac:dyDescent="0.25">
      <c r="A121" t="s">
        <v>266</v>
      </c>
      <c r="B121" t="s">
        <v>340</v>
      </c>
      <c r="C121">
        <v>12</v>
      </c>
      <c r="F121">
        <v>60</v>
      </c>
      <c r="G121">
        <v>12</v>
      </c>
      <c r="H121">
        <v>60</v>
      </c>
      <c r="I121">
        <v>20</v>
      </c>
      <c r="K121">
        <v>12</v>
      </c>
      <c r="M121">
        <v>24</v>
      </c>
      <c r="N121">
        <v>24</v>
      </c>
      <c r="P121">
        <v>24</v>
      </c>
      <c r="Q121">
        <v>48</v>
      </c>
      <c r="R121">
        <v>12</v>
      </c>
      <c r="X121">
        <v>12</v>
      </c>
      <c r="Y121">
        <v>12</v>
      </c>
      <c r="Z121">
        <v>332</v>
      </c>
    </row>
    <row r="122" spans="1:26" hidden="1" outlineLevel="1" x14ac:dyDescent="0.25">
      <c r="A122" t="s">
        <v>267</v>
      </c>
      <c r="B122" t="s">
        <v>303</v>
      </c>
      <c r="C122">
        <v>6</v>
      </c>
      <c r="D122">
        <v>54</v>
      </c>
      <c r="G122">
        <v>12</v>
      </c>
      <c r="H122">
        <v>720</v>
      </c>
      <c r="I122">
        <v>40</v>
      </c>
      <c r="J122">
        <v>1260</v>
      </c>
      <c r="K122">
        <v>0</v>
      </c>
      <c r="L122">
        <v>12</v>
      </c>
      <c r="M122">
        <v>12</v>
      </c>
      <c r="N122">
        <v>24</v>
      </c>
      <c r="O122">
        <v>24</v>
      </c>
      <c r="R122">
        <v>0</v>
      </c>
      <c r="X122">
        <v>12</v>
      </c>
      <c r="Y122">
        <v>12</v>
      </c>
      <c r="Z122">
        <v>2188</v>
      </c>
    </row>
    <row r="123" spans="1:26" hidden="1" outlineLevel="1" x14ac:dyDescent="0.25">
      <c r="A123" t="s">
        <v>268</v>
      </c>
      <c r="B123" t="s">
        <v>317</v>
      </c>
      <c r="C123">
        <v>60</v>
      </c>
      <c r="D123">
        <v>60</v>
      </c>
      <c r="F123">
        <v>300</v>
      </c>
      <c r="G123">
        <v>36</v>
      </c>
      <c r="I123">
        <v>60</v>
      </c>
      <c r="M123">
        <v>24</v>
      </c>
      <c r="N123">
        <v>7</v>
      </c>
      <c r="O123">
        <v>24</v>
      </c>
      <c r="P123">
        <v>0</v>
      </c>
      <c r="Q123">
        <v>48</v>
      </c>
      <c r="R123">
        <v>-39</v>
      </c>
      <c r="S123">
        <v>0</v>
      </c>
      <c r="T123">
        <v>-60</v>
      </c>
      <c r="V123">
        <v>0</v>
      </c>
      <c r="X123">
        <v>12</v>
      </c>
      <c r="Y123">
        <v>12</v>
      </c>
      <c r="Z123">
        <v>544</v>
      </c>
    </row>
    <row r="124" spans="1:26" hidden="1" outlineLevel="1" x14ac:dyDescent="0.25">
      <c r="A124" t="s">
        <v>269</v>
      </c>
      <c r="B124" t="s">
        <v>300</v>
      </c>
      <c r="C124">
        <v>30</v>
      </c>
      <c r="D124">
        <v>30</v>
      </c>
      <c r="G124">
        <v>18</v>
      </c>
      <c r="I124">
        <v>40</v>
      </c>
      <c r="L124">
        <v>24</v>
      </c>
      <c r="M124">
        <v>24</v>
      </c>
      <c r="O124">
        <v>48</v>
      </c>
      <c r="P124">
        <v>48</v>
      </c>
      <c r="R124">
        <v>30</v>
      </c>
      <c r="X124">
        <v>0</v>
      </c>
      <c r="Y124">
        <v>12</v>
      </c>
      <c r="Z124">
        <v>304</v>
      </c>
    </row>
    <row r="125" spans="1:26" hidden="1" outlineLevel="1" x14ac:dyDescent="0.25">
      <c r="A125" t="s">
        <v>270</v>
      </c>
      <c r="B125" t="s">
        <v>300</v>
      </c>
      <c r="C125">
        <v>18</v>
      </c>
      <c r="D125">
        <v>18</v>
      </c>
      <c r="G125">
        <v>12</v>
      </c>
      <c r="K125">
        <v>6</v>
      </c>
      <c r="M125">
        <v>12</v>
      </c>
      <c r="R125">
        <v>6</v>
      </c>
      <c r="X125">
        <v>6</v>
      </c>
      <c r="Y125">
        <v>12</v>
      </c>
      <c r="Z125">
        <v>90</v>
      </c>
    </row>
    <row r="126" spans="1:26" hidden="1" outlineLevel="1" x14ac:dyDescent="0.25">
      <c r="A126" t="s">
        <v>271</v>
      </c>
      <c r="B126" t="s">
        <v>301</v>
      </c>
      <c r="C126">
        <v>30</v>
      </c>
      <c r="D126">
        <v>24</v>
      </c>
      <c r="F126">
        <v>180</v>
      </c>
      <c r="G126">
        <v>18</v>
      </c>
      <c r="H126">
        <v>180</v>
      </c>
      <c r="I126">
        <v>80</v>
      </c>
      <c r="J126">
        <v>180</v>
      </c>
      <c r="K126">
        <v>6</v>
      </c>
      <c r="L126">
        <v>24</v>
      </c>
      <c r="N126">
        <v>24</v>
      </c>
      <c r="O126">
        <v>0</v>
      </c>
      <c r="P126">
        <v>0</v>
      </c>
      <c r="Q126">
        <v>24</v>
      </c>
      <c r="R126">
        <v>0</v>
      </c>
      <c r="X126">
        <v>6</v>
      </c>
      <c r="Y126">
        <v>6</v>
      </c>
      <c r="Z126">
        <v>782</v>
      </c>
    </row>
    <row r="127" spans="1:26" hidden="1" outlineLevel="1" x14ac:dyDescent="0.25">
      <c r="A127" t="s">
        <v>272</v>
      </c>
      <c r="B127" t="s">
        <v>303</v>
      </c>
      <c r="D127">
        <v>24</v>
      </c>
      <c r="F127">
        <v>0</v>
      </c>
      <c r="G127">
        <v>6</v>
      </c>
      <c r="I127">
        <v>40</v>
      </c>
      <c r="J127">
        <v>120</v>
      </c>
      <c r="O127">
        <v>0</v>
      </c>
      <c r="Q127">
        <v>24</v>
      </c>
      <c r="X127">
        <v>12</v>
      </c>
      <c r="Y127">
        <v>12</v>
      </c>
      <c r="Z127">
        <v>238</v>
      </c>
    </row>
    <row r="128" spans="1:26" collapsed="1" x14ac:dyDescent="0.25">
      <c r="A128" t="s">
        <v>273</v>
      </c>
      <c r="B128">
        <v>4200</v>
      </c>
      <c r="C128">
        <v>30</v>
      </c>
      <c r="D128">
        <v>30</v>
      </c>
      <c r="F128">
        <v>120</v>
      </c>
      <c r="G128">
        <v>6</v>
      </c>
      <c r="H128">
        <v>60</v>
      </c>
      <c r="I128">
        <v>20</v>
      </c>
      <c r="P128">
        <v>24</v>
      </c>
      <c r="X128">
        <v>12</v>
      </c>
      <c r="Z128">
        <v>302</v>
      </c>
    </row>
    <row r="129" spans="2:26" x14ac:dyDescent="0.25">
      <c r="B129" t="s">
        <v>1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</row>
    <row r="131" spans="2:26" x14ac:dyDescent="0.25">
      <c r="C131">
        <v>10289</v>
      </c>
      <c r="D131">
        <v>17337</v>
      </c>
      <c r="F131">
        <v>36979</v>
      </c>
      <c r="G131">
        <v>4955</v>
      </c>
      <c r="H131">
        <v>18262</v>
      </c>
      <c r="I131">
        <v>8734</v>
      </c>
      <c r="J131">
        <v>9574</v>
      </c>
      <c r="K131">
        <v>1063</v>
      </c>
      <c r="L131">
        <v>2453</v>
      </c>
      <c r="M131">
        <v>2989</v>
      </c>
      <c r="N131">
        <v>1570</v>
      </c>
      <c r="O131">
        <v>1795</v>
      </c>
      <c r="P131">
        <v>1369</v>
      </c>
      <c r="Q131">
        <v>3671</v>
      </c>
      <c r="R131">
        <v>631</v>
      </c>
      <c r="S131">
        <v>240</v>
      </c>
      <c r="T131">
        <v>29</v>
      </c>
      <c r="U131">
        <v>90</v>
      </c>
      <c r="V131">
        <v>-40</v>
      </c>
      <c r="W131">
        <v>0</v>
      </c>
      <c r="X131">
        <v>2598</v>
      </c>
      <c r="Y131">
        <v>2628</v>
      </c>
    </row>
    <row r="134" spans="2:26" ht="75" x14ac:dyDescent="0.25">
      <c r="B134" s="26" t="s">
        <v>320</v>
      </c>
      <c r="C134" s="26" t="s">
        <v>276</v>
      </c>
      <c r="D134" s="26" t="s">
        <v>277</v>
      </c>
      <c r="E134" s="26" t="s">
        <v>278</v>
      </c>
      <c r="F134" s="26" t="s">
        <v>279</v>
      </c>
      <c r="G134" s="26" t="s">
        <v>280</v>
      </c>
      <c r="H134" s="26" t="s">
        <v>281</v>
      </c>
      <c r="I134" s="26" t="s">
        <v>282</v>
      </c>
      <c r="J134" s="26" t="s">
        <v>283</v>
      </c>
      <c r="K134" s="26" t="s">
        <v>284</v>
      </c>
      <c r="L134" s="26" t="s">
        <v>285</v>
      </c>
      <c r="M134" s="26" t="s">
        <v>286</v>
      </c>
      <c r="N134" s="26" t="s">
        <v>287</v>
      </c>
      <c r="O134" s="26" t="s">
        <v>288</v>
      </c>
      <c r="P134" s="26" t="s">
        <v>289</v>
      </c>
      <c r="Q134" s="26" t="s">
        <v>290</v>
      </c>
      <c r="R134" s="26" t="s">
        <v>291</v>
      </c>
      <c r="S134" s="26" t="s">
        <v>292</v>
      </c>
      <c r="T134" s="26" t="s">
        <v>293</v>
      </c>
      <c r="U134" s="26" t="s">
        <v>294</v>
      </c>
      <c r="V134" s="26" t="s">
        <v>295</v>
      </c>
      <c r="W134" s="26" t="s">
        <v>296</v>
      </c>
      <c r="X134" s="26" t="s">
        <v>297</v>
      </c>
      <c r="Y134" s="26" t="s">
        <v>298</v>
      </c>
    </row>
    <row r="135" spans="2:26" x14ac:dyDescent="0.25">
      <c r="B135" s="33" t="s">
        <v>347</v>
      </c>
      <c r="C135" s="33">
        <v>6</v>
      </c>
      <c r="D135" s="33">
        <v>6</v>
      </c>
      <c r="E135" s="33">
        <v>6</v>
      </c>
      <c r="F135" s="33">
        <v>60</v>
      </c>
      <c r="G135" s="33">
        <v>6</v>
      </c>
      <c r="H135" s="33">
        <v>60</v>
      </c>
      <c r="I135" s="33">
        <v>20</v>
      </c>
      <c r="J135" s="33">
        <v>60</v>
      </c>
      <c r="K135" s="33">
        <v>6</v>
      </c>
      <c r="L135" s="33">
        <v>12</v>
      </c>
      <c r="M135" s="33">
        <v>12</v>
      </c>
      <c r="N135" s="33">
        <v>24</v>
      </c>
      <c r="O135" s="33">
        <v>24</v>
      </c>
      <c r="P135" s="33">
        <v>24</v>
      </c>
      <c r="Q135" s="33">
        <v>24</v>
      </c>
      <c r="R135" s="33">
        <v>6</v>
      </c>
      <c r="S135" s="33">
        <v>30</v>
      </c>
      <c r="T135" s="33">
        <v>30</v>
      </c>
      <c r="U135" s="33">
        <v>30</v>
      </c>
      <c r="V135" s="33">
        <v>30</v>
      </c>
      <c r="W135" s="33">
        <v>6</v>
      </c>
      <c r="X135" s="33">
        <v>6</v>
      </c>
      <c r="Y135" s="33">
        <v>6</v>
      </c>
    </row>
    <row r="136" spans="2:26" x14ac:dyDescent="0.25">
      <c r="B136" t="s">
        <v>300</v>
      </c>
      <c r="C136">
        <v>1095</v>
      </c>
      <c r="D136">
        <v>828</v>
      </c>
      <c r="F136">
        <v>1740</v>
      </c>
      <c r="G136">
        <v>246</v>
      </c>
      <c r="H136">
        <v>780</v>
      </c>
      <c r="I136">
        <v>820</v>
      </c>
      <c r="J136">
        <v>420</v>
      </c>
      <c r="K136">
        <v>48</v>
      </c>
      <c r="L136">
        <v>84</v>
      </c>
      <c r="M136">
        <v>204</v>
      </c>
      <c r="N136">
        <v>240</v>
      </c>
      <c r="O136">
        <v>336</v>
      </c>
      <c r="P136">
        <v>168</v>
      </c>
      <c r="Q136">
        <v>264</v>
      </c>
      <c r="R136">
        <v>160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138</v>
      </c>
      <c r="Y136">
        <v>180</v>
      </c>
    </row>
    <row r="137" spans="2:26" hidden="1" outlineLevel="1" x14ac:dyDescent="0.25">
      <c r="B137" t="s">
        <v>301</v>
      </c>
      <c r="C137">
        <v>690</v>
      </c>
      <c r="D137">
        <v>1158</v>
      </c>
      <c r="F137">
        <v>3300</v>
      </c>
      <c r="G137">
        <v>354</v>
      </c>
      <c r="H137">
        <v>1680</v>
      </c>
      <c r="I137">
        <v>1180</v>
      </c>
      <c r="J137">
        <v>960</v>
      </c>
      <c r="K137">
        <v>96</v>
      </c>
      <c r="L137">
        <v>432</v>
      </c>
      <c r="M137">
        <v>36</v>
      </c>
      <c r="N137">
        <v>106</v>
      </c>
      <c r="O137">
        <v>168</v>
      </c>
      <c r="P137">
        <v>192</v>
      </c>
      <c r="Q137">
        <v>155</v>
      </c>
      <c r="R137">
        <v>96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246</v>
      </c>
      <c r="Y137">
        <v>318</v>
      </c>
    </row>
    <row r="138" spans="2:26" hidden="1" outlineLevel="1" x14ac:dyDescent="0.25">
      <c r="B138" t="s">
        <v>302</v>
      </c>
      <c r="C138">
        <v>498</v>
      </c>
      <c r="D138">
        <v>1050</v>
      </c>
      <c r="F138">
        <v>2400</v>
      </c>
      <c r="G138">
        <v>198</v>
      </c>
      <c r="H138">
        <v>480</v>
      </c>
      <c r="I138">
        <v>420</v>
      </c>
      <c r="J138">
        <v>540</v>
      </c>
      <c r="K138">
        <v>90</v>
      </c>
      <c r="L138">
        <v>168</v>
      </c>
      <c r="M138">
        <v>204</v>
      </c>
      <c r="N138">
        <v>85</v>
      </c>
      <c r="O138">
        <v>100</v>
      </c>
      <c r="P138">
        <v>107</v>
      </c>
      <c r="Q138">
        <v>168</v>
      </c>
      <c r="R138">
        <v>36</v>
      </c>
      <c r="S138">
        <v>60</v>
      </c>
      <c r="T138">
        <v>30</v>
      </c>
      <c r="U138">
        <v>60</v>
      </c>
      <c r="W138">
        <v>0</v>
      </c>
      <c r="X138">
        <v>294</v>
      </c>
      <c r="Y138">
        <v>306</v>
      </c>
    </row>
    <row r="139" spans="2:26" hidden="1" outlineLevel="1" x14ac:dyDescent="0.25">
      <c r="B139" t="s">
        <v>303</v>
      </c>
      <c r="C139">
        <v>684</v>
      </c>
      <c r="D139">
        <v>1518</v>
      </c>
      <c r="F139">
        <v>2280</v>
      </c>
      <c r="G139">
        <v>396</v>
      </c>
      <c r="H139">
        <v>2040</v>
      </c>
      <c r="I139">
        <v>820</v>
      </c>
      <c r="J139">
        <v>2400</v>
      </c>
      <c r="K139">
        <v>120</v>
      </c>
      <c r="L139">
        <v>108</v>
      </c>
      <c r="M139">
        <v>168</v>
      </c>
      <c r="N139">
        <v>72</v>
      </c>
      <c r="O139">
        <v>192</v>
      </c>
      <c r="P139">
        <v>120</v>
      </c>
      <c r="Q139">
        <v>264</v>
      </c>
      <c r="R139">
        <v>138</v>
      </c>
      <c r="S139">
        <v>0</v>
      </c>
      <c r="U139">
        <v>0</v>
      </c>
      <c r="W139">
        <v>0</v>
      </c>
      <c r="X139">
        <v>210</v>
      </c>
      <c r="Y139">
        <v>192</v>
      </c>
    </row>
    <row r="140" spans="2:26" hidden="1" outlineLevel="1" x14ac:dyDescent="0.25">
      <c r="B140" t="s">
        <v>304</v>
      </c>
      <c r="C140">
        <v>150</v>
      </c>
      <c r="D140">
        <v>474</v>
      </c>
      <c r="F140">
        <v>780</v>
      </c>
      <c r="G140">
        <v>96</v>
      </c>
      <c r="H140">
        <v>540</v>
      </c>
      <c r="I140">
        <v>240</v>
      </c>
      <c r="J140">
        <v>360</v>
      </c>
      <c r="K140">
        <v>0</v>
      </c>
      <c r="L140">
        <v>36</v>
      </c>
      <c r="M140">
        <v>24</v>
      </c>
      <c r="N140">
        <v>0</v>
      </c>
      <c r="O140">
        <v>24</v>
      </c>
      <c r="P140">
        <v>0</v>
      </c>
      <c r="Q140">
        <v>48</v>
      </c>
      <c r="R140">
        <v>12</v>
      </c>
      <c r="X140">
        <v>90</v>
      </c>
      <c r="Y140">
        <v>96</v>
      </c>
    </row>
    <row r="141" spans="2:26" hidden="1" outlineLevel="1" x14ac:dyDescent="0.25">
      <c r="B141" t="s">
        <v>305</v>
      </c>
      <c r="C141">
        <v>210</v>
      </c>
      <c r="D141">
        <v>378</v>
      </c>
      <c r="F141">
        <v>1800</v>
      </c>
      <c r="G141">
        <v>168</v>
      </c>
      <c r="H141">
        <v>420</v>
      </c>
      <c r="I141">
        <v>400</v>
      </c>
      <c r="J141">
        <v>720</v>
      </c>
      <c r="K141">
        <v>90</v>
      </c>
      <c r="L141">
        <v>0</v>
      </c>
      <c r="M141">
        <v>48</v>
      </c>
      <c r="P141">
        <v>0</v>
      </c>
      <c r="R141">
        <v>0</v>
      </c>
      <c r="X141">
        <v>42</v>
      </c>
      <c r="Y141">
        <v>48</v>
      </c>
    </row>
    <row r="142" spans="2:26" hidden="1" outlineLevel="1" x14ac:dyDescent="0.25">
      <c r="B142" t="s">
        <v>306</v>
      </c>
      <c r="C142">
        <v>216</v>
      </c>
      <c r="D142">
        <v>768</v>
      </c>
      <c r="F142">
        <v>1620</v>
      </c>
      <c r="G142">
        <v>240</v>
      </c>
      <c r="H142">
        <v>900</v>
      </c>
      <c r="I142">
        <v>720</v>
      </c>
      <c r="J142">
        <v>423</v>
      </c>
      <c r="K142">
        <v>120</v>
      </c>
      <c r="L142">
        <v>276</v>
      </c>
      <c r="M142">
        <v>456</v>
      </c>
      <c r="N142">
        <v>144</v>
      </c>
      <c r="O142">
        <v>144</v>
      </c>
      <c r="P142">
        <v>19</v>
      </c>
      <c r="Q142">
        <v>120</v>
      </c>
      <c r="R142">
        <v>36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48</v>
      </c>
      <c r="Y142">
        <v>144</v>
      </c>
    </row>
    <row r="143" spans="2:26" hidden="1" outlineLevel="1" x14ac:dyDescent="0.25">
      <c r="B143" t="s">
        <v>307</v>
      </c>
      <c r="C143">
        <v>708</v>
      </c>
      <c r="D143">
        <v>1710</v>
      </c>
      <c r="F143">
        <v>3180</v>
      </c>
      <c r="G143">
        <v>204</v>
      </c>
      <c r="H143">
        <v>1320</v>
      </c>
      <c r="I143">
        <v>700</v>
      </c>
      <c r="J143">
        <v>600</v>
      </c>
      <c r="K143">
        <v>22</v>
      </c>
      <c r="L143">
        <v>216</v>
      </c>
      <c r="M143">
        <v>192</v>
      </c>
      <c r="N143">
        <v>163</v>
      </c>
      <c r="O143">
        <v>-27</v>
      </c>
      <c r="P143">
        <v>91</v>
      </c>
      <c r="Q143">
        <v>192</v>
      </c>
      <c r="R143">
        <v>24</v>
      </c>
      <c r="V143">
        <v>0</v>
      </c>
      <c r="W143">
        <v>0</v>
      </c>
      <c r="X143">
        <v>90</v>
      </c>
      <c r="Y143">
        <v>174</v>
      </c>
    </row>
    <row r="144" spans="2:26" hidden="1" outlineLevel="1" x14ac:dyDescent="0.25">
      <c r="B144" t="s">
        <v>308</v>
      </c>
      <c r="C144">
        <v>420</v>
      </c>
      <c r="D144">
        <v>666</v>
      </c>
      <c r="F144">
        <v>1080</v>
      </c>
      <c r="G144">
        <v>126</v>
      </c>
      <c r="H144">
        <v>420</v>
      </c>
      <c r="I144">
        <v>340</v>
      </c>
      <c r="J144">
        <v>120</v>
      </c>
      <c r="K144">
        <v>24</v>
      </c>
      <c r="L144">
        <v>48</v>
      </c>
      <c r="M144">
        <v>48</v>
      </c>
      <c r="N144">
        <v>48</v>
      </c>
      <c r="O144">
        <v>96</v>
      </c>
      <c r="P144">
        <v>72</v>
      </c>
      <c r="Q144">
        <v>161</v>
      </c>
      <c r="R144">
        <v>18</v>
      </c>
      <c r="W144">
        <v>0</v>
      </c>
      <c r="X144">
        <v>96</v>
      </c>
      <c r="Y144">
        <v>126</v>
      </c>
    </row>
    <row r="145" spans="1:25" hidden="1" outlineLevel="1" x14ac:dyDescent="0.25">
      <c r="B145" t="s">
        <v>309</v>
      </c>
      <c r="C145">
        <v>642</v>
      </c>
      <c r="D145">
        <v>1164</v>
      </c>
      <c r="F145">
        <v>1860</v>
      </c>
      <c r="G145">
        <v>408</v>
      </c>
      <c r="H145">
        <v>900</v>
      </c>
      <c r="I145">
        <v>400</v>
      </c>
      <c r="J145">
        <v>600</v>
      </c>
      <c r="K145">
        <v>144</v>
      </c>
      <c r="L145">
        <v>192</v>
      </c>
      <c r="M145">
        <v>240</v>
      </c>
      <c r="N145">
        <v>144</v>
      </c>
      <c r="O145">
        <v>264</v>
      </c>
      <c r="P145">
        <v>96</v>
      </c>
      <c r="Q145">
        <v>120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156</v>
      </c>
      <c r="Y145">
        <v>162</v>
      </c>
    </row>
    <row r="146" spans="1:25" hidden="1" outlineLevel="1" x14ac:dyDescent="0.25">
      <c r="B146" t="s">
        <v>330</v>
      </c>
      <c r="C146">
        <v>582</v>
      </c>
      <c r="D146">
        <v>672</v>
      </c>
      <c r="F146">
        <v>960</v>
      </c>
      <c r="G146">
        <v>258</v>
      </c>
      <c r="H146">
        <v>420</v>
      </c>
      <c r="I146">
        <v>500</v>
      </c>
      <c r="J146">
        <v>120</v>
      </c>
      <c r="K146">
        <v>42</v>
      </c>
      <c r="L146">
        <v>12</v>
      </c>
      <c r="M146">
        <v>144</v>
      </c>
      <c r="N146">
        <v>192</v>
      </c>
      <c r="O146">
        <v>0</v>
      </c>
      <c r="P146">
        <v>48</v>
      </c>
      <c r="Q146">
        <v>168</v>
      </c>
      <c r="R146">
        <v>60</v>
      </c>
      <c r="S146">
        <v>0</v>
      </c>
      <c r="T146">
        <v>30</v>
      </c>
      <c r="U146">
        <v>60</v>
      </c>
      <c r="W146">
        <v>0</v>
      </c>
      <c r="X146">
        <v>144</v>
      </c>
      <c r="Y146">
        <v>102</v>
      </c>
    </row>
    <row r="147" spans="1:25" hidden="1" outlineLevel="1" x14ac:dyDescent="0.25">
      <c r="B147" t="s">
        <v>311</v>
      </c>
      <c r="C147">
        <v>773</v>
      </c>
      <c r="D147">
        <v>1172</v>
      </c>
      <c r="F147">
        <v>1307</v>
      </c>
      <c r="G147">
        <v>388</v>
      </c>
      <c r="H147">
        <v>777</v>
      </c>
      <c r="I147">
        <v>243</v>
      </c>
      <c r="J147">
        <v>179</v>
      </c>
      <c r="K147">
        <v>42</v>
      </c>
      <c r="L147">
        <v>156</v>
      </c>
      <c r="M147">
        <v>312</v>
      </c>
      <c r="O147">
        <v>144</v>
      </c>
      <c r="P147">
        <v>72</v>
      </c>
      <c r="Q147">
        <v>264</v>
      </c>
      <c r="R147">
        <v>0</v>
      </c>
      <c r="S147">
        <v>60</v>
      </c>
      <c r="T147">
        <v>-1</v>
      </c>
      <c r="U147">
        <v>0</v>
      </c>
      <c r="V147">
        <v>-10</v>
      </c>
      <c r="X147">
        <v>522</v>
      </c>
      <c r="Y147">
        <v>144</v>
      </c>
    </row>
    <row r="148" spans="1:25" hidden="1" outlineLevel="1" x14ac:dyDescent="0.25">
      <c r="B148" t="s">
        <v>312</v>
      </c>
      <c r="C148">
        <v>336</v>
      </c>
      <c r="D148">
        <v>642</v>
      </c>
      <c r="F148">
        <v>1620</v>
      </c>
      <c r="G148">
        <v>162</v>
      </c>
      <c r="H148">
        <v>900</v>
      </c>
      <c r="I148">
        <v>180</v>
      </c>
      <c r="J148">
        <v>120</v>
      </c>
      <c r="K148">
        <v>6</v>
      </c>
      <c r="L148">
        <v>24</v>
      </c>
      <c r="M148">
        <v>72</v>
      </c>
      <c r="N148">
        <v>120</v>
      </c>
      <c r="O148">
        <v>120</v>
      </c>
      <c r="P148">
        <v>24</v>
      </c>
      <c r="Q148">
        <v>48</v>
      </c>
      <c r="S148">
        <v>0</v>
      </c>
      <c r="T148">
        <v>0</v>
      </c>
      <c r="U148">
        <v>0</v>
      </c>
      <c r="V148">
        <v>0</v>
      </c>
      <c r="X148">
        <v>72</v>
      </c>
      <c r="Y148">
        <v>102</v>
      </c>
    </row>
    <row r="149" spans="1:25" hidden="1" outlineLevel="1" x14ac:dyDescent="0.25">
      <c r="B149" t="s">
        <v>313</v>
      </c>
      <c r="C149">
        <v>1230</v>
      </c>
      <c r="D149">
        <v>804</v>
      </c>
      <c r="F149">
        <v>1140</v>
      </c>
      <c r="G149">
        <v>186</v>
      </c>
      <c r="H149">
        <v>180</v>
      </c>
      <c r="I149">
        <v>100</v>
      </c>
      <c r="J149">
        <v>480</v>
      </c>
      <c r="K149">
        <v>0</v>
      </c>
      <c r="L149">
        <v>24</v>
      </c>
      <c r="M149">
        <v>84</v>
      </c>
      <c r="N149">
        <v>24</v>
      </c>
      <c r="O149">
        <v>24</v>
      </c>
      <c r="P149">
        <v>0</v>
      </c>
      <c r="Q149">
        <v>168</v>
      </c>
      <c r="R149">
        <v>18</v>
      </c>
      <c r="U149">
        <v>0</v>
      </c>
      <c r="W149">
        <v>0</v>
      </c>
      <c r="X149">
        <v>108</v>
      </c>
      <c r="Y149">
        <v>144</v>
      </c>
    </row>
    <row r="150" spans="1:25" hidden="1" outlineLevel="1" x14ac:dyDescent="0.25">
      <c r="B150" t="s">
        <v>346</v>
      </c>
      <c r="C150">
        <v>120</v>
      </c>
      <c r="D150">
        <v>186</v>
      </c>
      <c r="F150">
        <v>780</v>
      </c>
      <c r="G150">
        <v>108</v>
      </c>
      <c r="H150">
        <v>540</v>
      </c>
      <c r="I150">
        <v>120</v>
      </c>
      <c r="J150">
        <v>0</v>
      </c>
      <c r="K150">
        <v>36</v>
      </c>
      <c r="L150">
        <v>48</v>
      </c>
      <c r="M150">
        <v>72</v>
      </c>
      <c r="N150">
        <v>96</v>
      </c>
      <c r="O150">
        <v>0</v>
      </c>
      <c r="P150">
        <v>24</v>
      </c>
      <c r="Q150">
        <v>120</v>
      </c>
      <c r="R150">
        <v>24</v>
      </c>
      <c r="S150">
        <v>30</v>
      </c>
      <c r="T150">
        <v>60</v>
      </c>
      <c r="W150">
        <v>0</v>
      </c>
      <c r="X150">
        <v>120</v>
      </c>
      <c r="Y150">
        <v>114</v>
      </c>
    </row>
    <row r="151" spans="1:25" hidden="1" outlineLevel="1" x14ac:dyDescent="0.25">
      <c r="B151" t="s">
        <v>315</v>
      </c>
      <c r="C151">
        <v>966</v>
      </c>
      <c r="D151">
        <v>1242</v>
      </c>
      <c r="F151">
        <v>1320</v>
      </c>
      <c r="G151">
        <v>324</v>
      </c>
      <c r="H151">
        <v>480</v>
      </c>
      <c r="I151">
        <v>460</v>
      </c>
      <c r="J151">
        <v>480</v>
      </c>
      <c r="K151">
        <v>78</v>
      </c>
      <c r="L151">
        <v>276</v>
      </c>
      <c r="M151">
        <v>276</v>
      </c>
      <c r="N151">
        <v>72</v>
      </c>
      <c r="O151">
        <v>192</v>
      </c>
      <c r="P151">
        <v>144</v>
      </c>
      <c r="Q151">
        <v>264</v>
      </c>
      <c r="R151">
        <v>12</v>
      </c>
      <c r="S151">
        <v>90</v>
      </c>
      <c r="T151">
        <v>-30</v>
      </c>
      <c r="U151">
        <v>-30</v>
      </c>
      <c r="V151">
        <v>-30</v>
      </c>
      <c r="W151">
        <v>0</v>
      </c>
      <c r="X151">
        <v>90</v>
      </c>
      <c r="Y151">
        <v>114</v>
      </c>
    </row>
    <row r="152" spans="1:25" hidden="1" outlineLevel="1" x14ac:dyDescent="0.25">
      <c r="B152" t="s">
        <v>316</v>
      </c>
      <c r="C152">
        <v>6</v>
      </c>
      <c r="D152">
        <v>120</v>
      </c>
      <c r="F152">
        <v>300</v>
      </c>
      <c r="G152">
        <v>84</v>
      </c>
      <c r="H152">
        <v>360</v>
      </c>
      <c r="I152">
        <v>40</v>
      </c>
      <c r="J152">
        <v>0</v>
      </c>
      <c r="K152">
        <v>24</v>
      </c>
      <c r="L152">
        <v>36</v>
      </c>
      <c r="M152">
        <v>24</v>
      </c>
      <c r="N152">
        <v>48</v>
      </c>
      <c r="O152">
        <v>0</v>
      </c>
      <c r="P152">
        <v>96</v>
      </c>
      <c r="Q152">
        <v>24</v>
      </c>
      <c r="R152">
        <v>18</v>
      </c>
      <c r="W152">
        <v>0</v>
      </c>
      <c r="X152">
        <v>66</v>
      </c>
      <c r="Y152">
        <v>66</v>
      </c>
    </row>
    <row r="153" spans="1:25" hidden="1" outlineLevel="1" x14ac:dyDescent="0.25">
      <c r="B153" t="s">
        <v>317</v>
      </c>
      <c r="C153">
        <v>156</v>
      </c>
      <c r="D153">
        <v>456</v>
      </c>
      <c r="F153">
        <v>480</v>
      </c>
      <c r="G153">
        <v>168</v>
      </c>
      <c r="H153">
        <v>240</v>
      </c>
      <c r="I153">
        <v>140</v>
      </c>
      <c r="J153">
        <v>60</v>
      </c>
      <c r="K153">
        <v>0</v>
      </c>
      <c r="L153">
        <v>24</v>
      </c>
      <c r="M153">
        <v>60</v>
      </c>
      <c r="N153">
        <v>16</v>
      </c>
      <c r="O153">
        <v>18</v>
      </c>
      <c r="P153">
        <v>24</v>
      </c>
      <c r="Q153">
        <v>96</v>
      </c>
      <c r="R153">
        <v>-39</v>
      </c>
      <c r="S153">
        <v>0</v>
      </c>
      <c r="T153">
        <v>-60</v>
      </c>
      <c r="V153">
        <v>0</v>
      </c>
      <c r="X153">
        <v>42</v>
      </c>
      <c r="Y153">
        <v>72</v>
      </c>
    </row>
    <row r="154" spans="1:25" hidden="1" outlineLevel="1" x14ac:dyDescent="0.25">
      <c r="B154" t="s">
        <v>318</v>
      </c>
      <c r="C154">
        <v>60</v>
      </c>
      <c r="D154">
        <v>60</v>
      </c>
      <c r="F154">
        <v>120</v>
      </c>
      <c r="G154">
        <v>12</v>
      </c>
      <c r="L154">
        <v>0</v>
      </c>
      <c r="R154">
        <v>18</v>
      </c>
      <c r="X154">
        <v>12</v>
      </c>
      <c r="Y154">
        <v>24</v>
      </c>
    </row>
    <row r="155" spans="1:25" collapsed="1" x14ac:dyDescent="0.25">
      <c r="B155" t="s">
        <v>319</v>
      </c>
      <c r="C155">
        <v>717</v>
      </c>
      <c r="D155">
        <v>2239</v>
      </c>
      <c r="E155">
        <v>-1</v>
      </c>
      <c r="F155">
        <v>8792</v>
      </c>
      <c r="G155">
        <v>823</v>
      </c>
      <c r="H155">
        <v>4825</v>
      </c>
      <c r="I155">
        <v>891</v>
      </c>
      <c r="J155">
        <v>992</v>
      </c>
      <c r="K155">
        <v>81</v>
      </c>
      <c r="L155">
        <v>293</v>
      </c>
      <c r="M155">
        <v>325</v>
      </c>
      <c r="P155">
        <v>48</v>
      </c>
      <c r="Q155">
        <v>1027</v>
      </c>
    </row>
    <row r="156" spans="1:25" x14ac:dyDescent="0.25">
      <c r="B156" s="2">
        <v>4200</v>
      </c>
      <c r="C156">
        <v>30</v>
      </c>
      <c r="D156">
        <v>30</v>
      </c>
      <c r="F156">
        <v>120</v>
      </c>
      <c r="G156">
        <v>6</v>
      </c>
      <c r="H156">
        <v>60</v>
      </c>
      <c r="I156">
        <v>20</v>
      </c>
      <c r="P156">
        <v>24</v>
      </c>
      <c r="X156">
        <v>12</v>
      </c>
    </row>
    <row r="157" spans="1:25" x14ac:dyDescent="0.25">
      <c r="C157">
        <f>+SUM(C136:C154)</f>
        <v>9542</v>
      </c>
      <c r="D157">
        <f t="shared" ref="D157:Y157" si="0">+SUM(D136:D154)</f>
        <v>15068</v>
      </c>
      <c r="E157">
        <f t="shared" si="0"/>
        <v>0</v>
      </c>
      <c r="F157">
        <f t="shared" si="0"/>
        <v>28067</v>
      </c>
      <c r="G157">
        <f t="shared" si="0"/>
        <v>4126</v>
      </c>
      <c r="H157">
        <f t="shared" si="0"/>
        <v>13377</v>
      </c>
      <c r="I157">
        <f t="shared" si="0"/>
        <v>7823</v>
      </c>
      <c r="J157">
        <f t="shared" si="0"/>
        <v>8582</v>
      </c>
      <c r="K157">
        <f t="shared" si="0"/>
        <v>982</v>
      </c>
      <c r="L157">
        <f t="shared" si="0"/>
        <v>2160</v>
      </c>
      <c r="M157">
        <f t="shared" si="0"/>
        <v>2664</v>
      </c>
      <c r="N157">
        <f t="shared" si="0"/>
        <v>1570</v>
      </c>
      <c r="O157">
        <f t="shared" si="0"/>
        <v>1795</v>
      </c>
      <c r="P157">
        <f t="shared" si="0"/>
        <v>1297</v>
      </c>
      <c r="Q157">
        <f t="shared" si="0"/>
        <v>2644</v>
      </c>
      <c r="R157">
        <f t="shared" si="0"/>
        <v>631</v>
      </c>
      <c r="S157">
        <f t="shared" si="0"/>
        <v>240</v>
      </c>
      <c r="T157">
        <f t="shared" si="0"/>
        <v>29</v>
      </c>
      <c r="U157">
        <f t="shared" si="0"/>
        <v>90</v>
      </c>
      <c r="V157">
        <f t="shared" si="0"/>
        <v>-40</v>
      </c>
      <c r="W157">
        <f t="shared" si="0"/>
        <v>0</v>
      </c>
      <c r="X157">
        <f t="shared" si="0"/>
        <v>2586</v>
      </c>
      <c r="Y157">
        <f t="shared" si="0"/>
        <v>2628</v>
      </c>
    </row>
    <row r="158" spans="1:25" x14ac:dyDescent="0.25">
      <c r="C158" s="27">
        <f>+C157/C$135</f>
        <v>1590.3333333333333</v>
      </c>
      <c r="D158" s="27">
        <f t="shared" ref="D158:Y158" si="1">+D157/D$135</f>
        <v>2511.3333333333335</v>
      </c>
      <c r="E158" s="27">
        <f t="shared" si="1"/>
        <v>0</v>
      </c>
      <c r="F158" s="27">
        <f t="shared" si="1"/>
        <v>467.78333333333336</v>
      </c>
      <c r="G158" s="27">
        <f t="shared" si="1"/>
        <v>687.66666666666663</v>
      </c>
      <c r="H158" s="27">
        <f t="shared" si="1"/>
        <v>222.95</v>
      </c>
      <c r="I158" s="27">
        <f t="shared" si="1"/>
        <v>391.15</v>
      </c>
      <c r="J158" s="27">
        <f t="shared" si="1"/>
        <v>143.03333333333333</v>
      </c>
      <c r="K158" s="27">
        <f t="shared" si="1"/>
        <v>163.66666666666666</v>
      </c>
      <c r="L158" s="27">
        <f t="shared" si="1"/>
        <v>180</v>
      </c>
      <c r="M158" s="27">
        <f t="shared" si="1"/>
        <v>222</v>
      </c>
      <c r="N158" s="27">
        <f t="shared" si="1"/>
        <v>65.416666666666671</v>
      </c>
      <c r="O158" s="27">
        <f t="shared" si="1"/>
        <v>74.791666666666671</v>
      </c>
      <c r="P158" s="27">
        <f t="shared" si="1"/>
        <v>54.041666666666664</v>
      </c>
      <c r="Q158" s="27">
        <f t="shared" si="1"/>
        <v>110.16666666666667</v>
      </c>
      <c r="R158" s="27">
        <f t="shared" si="1"/>
        <v>105.16666666666667</v>
      </c>
      <c r="S158" s="27">
        <f t="shared" si="1"/>
        <v>8</v>
      </c>
      <c r="T158" s="27">
        <f t="shared" si="1"/>
        <v>0.96666666666666667</v>
      </c>
      <c r="U158" s="27">
        <f t="shared" si="1"/>
        <v>3</v>
      </c>
      <c r="V158" s="27">
        <f t="shared" si="1"/>
        <v>-1.3333333333333333</v>
      </c>
      <c r="W158" s="27">
        <f t="shared" si="1"/>
        <v>0</v>
      </c>
      <c r="X158" s="27">
        <f t="shared" si="1"/>
        <v>431</v>
      </c>
      <c r="Y158" s="27">
        <f t="shared" si="1"/>
        <v>438</v>
      </c>
    </row>
    <row r="159" spans="1:25" ht="75" x14ac:dyDescent="0.25">
      <c r="A159" s="28" t="s">
        <v>348</v>
      </c>
      <c r="B159" s="26" t="s">
        <v>320</v>
      </c>
      <c r="C159" s="26" t="s">
        <v>276</v>
      </c>
      <c r="D159" s="26" t="s">
        <v>277</v>
      </c>
      <c r="E159" s="26" t="s">
        <v>278</v>
      </c>
      <c r="F159" s="26" t="s">
        <v>279</v>
      </c>
      <c r="G159" s="26" t="s">
        <v>280</v>
      </c>
      <c r="H159" s="26" t="s">
        <v>281</v>
      </c>
      <c r="I159" s="26" t="s">
        <v>282</v>
      </c>
      <c r="J159" s="26" t="s">
        <v>283</v>
      </c>
      <c r="K159" s="26" t="s">
        <v>284</v>
      </c>
      <c r="L159" s="26" t="s">
        <v>285</v>
      </c>
      <c r="M159" s="26" t="s">
        <v>286</v>
      </c>
      <c r="N159" s="26" t="s">
        <v>287</v>
      </c>
      <c r="O159" s="26" t="s">
        <v>288</v>
      </c>
      <c r="P159" s="26" t="s">
        <v>289</v>
      </c>
      <c r="Q159" s="26" t="s">
        <v>290</v>
      </c>
      <c r="R159" s="26" t="s">
        <v>291</v>
      </c>
      <c r="S159" s="26" t="s">
        <v>292</v>
      </c>
      <c r="T159" s="26" t="s">
        <v>293</v>
      </c>
      <c r="U159" s="26" t="s">
        <v>294</v>
      </c>
      <c r="V159" s="26" t="s">
        <v>295</v>
      </c>
      <c r="W159" s="26" t="s">
        <v>296</v>
      </c>
      <c r="X159" s="26" t="s">
        <v>297</v>
      </c>
      <c r="Y159" s="26" t="s">
        <v>298</v>
      </c>
    </row>
    <row r="160" spans="1:25" x14ac:dyDescent="0.25">
      <c r="A160" t="s">
        <v>321</v>
      </c>
      <c r="B160" t="s">
        <v>300</v>
      </c>
      <c r="C160" s="27">
        <f>+C136/C$135</f>
        <v>182.5</v>
      </c>
      <c r="D160" s="27">
        <f t="shared" ref="D160:Y160" si="2">+D136/D$135</f>
        <v>138</v>
      </c>
      <c r="E160" s="27">
        <f t="shared" si="2"/>
        <v>0</v>
      </c>
      <c r="F160" s="27">
        <f t="shared" si="2"/>
        <v>29</v>
      </c>
      <c r="G160" s="27">
        <f t="shared" si="2"/>
        <v>41</v>
      </c>
      <c r="H160" s="27">
        <f t="shared" si="2"/>
        <v>13</v>
      </c>
      <c r="I160" s="27">
        <f t="shared" si="2"/>
        <v>41</v>
      </c>
      <c r="J160" s="27">
        <f t="shared" si="2"/>
        <v>7</v>
      </c>
      <c r="K160" s="27">
        <f t="shared" si="2"/>
        <v>8</v>
      </c>
      <c r="L160" s="27">
        <f t="shared" si="2"/>
        <v>7</v>
      </c>
      <c r="M160" s="27">
        <f t="shared" si="2"/>
        <v>17</v>
      </c>
      <c r="N160" s="27">
        <f t="shared" si="2"/>
        <v>10</v>
      </c>
      <c r="O160" s="27">
        <f t="shared" si="2"/>
        <v>14</v>
      </c>
      <c r="P160" s="27">
        <f t="shared" si="2"/>
        <v>7</v>
      </c>
      <c r="Q160" s="27">
        <f t="shared" si="2"/>
        <v>11</v>
      </c>
      <c r="R160" s="27">
        <f t="shared" si="2"/>
        <v>26.666666666666668</v>
      </c>
      <c r="S160" s="27">
        <f t="shared" si="2"/>
        <v>0</v>
      </c>
      <c r="T160" s="27">
        <f t="shared" si="2"/>
        <v>0</v>
      </c>
      <c r="U160" s="27">
        <f t="shared" si="2"/>
        <v>0</v>
      </c>
      <c r="V160" s="27">
        <f t="shared" si="2"/>
        <v>0</v>
      </c>
      <c r="W160" s="27">
        <f t="shared" si="2"/>
        <v>0</v>
      </c>
      <c r="X160" s="27">
        <f t="shared" si="2"/>
        <v>23</v>
      </c>
      <c r="Y160" s="27">
        <f t="shared" si="2"/>
        <v>30</v>
      </c>
    </row>
    <row r="161" spans="1:25" hidden="1" outlineLevel="1" x14ac:dyDescent="0.25">
      <c r="A161" t="s">
        <v>322</v>
      </c>
      <c r="B161" t="s">
        <v>301</v>
      </c>
      <c r="C161" s="27">
        <f t="shared" ref="C161:Y161" si="3">+C137/C$135</f>
        <v>115</v>
      </c>
      <c r="D161" s="27">
        <f t="shared" si="3"/>
        <v>193</v>
      </c>
      <c r="E161" s="27">
        <f t="shared" si="3"/>
        <v>0</v>
      </c>
      <c r="F161" s="27">
        <f t="shared" si="3"/>
        <v>55</v>
      </c>
      <c r="G161" s="27">
        <f t="shared" si="3"/>
        <v>59</v>
      </c>
      <c r="H161" s="27">
        <f t="shared" si="3"/>
        <v>28</v>
      </c>
      <c r="I161" s="27">
        <f t="shared" si="3"/>
        <v>59</v>
      </c>
      <c r="J161" s="27">
        <f t="shared" si="3"/>
        <v>16</v>
      </c>
      <c r="K161" s="27">
        <f t="shared" si="3"/>
        <v>16</v>
      </c>
      <c r="L161" s="27">
        <f t="shared" si="3"/>
        <v>36</v>
      </c>
      <c r="M161" s="27">
        <f t="shared" si="3"/>
        <v>3</v>
      </c>
      <c r="N161" s="27">
        <f t="shared" si="3"/>
        <v>4.416666666666667</v>
      </c>
      <c r="O161" s="27">
        <f t="shared" si="3"/>
        <v>7</v>
      </c>
      <c r="P161" s="27">
        <f t="shared" si="3"/>
        <v>8</v>
      </c>
      <c r="Q161" s="27">
        <f t="shared" si="3"/>
        <v>6.458333333333333</v>
      </c>
      <c r="R161" s="27">
        <f t="shared" si="3"/>
        <v>16</v>
      </c>
      <c r="S161" s="27">
        <f t="shared" si="3"/>
        <v>0</v>
      </c>
      <c r="T161" s="27">
        <f t="shared" si="3"/>
        <v>0</v>
      </c>
      <c r="U161" s="27">
        <f t="shared" si="3"/>
        <v>0</v>
      </c>
      <c r="V161" s="27">
        <f t="shared" si="3"/>
        <v>0</v>
      </c>
      <c r="W161" s="27">
        <f t="shared" si="3"/>
        <v>0</v>
      </c>
      <c r="X161" s="27">
        <f t="shared" si="3"/>
        <v>41</v>
      </c>
      <c r="Y161" s="27">
        <f t="shared" si="3"/>
        <v>53</v>
      </c>
    </row>
    <row r="162" spans="1:25" hidden="1" outlineLevel="1" x14ac:dyDescent="0.25">
      <c r="A162" t="s">
        <v>323</v>
      </c>
      <c r="B162" t="s">
        <v>302</v>
      </c>
      <c r="C162" s="27">
        <f t="shared" ref="C162:Y162" si="4">+C138/C$135</f>
        <v>83</v>
      </c>
      <c r="D162" s="27">
        <f t="shared" si="4"/>
        <v>175</v>
      </c>
      <c r="E162" s="27">
        <f t="shared" si="4"/>
        <v>0</v>
      </c>
      <c r="F162" s="27">
        <f t="shared" si="4"/>
        <v>40</v>
      </c>
      <c r="G162" s="27">
        <f t="shared" si="4"/>
        <v>33</v>
      </c>
      <c r="H162" s="27">
        <f t="shared" si="4"/>
        <v>8</v>
      </c>
      <c r="I162" s="27">
        <f t="shared" si="4"/>
        <v>21</v>
      </c>
      <c r="J162" s="27">
        <f t="shared" si="4"/>
        <v>9</v>
      </c>
      <c r="K162" s="27">
        <f t="shared" si="4"/>
        <v>15</v>
      </c>
      <c r="L162" s="27">
        <f t="shared" si="4"/>
        <v>14</v>
      </c>
      <c r="M162" s="27">
        <f t="shared" si="4"/>
        <v>17</v>
      </c>
      <c r="N162" s="27">
        <f t="shared" si="4"/>
        <v>3.5416666666666665</v>
      </c>
      <c r="O162" s="27">
        <f t="shared" si="4"/>
        <v>4.166666666666667</v>
      </c>
      <c r="P162" s="27">
        <f t="shared" si="4"/>
        <v>4.458333333333333</v>
      </c>
      <c r="Q162" s="27">
        <f t="shared" si="4"/>
        <v>7</v>
      </c>
      <c r="R162" s="27">
        <f t="shared" si="4"/>
        <v>6</v>
      </c>
      <c r="S162" s="27">
        <f t="shared" si="4"/>
        <v>2</v>
      </c>
      <c r="T162" s="27">
        <f t="shared" si="4"/>
        <v>1</v>
      </c>
      <c r="U162" s="27">
        <f t="shared" si="4"/>
        <v>2</v>
      </c>
      <c r="V162" s="27">
        <f t="shared" si="4"/>
        <v>0</v>
      </c>
      <c r="W162" s="27">
        <f t="shared" si="4"/>
        <v>0</v>
      </c>
      <c r="X162" s="27">
        <f t="shared" si="4"/>
        <v>49</v>
      </c>
      <c r="Y162" s="27">
        <f t="shared" si="4"/>
        <v>51</v>
      </c>
    </row>
    <row r="163" spans="1:25" hidden="1" outlineLevel="1" x14ac:dyDescent="0.25">
      <c r="A163" t="s">
        <v>324</v>
      </c>
      <c r="B163" t="s">
        <v>303</v>
      </c>
      <c r="C163" s="27">
        <f t="shared" ref="C163:Y163" si="5">+C139/C$135</f>
        <v>114</v>
      </c>
      <c r="D163" s="27">
        <f t="shared" si="5"/>
        <v>253</v>
      </c>
      <c r="E163" s="27">
        <f t="shared" si="5"/>
        <v>0</v>
      </c>
      <c r="F163" s="27">
        <f t="shared" si="5"/>
        <v>38</v>
      </c>
      <c r="G163" s="27">
        <f t="shared" si="5"/>
        <v>66</v>
      </c>
      <c r="H163" s="27">
        <f t="shared" si="5"/>
        <v>34</v>
      </c>
      <c r="I163" s="27">
        <f t="shared" si="5"/>
        <v>41</v>
      </c>
      <c r="J163" s="27">
        <f t="shared" si="5"/>
        <v>40</v>
      </c>
      <c r="K163" s="27">
        <f t="shared" si="5"/>
        <v>20</v>
      </c>
      <c r="L163" s="27">
        <f t="shared" si="5"/>
        <v>9</v>
      </c>
      <c r="M163" s="27">
        <f t="shared" si="5"/>
        <v>14</v>
      </c>
      <c r="N163" s="27">
        <f t="shared" si="5"/>
        <v>3</v>
      </c>
      <c r="O163" s="27">
        <f t="shared" si="5"/>
        <v>8</v>
      </c>
      <c r="P163" s="27">
        <f t="shared" si="5"/>
        <v>5</v>
      </c>
      <c r="Q163" s="27">
        <f t="shared" si="5"/>
        <v>11</v>
      </c>
      <c r="R163" s="27">
        <f t="shared" si="5"/>
        <v>23</v>
      </c>
      <c r="S163" s="27">
        <f t="shared" si="5"/>
        <v>0</v>
      </c>
      <c r="T163" s="27">
        <f t="shared" si="5"/>
        <v>0</v>
      </c>
      <c r="U163" s="27">
        <f t="shared" si="5"/>
        <v>0</v>
      </c>
      <c r="V163" s="27">
        <f t="shared" si="5"/>
        <v>0</v>
      </c>
      <c r="W163" s="27">
        <f t="shared" si="5"/>
        <v>0</v>
      </c>
      <c r="X163" s="27">
        <f t="shared" si="5"/>
        <v>35</v>
      </c>
      <c r="Y163" s="27">
        <f t="shared" si="5"/>
        <v>32</v>
      </c>
    </row>
    <row r="164" spans="1:25" hidden="1" outlineLevel="1" x14ac:dyDescent="0.25">
      <c r="A164" t="s">
        <v>325</v>
      </c>
      <c r="B164" t="s">
        <v>304</v>
      </c>
      <c r="C164" s="27">
        <f t="shared" ref="C164:Y164" si="6">+C140/C$135</f>
        <v>25</v>
      </c>
      <c r="D164" s="27">
        <f t="shared" si="6"/>
        <v>79</v>
      </c>
      <c r="E164" s="27">
        <f t="shared" si="6"/>
        <v>0</v>
      </c>
      <c r="F164" s="27">
        <f t="shared" si="6"/>
        <v>13</v>
      </c>
      <c r="G164" s="27">
        <f t="shared" si="6"/>
        <v>16</v>
      </c>
      <c r="H164" s="27">
        <f t="shared" si="6"/>
        <v>9</v>
      </c>
      <c r="I164" s="27">
        <f t="shared" si="6"/>
        <v>12</v>
      </c>
      <c r="J164" s="27">
        <f t="shared" si="6"/>
        <v>6</v>
      </c>
      <c r="K164" s="27">
        <f t="shared" si="6"/>
        <v>0</v>
      </c>
      <c r="L164" s="27">
        <f t="shared" si="6"/>
        <v>3</v>
      </c>
      <c r="M164" s="27">
        <f t="shared" si="6"/>
        <v>2</v>
      </c>
      <c r="N164" s="27">
        <f t="shared" si="6"/>
        <v>0</v>
      </c>
      <c r="O164" s="27">
        <f t="shared" si="6"/>
        <v>1</v>
      </c>
      <c r="P164" s="27">
        <f t="shared" si="6"/>
        <v>0</v>
      </c>
      <c r="Q164" s="27">
        <f t="shared" si="6"/>
        <v>2</v>
      </c>
      <c r="R164" s="27">
        <f t="shared" si="6"/>
        <v>2</v>
      </c>
      <c r="S164" s="27">
        <f t="shared" si="6"/>
        <v>0</v>
      </c>
      <c r="T164" s="27">
        <f t="shared" si="6"/>
        <v>0</v>
      </c>
      <c r="U164" s="27">
        <f t="shared" si="6"/>
        <v>0</v>
      </c>
      <c r="V164" s="27">
        <f t="shared" si="6"/>
        <v>0</v>
      </c>
      <c r="W164" s="27">
        <f t="shared" si="6"/>
        <v>0</v>
      </c>
      <c r="X164" s="27">
        <f t="shared" si="6"/>
        <v>15</v>
      </c>
      <c r="Y164" s="27">
        <f t="shared" si="6"/>
        <v>16</v>
      </c>
    </row>
    <row r="165" spans="1:25" hidden="1" outlineLevel="1" x14ac:dyDescent="0.25">
      <c r="A165" t="s">
        <v>326</v>
      </c>
      <c r="B165" t="s">
        <v>305</v>
      </c>
      <c r="C165" s="27">
        <f t="shared" ref="C165:Y165" si="7">+C141/C$135</f>
        <v>35</v>
      </c>
      <c r="D165" s="27">
        <f t="shared" si="7"/>
        <v>63</v>
      </c>
      <c r="E165" s="27">
        <f t="shared" si="7"/>
        <v>0</v>
      </c>
      <c r="F165" s="27">
        <f t="shared" si="7"/>
        <v>30</v>
      </c>
      <c r="G165" s="27">
        <f t="shared" si="7"/>
        <v>28</v>
      </c>
      <c r="H165" s="27">
        <f t="shared" si="7"/>
        <v>7</v>
      </c>
      <c r="I165" s="27">
        <f t="shared" si="7"/>
        <v>20</v>
      </c>
      <c r="J165" s="27">
        <f t="shared" si="7"/>
        <v>12</v>
      </c>
      <c r="K165" s="27">
        <f t="shared" si="7"/>
        <v>15</v>
      </c>
      <c r="L165" s="27">
        <f t="shared" si="7"/>
        <v>0</v>
      </c>
      <c r="M165" s="27">
        <f t="shared" si="7"/>
        <v>4</v>
      </c>
      <c r="N165" s="27">
        <f t="shared" si="7"/>
        <v>0</v>
      </c>
      <c r="O165" s="27">
        <f t="shared" si="7"/>
        <v>0</v>
      </c>
      <c r="P165" s="27">
        <f t="shared" si="7"/>
        <v>0</v>
      </c>
      <c r="Q165" s="27">
        <f t="shared" si="7"/>
        <v>0</v>
      </c>
      <c r="R165" s="27">
        <f t="shared" si="7"/>
        <v>0</v>
      </c>
      <c r="S165" s="27">
        <f t="shared" si="7"/>
        <v>0</v>
      </c>
      <c r="T165" s="27">
        <f t="shared" si="7"/>
        <v>0</v>
      </c>
      <c r="U165" s="27">
        <f t="shared" si="7"/>
        <v>0</v>
      </c>
      <c r="V165" s="27">
        <f t="shared" si="7"/>
        <v>0</v>
      </c>
      <c r="W165" s="27">
        <f t="shared" si="7"/>
        <v>0</v>
      </c>
      <c r="X165" s="27">
        <f t="shared" si="7"/>
        <v>7</v>
      </c>
      <c r="Y165" s="27">
        <f t="shared" si="7"/>
        <v>8</v>
      </c>
    </row>
    <row r="166" spans="1:25" hidden="1" outlineLevel="1" x14ac:dyDescent="0.25">
      <c r="A166" t="s">
        <v>327</v>
      </c>
      <c r="B166" t="s">
        <v>306</v>
      </c>
      <c r="C166" s="27">
        <f t="shared" ref="C166:Y166" si="8">+C142/C$135</f>
        <v>36</v>
      </c>
      <c r="D166" s="27">
        <f t="shared" si="8"/>
        <v>128</v>
      </c>
      <c r="E166" s="27">
        <f t="shared" si="8"/>
        <v>0</v>
      </c>
      <c r="F166" s="27">
        <f t="shared" si="8"/>
        <v>27</v>
      </c>
      <c r="G166" s="27">
        <f t="shared" si="8"/>
        <v>40</v>
      </c>
      <c r="H166" s="27">
        <f t="shared" si="8"/>
        <v>15</v>
      </c>
      <c r="I166" s="27">
        <f t="shared" si="8"/>
        <v>36</v>
      </c>
      <c r="J166" s="27">
        <f t="shared" si="8"/>
        <v>7.05</v>
      </c>
      <c r="K166" s="27">
        <f t="shared" si="8"/>
        <v>20</v>
      </c>
      <c r="L166" s="27">
        <f t="shared" si="8"/>
        <v>23</v>
      </c>
      <c r="M166" s="27">
        <f t="shared" si="8"/>
        <v>38</v>
      </c>
      <c r="N166" s="27">
        <f t="shared" si="8"/>
        <v>6</v>
      </c>
      <c r="O166" s="27">
        <f t="shared" si="8"/>
        <v>6</v>
      </c>
      <c r="P166" s="27">
        <f t="shared" si="8"/>
        <v>0.79166666666666663</v>
      </c>
      <c r="Q166" s="27">
        <f t="shared" si="8"/>
        <v>5</v>
      </c>
      <c r="R166" s="27">
        <f t="shared" si="8"/>
        <v>6</v>
      </c>
      <c r="S166" s="27">
        <f t="shared" si="8"/>
        <v>0</v>
      </c>
      <c r="T166" s="27">
        <f t="shared" si="8"/>
        <v>0</v>
      </c>
      <c r="U166" s="27">
        <f t="shared" si="8"/>
        <v>0</v>
      </c>
      <c r="V166" s="27">
        <f t="shared" si="8"/>
        <v>0</v>
      </c>
      <c r="W166" s="27">
        <f t="shared" si="8"/>
        <v>0</v>
      </c>
      <c r="X166" s="27">
        <f t="shared" si="8"/>
        <v>8</v>
      </c>
      <c r="Y166" s="27">
        <f t="shared" si="8"/>
        <v>24</v>
      </c>
    </row>
    <row r="167" spans="1:25" hidden="1" outlineLevel="1" x14ac:dyDescent="0.25">
      <c r="A167" t="s">
        <v>328</v>
      </c>
      <c r="B167" t="s">
        <v>307</v>
      </c>
      <c r="C167" s="27">
        <f t="shared" ref="C167:Y167" si="9">+C143/C$135</f>
        <v>118</v>
      </c>
      <c r="D167" s="27">
        <f t="shared" si="9"/>
        <v>285</v>
      </c>
      <c r="E167" s="27">
        <f t="shared" si="9"/>
        <v>0</v>
      </c>
      <c r="F167" s="27">
        <f t="shared" si="9"/>
        <v>53</v>
      </c>
      <c r="G167" s="27">
        <f t="shared" si="9"/>
        <v>34</v>
      </c>
      <c r="H167" s="27">
        <f t="shared" si="9"/>
        <v>22</v>
      </c>
      <c r="I167" s="27">
        <f t="shared" si="9"/>
        <v>35</v>
      </c>
      <c r="J167" s="27">
        <f t="shared" si="9"/>
        <v>10</v>
      </c>
      <c r="K167" s="27">
        <f t="shared" si="9"/>
        <v>3.6666666666666665</v>
      </c>
      <c r="L167" s="27">
        <f t="shared" si="9"/>
        <v>18</v>
      </c>
      <c r="M167" s="27">
        <f t="shared" si="9"/>
        <v>16</v>
      </c>
      <c r="N167" s="27">
        <f t="shared" si="9"/>
        <v>6.791666666666667</v>
      </c>
      <c r="O167" s="27">
        <f t="shared" si="9"/>
        <v>-1.125</v>
      </c>
      <c r="P167" s="27">
        <f t="shared" si="9"/>
        <v>3.7916666666666665</v>
      </c>
      <c r="Q167" s="27">
        <f t="shared" si="9"/>
        <v>8</v>
      </c>
      <c r="R167" s="27">
        <f t="shared" si="9"/>
        <v>4</v>
      </c>
      <c r="S167" s="27">
        <f t="shared" si="9"/>
        <v>0</v>
      </c>
      <c r="T167" s="27">
        <f t="shared" si="9"/>
        <v>0</v>
      </c>
      <c r="U167" s="27">
        <f t="shared" si="9"/>
        <v>0</v>
      </c>
      <c r="V167" s="27">
        <f t="shared" si="9"/>
        <v>0</v>
      </c>
      <c r="W167" s="27">
        <f t="shared" si="9"/>
        <v>0</v>
      </c>
      <c r="X167" s="27">
        <f t="shared" si="9"/>
        <v>15</v>
      </c>
      <c r="Y167" s="27">
        <f t="shared" si="9"/>
        <v>29</v>
      </c>
    </row>
    <row r="168" spans="1:25" hidden="1" outlineLevel="1" x14ac:dyDescent="0.25">
      <c r="A168" t="s">
        <v>337</v>
      </c>
      <c r="B168" t="s">
        <v>308</v>
      </c>
      <c r="C168" s="27">
        <f t="shared" ref="C168:Y168" si="10">+C144/C$135</f>
        <v>70</v>
      </c>
      <c r="D168" s="27">
        <f t="shared" si="10"/>
        <v>111</v>
      </c>
      <c r="E168" s="27">
        <f t="shared" si="10"/>
        <v>0</v>
      </c>
      <c r="F168" s="27">
        <f t="shared" si="10"/>
        <v>18</v>
      </c>
      <c r="G168" s="27">
        <f t="shared" si="10"/>
        <v>21</v>
      </c>
      <c r="H168" s="27">
        <f t="shared" si="10"/>
        <v>7</v>
      </c>
      <c r="I168" s="27">
        <f t="shared" si="10"/>
        <v>17</v>
      </c>
      <c r="J168" s="27">
        <f t="shared" si="10"/>
        <v>2</v>
      </c>
      <c r="K168" s="27">
        <f t="shared" si="10"/>
        <v>4</v>
      </c>
      <c r="L168" s="27">
        <f t="shared" si="10"/>
        <v>4</v>
      </c>
      <c r="M168" s="27">
        <f t="shared" si="10"/>
        <v>4</v>
      </c>
      <c r="N168" s="27">
        <f t="shared" si="10"/>
        <v>2</v>
      </c>
      <c r="O168" s="27">
        <f t="shared" si="10"/>
        <v>4</v>
      </c>
      <c r="P168" s="27">
        <f t="shared" si="10"/>
        <v>3</v>
      </c>
      <c r="Q168" s="27">
        <f t="shared" si="10"/>
        <v>6.708333333333333</v>
      </c>
      <c r="R168" s="27">
        <f t="shared" si="10"/>
        <v>3</v>
      </c>
      <c r="S168" s="27">
        <f t="shared" si="10"/>
        <v>0</v>
      </c>
      <c r="T168" s="27">
        <f t="shared" si="10"/>
        <v>0</v>
      </c>
      <c r="U168" s="27">
        <f t="shared" si="10"/>
        <v>0</v>
      </c>
      <c r="V168" s="27">
        <f t="shared" si="10"/>
        <v>0</v>
      </c>
      <c r="W168" s="27">
        <f t="shared" si="10"/>
        <v>0</v>
      </c>
      <c r="X168" s="27">
        <f t="shared" si="10"/>
        <v>16</v>
      </c>
      <c r="Y168" s="27">
        <f t="shared" si="10"/>
        <v>21</v>
      </c>
    </row>
    <row r="169" spans="1:25" hidden="1" outlineLevel="1" x14ac:dyDescent="0.25">
      <c r="A169" t="s">
        <v>338</v>
      </c>
      <c r="B169" t="s">
        <v>309</v>
      </c>
      <c r="C169" s="27">
        <f t="shared" ref="C169:Y169" si="11">+C145/C$135</f>
        <v>107</v>
      </c>
      <c r="D169" s="27">
        <f t="shared" si="11"/>
        <v>194</v>
      </c>
      <c r="E169" s="27">
        <f t="shared" si="11"/>
        <v>0</v>
      </c>
      <c r="F169" s="27">
        <f t="shared" si="11"/>
        <v>31</v>
      </c>
      <c r="G169" s="27">
        <f t="shared" si="11"/>
        <v>68</v>
      </c>
      <c r="H169" s="27">
        <f t="shared" si="11"/>
        <v>15</v>
      </c>
      <c r="I169" s="27">
        <f t="shared" si="11"/>
        <v>20</v>
      </c>
      <c r="J169" s="27">
        <f t="shared" si="11"/>
        <v>10</v>
      </c>
      <c r="K169" s="27">
        <f t="shared" si="11"/>
        <v>24</v>
      </c>
      <c r="L169" s="27">
        <f t="shared" si="11"/>
        <v>16</v>
      </c>
      <c r="M169" s="27">
        <f t="shared" si="11"/>
        <v>20</v>
      </c>
      <c r="N169" s="27">
        <f t="shared" si="11"/>
        <v>6</v>
      </c>
      <c r="O169" s="27">
        <f t="shared" si="11"/>
        <v>11</v>
      </c>
      <c r="P169" s="27">
        <f t="shared" si="11"/>
        <v>4</v>
      </c>
      <c r="Q169" s="27">
        <f t="shared" si="11"/>
        <v>5</v>
      </c>
      <c r="R169" s="27">
        <f t="shared" si="11"/>
        <v>0</v>
      </c>
      <c r="S169" s="27">
        <f t="shared" si="11"/>
        <v>0</v>
      </c>
      <c r="T169" s="27">
        <f t="shared" si="11"/>
        <v>0</v>
      </c>
      <c r="U169" s="27">
        <f t="shared" si="11"/>
        <v>0</v>
      </c>
      <c r="V169" s="27">
        <f t="shared" si="11"/>
        <v>0</v>
      </c>
      <c r="W169" s="27">
        <f t="shared" si="11"/>
        <v>0</v>
      </c>
      <c r="X169" s="27">
        <f t="shared" si="11"/>
        <v>26</v>
      </c>
      <c r="Y169" s="27">
        <f t="shared" si="11"/>
        <v>27</v>
      </c>
    </row>
    <row r="170" spans="1:25" hidden="1" outlineLevel="1" x14ac:dyDescent="0.25">
      <c r="A170" t="s">
        <v>329</v>
      </c>
      <c r="B170" t="s">
        <v>330</v>
      </c>
      <c r="C170" s="27">
        <f t="shared" ref="C170:Y170" si="12">+C146/C$135</f>
        <v>97</v>
      </c>
      <c r="D170" s="27">
        <f t="shared" si="12"/>
        <v>112</v>
      </c>
      <c r="E170" s="27">
        <f t="shared" si="12"/>
        <v>0</v>
      </c>
      <c r="F170" s="27">
        <f t="shared" si="12"/>
        <v>16</v>
      </c>
      <c r="G170" s="27">
        <f t="shared" si="12"/>
        <v>43</v>
      </c>
      <c r="H170" s="27">
        <f t="shared" si="12"/>
        <v>7</v>
      </c>
      <c r="I170" s="27">
        <f t="shared" si="12"/>
        <v>25</v>
      </c>
      <c r="J170" s="27">
        <f t="shared" si="12"/>
        <v>2</v>
      </c>
      <c r="K170" s="27">
        <f t="shared" si="12"/>
        <v>7</v>
      </c>
      <c r="L170" s="27">
        <f t="shared" si="12"/>
        <v>1</v>
      </c>
      <c r="M170" s="27">
        <f t="shared" si="12"/>
        <v>12</v>
      </c>
      <c r="N170" s="27">
        <f t="shared" si="12"/>
        <v>8</v>
      </c>
      <c r="O170" s="27">
        <f t="shared" si="12"/>
        <v>0</v>
      </c>
      <c r="P170" s="27">
        <f t="shared" si="12"/>
        <v>2</v>
      </c>
      <c r="Q170" s="27">
        <f t="shared" si="12"/>
        <v>7</v>
      </c>
      <c r="R170" s="27">
        <f t="shared" si="12"/>
        <v>10</v>
      </c>
      <c r="S170" s="27">
        <f t="shared" si="12"/>
        <v>0</v>
      </c>
      <c r="T170" s="27">
        <f t="shared" si="12"/>
        <v>1</v>
      </c>
      <c r="U170" s="27">
        <f t="shared" si="12"/>
        <v>2</v>
      </c>
      <c r="V170" s="27">
        <f t="shared" si="12"/>
        <v>0</v>
      </c>
      <c r="W170" s="27">
        <f t="shared" si="12"/>
        <v>0</v>
      </c>
      <c r="X170" s="27">
        <f t="shared" si="12"/>
        <v>24</v>
      </c>
      <c r="Y170" s="27">
        <f t="shared" si="12"/>
        <v>17</v>
      </c>
    </row>
    <row r="171" spans="1:25" hidden="1" outlineLevel="1" x14ac:dyDescent="0.25">
      <c r="A171" t="s">
        <v>331</v>
      </c>
      <c r="B171" t="s">
        <v>311</v>
      </c>
      <c r="C171" s="27">
        <f t="shared" ref="C171:Y171" si="13">+C147/C$135</f>
        <v>128.83333333333334</v>
      </c>
      <c r="D171" s="27">
        <f t="shared" si="13"/>
        <v>195.33333333333334</v>
      </c>
      <c r="E171" s="27">
        <f t="shared" si="13"/>
        <v>0</v>
      </c>
      <c r="F171" s="27">
        <f t="shared" si="13"/>
        <v>21.783333333333335</v>
      </c>
      <c r="G171" s="27">
        <f t="shared" si="13"/>
        <v>64.666666666666671</v>
      </c>
      <c r="H171" s="27">
        <f t="shared" si="13"/>
        <v>12.95</v>
      </c>
      <c r="I171" s="27">
        <f t="shared" si="13"/>
        <v>12.15</v>
      </c>
      <c r="J171" s="27">
        <f t="shared" si="13"/>
        <v>2.9833333333333334</v>
      </c>
      <c r="K171" s="27">
        <f t="shared" si="13"/>
        <v>7</v>
      </c>
      <c r="L171" s="27">
        <f t="shared" si="13"/>
        <v>13</v>
      </c>
      <c r="M171" s="27">
        <f t="shared" si="13"/>
        <v>26</v>
      </c>
      <c r="N171" s="27">
        <f t="shared" si="13"/>
        <v>0</v>
      </c>
      <c r="O171" s="27">
        <f t="shared" si="13"/>
        <v>6</v>
      </c>
      <c r="P171" s="27">
        <f t="shared" si="13"/>
        <v>3</v>
      </c>
      <c r="Q171" s="27">
        <f t="shared" si="13"/>
        <v>11</v>
      </c>
      <c r="R171" s="27">
        <f t="shared" si="13"/>
        <v>0</v>
      </c>
      <c r="S171" s="27">
        <f t="shared" si="13"/>
        <v>2</v>
      </c>
      <c r="T171" s="27">
        <f t="shared" si="13"/>
        <v>-3.3333333333333333E-2</v>
      </c>
      <c r="U171" s="27">
        <f t="shared" si="13"/>
        <v>0</v>
      </c>
      <c r="V171" s="27">
        <f t="shared" si="13"/>
        <v>-0.33333333333333331</v>
      </c>
      <c r="W171" s="27">
        <f t="shared" si="13"/>
        <v>0</v>
      </c>
      <c r="X171" s="27">
        <f t="shared" si="13"/>
        <v>87</v>
      </c>
      <c r="Y171" s="27">
        <f t="shared" si="13"/>
        <v>24</v>
      </c>
    </row>
    <row r="172" spans="1:25" hidden="1" outlineLevel="1" x14ac:dyDescent="0.25">
      <c r="A172" t="s">
        <v>332</v>
      </c>
      <c r="B172" t="s">
        <v>312</v>
      </c>
      <c r="C172" s="27">
        <f t="shared" ref="C172:Y172" si="14">+C148/C$135</f>
        <v>56</v>
      </c>
      <c r="D172" s="27">
        <f t="shared" si="14"/>
        <v>107</v>
      </c>
      <c r="E172" s="27">
        <f t="shared" si="14"/>
        <v>0</v>
      </c>
      <c r="F172" s="27">
        <f t="shared" si="14"/>
        <v>27</v>
      </c>
      <c r="G172" s="27">
        <f t="shared" si="14"/>
        <v>27</v>
      </c>
      <c r="H172" s="27">
        <f t="shared" si="14"/>
        <v>15</v>
      </c>
      <c r="I172" s="27">
        <f t="shared" si="14"/>
        <v>9</v>
      </c>
      <c r="J172" s="27">
        <f t="shared" si="14"/>
        <v>2</v>
      </c>
      <c r="K172" s="27">
        <f t="shared" si="14"/>
        <v>1</v>
      </c>
      <c r="L172" s="27">
        <f t="shared" si="14"/>
        <v>2</v>
      </c>
      <c r="M172" s="27">
        <f t="shared" si="14"/>
        <v>6</v>
      </c>
      <c r="N172" s="27">
        <f t="shared" si="14"/>
        <v>5</v>
      </c>
      <c r="O172" s="27">
        <f t="shared" si="14"/>
        <v>5</v>
      </c>
      <c r="P172" s="27">
        <f t="shared" si="14"/>
        <v>1</v>
      </c>
      <c r="Q172" s="27">
        <f t="shared" si="14"/>
        <v>2</v>
      </c>
      <c r="R172" s="27">
        <f t="shared" si="14"/>
        <v>0</v>
      </c>
      <c r="S172" s="27">
        <f t="shared" si="14"/>
        <v>0</v>
      </c>
      <c r="T172" s="27">
        <f t="shared" si="14"/>
        <v>0</v>
      </c>
      <c r="U172" s="27">
        <f t="shared" si="14"/>
        <v>0</v>
      </c>
      <c r="V172" s="27">
        <f t="shared" si="14"/>
        <v>0</v>
      </c>
      <c r="W172" s="27">
        <f t="shared" si="14"/>
        <v>0</v>
      </c>
      <c r="X172" s="27">
        <f t="shared" si="14"/>
        <v>12</v>
      </c>
      <c r="Y172" s="27">
        <f t="shared" si="14"/>
        <v>17</v>
      </c>
    </row>
    <row r="173" spans="1:25" hidden="1" outlineLevel="1" x14ac:dyDescent="0.25">
      <c r="A173" t="s">
        <v>339</v>
      </c>
      <c r="B173" t="s">
        <v>313</v>
      </c>
      <c r="C173" s="27">
        <f t="shared" ref="C173:Y173" si="15">+C149/C$135</f>
        <v>205</v>
      </c>
      <c r="D173" s="27">
        <f t="shared" si="15"/>
        <v>134</v>
      </c>
      <c r="E173" s="27">
        <f t="shared" si="15"/>
        <v>0</v>
      </c>
      <c r="F173" s="27">
        <f t="shared" si="15"/>
        <v>19</v>
      </c>
      <c r="G173" s="27">
        <f t="shared" si="15"/>
        <v>31</v>
      </c>
      <c r="H173" s="27">
        <f t="shared" si="15"/>
        <v>3</v>
      </c>
      <c r="I173" s="27">
        <f t="shared" si="15"/>
        <v>5</v>
      </c>
      <c r="J173" s="27">
        <f t="shared" si="15"/>
        <v>8</v>
      </c>
      <c r="K173" s="27">
        <f t="shared" si="15"/>
        <v>0</v>
      </c>
      <c r="L173" s="27">
        <f t="shared" si="15"/>
        <v>2</v>
      </c>
      <c r="M173" s="27">
        <f t="shared" si="15"/>
        <v>7</v>
      </c>
      <c r="N173" s="27">
        <f t="shared" si="15"/>
        <v>1</v>
      </c>
      <c r="O173" s="27">
        <f t="shared" si="15"/>
        <v>1</v>
      </c>
      <c r="P173" s="27">
        <f t="shared" si="15"/>
        <v>0</v>
      </c>
      <c r="Q173" s="27">
        <f t="shared" si="15"/>
        <v>7</v>
      </c>
      <c r="R173" s="27">
        <f t="shared" si="15"/>
        <v>3</v>
      </c>
      <c r="S173" s="27">
        <f t="shared" si="15"/>
        <v>0</v>
      </c>
      <c r="T173" s="27">
        <f t="shared" si="15"/>
        <v>0</v>
      </c>
      <c r="U173" s="27">
        <f t="shared" si="15"/>
        <v>0</v>
      </c>
      <c r="V173" s="27">
        <f t="shared" si="15"/>
        <v>0</v>
      </c>
      <c r="W173" s="27">
        <f t="shared" si="15"/>
        <v>0</v>
      </c>
      <c r="X173" s="27">
        <f t="shared" si="15"/>
        <v>18</v>
      </c>
      <c r="Y173" s="27">
        <f t="shared" si="15"/>
        <v>24</v>
      </c>
    </row>
    <row r="174" spans="1:25" hidden="1" outlineLevel="1" x14ac:dyDescent="0.25">
      <c r="A174" t="s">
        <v>340</v>
      </c>
      <c r="B174" t="s">
        <v>340</v>
      </c>
      <c r="C174" s="27">
        <f t="shared" ref="C174:Y174" si="16">+C150/C$135</f>
        <v>20</v>
      </c>
      <c r="D174" s="27">
        <f t="shared" si="16"/>
        <v>31</v>
      </c>
      <c r="E174" s="27">
        <f t="shared" si="16"/>
        <v>0</v>
      </c>
      <c r="F174" s="27">
        <f t="shared" si="16"/>
        <v>13</v>
      </c>
      <c r="G174" s="27">
        <f t="shared" si="16"/>
        <v>18</v>
      </c>
      <c r="H174" s="27">
        <f t="shared" si="16"/>
        <v>9</v>
      </c>
      <c r="I174" s="27">
        <f t="shared" si="16"/>
        <v>6</v>
      </c>
      <c r="J174" s="27">
        <f t="shared" si="16"/>
        <v>0</v>
      </c>
      <c r="K174" s="27">
        <f t="shared" si="16"/>
        <v>6</v>
      </c>
      <c r="L174" s="27">
        <f t="shared" si="16"/>
        <v>4</v>
      </c>
      <c r="M174" s="27">
        <f t="shared" si="16"/>
        <v>6</v>
      </c>
      <c r="N174" s="27">
        <f t="shared" si="16"/>
        <v>4</v>
      </c>
      <c r="O174" s="27">
        <f t="shared" si="16"/>
        <v>0</v>
      </c>
      <c r="P174" s="27">
        <f t="shared" si="16"/>
        <v>1</v>
      </c>
      <c r="Q174" s="27">
        <f t="shared" si="16"/>
        <v>5</v>
      </c>
      <c r="R174" s="27">
        <f t="shared" si="16"/>
        <v>4</v>
      </c>
      <c r="S174" s="27">
        <f t="shared" si="16"/>
        <v>1</v>
      </c>
      <c r="T174" s="27">
        <f t="shared" si="16"/>
        <v>2</v>
      </c>
      <c r="U174" s="27">
        <f t="shared" si="16"/>
        <v>0</v>
      </c>
      <c r="V174" s="27">
        <f t="shared" si="16"/>
        <v>0</v>
      </c>
      <c r="W174" s="27">
        <f t="shared" si="16"/>
        <v>0</v>
      </c>
      <c r="X174" s="27">
        <f t="shared" si="16"/>
        <v>20</v>
      </c>
      <c r="Y174" s="27">
        <f t="shared" si="16"/>
        <v>19</v>
      </c>
    </row>
    <row r="175" spans="1:25" hidden="1" outlineLevel="1" x14ac:dyDescent="0.25">
      <c r="A175" t="s">
        <v>333</v>
      </c>
      <c r="B175" t="s">
        <v>315</v>
      </c>
      <c r="C175" s="27">
        <f t="shared" ref="C175:Y175" si="17">+C151/C$135</f>
        <v>161</v>
      </c>
      <c r="D175" s="27">
        <f t="shared" si="17"/>
        <v>207</v>
      </c>
      <c r="E175" s="27">
        <f t="shared" si="17"/>
        <v>0</v>
      </c>
      <c r="F175" s="27">
        <f t="shared" si="17"/>
        <v>22</v>
      </c>
      <c r="G175" s="27">
        <f t="shared" si="17"/>
        <v>54</v>
      </c>
      <c r="H175" s="27">
        <f t="shared" si="17"/>
        <v>8</v>
      </c>
      <c r="I175" s="27">
        <f t="shared" si="17"/>
        <v>23</v>
      </c>
      <c r="J175" s="27">
        <f t="shared" si="17"/>
        <v>8</v>
      </c>
      <c r="K175" s="27">
        <f t="shared" si="17"/>
        <v>13</v>
      </c>
      <c r="L175" s="27">
        <f t="shared" si="17"/>
        <v>23</v>
      </c>
      <c r="M175" s="27">
        <f t="shared" si="17"/>
        <v>23</v>
      </c>
      <c r="N175" s="27">
        <f t="shared" si="17"/>
        <v>3</v>
      </c>
      <c r="O175" s="27">
        <f t="shared" si="17"/>
        <v>8</v>
      </c>
      <c r="P175" s="27">
        <f t="shared" si="17"/>
        <v>6</v>
      </c>
      <c r="Q175" s="27">
        <f t="shared" si="17"/>
        <v>11</v>
      </c>
      <c r="R175" s="27">
        <f t="shared" si="17"/>
        <v>2</v>
      </c>
      <c r="S175" s="27">
        <f t="shared" si="17"/>
        <v>3</v>
      </c>
      <c r="T175" s="27">
        <f t="shared" si="17"/>
        <v>-1</v>
      </c>
      <c r="U175" s="27">
        <f t="shared" si="17"/>
        <v>-1</v>
      </c>
      <c r="V175" s="27">
        <f t="shared" si="17"/>
        <v>-1</v>
      </c>
      <c r="W175" s="27">
        <f t="shared" si="17"/>
        <v>0</v>
      </c>
      <c r="X175" s="27">
        <f t="shared" si="17"/>
        <v>15</v>
      </c>
      <c r="Y175" s="27">
        <f t="shared" si="17"/>
        <v>19</v>
      </c>
    </row>
    <row r="176" spans="1:25" hidden="1" outlineLevel="1" x14ac:dyDescent="0.25">
      <c r="A176" t="s">
        <v>334</v>
      </c>
      <c r="B176" t="s">
        <v>316</v>
      </c>
      <c r="C176" s="27">
        <f t="shared" ref="C176:Y176" si="18">+C152/C$135</f>
        <v>1</v>
      </c>
      <c r="D176" s="27">
        <f t="shared" si="18"/>
        <v>20</v>
      </c>
      <c r="E176" s="27">
        <f t="shared" si="18"/>
        <v>0</v>
      </c>
      <c r="F176" s="27">
        <f t="shared" si="18"/>
        <v>5</v>
      </c>
      <c r="G176" s="27">
        <f t="shared" si="18"/>
        <v>14</v>
      </c>
      <c r="H176" s="27">
        <f t="shared" si="18"/>
        <v>6</v>
      </c>
      <c r="I176" s="27">
        <f t="shared" si="18"/>
        <v>2</v>
      </c>
      <c r="J176" s="27">
        <f t="shared" si="18"/>
        <v>0</v>
      </c>
      <c r="K176" s="27">
        <f t="shared" si="18"/>
        <v>4</v>
      </c>
      <c r="L176" s="27">
        <f t="shared" si="18"/>
        <v>3</v>
      </c>
      <c r="M176" s="27">
        <f t="shared" si="18"/>
        <v>2</v>
      </c>
      <c r="N176" s="27">
        <f t="shared" si="18"/>
        <v>2</v>
      </c>
      <c r="O176" s="27">
        <f t="shared" si="18"/>
        <v>0</v>
      </c>
      <c r="P176" s="27">
        <f t="shared" si="18"/>
        <v>4</v>
      </c>
      <c r="Q176" s="27">
        <f t="shared" si="18"/>
        <v>1</v>
      </c>
      <c r="R176" s="27">
        <f t="shared" si="18"/>
        <v>3</v>
      </c>
      <c r="S176" s="27">
        <f t="shared" si="18"/>
        <v>0</v>
      </c>
      <c r="T176" s="27">
        <f t="shared" si="18"/>
        <v>0</v>
      </c>
      <c r="U176" s="27">
        <f t="shared" si="18"/>
        <v>0</v>
      </c>
      <c r="V176" s="27">
        <f t="shared" si="18"/>
        <v>0</v>
      </c>
      <c r="W176" s="27">
        <f t="shared" si="18"/>
        <v>0</v>
      </c>
      <c r="X176" s="27">
        <f t="shared" si="18"/>
        <v>11</v>
      </c>
      <c r="Y176" s="27">
        <f t="shared" si="18"/>
        <v>11</v>
      </c>
    </row>
    <row r="177" spans="1:26" hidden="1" outlineLevel="1" x14ac:dyDescent="0.25">
      <c r="A177" t="s">
        <v>335</v>
      </c>
      <c r="B177" t="s">
        <v>317</v>
      </c>
      <c r="C177" s="27">
        <f t="shared" ref="C177:Y177" si="19">+C153/C$135</f>
        <v>26</v>
      </c>
      <c r="D177" s="27">
        <f t="shared" si="19"/>
        <v>76</v>
      </c>
      <c r="E177" s="27">
        <f t="shared" si="19"/>
        <v>0</v>
      </c>
      <c r="F177" s="27">
        <f t="shared" si="19"/>
        <v>8</v>
      </c>
      <c r="G177" s="27">
        <f t="shared" si="19"/>
        <v>28</v>
      </c>
      <c r="H177" s="27">
        <f t="shared" si="19"/>
        <v>4</v>
      </c>
      <c r="I177" s="27">
        <f t="shared" si="19"/>
        <v>7</v>
      </c>
      <c r="J177" s="27">
        <f t="shared" si="19"/>
        <v>1</v>
      </c>
      <c r="K177" s="27">
        <f t="shared" si="19"/>
        <v>0</v>
      </c>
      <c r="L177" s="27">
        <f t="shared" si="19"/>
        <v>2</v>
      </c>
      <c r="M177" s="27">
        <f t="shared" si="19"/>
        <v>5</v>
      </c>
      <c r="N177" s="27">
        <f t="shared" si="19"/>
        <v>0.66666666666666663</v>
      </c>
      <c r="O177" s="27">
        <f t="shared" si="19"/>
        <v>0.75</v>
      </c>
      <c r="P177" s="27">
        <f t="shared" si="19"/>
        <v>1</v>
      </c>
      <c r="Q177" s="27">
        <f t="shared" si="19"/>
        <v>4</v>
      </c>
      <c r="R177" s="27">
        <f t="shared" si="19"/>
        <v>-6.5</v>
      </c>
      <c r="S177" s="27">
        <f t="shared" si="19"/>
        <v>0</v>
      </c>
      <c r="T177" s="27">
        <f t="shared" si="19"/>
        <v>-2</v>
      </c>
      <c r="U177" s="27">
        <f t="shared" si="19"/>
        <v>0</v>
      </c>
      <c r="V177" s="27">
        <f t="shared" si="19"/>
        <v>0</v>
      </c>
      <c r="W177" s="27">
        <f t="shared" si="19"/>
        <v>0</v>
      </c>
      <c r="X177" s="27">
        <f t="shared" si="19"/>
        <v>7</v>
      </c>
      <c r="Y177" s="27">
        <f t="shared" si="19"/>
        <v>12</v>
      </c>
    </row>
    <row r="178" spans="1:26" hidden="1" outlineLevel="1" x14ac:dyDescent="0.25">
      <c r="A178" t="s">
        <v>336</v>
      </c>
      <c r="B178" t="s">
        <v>318</v>
      </c>
      <c r="C178" s="27">
        <f t="shared" ref="C178:Y178" si="20">+C154/C$135</f>
        <v>10</v>
      </c>
      <c r="D178" s="27">
        <f t="shared" si="20"/>
        <v>10</v>
      </c>
      <c r="E178" s="27">
        <f t="shared" si="20"/>
        <v>0</v>
      </c>
      <c r="F178" s="27">
        <f t="shared" si="20"/>
        <v>2</v>
      </c>
      <c r="G178" s="27">
        <f t="shared" si="20"/>
        <v>2</v>
      </c>
      <c r="H178" s="27">
        <f t="shared" si="20"/>
        <v>0</v>
      </c>
      <c r="I178" s="27">
        <f t="shared" si="20"/>
        <v>0</v>
      </c>
      <c r="J178" s="27">
        <f t="shared" si="20"/>
        <v>0</v>
      </c>
      <c r="K178" s="27">
        <f t="shared" si="20"/>
        <v>0</v>
      </c>
      <c r="L178" s="27">
        <f t="shared" si="20"/>
        <v>0</v>
      </c>
      <c r="M178" s="27">
        <f t="shared" si="20"/>
        <v>0</v>
      </c>
      <c r="N178" s="27">
        <f t="shared" si="20"/>
        <v>0</v>
      </c>
      <c r="O178" s="27">
        <f t="shared" si="20"/>
        <v>0</v>
      </c>
      <c r="P178" s="27">
        <f t="shared" si="20"/>
        <v>0</v>
      </c>
      <c r="Q178" s="27">
        <f t="shared" si="20"/>
        <v>0</v>
      </c>
      <c r="R178" s="27">
        <f t="shared" si="20"/>
        <v>3</v>
      </c>
      <c r="S178" s="27">
        <f t="shared" si="20"/>
        <v>0</v>
      </c>
      <c r="T178" s="27">
        <f t="shared" si="20"/>
        <v>0</v>
      </c>
      <c r="U178" s="27">
        <f t="shared" si="20"/>
        <v>0</v>
      </c>
      <c r="V178" s="27">
        <f t="shared" si="20"/>
        <v>0</v>
      </c>
      <c r="W178" s="27">
        <f t="shared" si="20"/>
        <v>0</v>
      </c>
      <c r="X178" s="27">
        <f t="shared" si="20"/>
        <v>2</v>
      </c>
      <c r="Y178" s="27">
        <f t="shared" si="20"/>
        <v>4</v>
      </c>
    </row>
    <row r="179" spans="1:26" collapsed="1" x14ac:dyDescent="0.25">
      <c r="B179" t="s">
        <v>319</v>
      </c>
      <c r="C179" s="27">
        <f t="shared" ref="C179:Y179" si="21">+C155/C$135</f>
        <v>119.5</v>
      </c>
      <c r="D179" s="27">
        <f t="shared" si="21"/>
        <v>373.16666666666669</v>
      </c>
      <c r="E179" s="27">
        <f t="shared" si="21"/>
        <v>-0.16666666666666666</v>
      </c>
      <c r="F179" s="27">
        <f t="shared" si="21"/>
        <v>146.53333333333333</v>
      </c>
      <c r="G179" s="27">
        <f t="shared" si="21"/>
        <v>137.16666666666666</v>
      </c>
      <c r="H179" s="27">
        <f t="shared" si="21"/>
        <v>80.416666666666671</v>
      </c>
      <c r="I179" s="27">
        <f t="shared" si="21"/>
        <v>44.55</v>
      </c>
      <c r="J179" s="27">
        <f t="shared" si="21"/>
        <v>16.533333333333335</v>
      </c>
      <c r="K179" s="27">
        <f t="shared" si="21"/>
        <v>13.5</v>
      </c>
      <c r="L179" s="27">
        <f t="shared" si="21"/>
        <v>24.416666666666668</v>
      </c>
      <c r="M179" s="27">
        <f t="shared" si="21"/>
        <v>27.083333333333332</v>
      </c>
      <c r="N179" s="27">
        <f t="shared" si="21"/>
        <v>0</v>
      </c>
      <c r="O179" s="27">
        <f t="shared" si="21"/>
        <v>0</v>
      </c>
      <c r="P179" s="27">
        <f t="shared" si="21"/>
        <v>2</v>
      </c>
      <c r="Q179" s="27">
        <f t="shared" si="21"/>
        <v>42.791666666666664</v>
      </c>
      <c r="R179" s="27">
        <f t="shared" si="21"/>
        <v>0</v>
      </c>
      <c r="S179" s="27">
        <f t="shared" si="21"/>
        <v>0</v>
      </c>
      <c r="T179" s="27">
        <f t="shared" si="21"/>
        <v>0</v>
      </c>
      <c r="U179" s="27">
        <f t="shared" si="21"/>
        <v>0</v>
      </c>
      <c r="V179" s="27">
        <f t="shared" si="21"/>
        <v>0</v>
      </c>
      <c r="W179" s="27">
        <f t="shared" si="21"/>
        <v>0</v>
      </c>
      <c r="X179" s="27">
        <f t="shared" si="21"/>
        <v>0</v>
      </c>
      <c r="Y179" s="27">
        <f t="shared" si="21"/>
        <v>0</v>
      </c>
    </row>
    <row r="180" spans="1:26" x14ac:dyDescent="0.25">
      <c r="B180">
        <v>4200</v>
      </c>
      <c r="C180" s="27">
        <f t="shared" ref="C180:Y180" si="22">+C156/C$135</f>
        <v>5</v>
      </c>
      <c r="D180" s="27">
        <f t="shared" si="22"/>
        <v>5</v>
      </c>
      <c r="E180" s="27">
        <f t="shared" si="22"/>
        <v>0</v>
      </c>
      <c r="F180" s="27">
        <f t="shared" si="22"/>
        <v>2</v>
      </c>
      <c r="G180" s="27">
        <f t="shared" si="22"/>
        <v>1</v>
      </c>
      <c r="H180" s="27">
        <f t="shared" si="22"/>
        <v>1</v>
      </c>
      <c r="I180" s="27">
        <f t="shared" si="22"/>
        <v>1</v>
      </c>
      <c r="J180" s="27">
        <f t="shared" si="22"/>
        <v>0</v>
      </c>
      <c r="K180" s="27">
        <f t="shared" si="22"/>
        <v>0</v>
      </c>
      <c r="L180" s="27">
        <f t="shared" si="22"/>
        <v>0</v>
      </c>
      <c r="M180" s="27">
        <f t="shared" si="22"/>
        <v>0</v>
      </c>
      <c r="N180" s="27">
        <f t="shared" si="22"/>
        <v>0</v>
      </c>
      <c r="O180" s="27">
        <f t="shared" si="22"/>
        <v>0</v>
      </c>
      <c r="P180" s="27">
        <f t="shared" si="22"/>
        <v>1</v>
      </c>
      <c r="Q180" s="27">
        <f t="shared" si="22"/>
        <v>0</v>
      </c>
      <c r="R180" s="27">
        <f t="shared" si="22"/>
        <v>0</v>
      </c>
      <c r="S180" s="27">
        <f t="shared" si="22"/>
        <v>0</v>
      </c>
      <c r="T180" s="27">
        <f t="shared" si="22"/>
        <v>0</v>
      </c>
      <c r="U180" s="27">
        <f t="shared" si="22"/>
        <v>0</v>
      </c>
      <c r="V180" s="27">
        <f t="shared" si="22"/>
        <v>0</v>
      </c>
      <c r="W180" s="27">
        <f t="shared" si="22"/>
        <v>0</v>
      </c>
      <c r="X180" s="27">
        <f t="shared" si="22"/>
        <v>2</v>
      </c>
      <c r="Y180" s="27">
        <f t="shared" si="22"/>
        <v>0</v>
      </c>
    </row>
    <row r="181" spans="1:26" x14ac:dyDescent="0.25">
      <c r="C181" s="27">
        <f>+SUM(C160:C180)</f>
        <v>1714.8333333333333</v>
      </c>
      <c r="D181" s="27">
        <f t="shared" ref="D181:Y181" si="23">+SUM(D160:D180)</f>
        <v>2889.4999999999995</v>
      </c>
      <c r="E181" s="27">
        <f t="shared" si="23"/>
        <v>-0.16666666666666666</v>
      </c>
      <c r="F181" s="27">
        <f t="shared" si="23"/>
        <v>616.31666666666672</v>
      </c>
      <c r="G181" s="27">
        <f t="shared" si="23"/>
        <v>825.83333333333326</v>
      </c>
      <c r="H181" s="27">
        <f t="shared" si="23"/>
        <v>304.36666666666667</v>
      </c>
      <c r="I181" s="27">
        <f t="shared" si="23"/>
        <v>436.7</v>
      </c>
      <c r="J181" s="27">
        <f t="shared" si="23"/>
        <v>159.56666666666666</v>
      </c>
      <c r="K181" s="27">
        <f t="shared" si="23"/>
        <v>177.16666666666669</v>
      </c>
      <c r="L181" s="27">
        <f t="shared" si="23"/>
        <v>204.41666666666666</v>
      </c>
      <c r="M181" s="27">
        <f t="shared" si="23"/>
        <v>249.08333333333334</v>
      </c>
      <c r="N181" s="27">
        <f t="shared" si="23"/>
        <v>65.416666666666671</v>
      </c>
      <c r="O181" s="27">
        <f t="shared" si="23"/>
        <v>74.791666666666671</v>
      </c>
      <c r="P181" s="27">
        <f t="shared" si="23"/>
        <v>57.041666666666671</v>
      </c>
      <c r="Q181" s="27">
        <f t="shared" si="23"/>
        <v>152.95833333333331</v>
      </c>
      <c r="R181" s="27">
        <f t="shared" si="23"/>
        <v>105.16666666666667</v>
      </c>
      <c r="S181" s="27">
        <f t="shared" si="23"/>
        <v>8</v>
      </c>
      <c r="T181" s="27">
        <f t="shared" si="23"/>
        <v>0.96666666666666679</v>
      </c>
      <c r="U181" s="27">
        <f t="shared" si="23"/>
        <v>3</v>
      </c>
      <c r="V181" s="27">
        <f t="shared" si="23"/>
        <v>-1.3333333333333333</v>
      </c>
      <c r="W181" s="27">
        <f t="shared" si="23"/>
        <v>0</v>
      </c>
      <c r="X181" s="27">
        <f t="shared" si="23"/>
        <v>433</v>
      </c>
      <c r="Y181" s="27">
        <f t="shared" si="23"/>
        <v>438</v>
      </c>
    </row>
    <row r="182" spans="1:26" x14ac:dyDescent="0.25">
      <c r="C182" s="27">
        <v>1714.8333333333333</v>
      </c>
      <c r="D182" s="27">
        <v>2889.5</v>
      </c>
      <c r="E182" s="27">
        <v>-0.16666666666666666</v>
      </c>
      <c r="F182" s="27">
        <v>616.31666666666672</v>
      </c>
      <c r="G182" s="27">
        <v>825.83333333333337</v>
      </c>
      <c r="H182" s="27">
        <v>304.36666666666667</v>
      </c>
      <c r="I182" s="27">
        <v>436.7</v>
      </c>
      <c r="J182" s="27">
        <v>159.56666666666666</v>
      </c>
      <c r="K182" s="27">
        <v>17.716666666666665</v>
      </c>
      <c r="L182" s="27">
        <v>204.41666666666666</v>
      </c>
      <c r="M182" s="27">
        <v>249.08333333333334</v>
      </c>
      <c r="N182" s="27">
        <v>65.416666666666671</v>
      </c>
      <c r="O182" s="27">
        <v>74.791666666666671</v>
      </c>
      <c r="P182" s="27">
        <v>57.041666666666664</v>
      </c>
      <c r="Q182" s="27">
        <v>152.95833333333334</v>
      </c>
      <c r="R182" s="27">
        <v>105.16666666666667</v>
      </c>
      <c r="S182" s="27">
        <v>8</v>
      </c>
      <c r="T182" s="27">
        <v>0.96666666666666667</v>
      </c>
      <c r="U182" s="27">
        <v>3</v>
      </c>
      <c r="V182" s="27">
        <v>-1.3333333333333333</v>
      </c>
      <c r="W182" s="27">
        <v>0</v>
      </c>
      <c r="X182" s="27">
        <v>433</v>
      </c>
      <c r="Y182" s="27">
        <v>438</v>
      </c>
    </row>
    <row r="183" spans="1:26" x14ac:dyDescent="0.25">
      <c r="C183" s="32">
        <f>+C181-C182</f>
        <v>0</v>
      </c>
      <c r="D183" s="32">
        <f t="shared" ref="D183:Y183" si="24">+D181-D182</f>
        <v>0</v>
      </c>
      <c r="E183" s="32">
        <f t="shared" si="24"/>
        <v>0</v>
      </c>
      <c r="F183" s="32">
        <f t="shared" si="24"/>
        <v>0</v>
      </c>
      <c r="G183" s="32">
        <f t="shared" si="24"/>
        <v>0</v>
      </c>
      <c r="H183" s="32">
        <f t="shared" si="24"/>
        <v>0</v>
      </c>
      <c r="I183" s="32">
        <f t="shared" si="24"/>
        <v>0</v>
      </c>
      <c r="J183" s="32">
        <f t="shared" si="24"/>
        <v>0</v>
      </c>
      <c r="K183" s="32">
        <f t="shared" si="24"/>
        <v>159.45000000000002</v>
      </c>
      <c r="L183" s="32">
        <f t="shared" si="24"/>
        <v>0</v>
      </c>
      <c r="M183" s="32">
        <f t="shared" si="24"/>
        <v>0</v>
      </c>
      <c r="N183" s="32">
        <f t="shared" si="24"/>
        <v>0</v>
      </c>
      <c r="O183" s="32">
        <f t="shared" si="24"/>
        <v>0</v>
      </c>
      <c r="P183" s="32">
        <f t="shared" si="24"/>
        <v>0</v>
      </c>
      <c r="Q183" s="32">
        <f t="shared" si="24"/>
        <v>0</v>
      </c>
      <c r="R183" s="32">
        <f t="shared" si="24"/>
        <v>0</v>
      </c>
      <c r="S183" s="32">
        <f t="shared" si="24"/>
        <v>0</v>
      </c>
      <c r="T183" s="32">
        <f t="shared" si="24"/>
        <v>0</v>
      </c>
      <c r="U183" s="32">
        <f t="shared" si="24"/>
        <v>0</v>
      </c>
      <c r="V183" s="32">
        <f t="shared" si="24"/>
        <v>0</v>
      </c>
      <c r="W183" s="32">
        <f t="shared" si="24"/>
        <v>0</v>
      </c>
      <c r="X183" s="32">
        <f t="shared" si="24"/>
        <v>0</v>
      </c>
      <c r="Y183" s="32">
        <f t="shared" si="24"/>
        <v>0</v>
      </c>
    </row>
    <row r="185" spans="1:26" ht="75" x14ac:dyDescent="0.25">
      <c r="A185" s="28" t="s">
        <v>348</v>
      </c>
      <c r="B185" s="26" t="s">
        <v>320</v>
      </c>
      <c r="C185" s="26" t="s">
        <v>276</v>
      </c>
      <c r="D185" s="26" t="s">
        <v>277</v>
      </c>
      <c r="E185" s="26" t="s">
        <v>278</v>
      </c>
      <c r="F185" s="26" t="s">
        <v>279</v>
      </c>
      <c r="G185" s="26" t="s">
        <v>280</v>
      </c>
      <c r="H185" s="26" t="s">
        <v>281</v>
      </c>
      <c r="I185" s="26" t="s">
        <v>282</v>
      </c>
      <c r="J185" s="26" t="s">
        <v>283</v>
      </c>
      <c r="K185" s="26" t="s">
        <v>284</v>
      </c>
      <c r="L185" s="26" t="s">
        <v>285</v>
      </c>
      <c r="M185" s="26" t="s">
        <v>286</v>
      </c>
      <c r="N185" s="26" t="s">
        <v>287</v>
      </c>
      <c r="O185" s="26" t="s">
        <v>288</v>
      </c>
      <c r="P185" s="26" t="s">
        <v>289</v>
      </c>
      <c r="Q185" s="26" t="s">
        <v>290</v>
      </c>
      <c r="R185" s="26" t="s">
        <v>291</v>
      </c>
      <c r="S185" s="26" t="s">
        <v>292</v>
      </c>
      <c r="T185" s="26" t="s">
        <v>293</v>
      </c>
      <c r="U185" s="26" t="s">
        <v>294</v>
      </c>
      <c r="V185" s="26" t="s">
        <v>295</v>
      </c>
      <c r="W185" s="26" t="s">
        <v>296</v>
      </c>
      <c r="X185" s="26" t="s">
        <v>297</v>
      </c>
      <c r="Y185" s="26" t="s">
        <v>298</v>
      </c>
    </row>
    <row r="186" spans="1:26" x14ac:dyDescent="0.25">
      <c r="A186" s="28"/>
      <c r="B186" s="26"/>
      <c r="C186" s="26">
        <v>167.22200000000001</v>
      </c>
      <c r="D186" s="26">
        <v>220.79999999999995</v>
      </c>
      <c r="E186" s="26">
        <v>254.22200000000001</v>
      </c>
      <c r="F186" s="26">
        <v>332.45499999999998</v>
      </c>
      <c r="G186" s="26">
        <v>210.833</v>
      </c>
      <c r="H186" s="26">
        <v>317.77800000000002</v>
      </c>
      <c r="I186" s="26">
        <v>366.66699999999997</v>
      </c>
      <c r="J186" s="26">
        <v>317.77800000000002</v>
      </c>
      <c r="K186" s="26">
        <v>210.833</v>
      </c>
      <c r="L186" s="26">
        <v>225.81800000000001</v>
      </c>
      <c r="M186" s="26">
        <v>225.81800000000001</v>
      </c>
      <c r="N186" s="26">
        <v>281.01799999999997</v>
      </c>
      <c r="O186" s="26">
        <v>281.01799999999997</v>
      </c>
      <c r="P186" s="26">
        <v>281.01799999999997</v>
      </c>
      <c r="Q186" s="26">
        <v>281.01799999999997</v>
      </c>
      <c r="R186" s="26">
        <v>167.22200000000001</v>
      </c>
      <c r="S186" s="26">
        <v>188.18199999999999</v>
      </c>
      <c r="T186" s="26">
        <v>188.18199999999999</v>
      </c>
      <c r="U186" s="26">
        <v>188.18199999999999</v>
      </c>
      <c r="V186" s="26">
        <v>188.18199999999999</v>
      </c>
      <c r="W186" s="26">
        <v>204.44499999999999</v>
      </c>
      <c r="X186" s="26">
        <v>203.864</v>
      </c>
      <c r="Y186" s="26">
        <v>100.364</v>
      </c>
    </row>
    <row r="187" spans="1:26" x14ac:dyDescent="0.25">
      <c r="A187" t="s">
        <v>321</v>
      </c>
      <c r="B187" t="s">
        <v>300</v>
      </c>
      <c r="C187" s="3">
        <f>+C160*C$186*1.08</f>
        <v>32959.456200000008</v>
      </c>
      <c r="D187" s="3">
        <f t="shared" ref="D187:Y187" si="25">+D160*D$186*1.08</f>
        <v>32908.031999999999</v>
      </c>
      <c r="E187" s="3">
        <f t="shared" si="25"/>
        <v>0</v>
      </c>
      <c r="F187" s="3">
        <f t="shared" si="25"/>
        <v>10412.490600000001</v>
      </c>
      <c r="G187" s="3">
        <f t="shared" si="25"/>
        <v>9335.6852400000007</v>
      </c>
      <c r="H187" s="3">
        <f t="shared" si="25"/>
        <v>4461.6031200000007</v>
      </c>
      <c r="I187" s="3">
        <f t="shared" si="25"/>
        <v>16236.01476</v>
      </c>
      <c r="J187" s="3">
        <f t="shared" si="25"/>
        <v>2402.4016799999999</v>
      </c>
      <c r="K187" s="3">
        <f t="shared" si="25"/>
        <v>1821.5971200000001</v>
      </c>
      <c r="L187" s="3">
        <f t="shared" si="25"/>
        <v>1707.1840800000002</v>
      </c>
      <c r="M187" s="3">
        <f t="shared" si="25"/>
        <v>4146.0184800000006</v>
      </c>
      <c r="N187" s="3">
        <f t="shared" si="25"/>
        <v>3034.9944</v>
      </c>
      <c r="O187" s="3">
        <f t="shared" si="25"/>
        <v>4248.9921599999998</v>
      </c>
      <c r="P187" s="3">
        <f t="shared" si="25"/>
        <v>2124.4960799999999</v>
      </c>
      <c r="Q187" s="3">
        <f t="shared" si="25"/>
        <v>3338.4938400000001</v>
      </c>
      <c r="R187" s="3">
        <f t="shared" si="25"/>
        <v>4815.9936000000007</v>
      </c>
      <c r="S187" s="3">
        <f t="shared" si="25"/>
        <v>0</v>
      </c>
      <c r="T187" s="3">
        <f t="shared" si="25"/>
        <v>0</v>
      </c>
      <c r="U187" s="3">
        <f t="shared" si="25"/>
        <v>0</v>
      </c>
      <c r="V187" s="3">
        <f t="shared" si="25"/>
        <v>0</v>
      </c>
      <c r="W187" s="3">
        <f t="shared" si="25"/>
        <v>0</v>
      </c>
      <c r="X187" s="3">
        <f t="shared" si="25"/>
        <v>5063.9817600000006</v>
      </c>
      <c r="Y187" s="3">
        <f t="shared" si="25"/>
        <v>3251.7936000000004</v>
      </c>
      <c r="Z187" s="31">
        <f>+SUM(C187:Y187)</f>
        <v>142269.22872000001</v>
      </c>
    </row>
    <row r="188" spans="1:26" x14ac:dyDescent="0.25">
      <c r="A188" t="s">
        <v>322</v>
      </c>
      <c r="B188" t="s">
        <v>301</v>
      </c>
      <c r="C188" s="3">
        <f t="shared" ref="C188:Y188" si="26">+C161*C$186*1.08</f>
        <v>20768.972400000002</v>
      </c>
      <c r="D188" s="3">
        <f t="shared" si="26"/>
        <v>46023.551999999996</v>
      </c>
      <c r="E188" s="3">
        <f t="shared" si="26"/>
        <v>0</v>
      </c>
      <c r="F188" s="3">
        <f t="shared" si="26"/>
        <v>19747.826999999997</v>
      </c>
      <c r="G188" s="3">
        <f t="shared" si="26"/>
        <v>13434.278759999999</v>
      </c>
      <c r="H188" s="3">
        <f t="shared" si="26"/>
        <v>9609.6067199999998</v>
      </c>
      <c r="I188" s="3">
        <f t="shared" si="26"/>
        <v>23364.021240000002</v>
      </c>
      <c r="J188" s="3">
        <f t="shared" si="26"/>
        <v>5491.203840000001</v>
      </c>
      <c r="K188" s="3">
        <f t="shared" si="26"/>
        <v>3643.1942400000003</v>
      </c>
      <c r="L188" s="3">
        <f t="shared" si="26"/>
        <v>8779.8038400000005</v>
      </c>
      <c r="M188" s="3">
        <f t="shared" si="26"/>
        <v>731.65032000000008</v>
      </c>
      <c r="N188" s="3">
        <f t="shared" si="26"/>
        <v>1340.45586</v>
      </c>
      <c r="O188" s="3">
        <f t="shared" si="26"/>
        <v>2124.4960799999999</v>
      </c>
      <c r="P188" s="3">
        <f t="shared" si="26"/>
        <v>2427.9955199999999</v>
      </c>
      <c r="Q188" s="3">
        <f t="shared" si="26"/>
        <v>1960.1005499999997</v>
      </c>
      <c r="R188" s="3">
        <f t="shared" si="26"/>
        <v>2889.5961600000005</v>
      </c>
      <c r="S188" s="3">
        <f t="shared" si="26"/>
        <v>0</v>
      </c>
      <c r="T188" s="3">
        <f t="shared" si="26"/>
        <v>0</v>
      </c>
      <c r="U188" s="3">
        <f t="shared" si="26"/>
        <v>0</v>
      </c>
      <c r="V188" s="3">
        <f t="shared" si="26"/>
        <v>0</v>
      </c>
      <c r="W188" s="3">
        <f t="shared" si="26"/>
        <v>0</v>
      </c>
      <c r="X188" s="3">
        <f t="shared" si="26"/>
        <v>9027.097920000002</v>
      </c>
      <c r="Y188" s="3">
        <f t="shared" si="26"/>
        <v>5744.8353600000009</v>
      </c>
      <c r="Z188" s="31">
        <f t="shared" ref="Z188:Z205" si="27">+SUM(C188:Y188)</f>
        <v>177108.68780999997</v>
      </c>
    </row>
    <row r="189" spans="1:26" x14ac:dyDescent="0.25">
      <c r="A189" t="s">
        <v>323</v>
      </c>
      <c r="B189" t="s">
        <v>302</v>
      </c>
      <c r="C189" s="3">
        <f t="shared" ref="C189:Y189" si="28">+C162*C$186*1.08</f>
        <v>14989.780080000002</v>
      </c>
      <c r="D189" s="3">
        <f t="shared" si="28"/>
        <v>41731.199999999997</v>
      </c>
      <c r="E189" s="3">
        <f t="shared" si="28"/>
        <v>0</v>
      </c>
      <c r="F189" s="3">
        <f t="shared" si="28"/>
        <v>14362.056</v>
      </c>
      <c r="G189" s="3">
        <f t="shared" si="28"/>
        <v>7514.0881200000003</v>
      </c>
      <c r="H189" s="3">
        <f t="shared" si="28"/>
        <v>2745.6019200000005</v>
      </c>
      <c r="I189" s="3">
        <f t="shared" si="28"/>
        <v>8316.00756</v>
      </c>
      <c r="J189" s="3">
        <f t="shared" si="28"/>
        <v>3088.8021600000006</v>
      </c>
      <c r="K189" s="3">
        <f t="shared" si="28"/>
        <v>3415.4946</v>
      </c>
      <c r="L189" s="3">
        <f t="shared" si="28"/>
        <v>3414.3681600000004</v>
      </c>
      <c r="M189" s="3">
        <f t="shared" si="28"/>
        <v>4146.0184800000006</v>
      </c>
      <c r="N189" s="3">
        <f t="shared" si="28"/>
        <v>1074.8938499999999</v>
      </c>
      <c r="O189" s="3">
        <f t="shared" si="28"/>
        <v>1264.5810000000001</v>
      </c>
      <c r="P189" s="3">
        <f t="shared" si="28"/>
        <v>1353.10167</v>
      </c>
      <c r="Q189" s="3">
        <f t="shared" si="28"/>
        <v>2124.4960799999999</v>
      </c>
      <c r="R189" s="3">
        <f t="shared" si="28"/>
        <v>1083.5985600000001</v>
      </c>
      <c r="S189" s="3">
        <f t="shared" si="28"/>
        <v>406.47311999999999</v>
      </c>
      <c r="T189" s="3">
        <f t="shared" si="28"/>
        <v>203.23656</v>
      </c>
      <c r="U189" s="3">
        <f t="shared" si="28"/>
        <v>406.47311999999999</v>
      </c>
      <c r="V189" s="3">
        <f t="shared" si="28"/>
        <v>0</v>
      </c>
      <c r="W189" s="3">
        <f t="shared" si="28"/>
        <v>0</v>
      </c>
      <c r="X189" s="3">
        <f t="shared" si="28"/>
        <v>10788.48288</v>
      </c>
      <c r="Y189" s="3">
        <f t="shared" si="28"/>
        <v>5528.0491200000006</v>
      </c>
      <c r="Z189" s="31">
        <f t="shared" si="27"/>
        <v>127956.80304</v>
      </c>
    </row>
    <row r="190" spans="1:26" x14ac:dyDescent="0.25">
      <c r="A190" t="s">
        <v>324</v>
      </c>
      <c r="B190" t="s">
        <v>303</v>
      </c>
      <c r="C190" s="3">
        <f t="shared" ref="C190:Y190" si="29">+C163*C$186*1.08</f>
        <v>20588.372640000001</v>
      </c>
      <c r="D190" s="3">
        <f t="shared" si="29"/>
        <v>60331.391999999993</v>
      </c>
      <c r="E190" s="3">
        <f t="shared" si="29"/>
        <v>0</v>
      </c>
      <c r="F190" s="3">
        <f t="shared" si="29"/>
        <v>13643.9532</v>
      </c>
      <c r="G190" s="3">
        <f t="shared" si="29"/>
        <v>15028.176240000001</v>
      </c>
      <c r="H190" s="3">
        <f t="shared" si="29"/>
        <v>11668.808160000002</v>
      </c>
      <c r="I190" s="3">
        <f t="shared" si="29"/>
        <v>16236.01476</v>
      </c>
      <c r="J190" s="3">
        <f t="shared" si="29"/>
        <v>13728.009600000001</v>
      </c>
      <c r="K190" s="3">
        <f t="shared" si="29"/>
        <v>4553.9928</v>
      </c>
      <c r="L190" s="3">
        <f t="shared" si="29"/>
        <v>2194.9509600000001</v>
      </c>
      <c r="M190" s="3">
        <f t="shared" si="29"/>
        <v>3414.3681600000004</v>
      </c>
      <c r="N190" s="3">
        <f t="shared" si="29"/>
        <v>910.49831999999992</v>
      </c>
      <c r="O190" s="3">
        <f t="shared" si="29"/>
        <v>2427.9955199999999</v>
      </c>
      <c r="P190" s="3">
        <f t="shared" si="29"/>
        <v>1517.4972</v>
      </c>
      <c r="Q190" s="3">
        <f t="shared" si="29"/>
        <v>3338.4938400000001</v>
      </c>
      <c r="R190" s="3">
        <f t="shared" si="29"/>
        <v>4153.7944800000005</v>
      </c>
      <c r="S190" s="3">
        <f t="shared" si="29"/>
        <v>0</v>
      </c>
      <c r="T190" s="3">
        <f t="shared" si="29"/>
        <v>0</v>
      </c>
      <c r="U190" s="3">
        <f t="shared" si="29"/>
        <v>0</v>
      </c>
      <c r="V190" s="3">
        <f t="shared" si="29"/>
        <v>0</v>
      </c>
      <c r="W190" s="3">
        <f t="shared" si="29"/>
        <v>0</v>
      </c>
      <c r="X190" s="3">
        <f t="shared" si="29"/>
        <v>7706.0592000000006</v>
      </c>
      <c r="Y190" s="3">
        <f t="shared" si="29"/>
        <v>3468.5798400000003</v>
      </c>
      <c r="Z190" s="31">
        <f t="shared" si="27"/>
        <v>184910.95692000003</v>
      </c>
    </row>
    <row r="191" spans="1:26" x14ac:dyDescent="0.25">
      <c r="A191" t="s">
        <v>325</v>
      </c>
      <c r="B191" t="s">
        <v>304</v>
      </c>
      <c r="C191" s="3">
        <f t="shared" ref="C191:Y191" si="30">+C164*C$186*1.08</f>
        <v>4514.9940000000006</v>
      </c>
      <c r="D191" s="3">
        <f t="shared" si="30"/>
        <v>18838.655999999999</v>
      </c>
      <c r="E191" s="3">
        <f t="shared" si="30"/>
        <v>0</v>
      </c>
      <c r="F191" s="3">
        <f t="shared" si="30"/>
        <v>4667.6682000000001</v>
      </c>
      <c r="G191" s="3">
        <f t="shared" si="30"/>
        <v>3643.1942400000003</v>
      </c>
      <c r="H191" s="3">
        <f t="shared" si="30"/>
        <v>3088.8021600000006</v>
      </c>
      <c r="I191" s="3">
        <f t="shared" si="30"/>
        <v>4752.00432</v>
      </c>
      <c r="J191" s="3">
        <f t="shared" si="30"/>
        <v>2059.2014400000003</v>
      </c>
      <c r="K191" s="3">
        <f t="shared" si="30"/>
        <v>0</v>
      </c>
      <c r="L191" s="3">
        <f t="shared" si="30"/>
        <v>731.65032000000008</v>
      </c>
      <c r="M191" s="3">
        <f t="shared" si="30"/>
        <v>487.76688000000007</v>
      </c>
      <c r="N191" s="3">
        <f t="shared" si="30"/>
        <v>0</v>
      </c>
      <c r="O191" s="3">
        <f t="shared" si="30"/>
        <v>303.49943999999999</v>
      </c>
      <c r="P191" s="3">
        <f t="shared" si="30"/>
        <v>0</v>
      </c>
      <c r="Q191" s="3">
        <f t="shared" si="30"/>
        <v>606.99887999999999</v>
      </c>
      <c r="R191" s="3">
        <f t="shared" si="30"/>
        <v>361.19952000000006</v>
      </c>
      <c r="S191" s="3">
        <f t="shared" si="30"/>
        <v>0</v>
      </c>
      <c r="T191" s="3">
        <f t="shared" si="30"/>
        <v>0</v>
      </c>
      <c r="U191" s="3">
        <f t="shared" si="30"/>
        <v>0</v>
      </c>
      <c r="V191" s="3">
        <f t="shared" si="30"/>
        <v>0</v>
      </c>
      <c r="W191" s="3">
        <f t="shared" si="30"/>
        <v>0</v>
      </c>
      <c r="X191" s="3">
        <f t="shared" si="30"/>
        <v>3302.5968000000003</v>
      </c>
      <c r="Y191" s="3">
        <f t="shared" si="30"/>
        <v>1734.2899200000002</v>
      </c>
      <c r="Z191" s="31">
        <f t="shared" si="27"/>
        <v>49092.522120000009</v>
      </c>
    </row>
    <row r="192" spans="1:26" x14ac:dyDescent="0.25">
      <c r="A192" t="s">
        <v>326</v>
      </c>
      <c r="B192" t="s">
        <v>305</v>
      </c>
      <c r="C192" s="3">
        <f t="shared" ref="C192:Y192" si="31">+C165*C$186*1.08</f>
        <v>6320.9916000000012</v>
      </c>
      <c r="D192" s="3">
        <f t="shared" si="31"/>
        <v>15023.231999999998</v>
      </c>
      <c r="E192" s="3">
        <f t="shared" si="31"/>
        <v>0</v>
      </c>
      <c r="F192" s="3">
        <f t="shared" si="31"/>
        <v>10771.541999999999</v>
      </c>
      <c r="G192" s="3">
        <f t="shared" si="31"/>
        <v>6375.5899200000003</v>
      </c>
      <c r="H192" s="3">
        <f t="shared" si="31"/>
        <v>2402.4016799999999</v>
      </c>
      <c r="I192" s="3">
        <f t="shared" si="31"/>
        <v>7920.0072</v>
      </c>
      <c r="J192" s="3">
        <f t="shared" si="31"/>
        <v>4118.4028800000006</v>
      </c>
      <c r="K192" s="3">
        <f t="shared" si="31"/>
        <v>3415.4946</v>
      </c>
      <c r="L192" s="3">
        <f t="shared" si="31"/>
        <v>0</v>
      </c>
      <c r="M192" s="3">
        <f t="shared" si="31"/>
        <v>975.53376000000014</v>
      </c>
      <c r="N192" s="3">
        <f t="shared" si="31"/>
        <v>0</v>
      </c>
      <c r="O192" s="3">
        <f t="shared" si="31"/>
        <v>0</v>
      </c>
      <c r="P192" s="3">
        <f t="shared" si="31"/>
        <v>0</v>
      </c>
      <c r="Q192" s="3">
        <f t="shared" si="31"/>
        <v>0</v>
      </c>
      <c r="R192" s="3">
        <f t="shared" si="31"/>
        <v>0</v>
      </c>
      <c r="S192" s="3">
        <f t="shared" si="31"/>
        <v>0</v>
      </c>
      <c r="T192" s="3">
        <f t="shared" si="31"/>
        <v>0</v>
      </c>
      <c r="U192" s="3">
        <f t="shared" si="31"/>
        <v>0</v>
      </c>
      <c r="V192" s="3">
        <f t="shared" si="31"/>
        <v>0</v>
      </c>
      <c r="W192" s="3">
        <f t="shared" si="31"/>
        <v>0</v>
      </c>
      <c r="X192" s="3">
        <f t="shared" si="31"/>
        <v>1541.2118400000002</v>
      </c>
      <c r="Y192" s="3">
        <f t="shared" si="31"/>
        <v>867.14496000000008</v>
      </c>
      <c r="Z192" s="31">
        <f t="shared" si="27"/>
        <v>59731.552439999999</v>
      </c>
    </row>
    <row r="193" spans="1:26" x14ac:dyDescent="0.25">
      <c r="A193" t="s">
        <v>327</v>
      </c>
      <c r="B193" t="s">
        <v>306</v>
      </c>
      <c r="C193" s="3">
        <f t="shared" ref="C193:Y193" si="32">+C166*C$186*1.08</f>
        <v>6501.5913600000003</v>
      </c>
      <c r="D193" s="3">
        <f t="shared" si="32"/>
        <v>30523.391999999996</v>
      </c>
      <c r="E193" s="3">
        <f t="shared" si="32"/>
        <v>0</v>
      </c>
      <c r="F193" s="3">
        <f t="shared" si="32"/>
        <v>9694.3878000000004</v>
      </c>
      <c r="G193" s="3">
        <f t="shared" si="32"/>
        <v>9107.9856</v>
      </c>
      <c r="H193" s="3">
        <f t="shared" si="32"/>
        <v>5148.0036</v>
      </c>
      <c r="I193" s="3">
        <f t="shared" si="32"/>
        <v>14256.01296</v>
      </c>
      <c r="J193" s="3">
        <f t="shared" si="32"/>
        <v>2419.5616920000007</v>
      </c>
      <c r="K193" s="3">
        <f t="shared" si="32"/>
        <v>4553.9928</v>
      </c>
      <c r="L193" s="3">
        <f t="shared" si="32"/>
        <v>5609.319120000001</v>
      </c>
      <c r="M193" s="3">
        <f t="shared" si="32"/>
        <v>9267.5707200000015</v>
      </c>
      <c r="N193" s="3">
        <f t="shared" si="32"/>
        <v>1820.9966399999998</v>
      </c>
      <c r="O193" s="3">
        <f t="shared" si="32"/>
        <v>1820.9966399999998</v>
      </c>
      <c r="P193" s="3">
        <f t="shared" si="32"/>
        <v>240.27038999999996</v>
      </c>
      <c r="Q193" s="3">
        <f t="shared" si="32"/>
        <v>1517.4972</v>
      </c>
      <c r="R193" s="3">
        <f t="shared" si="32"/>
        <v>1083.5985600000001</v>
      </c>
      <c r="S193" s="3">
        <f t="shared" si="32"/>
        <v>0</v>
      </c>
      <c r="T193" s="3">
        <f t="shared" si="32"/>
        <v>0</v>
      </c>
      <c r="U193" s="3">
        <f t="shared" si="32"/>
        <v>0</v>
      </c>
      <c r="V193" s="3">
        <f t="shared" si="32"/>
        <v>0</v>
      </c>
      <c r="W193" s="3">
        <f t="shared" si="32"/>
        <v>0</v>
      </c>
      <c r="X193" s="3">
        <f t="shared" si="32"/>
        <v>1761.3849600000001</v>
      </c>
      <c r="Y193" s="3">
        <f t="shared" si="32"/>
        <v>2601.4348800000002</v>
      </c>
      <c r="Z193" s="31">
        <f t="shared" si="27"/>
        <v>107927.99692199998</v>
      </c>
    </row>
    <row r="194" spans="1:26" x14ac:dyDescent="0.25">
      <c r="A194" t="s">
        <v>328</v>
      </c>
      <c r="B194" t="s">
        <v>307</v>
      </c>
      <c r="C194" s="3">
        <f t="shared" ref="C194:Y194" si="33">+C167*C$186*1.08</f>
        <v>21310.771680000002</v>
      </c>
      <c r="D194" s="3">
        <f t="shared" si="33"/>
        <v>67962.239999999991</v>
      </c>
      <c r="E194" s="3">
        <f t="shared" si="33"/>
        <v>0</v>
      </c>
      <c r="F194" s="3">
        <f t="shared" si="33"/>
        <v>19029.724200000001</v>
      </c>
      <c r="G194" s="3">
        <f t="shared" si="33"/>
        <v>7741.7877600000011</v>
      </c>
      <c r="H194" s="3">
        <f t="shared" si="33"/>
        <v>7550.4052800000009</v>
      </c>
      <c r="I194" s="3">
        <f t="shared" si="33"/>
        <v>13860.0126</v>
      </c>
      <c r="J194" s="3">
        <f t="shared" si="33"/>
        <v>3432.0024000000003</v>
      </c>
      <c r="K194" s="3">
        <f t="shared" si="33"/>
        <v>834.89868000000001</v>
      </c>
      <c r="L194" s="3">
        <f t="shared" si="33"/>
        <v>4389.9019200000002</v>
      </c>
      <c r="M194" s="3">
        <f t="shared" si="33"/>
        <v>3902.1350400000006</v>
      </c>
      <c r="N194" s="3">
        <f t="shared" si="33"/>
        <v>2061.26703</v>
      </c>
      <c r="O194" s="3">
        <f t="shared" si="33"/>
        <v>-341.43687</v>
      </c>
      <c r="P194" s="3">
        <f t="shared" si="33"/>
        <v>1150.7687100000001</v>
      </c>
      <c r="Q194" s="3">
        <f t="shared" si="33"/>
        <v>2427.9955199999999</v>
      </c>
      <c r="R194" s="3">
        <f t="shared" si="33"/>
        <v>722.39904000000013</v>
      </c>
      <c r="S194" s="3">
        <f t="shared" si="33"/>
        <v>0</v>
      </c>
      <c r="T194" s="3">
        <f t="shared" si="33"/>
        <v>0</v>
      </c>
      <c r="U194" s="3">
        <f t="shared" si="33"/>
        <v>0</v>
      </c>
      <c r="V194" s="3">
        <f t="shared" si="33"/>
        <v>0</v>
      </c>
      <c r="W194" s="3">
        <f t="shared" si="33"/>
        <v>0</v>
      </c>
      <c r="X194" s="3">
        <f t="shared" si="33"/>
        <v>3302.5968000000003</v>
      </c>
      <c r="Y194" s="3">
        <f t="shared" si="33"/>
        <v>3143.4004800000002</v>
      </c>
      <c r="Z194" s="31">
        <f t="shared" si="27"/>
        <v>162480.87026999998</v>
      </c>
    </row>
    <row r="195" spans="1:26" x14ac:dyDescent="0.25">
      <c r="A195" t="s">
        <v>337</v>
      </c>
      <c r="B195" t="s">
        <v>308</v>
      </c>
      <c r="C195" s="3">
        <f t="shared" ref="C195:Y195" si="34">+C168*C$186*1.08</f>
        <v>12641.983200000002</v>
      </c>
      <c r="D195" s="3">
        <f t="shared" si="34"/>
        <v>26469.503999999997</v>
      </c>
      <c r="E195" s="3">
        <f t="shared" si="34"/>
        <v>0</v>
      </c>
      <c r="F195" s="3">
        <f t="shared" si="34"/>
        <v>6462.9251999999997</v>
      </c>
      <c r="G195" s="3">
        <f t="shared" si="34"/>
        <v>4781.6924400000007</v>
      </c>
      <c r="H195" s="3">
        <f t="shared" si="34"/>
        <v>2402.4016799999999</v>
      </c>
      <c r="I195" s="3">
        <f t="shared" si="34"/>
        <v>6732.00612</v>
      </c>
      <c r="J195" s="3">
        <f t="shared" si="34"/>
        <v>686.40048000000013</v>
      </c>
      <c r="K195" s="3">
        <f t="shared" si="34"/>
        <v>910.79856000000007</v>
      </c>
      <c r="L195" s="3">
        <f t="shared" si="34"/>
        <v>975.53376000000014</v>
      </c>
      <c r="M195" s="3">
        <f t="shared" si="34"/>
        <v>975.53376000000014</v>
      </c>
      <c r="N195" s="3">
        <f t="shared" si="34"/>
        <v>606.99887999999999</v>
      </c>
      <c r="O195" s="3">
        <f t="shared" si="34"/>
        <v>1213.99776</v>
      </c>
      <c r="P195" s="3">
        <f t="shared" si="34"/>
        <v>910.49831999999992</v>
      </c>
      <c r="Q195" s="3">
        <f t="shared" si="34"/>
        <v>2035.9754099999998</v>
      </c>
      <c r="R195" s="3">
        <f t="shared" si="34"/>
        <v>541.79928000000007</v>
      </c>
      <c r="S195" s="3">
        <f t="shared" si="34"/>
        <v>0</v>
      </c>
      <c r="T195" s="3">
        <f t="shared" si="34"/>
        <v>0</v>
      </c>
      <c r="U195" s="3">
        <f t="shared" si="34"/>
        <v>0</v>
      </c>
      <c r="V195" s="3">
        <f t="shared" si="34"/>
        <v>0</v>
      </c>
      <c r="W195" s="3">
        <f t="shared" si="34"/>
        <v>0</v>
      </c>
      <c r="X195" s="3">
        <f t="shared" si="34"/>
        <v>3522.7699200000002</v>
      </c>
      <c r="Y195" s="3">
        <f t="shared" si="34"/>
        <v>2276.2555200000006</v>
      </c>
      <c r="Z195" s="31">
        <f t="shared" si="27"/>
        <v>74147.074290000019</v>
      </c>
    </row>
    <row r="196" spans="1:26" x14ac:dyDescent="0.25">
      <c r="A196" t="s">
        <v>338</v>
      </c>
      <c r="B196" t="s">
        <v>309</v>
      </c>
      <c r="C196" s="3">
        <f t="shared" ref="C196:Y196" si="35">+C169*C$186*1.08</f>
        <v>19324.174320000002</v>
      </c>
      <c r="D196" s="3">
        <f t="shared" si="35"/>
        <v>46262.015999999989</v>
      </c>
      <c r="E196" s="3">
        <f t="shared" si="35"/>
        <v>0</v>
      </c>
      <c r="F196" s="3">
        <f t="shared" si="35"/>
        <v>11130.5934</v>
      </c>
      <c r="G196" s="3">
        <f t="shared" si="35"/>
        <v>15483.575520000002</v>
      </c>
      <c r="H196" s="3">
        <f t="shared" si="35"/>
        <v>5148.0036</v>
      </c>
      <c r="I196" s="3">
        <f t="shared" si="35"/>
        <v>7920.0072</v>
      </c>
      <c r="J196" s="3">
        <f t="shared" si="35"/>
        <v>3432.0024000000003</v>
      </c>
      <c r="K196" s="3">
        <f t="shared" si="35"/>
        <v>5464.7913600000002</v>
      </c>
      <c r="L196" s="3">
        <f t="shared" si="35"/>
        <v>3902.1350400000006</v>
      </c>
      <c r="M196" s="3">
        <f t="shared" si="35"/>
        <v>4877.6688000000013</v>
      </c>
      <c r="N196" s="3">
        <f t="shared" si="35"/>
        <v>1820.9966399999998</v>
      </c>
      <c r="O196" s="3">
        <f t="shared" si="35"/>
        <v>3338.4938400000001</v>
      </c>
      <c r="P196" s="3">
        <f t="shared" si="35"/>
        <v>1213.99776</v>
      </c>
      <c r="Q196" s="3">
        <f t="shared" si="35"/>
        <v>1517.4972</v>
      </c>
      <c r="R196" s="3">
        <f t="shared" si="35"/>
        <v>0</v>
      </c>
      <c r="S196" s="3">
        <f t="shared" si="35"/>
        <v>0</v>
      </c>
      <c r="T196" s="3">
        <f t="shared" si="35"/>
        <v>0</v>
      </c>
      <c r="U196" s="3">
        <f t="shared" si="35"/>
        <v>0</v>
      </c>
      <c r="V196" s="3">
        <f t="shared" si="35"/>
        <v>0</v>
      </c>
      <c r="W196" s="3">
        <f t="shared" si="35"/>
        <v>0</v>
      </c>
      <c r="X196" s="3">
        <f t="shared" si="35"/>
        <v>5724.5011199999999</v>
      </c>
      <c r="Y196" s="3">
        <f t="shared" si="35"/>
        <v>2926.6142400000003</v>
      </c>
      <c r="Z196" s="31">
        <f t="shared" si="27"/>
        <v>139487.06843999994</v>
      </c>
    </row>
    <row r="197" spans="1:26" x14ac:dyDescent="0.25">
      <c r="A197" t="s">
        <v>329</v>
      </c>
      <c r="B197" t="s">
        <v>330</v>
      </c>
      <c r="C197" s="3">
        <f t="shared" ref="C197:Y197" si="36">+C170*C$186*1.08</f>
        <v>17518.176720000003</v>
      </c>
      <c r="D197" s="3">
        <f t="shared" si="36"/>
        <v>26707.967999999997</v>
      </c>
      <c r="E197" s="3">
        <f t="shared" si="36"/>
        <v>0</v>
      </c>
      <c r="F197" s="3">
        <f t="shared" si="36"/>
        <v>5744.8224</v>
      </c>
      <c r="G197" s="3">
        <f t="shared" si="36"/>
        <v>9791.0845200000003</v>
      </c>
      <c r="H197" s="3">
        <f t="shared" si="36"/>
        <v>2402.4016799999999</v>
      </c>
      <c r="I197" s="3">
        <f t="shared" si="36"/>
        <v>9900.009</v>
      </c>
      <c r="J197" s="3">
        <f t="shared" si="36"/>
        <v>686.40048000000013</v>
      </c>
      <c r="K197" s="3">
        <f t="shared" si="36"/>
        <v>1593.8974800000001</v>
      </c>
      <c r="L197" s="3">
        <f t="shared" si="36"/>
        <v>243.88344000000004</v>
      </c>
      <c r="M197" s="3">
        <f t="shared" si="36"/>
        <v>2926.6012800000003</v>
      </c>
      <c r="N197" s="3">
        <f t="shared" si="36"/>
        <v>2427.9955199999999</v>
      </c>
      <c r="O197" s="3">
        <f t="shared" si="36"/>
        <v>0</v>
      </c>
      <c r="P197" s="3">
        <f t="shared" si="36"/>
        <v>606.99887999999999</v>
      </c>
      <c r="Q197" s="3">
        <f t="shared" si="36"/>
        <v>2124.4960799999999</v>
      </c>
      <c r="R197" s="3">
        <f t="shared" si="36"/>
        <v>1805.9976000000001</v>
      </c>
      <c r="S197" s="3">
        <f t="shared" si="36"/>
        <v>0</v>
      </c>
      <c r="T197" s="3">
        <f t="shared" si="36"/>
        <v>203.23656</v>
      </c>
      <c r="U197" s="3">
        <f t="shared" si="36"/>
        <v>406.47311999999999</v>
      </c>
      <c r="V197" s="3">
        <f t="shared" si="36"/>
        <v>0</v>
      </c>
      <c r="W197" s="3">
        <f t="shared" si="36"/>
        <v>0</v>
      </c>
      <c r="X197" s="3">
        <f t="shared" si="36"/>
        <v>5284.15488</v>
      </c>
      <c r="Y197" s="3">
        <f t="shared" si="36"/>
        <v>1842.6830400000001</v>
      </c>
      <c r="Z197" s="31">
        <f t="shared" si="27"/>
        <v>92217.280679999996</v>
      </c>
    </row>
    <row r="198" spans="1:26" x14ac:dyDescent="0.25">
      <c r="A198" t="s">
        <v>331</v>
      </c>
      <c r="B198" t="s">
        <v>311</v>
      </c>
      <c r="C198" s="3">
        <f t="shared" ref="C198:Y198" si="37">+C171*C$186*1.08</f>
        <v>23267.269080000005</v>
      </c>
      <c r="D198" s="3">
        <f t="shared" si="37"/>
        <v>46579.967999999993</v>
      </c>
      <c r="E198" s="3">
        <f t="shared" si="37"/>
        <v>0</v>
      </c>
      <c r="F198" s="3">
        <f t="shared" si="37"/>
        <v>7821.336330000001</v>
      </c>
      <c r="G198" s="3">
        <f t="shared" si="37"/>
        <v>14724.576720000001</v>
      </c>
      <c r="H198" s="3">
        <f t="shared" si="37"/>
        <v>4444.4431079999995</v>
      </c>
      <c r="I198" s="3">
        <f t="shared" si="37"/>
        <v>4811.4043739999997</v>
      </c>
      <c r="J198" s="3">
        <f t="shared" si="37"/>
        <v>1023.8807160000001</v>
      </c>
      <c r="K198" s="3">
        <f t="shared" si="37"/>
        <v>1593.8974800000001</v>
      </c>
      <c r="L198" s="3">
        <f t="shared" si="37"/>
        <v>3170.4847200000004</v>
      </c>
      <c r="M198" s="3">
        <f t="shared" si="37"/>
        <v>6340.9694400000008</v>
      </c>
      <c r="N198" s="3">
        <f t="shared" si="37"/>
        <v>0</v>
      </c>
      <c r="O198" s="3">
        <f t="shared" si="37"/>
        <v>1820.9966399999998</v>
      </c>
      <c r="P198" s="3">
        <f t="shared" si="37"/>
        <v>910.49831999999992</v>
      </c>
      <c r="Q198" s="3">
        <f t="shared" si="37"/>
        <v>3338.4938400000001</v>
      </c>
      <c r="R198" s="3">
        <f t="shared" si="37"/>
        <v>0</v>
      </c>
      <c r="S198" s="3">
        <f t="shared" si="37"/>
        <v>406.47311999999999</v>
      </c>
      <c r="T198" s="3">
        <f t="shared" si="37"/>
        <v>-6.7745519999999999</v>
      </c>
      <c r="U198" s="3">
        <f t="shared" si="37"/>
        <v>0</v>
      </c>
      <c r="V198" s="3">
        <f t="shared" si="37"/>
        <v>-67.745519999999999</v>
      </c>
      <c r="W198" s="3">
        <f t="shared" si="37"/>
        <v>0</v>
      </c>
      <c r="X198" s="3">
        <f t="shared" si="37"/>
        <v>19155.061440000001</v>
      </c>
      <c r="Y198" s="3">
        <f t="shared" si="37"/>
        <v>2601.4348800000002</v>
      </c>
      <c r="Z198" s="31">
        <f t="shared" si="27"/>
        <v>141936.66813599999</v>
      </c>
    </row>
    <row r="199" spans="1:26" x14ac:dyDescent="0.25">
      <c r="A199" t="s">
        <v>332</v>
      </c>
      <c r="B199" t="s">
        <v>312</v>
      </c>
      <c r="C199" s="3">
        <f t="shared" ref="C199:Y199" si="38">+C172*C$186*1.08</f>
        <v>10113.586560000002</v>
      </c>
      <c r="D199" s="3">
        <f t="shared" si="38"/>
        <v>25515.647999999997</v>
      </c>
      <c r="E199" s="3">
        <f t="shared" si="38"/>
        <v>0</v>
      </c>
      <c r="F199" s="3">
        <f t="shared" si="38"/>
        <v>9694.3878000000004</v>
      </c>
      <c r="G199" s="3">
        <f t="shared" si="38"/>
        <v>6147.8902800000005</v>
      </c>
      <c r="H199" s="3">
        <f t="shared" si="38"/>
        <v>5148.0036</v>
      </c>
      <c r="I199" s="3">
        <f t="shared" si="38"/>
        <v>3564.00324</v>
      </c>
      <c r="J199" s="3">
        <f t="shared" si="38"/>
        <v>686.40048000000013</v>
      </c>
      <c r="K199" s="3">
        <f t="shared" si="38"/>
        <v>227.69964000000002</v>
      </c>
      <c r="L199" s="3">
        <f t="shared" si="38"/>
        <v>487.76688000000007</v>
      </c>
      <c r="M199" s="3">
        <f t="shared" si="38"/>
        <v>1463.3006400000002</v>
      </c>
      <c r="N199" s="3">
        <f t="shared" si="38"/>
        <v>1517.4972</v>
      </c>
      <c r="O199" s="3">
        <f t="shared" si="38"/>
        <v>1517.4972</v>
      </c>
      <c r="P199" s="3">
        <f t="shared" si="38"/>
        <v>303.49943999999999</v>
      </c>
      <c r="Q199" s="3">
        <f t="shared" si="38"/>
        <v>606.99887999999999</v>
      </c>
      <c r="R199" s="3">
        <f t="shared" si="38"/>
        <v>0</v>
      </c>
      <c r="S199" s="3">
        <f t="shared" si="38"/>
        <v>0</v>
      </c>
      <c r="T199" s="3">
        <f t="shared" si="38"/>
        <v>0</v>
      </c>
      <c r="U199" s="3">
        <f t="shared" si="38"/>
        <v>0</v>
      </c>
      <c r="V199" s="3">
        <f t="shared" si="38"/>
        <v>0</v>
      </c>
      <c r="W199" s="3">
        <f t="shared" si="38"/>
        <v>0</v>
      </c>
      <c r="X199" s="3">
        <f t="shared" si="38"/>
        <v>2642.07744</v>
      </c>
      <c r="Y199" s="3">
        <f t="shared" si="38"/>
        <v>1842.6830400000001</v>
      </c>
      <c r="Z199" s="31">
        <f t="shared" si="27"/>
        <v>71478.940319999994</v>
      </c>
    </row>
    <row r="200" spans="1:26" x14ac:dyDescent="0.25">
      <c r="A200" t="s">
        <v>339</v>
      </c>
      <c r="B200" t="s">
        <v>313</v>
      </c>
      <c r="C200" s="3">
        <f t="shared" ref="C200:Y200" si="39">+C173*C$186*1.08</f>
        <v>37022.950800000006</v>
      </c>
      <c r="D200" s="3">
        <f t="shared" si="39"/>
        <v>31954.175999999996</v>
      </c>
      <c r="E200" s="3">
        <f t="shared" si="39"/>
        <v>0</v>
      </c>
      <c r="F200" s="3">
        <f t="shared" si="39"/>
        <v>6821.9766</v>
      </c>
      <c r="G200" s="3">
        <f t="shared" si="39"/>
        <v>7058.6888400000007</v>
      </c>
      <c r="H200" s="3">
        <f t="shared" si="39"/>
        <v>1029.6007200000001</v>
      </c>
      <c r="I200" s="3">
        <f t="shared" si="39"/>
        <v>1980.0018</v>
      </c>
      <c r="J200" s="3">
        <f t="shared" si="39"/>
        <v>2745.6019200000005</v>
      </c>
      <c r="K200" s="3">
        <f t="shared" si="39"/>
        <v>0</v>
      </c>
      <c r="L200" s="3">
        <f t="shared" si="39"/>
        <v>487.76688000000007</v>
      </c>
      <c r="M200" s="3">
        <f t="shared" si="39"/>
        <v>1707.1840800000002</v>
      </c>
      <c r="N200" s="3">
        <f t="shared" si="39"/>
        <v>303.49943999999999</v>
      </c>
      <c r="O200" s="3">
        <f t="shared" si="39"/>
        <v>303.49943999999999</v>
      </c>
      <c r="P200" s="3">
        <f t="shared" si="39"/>
        <v>0</v>
      </c>
      <c r="Q200" s="3">
        <f t="shared" si="39"/>
        <v>2124.4960799999999</v>
      </c>
      <c r="R200" s="3">
        <f t="shared" si="39"/>
        <v>541.79928000000007</v>
      </c>
      <c r="S200" s="3">
        <f t="shared" si="39"/>
        <v>0</v>
      </c>
      <c r="T200" s="3">
        <f t="shared" si="39"/>
        <v>0</v>
      </c>
      <c r="U200" s="3">
        <f t="shared" si="39"/>
        <v>0</v>
      </c>
      <c r="V200" s="3">
        <f t="shared" si="39"/>
        <v>0</v>
      </c>
      <c r="W200" s="3">
        <f t="shared" si="39"/>
        <v>0</v>
      </c>
      <c r="X200" s="3">
        <f t="shared" si="39"/>
        <v>3963.1161600000005</v>
      </c>
      <c r="Y200" s="3">
        <f t="shared" si="39"/>
        <v>2601.4348800000002</v>
      </c>
      <c r="Z200" s="31">
        <f t="shared" si="27"/>
        <v>100645.79292000001</v>
      </c>
    </row>
    <row r="201" spans="1:26" x14ac:dyDescent="0.25">
      <c r="A201" t="s">
        <v>340</v>
      </c>
      <c r="B201" t="s">
        <v>340</v>
      </c>
      <c r="C201" s="3">
        <f t="shared" ref="C201:Y201" si="40">+C174*C$186*1.08</f>
        <v>3611.9952000000003</v>
      </c>
      <c r="D201" s="3">
        <f t="shared" si="40"/>
        <v>7392.3839999999991</v>
      </c>
      <c r="E201" s="3">
        <f t="shared" si="40"/>
        <v>0</v>
      </c>
      <c r="F201" s="3">
        <f t="shared" si="40"/>
        <v>4667.6682000000001</v>
      </c>
      <c r="G201" s="3">
        <f t="shared" si="40"/>
        <v>4098.5935200000004</v>
      </c>
      <c r="H201" s="3">
        <f t="shared" si="40"/>
        <v>3088.8021600000006</v>
      </c>
      <c r="I201" s="3">
        <f t="shared" si="40"/>
        <v>2376.00216</v>
      </c>
      <c r="J201" s="3">
        <f t="shared" si="40"/>
        <v>0</v>
      </c>
      <c r="K201" s="3">
        <f t="shared" si="40"/>
        <v>1366.19784</v>
      </c>
      <c r="L201" s="3">
        <f t="shared" si="40"/>
        <v>975.53376000000014</v>
      </c>
      <c r="M201" s="3">
        <f t="shared" si="40"/>
        <v>1463.3006400000002</v>
      </c>
      <c r="N201" s="3">
        <f t="shared" si="40"/>
        <v>1213.99776</v>
      </c>
      <c r="O201" s="3">
        <f t="shared" si="40"/>
        <v>0</v>
      </c>
      <c r="P201" s="3">
        <f t="shared" si="40"/>
        <v>303.49943999999999</v>
      </c>
      <c r="Q201" s="3">
        <f t="shared" si="40"/>
        <v>1517.4972</v>
      </c>
      <c r="R201" s="3">
        <f t="shared" si="40"/>
        <v>722.39904000000013</v>
      </c>
      <c r="S201" s="3">
        <f t="shared" si="40"/>
        <v>203.23656</v>
      </c>
      <c r="T201" s="3">
        <f t="shared" si="40"/>
        <v>406.47311999999999</v>
      </c>
      <c r="U201" s="3">
        <f t="shared" si="40"/>
        <v>0</v>
      </c>
      <c r="V201" s="3">
        <f t="shared" si="40"/>
        <v>0</v>
      </c>
      <c r="W201" s="3">
        <f t="shared" si="40"/>
        <v>0</v>
      </c>
      <c r="X201" s="3">
        <f t="shared" si="40"/>
        <v>4403.4624000000003</v>
      </c>
      <c r="Y201" s="3">
        <f t="shared" si="40"/>
        <v>2059.4692800000003</v>
      </c>
      <c r="Z201" s="31">
        <f t="shared" si="27"/>
        <v>39870.512279999988</v>
      </c>
    </row>
    <row r="202" spans="1:26" x14ac:dyDescent="0.25">
      <c r="A202" t="s">
        <v>333</v>
      </c>
      <c r="B202" t="s">
        <v>315</v>
      </c>
      <c r="C202" s="3">
        <f t="shared" ref="C202:Y202" si="41">+C175*C$186*1.08</f>
        <v>29076.561360000003</v>
      </c>
      <c r="D202" s="3">
        <f t="shared" si="41"/>
        <v>49362.047999999995</v>
      </c>
      <c r="E202" s="3">
        <f t="shared" si="41"/>
        <v>0</v>
      </c>
      <c r="F202" s="3">
        <f t="shared" si="41"/>
        <v>7899.1307999999999</v>
      </c>
      <c r="G202" s="3">
        <f t="shared" si="41"/>
        <v>12295.780560000001</v>
      </c>
      <c r="H202" s="3">
        <f t="shared" si="41"/>
        <v>2745.6019200000005</v>
      </c>
      <c r="I202" s="3">
        <f t="shared" si="41"/>
        <v>9108.0082799999982</v>
      </c>
      <c r="J202" s="3">
        <f t="shared" si="41"/>
        <v>2745.6019200000005</v>
      </c>
      <c r="K202" s="3">
        <f t="shared" si="41"/>
        <v>2960.0953200000004</v>
      </c>
      <c r="L202" s="3">
        <f t="shared" si="41"/>
        <v>5609.319120000001</v>
      </c>
      <c r="M202" s="3">
        <f t="shared" si="41"/>
        <v>5609.319120000001</v>
      </c>
      <c r="N202" s="3">
        <f t="shared" si="41"/>
        <v>910.49831999999992</v>
      </c>
      <c r="O202" s="3">
        <f t="shared" si="41"/>
        <v>2427.9955199999999</v>
      </c>
      <c r="P202" s="3">
        <f t="shared" si="41"/>
        <v>1820.9966399999998</v>
      </c>
      <c r="Q202" s="3">
        <f t="shared" si="41"/>
        <v>3338.4938400000001</v>
      </c>
      <c r="R202" s="3">
        <f t="shared" si="41"/>
        <v>361.19952000000006</v>
      </c>
      <c r="S202" s="3">
        <f t="shared" si="41"/>
        <v>609.70967999999993</v>
      </c>
      <c r="T202" s="3">
        <f t="shared" si="41"/>
        <v>-203.23656</v>
      </c>
      <c r="U202" s="3">
        <f t="shared" si="41"/>
        <v>-203.23656</v>
      </c>
      <c r="V202" s="3">
        <f t="shared" si="41"/>
        <v>-203.23656</v>
      </c>
      <c r="W202" s="3">
        <f t="shared" si="41"/>
        <v>0</v>
      </c>
      <c r="X202" s="3">
        <f t="shared" si="41"/>
        <v>3302.5968000000003</v>
      </c>
      <c r="Y202" s="3">
        <f t="shared" si="41"/>
        <v>2059.4692800000003</v>
      </c>
      <c r="Z202" s="31">
        <f t="shared" si="27"/>
        <v>141632.71632000004</v>
      </c>
    </row>
    <row r="203" spans="1:26" x14ac:dyDescent="0.25">
      <c r="A203" t="s">
        <v>334</v>
      </c>
      <c r="B203" t="s">
        <v>316</v>
      </c>
      <c r="C203" s="3">
        <f t="shared" ref="C203:Y203" si="42">+C176*C$186*1.08</f>
        <v>180.59976000000003</v>
      </c>
      <c r="D203" s="3">
        <f t="shared" si="42"/>
        <v>4769.28</v>
      </c>
      <c r="E203" s="3">
        <f t="shared" si="42"/>
        <v>0</v>
      </c>
      <c r="F203" s="3">
        <f t="shared" si="42"/>
        <v>1795.2570000000001</v>
      </c>
      <c r="G203" s="3">
        <f t="shared" si="42"/>
        <v>3187.7949600000002</v>
      </c>
      <c r="H203" s="3">
        <f t="shared" si="42"/>
        <v>2059.2014400000003</v>
      </c>
      <c r="I203" s="3">
        <f t="shared" si="42"/>
        <v>792.00072</v>
      </c>
      <c r="J203" s="3">
        <f t="shared" si="42"/>
        <v>0</v>
      </c>
      <c r="K203" s="3">
        <f t="shared" si="42"/>
        <v>910.79856000000007</v>
      </c>
      <c r="L203" s="3">
        <f t="shared" si="42"/>
        <v>731.65032000000008</v>
      </c>
      <c r="M203" s="3">
        <f t="shared" si="42"/>
        <v>487.76688000000007</v>
      </c>
      <c r="N203" s="3">
        <f t="shared" si="42"/>
        <v>606.99887999999999</v>
      </c>
      <c r="O203" s="3">
        <f t="shared" si="42"/>
        <v>0</v>
      </c>
      <c r="P203" s="3">
        <f t="shared" si="42"/>
        <v>1213.99776</v>
      </c>
      <c r="Q203" s="3">
        <f t="shared" si="42"/>
        <v>303.49943999999999</v>
      </c>
      <c r="R203" s="3">
        <f t="shared" si="42"/>
        <v>541.79928000000007</v>
      </c>
      <c r="S203" s="3">
        <f t="shared" si="42"/>
        <v>0</v>
      </c>
      <c r="T203" s="3">
        <f t="shared" si="42"/>
        <v>0</v>
      </c>
      <c r="U203" s="3">
        <f t="shared" si="42"/>
        <v>0</v>
      </c>
      <c r="V203" s="3">
        <f t="shared" si="42"/>
        <v>0</v>
      </c>
      <c r="W203" s="3">
        <f t="shared" si="42"/>
        <v>0</v>
      </c>
      <c r="X203" s="3">
        <f t="shared" si="42"/>
        <v>2421.9043200000001</v>
      </c>
      <c r="Y203" s="3">
        <f t="shared" si="42"/>
        <v>1192.3243200000002</v>
      </c>
      <c r="Z203" s="31">
        <f t="shared" si="27"/>
        <v>21194.873639999998</v>
      </c>
    </row>
    <row r="204" spans="1:26" x14ac:dyDescent="0.25">
      <c r="A204" t="s">
        <v>335</v>
      </c>
      <c r="B204" t="s">
        <v>317</v>
      </c>
      <c r="C204" s="3">
        <f t="shared" ref="C204:Y204" si="43">+C177*C$186*1.08</f>
        <v>4695.5937600000007</v>
      </c>
      <c r="D204" s="3">
        <f t="shared" si="43"/>
        <v>18123.263999999996</v>
      </c>
      <c r="E204" s="3">
        <f t="shared" si="43"/>
        <v>0</v>
      </c>
      <c r="F204" s="3">
        <f t="shared" si="43"/>
        <v>2872.4112</v>
      </c>
      <c r="G204" s="3">
        <f t="shared" si="43"/>
        <v>6375.5899200000003</v>
      </c>
      <c r="H204" s="3">
        <f t="shared" si="43"/>
        <v>1372.8009600000003</v>
      </c>
      <c r="I204" s="3">
        <f t="shared" si="43"/>
        <v>2772.00252</v>
      </c>
      <c r="J204" s="3">
        <f t="shared" si="43"/>
        <v>343.20024000000006</v>
      </c>
      <c r="K204" s="3">
        <f t="shared" si="43"/>
        <v>0</v>
      </c>
      <c r="L204" s="3">
        <f t="shared" si="43"/>
        <v>487.76688000000007</v>
      </c>
      <c r="M204" s="3">
        <f t="shared" si="43"/>
        <v>1219.4172000000003</v>
      </c>
      <c r="N204" s="3">
        <f t="shared" si="43"/>
        <v>202.33295999999999</v>
      </c>
      <c r="O204" s="3">
        <f t="shared" si="43"/>
        <v>227.62457999999998</v>
      </c>
      <c r="P204" s="3">
        <f t="shared" si="43"/>
        <v>303.49943999999999</v>
      </c>
      <c r="Q204" s="3">
        <f t="shared" si="43"/>
        <v>1213.99776</v>
      </c>
      <c r="R204" s="3">
        <f t="shared" si="43"/>
        <v>-1173.8984400000002</v>
      </c>
      <c r="S204" s="3">
        <f t="shared" si="43"/>
        <v>0</v>
      </c>
      <c r="T204" s="3">
        <f t="shared" si="43"/>
        <v>-406.47311999999999</v>
      </c>
      <c r="U204" s="3">
        <f t="shared" si="43"/>
        <v>0</v>
      </c>
      <c r="V204" s="3">
        <f t="shared" si="43"/>
        <v>0</v>
      </c>
      <c r="W204" s="3">
        <f t="shared" si="43"/>
        <v>0</v>
      </c>
      <c r="X204" s="3">
        <f t="shared" si="43"/>
        <v>1541.2118400000002</v>
      </c>
      <c r="Y204" s="3">
        <f t="shared" si="43"/>
        <v>1300.7174400000001</v>
      </c>
      <c r="Z204" s="31">
        <f t="shared" si="27"/>
        <v>41471.059140000005</v>
      </c>
    </row>
    <row r="205" spans="1:26" x14ac:dyDescent="0.25">
      <c r="A205" t="s">
        <v>336</v>
      </c>
      <c r="B205" t="s">
        <v>318</v>
      </c>
      <c r="C205" s="3">
        <f t="shared" ref="C205:Y205" si="44">+C178*C$186*1.08</f>
        <v>1805.9976000000001</v>
      </c>
      <c r="D205" s="3">
        <f t="shared" si="44"/>
        <v>2384.64</v>
      </c>
      <c r="E205" s="3">
        <f t="shared" si="44"/>
        <v>0</v>
      </c>
      <c r="F205" s="3">
        <f t="shared" si="44"/>
        <v>718.1028</v>
      </c>
      <c r="G205" s="3">
        <f t="shared" si="44"/>
        <v>455.39928000000003</v>
      </c>
      <c r="H205" s="3">
        <f t="shared" si="44"/>
        <v>0</v>
      </c>
      <c r="I205" s="3">
        <f t="shared" si="44"/>
        <v>0</v>
      </c>
      <c r="J205" s="3">
        <f t="shared" si="44"/>
        <v>0</v>
      </c>
      <c r="K205" s="3">
        <f t="shared" si="44"/>
        <v>0</v>
      </c>
      <c r="L205" s="3">
        <f t="shared" si="44"/>
        <v>0</v>
      </c>
      <c r="M205" s="3">
        <f t="shared" si="44"/>
        <v>0</v>
      </c>
      <c r="N205" s="3">
        <f t="shared" si="44"/>
        <v>0</v>
      </c>
      <c r="O205" s="3">
        <f t="shared" si="44"/>
        <v>0</v>
      </c>
      <c r="P205" s="3">
        <f t="shared" si="44"/>
        <v>0</v>
      </c>
      <c r="Q205" s="3">
        <f t="shared" si="44"/>
        <v>0</v>
      </c>
      <c r="R205" s="3">
        <f t="shared" si="44"/>
        <v>541.79928000000007</v>
      </c>
      <c r="S205" s="3">
        <f t="shared" si="44"/>
        <v>0</v>
      </c>
      <c r="T205" s="3">
        <f t="shared" si="44"/>
        <v>0</v>
      </c>
      <c r="U205" s="3">
        <f t="shared" si="44"/>
        <v>0</v>
      </c>
      <c r="V205" s="3">
        <f t="shared" si="44"/>
        <v>0</v>
      </c>
      <c r="W205" s="3">
        <f t="shared" si="44"/>
        <v>0</v>
      </c>
      <c r="X205" s="3">
        <f t="shared" si="44"/>
        <v>440.34624000000002</v>
      </c>
      <c r="Y205" s="3">
        <f t="shared" si="44"/>
        <v>433.57248000000004</v>
      </c>
      <c r="Z205" s="31">
        <f t="shared" si="27"/>
        <v>6779.8576799999992</v>
      </c>
    </row>
    <row r="206" spans="1:26" x14ac:dyDescent="0.25">
      <c r="C206" s="31">
        <f>+SUM(C187:C205)</f>
        <v>287213.81832000008</v>
      </c>
      <c r="D206" s="31">
        <f t="shared" ref="D206:Z206" si="45">+SUM(D187:D205)</f>
        <v>598862.59199999995</v>
      </c>
      <c r="E206" s="31">
        <f t="shared" si="45"/>
        <v>0</v>
      </c>
      <c r="F206" s="31">
        <f t="shared" si="45"/>
        <v>167958.26073000001</v>
      </c>
      <c r="G206" s="31">
        <f t="shared" si="45"/>
        <v>156581.45244000002</v>
      </c>
      <c r="H206" s="31">
        <f t="shared" si="45"/>
        <v>76516.493508000014</v>
      </c>
      <c r="I206" s="31">
        <f t="shared" si="45"/>
        <v>154895.54081400001</v>
      </c>
      <c r="J206" s="31">
        <f t="shared" si="45"/>
        <v>49089.074327999988</v>
      </c>
      <c r="K206" s="31">
        <f t="shared" si="45"/>
        <v>37266.841079999998</v>
      </c>
      <c r="L206" s="31">
        <f t="shared" si="45"/>
        <v>43899.01920000001</v>
      </c>
      <c r="M206" s="31">
        <f t="shared" si="45"/>
        <v>54142.123680000012</v>
      </c>
      <c r="N206" s="31">
        <f t="shared" si="45"/>
        <v>19853.921699999995</v>
      </c>
      <c r="O206" s="31">
        <f t="shared" si="45"/>
        <v>22699.228950000001</v>
      </c>
      <c r="P206" s="31">
        <f t="shared" si="45"/>
        <v>16401.615569999998</v>
      </c>
      <c r="Q206" s="31">
        <f t="shared" si="45"/>
        <v>33435.521639999999</v>
      </c>
      <c r="R206" s="31">
        <f t="shared" si="45"/>
        <v>18993.074759999996</v>
      </c>
      <c r="S206" s="31">
        <f t="shared" si="45"/>
        <v>1625.89248</v>
      </c>
      <c r="T206" s="31">
        <f t="shared" si="45"/>
        <v>196.46200800000008</v>
      </c>
      <c r="U206" s="31">
        <f t="shared" si="45"/>
        <v>609.70967999999993</v>
      </c>
      <c r="V206" s="31">
        <f t="shared" si="45"/>
        <v>-270.98208</v>
      </c>
      <c r="W206" s="31">
        <f t="shared" si="45"/>
        <v>0</v>
      </c>
      <c r="X206" s="31">
        <f t="shared" si="45"/>
        <v>94894.614720000012</v>
      </c>
      <c r="Y206" s="31">
        <f t="shared" si="45"/>
        <v>47476.186560000009</v>
      </c>
      <c r="Z206" s="31">
        <f t="shared" si="45"/>
        <v>1882340.4620879996</v>
      </c>
    </row>
    <row r="207" spans="1:26" x14ac:dyDescent="0.25">
      <c r="C207" t="s">
        <v>345</v>
      </c>
      <c r="D207" t="s">
        <v>345</v>
      </c>
      <c r="F207" t="s">
        <v>345</v>
      </c>
      <c r="G207" t="s">
        <v>345</v>
      </c>
      <c r="H207" t="s">
        <v>345</v>
      </c>
      <c r="I207" t="s">
        <v>345</v>
      </c>
      <c r="J207" t="s">
        <v>345</v>
      </c>
      <c r="K207" t="s">
        <v>345</v>
      </c>
      <c r="L207" t="s">
        <v>345</v>
      </c>
      <c r="M207" t="s">
        <v>345</v>
      </c>
      <c r="N207" t="s">
        <v>345</v>
      </c>
      <c r="O207" t="s">
        <v>345</v>
      </c>
      <c r="P207" t="s">
        <v>345</v>
      </c>
      <c r="Q207" t="s">
        <v>345</v>
      </c>
      <c r="R207" t="s">
        <v>345</v>
      </c>
      <c r="S207" t="s">
        <v>345</v>
      </c>
      <c r="T207" t="s">
        <v>345</v>
      </c>
      <c r="U207" t="s">
        <v>345</v>
      </c>
      <c r="V207" t="s">
        <v>345</v>
      </c>
      <c r="X207" t="s">
        <v>345</v>
      </c>
      <c r="Y207" t="s">
        <v>345</v>
      </c>
    </row>
  </sheetData>
  <autoFilter ref="A1:Z129" xr:uid="{31EB0AA8-E12D-4A7C-B35D-1CA14029BCD5}"/>
  <dataConsolidate leftLabels="1" topLabels="1">
    <dataRefs count="1">
      <dataRef ref="B1:Y128" sheet="Do vao DSR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0027-34C2-4756-AF02-BEB1F45F9B68}">
  <dimension ref="A1:Q402"/>
  <sheetViews>
    <sheetView tabSelected="1" workbookViewId="0">
      <pane xSplit="4" ySplit="1" topLeftCell="E23" activePane="bottomRight" state="frozen"/>
      <selection activeCell="X16" sqref="X16"/>
      <selection pane="topRight" activeCell="X16" sqref="X16"/>
      <selection pane="bottomLeft" activeCell="X16" sqref="X16"/>
      <selection pane="bottomRight" activeCell="G26" sqref="G26"/>
    </sheetView>
  </sheetViews>
  <sheetFormatPr defaultRowHeight="14.25" customHeight="1" x14ac:dyDescent="0.25"/>
  <cols>
    <col min="1" max="1" width="26.42578125" bestFit="1" customWidth="1"/>
    <col min="3" max="3" width="11.5703125" bestFit="1" customWidth="1"/>
    <col min="4" max="4" width="9" bestFit="1" customWidth="1"/>
    <col min="5" max="5" width="11.28515625" bestFit="1" customWidth="1"/>
    <col min="6" max="6" width="10.5703125" bestFit="1" customWidth="1"/>
    <col min="7" max="9" width="10.28515625" bestFit="1" customWidth="1"/>
    <col min="10" max="10" width="9.5703125" bestFit="1" customWidth="1"/>
    <col min="11" max="11" width="9.28515625" bestFit="1" customWidth="1"/>
    <col min="12" max="13" width="9.5703125" bestFit="1" customWidth="1"/>
    <col min="14" max="14" width="9.28515625" bestFit="1" customWidth="1"/>
    <col min="15" max="15" width="10.28515625" bestFit="1" customWidth="1"/>
    <col min="16" max="16" width="9.140625" style="25"/>
    <col min="17" max="17" width="11.140625" bestFit="1" customWidth="1"/>
  </cols>
  <sheetData>
    <row r="1" spans="1:17" ht="75" x14ac:dyDescent="0.25">
      <c r="C1" s="29" t="s">
        <v>276</v>
      </c>
      <c r="D1" s="29" t="s">
        <v>278</v>
      </c>
      <c r="E1" s="29" t="s">
        <v>277</v>
      </c>
      <c r="F1" s="29" t="s">
        <v>279</v>
      </c>
      <c r="G1" s="29" t="s">
        <v>280</v>
      </c>
      <c r="H1" s="29" t="s">
        <v>281</v>
      </c>
      <c r="I1" s="29" t="s">
        <v>282</v>
      </c>
      <c r="J1" s="29" t="s">
        <v>283</v>
      </c>
      <c r="K1" s="29" t="s">
        <v>284</v>
      </c>
      <c r="L1" s="29" t="s">
        <v>285</v>
      </c>
      <c r="M1" s="29" t="s">
        <v>286</v>
      </c>
      <c r="N1" s="29" t="s">
        <v>289</v>
      </c>
      <c r="O1" s="29" t="s">
        <v>290</v>
      </c>
      <c r="Q1" s="29" t="s">
        <v>341</v>
      </c>
    </row>
    <row r="2" spans="1:17" ht="15" x14ac:dyDescent="0.25">
      <c r="C2" s="30">
        <f>VLOOKUP(C$1,'[1]Data SO Co.op'!$F$3:$I$46,4,0)*1.08</f>
        <v>30.099960000000003</v>
      </c>
      <c r="D2" s="30">
        <f>VLOOKUP(D$1,'[1]Data SO Co.op'!$F$3:$I$46,4,0)*1.08</f>
        <v>45.759960000000007</v>
      </c>
      <c r="E2" s="30">
        <f>VLOOKUP(E$1,'[1]Data SO Co.op'!$F$3:$I$46,4,0)*1.08</f>
        <v>39.743999999999993</v>
      </c>
      <c r="F2" s="30">
        <f>VLOOKUP(F$1,'[1]Data SO Co.op'!$F$3:$I$46,4,0)*1.08</f>
        <v>5.9841899999999999</v>
      </c>
      <c r="G2" s="30">
        <f>VLOOKUP(G$1,'[1]Data SO Co.op'!$F$3:$I$46,4,0)*1.08</f>
        <v>37.949939999999998</v>
      </c>
      <c r="H2" s="30">
        <f>VLOOKUP(H$1,'[1]Data SO Co.op'!$F$3:$I$46,4,0)*1.08</f>
        <v>5.7200040000000012</v>
      </c>
      <c r="I2" s="30">
        <f>VLOOKUP(I$1,'[1]Data SO Co.op'!$F$3:$I$46,4,0)*1.08</f>
        <v>19.800018000000001</v>
      </c>
      <c r="J2" s="30">
        <f>VLOOKUP(J$1,'[1]Data SO Co.op'!$F$3:$I$46,4,0)*1.08</f>
        <v>5.7200040000000012</v>
      </c>
      <c r="K2" s="30">
        <f>VLOOKUP(K$1,'[1]Data SO Co.op'!$F$3:$I$46,4,0)*1.08</f>
        <v>37.949939999999998</v>
      </c>
      <c r="L2" s="30">
        <f>VLOOKUP(L$1,'[1]Data SO Co.op'!$F$3:$I$46,4,0)*1.08</f>
        <v>20.323620000000002</v>
      </c>
      <c r="M2" s="30">
        <f>VLOOKUP(M$1,'[1]Data SO Co.op'!$F$3:$I$46,4,0)*1.08</f>
        <v>20.323620000000002</v>
      </c>
      <c r="N2" s="30">
        <f>VLOOKUP(N$1,'[1]Data SO Co.op'!$F$3:$I$46,4,0)*1.08</f>
        <v>12.645809999999999</v>
      </c>
      <c r="O2" s="30">
        <f>VLOOKUP(O$1,'[1]Data SO Co.op'!$F$3:$I$46,4,0)*1.08</f>
        <v>12.645809999999999</v>
      </c>
      <c r="Q2" s="3"/>
    </row>
    <row r="3" spans="1:17" ht="15" x14ac:dyDescent="0.25">
      <c r="A3" t="s">
        <v>320</v>
      </c>
      <c r="B3" t="s">
        <v>342</v>
      </c>
      <c r="C3">
        <v>717</v>
      </c>
      <c r="D3">
        <v>-1</v>
      </c>
      <c r="E3">
        <v>2239</v>
      </c>
      <c r="F3">
        <v>8792</v>
      </c>
      <c r="G3">
        <v>823</v>
      </c>
      <c r="H3">
        <v>4825</v>
      </c>
      <c r="I3">
        <v>891</v>
      </c>
      <c r="J3">
        <v>992</v>
      </c>
      <c r="K3">
        <v>81</v>
      </c>
      <c r="L3">
        <v>293</v>
      </c>
      <c r="M3">
        <v>325</v>
      </c>
      <c r="N3">
        <v>48</v>
      </c>
      <c r="O3">
        <v>1027</v>
      </c>
      <c r="Q3" s="3"/>
    </row>
    <row r="4" spans="1:17" ht="15" x14ac:dyDescent="0.25">
      <c r="A4" t="s">
        <v>330</v>
      </c>
      <c r="B4">
        <v>36</v>
      </c>
      <c r="C4">
        <f t="shared" ref="C4:O19" si="0">ROUND(C$3/$B$23*$B4,0)</f>
        <v>75</v>
      </c>
      <c r="D4">
        <f t="shared" si="0"/>
        <v>0</v>
      </c>
      <c r="E4">
        <f t="shared" si="0"/>
        <v>234</v>
      </c>
      <c r="F4">
        <f t="shared" si="0"/>
        <v>917</v>
      </c>
      <c r="G4">
        <f t="shared" si="0"/>
        <v>86</v>
      </c>
      <c r="H4">
        <f t="shared" si="0"/>
        <v>503</v>
      </c>
      <c r="I4">
        <f t="shared" si="0"/>
        <v>93</v>
      </c>
      <c r="J4">
        <f t="shared" si="0"/>
        <v>104</v>
      </c>
      <c r="K4">
        <f t="shared" si="0"/>
        <v>8</v>
      </c>
      <c r="L4">
        <f t="shared" si="0"/>
        <v>31</v>
      </c>
      <c r="M4">
        <f t="shared" si="0"/>
        <v>34</v>
      </c>
      <c r="N4">
        <f t="shared" si="0"/>
        <v>5</v>
      </c>
      <c r="O4">
        <f t="shared" si="0"/>
        <v>107</v>
      </c>
      <c r="Q4" s="3">
        <f t="shared" ref="Q4:Q19" si="1">SUMPRODUCT(C4:O4,$C$2:$O$2)</f>
        <v>28663.199712000001</v>
      </c>
    </row>
    <row r="5" spans="1:17" ht="15" x14ac:dyDescent="0.25">
      <c r="A5" t="s">
        <v>313</v>
      </c>
      <c r="B5">
        <v>32</v>
      </c>
      <c r="C5">
        <f t="shared" si="0"/>
        <v>67</v>
      </c>
      <c r="D5">
        <f t="shared" si="0"/>
        <v>0</v>
      </c>
      <c r="E5">
        <f t="shared" si="0"/>
        <v>208</v>
      </c>
      <c r="F5">
        <f t="shared" si="0"/>
        <v>815</v>
      </c>
      <c r="G5">
        <f t="shared" si="0"/>
        <v>76</v>
      </c>
      <c r="H5">
        <f t="shared" si="0"/>
        <v>448</v>
      </c>
      <c r="I5">
        <f t="shared" si="0"/>
        <v>83</v>
      </c>
      <c r="J5">
        <f t="shared" si="0"/>
        <v>92</v>
      </c>
      <c r="K5">
        <f t="shared" si="0"/>
        <v>8</v>
      </c>
      <c r="L5">
        <f t="shared" si="0"/>
        <v>27</v>
      </c>
      <c r="M5">
        <f t="shared" si="0"/>
        <v>30</v>
      </c>
      <c r="N5">
        <f t="shared" si="0"/>
        <v>4</v>
      </c>
      <c r="O5">
        <f t="shared" si="0"/>
        <v>95</v>
      </c>
      <c r="Q5" s="3">
        <f t="shared" si="1"/>
        <v>25490.944314000004</v>
      </c>
    </row>
    <row r="6" spans="1:17" ht="15" x14ac:dyDescent="0.25">
      <c r="A6" t="s">
        <v>315</v>
      </c>
      <c r="B6">
        <v>73</v>
      </c>
      <c r="C6">
        <f t="shared" si="0"/>
        <v>152</v>
      </c>
      <c r="D6">
        <f>(ROUND(D$3/$B$23*$B6,0))+-1</f>
        <v>-1</v>
      </c>
      <c r="E6">
        <f>(ROUND(E$3/$B$23*$B6,0))--2</f>
        <v>476</v>
      </c>
      <c r="F6">
        <f>(ROUND(F$3/$B$23*$B6,0))--3</f>
        <v>1863</v>
      </c>
      <c r="G6">
        <f>(ROUND(G$3/$B$23*$B6,0))--1</f>
        <v>175</v>
      </c>
      <c r="H6">
        <f>(ROUND(H$3/$B$23*$B6,0))-2</f>
        <v>1019</v>
      </c>
      <c r="I6">
        <f>(ROUND(I$3/$B$23*$B6,0))-1</f>
        <v>188</v>
      </c>
      <c r="J6">
        <f>(ROUND(J$3/$B$23*$B6,0))-1</f>
        <v>209</v>
      </c>
      <c r="K6">
        <f>(ROUND(K$3/$B$23*$B6,0))--1</f>
        <v>18</v>
      </c>
      <c r="L6">
        <f>(ROUND(L$3/$B$23*$B6,0))--1</f>
        <v>63</v>
      </c>
      <c r="M6">
        <f>(ROUND(M$3/$B$23*$B6,0))--2</f>
        <v>71</v>
      </c>
      <c r="N6">
        <f>(ROUND(N$3/$B$23*$B6,0))--2</f>
        <v>12</v>
      </c>
      <c r="O6">
        <f>(ROUND(O$3/$B$23*$B6,0))-1</f>
        <v>216</v>
      </c>
      <c r="Q6" s="3">
        <f t="shared" si="1"/>
        <v>58273.640405999991</v>
      </c>
    </row>
    <row r="7" spans="1:17" ht="15" x14ac:dyDescent="0.25">
      <c r="A7" t="s">
        <v>308</v>
      </c>
      <c r="B7">
        <v>31</v>
      </c>
      <c r="C7">
        <f t="shared" si="0"/>
        <v>64</v>
      </c>
      <c r="D7">
        <f t="shared" si="0"/>
        <v>0</v>
      </c>
      <c r="E7">
        <f t="shared" si="0"/>
        <v>201</v>
      </c>
      <c r="F7">
        <f t="shared" si="0"/>
        <v>790</v>
      </c>
      <c r="G7">
        <f t="shared" si="0"/>
        <v>74</v>
      </c>
      <c r="H7">
        <f t="shared" si="0"/>
        <v>434</v>
      </c>
      <c r="I7">
        <f t="shared" si="0"/>
        <v>80</v>
      </c>
      <c r="J7">
        <f t="shared" si="0"/>
        <v>89</v>
      </c>
      <c r="K7">
        <f t="shared" si="0"/>
        <v>7</v>
      </c>
      <c r="L7">
        <f t="shared" si="0"/>
        <v>26</v>
      </c>
      <c r="M7">
        <f t="shared" si="0"/>
        <v>29</v>
      </c>
      <c r="N7">
        <f t="shared" si="0"/>
        <v>4</v>
      </c>
      <c r="O7">
        <f t="shared" si="0"/>
        <v>92</v>
      </c>
      <c r="Q7" s="3">
        <f t="shared" si="1"/>
        <v>24623.757071999997</v>
      </c>
    </row>
    <row r="8" spans="1:17" ht="15" x14ac:dyDescent="0.25">
      <c r="A8" t="s">
        <v>309</v>
      </c>
      <c r="B8">
        <v>15</v>
      </c>
      <c r="C8">
        <f t="shared" si="0"/>
        <v>31</v>
      </c>
      <c r="D8">
        <f t="shared" si="0"/>
        <v>0</v>
      </c>
      <c r="E8">
        <f t="shared" si="0"/>
        <v>97</v>
      </c>
      <c r="F8">
        <f t="shared" si="0"/>
        <v>382</v>
      </c>
      <c r="G8">
        <f t="shared" si="0"/>
        <v>36</v>
      </c>
      <c r="H8">
        <f t="shared" si="0"/>
        <v>210</v>
      </c>
      <c r="I8">
        <f t="shared" si="0"/>
        <v>39</v>
      </c>
      <c r="J8">
        <f t="shared" si="0"/>
        <v>43</v>
      </c>
      <c r="K8">
        <f t="shared" si="0"/>
        <v>4</v>
      </c>
      <c r="L8">
        <f t="shared" si="0"/>
        <v>13</v>
      </c>
      <c r="M8">
        <f t="shared" si="0"/>
        <v>14</v>
      </c>
      <c r="N8">
        <f t="shared" si="0"/>
        <v>2</v>
      </c>
      <c r="O8">
        <f t="shared" si="0"/>
        <v>45</v>
      </c>
      <c r="Q8" s="3">
        <f t="shared" si="1"/>
        <v>11954.677463999997</v>
      </c>
    </row>
    <row r="9" spans="1:17" ht="15" x14ac:dyDescent="0.25">
      <c r="A9" t="s">
        <v>303</v>
      </c>
      <c r="B9">
        <v>5</v>
      </c>
      <c r="C9">
        <f t="shared" si="0"/>
        <v>10</v>
      </c>
      <c r="D9">
        <f t="shared" si="0"/>
        <v>0</v>
      </c>
      <c r="E9">
        <f t="shared" si="0"/>
        <v>32</v>
      </c>
      <c r="F9">
        <f t="shared" si="0"/>
        <v>127</v>
      </c>
      <c r="G9">
        <f t="shared" si="0"/>
        <v>12</v>
      </c>
      <c r="H9">
        <f t="shared" si="0"/>
        <v>70</v>
      </c>
      <c r="I9">
        <f t="shared" si="0"/>
        <v>13</v>
      </c>
      <c r="J9">
        <f t="shared" si="0"/>
        <v>14</v>
      </c>
      <c r="K9">
        <f t="shared" si="0"/>
        <v>1</v>
      </c>
      <c r="L9">
        <f t="shared" si="0"/>
        <v>4</v>
      </c>
      <c r="M9">
        <f t="shared" si="0"/>
        <v>5</v>
      </c>
      <c r="N9">
        <f t="shared" si="0"/>
        <v>1</v>
      </c>
      <c r="O9">
        <f t="shared" si="0"/>
        <v>15</v>
      </c>
      <c r="Q9" s="3">
        <f t="shared" si="1"/>
        <v>3949.2750600000008</v>
      </c>
    </row>
    <row r="10" spans="1:17" ht="15" x14ac:dyDescent="0.25">
      <c r="A10" t="s">
        <v>305</v>
      </c>
      <c r="B10">
        <v>1</v>
      </c>
      <c r="C10">
        <f t="shared" si="0"/>
        <v>2</v>
      </c>
      <c r="D10">
        <f t="shared" si="0"/>
        <v>0</v>
      </c>
      <c r="E10">
        <f t="shared" si="0"/>
        <v>6</v>
      </c>
      <c r="F10">
        <f t="shared" si="0"/>
        <v>25</v>
      </c>
      <c r="G10">
        <f t="shared" si="0"/>
        <v>2</v>
      </c>
      <c r="H10">
        <f t="shared" si="0"/>
        <v>14</v>
      </c>
      <c r="I10">
        <f t="shared" si="0"/>
        <v>3</v>
      </c>
      <c r="J10">
        <f t="shared" si="0"/>
        <v>3</v>
      </c>
      <c r="K10">
        <f t="shared" si="0"/>
        <v>0</v>
      </c>
      <c r="L10">
        <f t="shared" si="0"/>
        <v>1</v>
      </c>
      <c r="M10">
        <f t="shared" si="0"/>
        <v>1</v>
      </c>
      <c r="N10">
        <f t="shared" si="0"/>
        <v>0</v>
      </c>
      <c r="O10">
        <f t="shared" si="0"/>
        <v>3</v>
      </c>
      <c r="Q10" s="3">
        <f t="shared" si="1"/>
        <v>759.39334199999985</v>
      </c>
    </row>
    <row r="11" spans="1:17" ht="15" x14ac:dyDescent="0.25">
      <c r="A11" t="s">
        <v>301</v>
      </c>
      <c r="B11">
        <v>2</v>
      </c>
      <c r="C11">
        <f t="shared" si="0"/>
        <v>4</v>
      </c>
      <c r="D11">
        <f t="shared" si="0"/>
        <v>0</v>
      </c>
      <c r="E11">
        <f t="shared" si="0"/>
        <v>13</v>
      </c>
      <c r="F11">
        <f t="shared" si="0"/>
        <v>51</v>
      </c>
      <c r="G11">
        <f t="shared" si="0"/>
        <v>5</v>
      </c>
      <c r="H11">
        <f t="shared" si="0"/>
        <v>28</v>
      </c>
      <c r="I11">
        <f t="shared" si="0"/>
        <v>5</v>
      </c>
      <c r="J11">
        <f t="shared" si="0"/>
        <v>6</v>
      </c>
      <c r="K11">
        <f t="shared" si="0"/>
        <v>0</v>
      </c>
      <c r="L11">
        <f t="shared" si="0"/>
        <v>2</v>
      </c>
      <c r="M11">
        <f t="shared" si="0"/>
        <v>2</v>
      </c>
      <c r="N11">
        <f t="shared" si="0"/>
        <v>0</v>
      </c>
      <c r="O11">
        <f t="shared" si="0"/>
        <v>6</v>
      </c>
      <c r="Q11" s="3">
        <f t="shared" si="1"/>
        <v>1582.664796</v>
      </c>
    </row>
    <row r="12" spans="1:17" ht="15" x14ac:dyDescent="0.25">
      <c r="A12" t="s">
        <v>343</v>
      </c>
      <c r="B12">
        <v>10</v>
      </c>
      <c r="C12">
        <f t="shared" si="0"/>
        <v>21</v>
      </c>
      <c r="D12">
        <f t="shared" si="0"/>
        <v>0</v>
      </c>
      <c r="E12">
        <f t="shared" si="0"/>
        <v>65</v>
      </c>
      <c r="F12">
        <f t="shared" si="0"/>
        <v>255</v>
      </c>
      <c r="G12">
        <f t="shared" si="0"/>
        <v>24</v>
      </c>
      <c r="H12">
        <f t="shared" si="0"/>
        <v>140</v>
      </c>
      <c r="I12">
        <f t="shared" si="0"/>
        <v>26</v>
      </c>
      <c r="J12">
        <f t="shared" si="0"/>
        <v>29</v>
      </c>
      <c r="K12">
        <f t="shared" si="0"/>
        <v>2</v>
      </c>
      <c r="L12">
        <f t="shared" si="0"/>
        <v>8</v>
      </c>
      <c r="M12">
        <f t="shared" si="0"/>
        <v>9</v>
      </c>
      <c r="N12">
        <f t="shared" si="0"/>
        <v>1</v>
      </c>
      <c r="O12">
        <f t="shared" si="0"/>
        <v>30</v>
      </c>
      <c r="Q12" s="3">
        <f t="shared" si="1"/>
        <v>7947.1288440000008</v>
      </c>
    </row>
    <row r="13" spans="1:17" ht="15" x14ac:dyDescent="0.25">
      <c r="A13" t="s">
        <v>307</v>
      </c>
      <c r="B13">
        <v>16</v>
      </c>
      <c r="C13">
        <f t="shared" si="0"/>
        <v>33</v>
      </c>
      <c r="D13">
        <f t="shared" si="0"/>
        <v>0</v>
      </c>
      <c r="E13">
        <f t="shared" si="0"/>
        <v>104</v>
      </c>
      <c r="F13">
        <f t="shared" si="0"/>
        <v>408</v>
      </c>
      <c r="G13">
        <f t="shared" si="0"/>
        <v>38</v>
      </c>
      <c r="H13">
        <f t="shared" si="0"/>
        <v>224</v>
      </c>
      <c r="I13">
        <f t="shared" si="0"/>
        <v>41</v>
      </c>
      <c r="J13">
        <f t="shared" si="0"/>
        <v>46</v>
      </c>
      <c r="K13">
        <f t="shared" si="0"/>
        <v>4</v>
      </c>
      <c r="L13">
        <f t="shared" si="0"/>
        <v>14</v>
      </c>
      <c r="M13">
        <f t="shared" si="0"/>
        <v>15</v>
      </c>
      <c r="N13">
        <f t="shared" si="0"/>
        <v>2</v>
      </c>
      <c r="O13">
        <f t="shared" si="0"/>
        <v>48</v>
      </c>
      <c r="Q13" s="3">
        <f t="shared" si="1"/>
        <v>12739.998977999998</v>
      </c>
    </row>
    <row r="14" spans="1:17" ht="15" x14ac:dyDescent="0.25">
      <c r="A14" t="s">
        <v>304</v>
      </c>
      <c r="B14">
        <v>10</v>
      </c>
      <c r="C14">
        <f t="shared" si="0"/>
        <v>21</v>
      </c>
      <c r="D14">
        <f t="shared" si="0"/>
        <v>0</v>
      </c>
      <c r="E14">
        <f t="shared" si="0"/>
        <v>65</v>
      </c>
      <c r="F14">
        <f t="shared" si="0"/>
        <v>255</v>
      </c>
      <c r="G14">
        <f t="shared" si="0"/>
        <v>24</v>
      </c>
      <c r="H14">
        <f t="shared" si="0"/>
        <v>140</v>
      </c>
      <c r="I14">
        <f t="shared" si="0"/>
        <v>26</v>
      </c>
      <c r="J14">
        <f t="shared" si="0"/>
        <v>29</v>
      </c>
      <c r="K14">
        <f t="shared" si="0"/>
        <v>2</v>
      </c>
      <c r="L14">
        <f t="shared" si="0"/>
        <v>8</v>
      </c>
      <c r="M14">
        <f t="shared" si="0"/>
        <v>9</v>
      </c>
      <c r="N14">
        <f t="shared" si="0"/>
        <v>1</v>
      </c>
      <c r="O14">
        <f t="shared" si="0"/>
        <v>30</v>
      </c>
      <c r="Q14" s="3">
        <f t="shared" si="1"/>
        <v>7947.1288440000008</v>
      </c>
    </row>
    <row r="15" spans="1:17" ht="15" x14ac:dyDescent="0.25">
      <c r="A15" t="s">
        <v>311</v>
      </c>
      <c r="B15">
        <v>13</v>
      </c>
      <c r="C15">
        <f t="shared" si="0"/>
        <v>27</v>
      </c>
      <c r="D15">
        <f t="shared" si="0"/>
        <v>0</v>
      </c>
      <c r="E15">
        <f t="shared" si="0"/>
        <v>84</v>
      </c>
      <c r="F15">
        <f t="shared" si="0"/>
        <v>331</v>
      </c>
      <c r="G15">
        <f t="shared" si="0"/>
        <v>31</v>
      </c>
      <c r="H15">
        <f t="shared" si="0"/>
        <v>182</v>
      </c>
      <c r="I15">
        <f t="shared" si="0"/>
        <v>34</v>
      </c>
      <c r="J15">
        <f t="shared" si="0"/>
        <v>37</v>
      </c>
      <c r="K15">
        <f t="shared" si="0"/>
        <v>3</v>
      </c>
      <c r="L15">
        <f t="shared" si="0"/>
        <v>11</v>
      </c>
      <c r="M15">
        <f t="shared" si="0"/>
        <v>12</v>
      </c>
      <c r="N15">
        <f t="shared" si="0"/>
        <v>2</v>
      </c>
      <c r="O15">
        <f t="shared" si="0"/>
        <v>39</v>
      </c>
      <c r="Q15" s="3">
        <f t="shared" si="1"/>
        <v>10334.062727999999</v>
      </c>
    </row>
    <row r="16" spans="1:17" ht="15" x14ac:dyDescent="0.25">
      <c r="A16" t="s">
        <v>317</v>
      </c>
      <c r="B16">
        <v>31</v>
      </c>
      <c r="C16">
        <f t="shared" si="0"/>
        <v>64</v>
      </c>
      <c r="D16">
        <f t="shared" si="0"/>
        <v>0</v>
      </c>
      <c r="E16">
        <f t="shared" si="0"/>
        <v>201</v>
      </c>
      <c r="F16">
        <f t="shared" si="0"/>
        <v>790</v>
      </c>
      <c r="G16">
        <f t="shared" si="0"/>
        <v>74</v>
      </c>
      <c r="H16">
        <f t="shared" si="0"/>
        <v>434</v>
      </c>
      <c r="I16">
        <f t="shared" si="0"/>
        <v>80</v>
      </c>
      <c r="J16">
        <f t="shared" si="0"/>
        <v>89</v>
      </c>
      <c r="K16">
        <f t="shared" si="0"/>
        <v>7</v>
      </c>
      <c r="L16">
        <f t="shared" si="0"/>
        <v>26</v>
      </c>
      <c r="M16">
        <f t="shared" si="0"/>
        <v>29</v>
      </c>
      <c r="N16">
        <f t="shared" si="0"/>
        <v>4</v>
      </c>
      <c r="O16">
        <f t="shared" si="0"/>
        <v>92</v>
      </c>
      <c r="Q16" s="3">
        <f t="shared" si="1"/>
        <v>24623.757071999997</v>
      </c>
    </row>
    <row r="17" spans="1:17" ht="15" x14ac:dyDescent="0.25">
      <c r="A17" t="s">
        <v>312</v>
      </c>
      <c r="B17">
        <v>50</v>
      </c>
      <c r="C17">
        <f t="shared" si="0"/>
        <v>104</v>
      </c>
      <c r="D17">
        <f t="shared" si="0"/>
        <v>0</v>
      </c>
      <c r="E17">
        <f t="shared" si="0"/>
        <v>324</v>
      </c>
      <c r="F17">
        <f t="shared" si="0"/>
        <v>1274</v>
      </c>
      <c r="G17">
        <f t="shared" si="0"/>
        <v>119</v>
      </c>
      <c r="H17">
        <f t="shared" si="0"/>
        <v>699</v>
      </c>
      <c r="I17">
        <f t="shared" si="0"/>
        <v>129</v>
      </c>
      <c r="J17">
        <f t="shared" si="0"/>
        <v>144</v>
      </c>
      <c r="K17">
        <f t="shared" si="0"/>
        <v>12</v>
      </c>
      <c r="L17">
        <f t="shared" si="0"/>
        <v>42</v>
      </c>
      <c r="M17">
        <f t="shared" si="0"/>
        <v>47</v>
      </c>
      <c r="N17">
        <f t="shared" si="0"/>
        <v>7</v>
      </c>
      <c r="O17">
        <f t="shared" si="0"/>
        <v>149</v>
      </c>
      <c r="Q17" s="3">
        <f t="shared" si="1"/>
        <v>39760.466273999991</v>
      </c>
    </row>
    <row r="18" spans="1:17" ht="15" x14ac:dyDescent="0.25">
      <c r="A18" t="s">
        <v>316</v>
      </c>
      <c r="B18">
        <v>11</v>
      </c>
      <c r="C18">
        <f t="shared" si="0"/>
        <v>23</v>
      </c>
      <c r="D18">
        <f t="shared" si="0"/>
        <v>0</v>
      </c>
      <c r="E18">
        <f t="shared" si="0"/>
        <v>71</v>
      </c>
      <c r="F18">
        <f t="shared" si="0"/>
        <v>280</v>
      </c>
      <c r="G18">
        <f t="shared" si="0"/>
        <v>26</v>
      </c>
      <c r="H18">
        <f t="shared" si="0"/>
        <v>154</v>
      </c>
      <c r="I18">
        <f t="shared" si="0"/>
        <v>28</v>
      </c>
      <c r="J18">
        <f t="shared" si="0"/>
        <v>32</v>
      </c>
      <c r="K18">
        <f t="shared" si="0"/>
        <v>3</v>
      </c>
      <c r="L18">
        <f t="shared" si="0"/>
        <v>9</v>
      </c>
      <c r="M18">
        <f t="shared" si="0"/>
        <v>10</v>
      </c>
      <c r="N18">
        <f t="shared" si="0"/>
        <v>2</v>
      </c>
      <c r="O18">
        <f t="shared" si="0"/>
        <v>33</v>
      </c>
      <c r="Q18" s="3">
        <f t="shared" si="1"/>
        <v>8737.3179180000006</v>
      </c>
    </row>
    <row r="19" spans="1:17" ht="15" x14ac:dyDescent="0.25">
      <c r="A19" t="s">
        <v>340</v>
      </c>
      <c r="B19">
        <v>9</v>
      </c>
      <c r="C19">
        <f t="shared" si="0"/>
        <v>19</v>
      </c>
      <c r="D19">
        <f t="shared" si="0"/>
        <v>0</v>
      </c>
      <c r="E19">
        <f t="shared" si="0"/>
        <v>58</v>
      </c>
      <c r="F19">
        <f t="shared" si="0"/>
        <v>229</v>
      </c>
      <c r="G19">
        <f t="shared" si="0"/>
        <v>21</v>
      </c>
      <c r="H19">
        <f t="shared" si="0"/>
        <v>126</v>
      </c>
      <c r="I19">
        <f t="shared" si="0"/>
        <v>23</v>
      </c>
      <c r="J19">
        <f t="shared" si="0"/>
        <v>26</v>
      </c>
      <c r="K19">
        <f t="shared" si="0"/>
        <v>2</v>
      </c>
      <c r="L19">
        <f t="shared" si="0"/>
        <v>8</v>
      </c>
      <c r="M19">
        <f t="shared" si="0"/>
        <v>8</v>
      </c>
      <c r="N19">
        <f t="shared" si="0"/>
        <v>1</v>
      </c>
      <c r="O19">
        <f t="shared" si="0"/>
        <v>27</v>
      </c>
      <c r="Q19" s="3">
        <f t="shared" si="1"/>
        <v>7124.3809919999985</v>
      </c>
    </row>
    <row r="20" spans="1:17" ht="15" x14ac:dyDescent="0.25">
      <c r="Q20" s="3"/>
    </row>
    <row r="21" spans="1:17" ht="15" x14ac:dyDescent="0.25">
      <c r="Q21" s="3"/>
    </row>
    <row r="22" spans="1:17" ht="15" x14ac:dyDescent="0.25">
      <c r="Q22" s="3"/>
    </row>
    <row r="23" spans="1:17" ht="15" x14ac:dyDescent="0.25">
      <c r="A23" t="s">
        <v>1</v>
      </c>
      <c r="B23">
        <f>SUM(B4:B19)</f>
        <v>345</v>
      </c>
      <c r="C23">
        <f>SUM(C4:C19)</f>
        <v>717</v>
      </c>
      <c r="D23">
        <f t="shared" ref="D23:O23" si="2">SUM(D4:D19)</f>
        <v>-1</v>
      </c>
      <c r="E23">
        <f t="shared" si="2"/>
        <v>2239</v>
      </c>
      <c r="F23">
        <f t="shared" si="2"/>
        <v>8792</v>
      </c>
      <c r="G23">
        <f t="shared" si="2"/>
        <v>823</v>
      </c>
      <c r="H23">
        <f t="shared" si="2"/>
        <v>4825</v>
      </c>
      <c r="I23">
        <f t="shared" si="2"/>
        <v>891</v>
      </c>
      <c r="J23">
        <f t="shared" si="2"/>
        <v>992</v>
      </c>
      <c r="K23">
        <f t="shared" si="2"/>
        <v>81</v>
      </c>
      <c r="L23">
        <f t="shared" si="2"/>
        <v>293</v>
      </c>
      <c r="M23">
        <f t="shared" si="2"/>
        <v>325</v>
      </c>
      <c r="N23">
        <f t="shared" si="2"/>
        <v>48</v>
      </c>
      <c r="O23">
        <f t="shared" si="2"/>
        <v>1027</v>
      </c>
      <c r="Q23" s="3">
        <f>SUMPRODUCT(C23:O23,$C$2:$O$2)</f>
        <v>274511.79381599993</v>
      </c>
    </row>
    <row r="24" spans="1:17" ht="15" x14ac:dyDescent="0.25">
      <c r="C24">
        <f>C23-C3</f>
        <v>0</v>
      </c>
      <c r="D24">
        <f t="shared" ref="D24:O24" si="3">D23-D3</f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</row>
    <row r="25" spans="1:17" ht="15" x14ac:dyDescent="0.25">
      <c r="C25" s="3">
        <f>C23*C$2/1.08</f>
        <v>19983.028999999999</v>
      </c>
      <c r="D25" s="3">
        <f t="shared" ref="D25:O25" si="4">D23*D$2/1.08</f>
        <v>-42.370333333333335</v>
      </c>
      <c r="E25" s="3">
        <f t="shared" si="4"/>
        <v>82395.199999999968</v>
      </c>
      <c r="F25" s="3">
        <f t="shared" si="4"/>
        <v>48715.739333333331</v>
      </c>
      <c r="G25" s="3">
        <f t="shared" si="4"/>
        <v>28919.25983333333</v>
      </c>
      <c r="H25" s="3">
        <f t="shared" si="4"/>
        <v>25554.647500000006</v>
      </c>
      <c r="I25" s="3">
        <f t="shared" si="4"/>
        <v>16335.01485</v>
      </c>
      <c r="J25" s="3">
        <f t="shared" si="4"/>
        <v>5253.9296000000013</v>
      </c>
      <c r="K25" s="3">
        <f t="shared" si="4"/>
        <v>2846.2454999999995</v>
      </c>
      <c r="L25" s="3">
        <f t="shared" si="4"/>
        <v>5513.7228333333333</v>
      </c>
      <c r="M25" s="3">
        <f t="shared" si="4"/>
        <v>6115.9041666666672</v>
      </c>
      <c r="N25" s="3">
        <f t="shared" si="4"/>
        <v>562.03599999999994</v>
      </c>
      <c r="O25" s="3">
        <f t="shared" si="4"/>
        <v>12025.228583333332</v>
      </c>
    </row>
    <row r="26" spans="1:17" ht="75" x14ac:dyDescent="0.25">
      <c r="A26" t="s">
        <v>320</v>
      </c>
      <c r="B26" t="s">
        <v>344</v>
      </c>
      <c r="C26" s="29" t="s">
        <v>276</v>
      </c>
      <c r="D26" s="29" t="s">
        <v>277</v>
      </c>
      <c r="E26" s="29" t="s">
        <v>279</v>
      </c>
      <c r="F26" s="29" t="s">
        <v>280</v>
      </c>
      <c r="G26" s="29" t="s">
        <v>281</v>
      </c>
      <c r="H26" s="29" t="s">
        <v>282</v>
      </c>
      <c r="I26" s="29" t="s">
        <v>289</v>
      </c>
      <c r="J26" s="29" t="s">
        <v>297</v>
      </c>
    </row>
    <row r="27" spans="1:17" ht="15" x14ac:dyDescent="0.25">
      <c r="C27">
        <v>30</v>
      </c>
      <c r="D27">
        <v>30</v>
      </c>
      <c r="E27">
        <v>120</v>
      </c>
      <c r="F27">
        <v>6</v>
      </c>
      <c r="G27">
        <v>60</v>
      </c>
      <c r="H27">
        <v>20</v>
      </c>
      <c r="I27">
        <v>24</v>
      </c>
      <c r="J27">
        <v>12</v>
      </c>
    </row>
    <row r="28" spans="1:17" ht="15" x14ac:dyDescent="0.25">
      <c r="C28" s="3">
        <v>27.870333333333335</v>
      </c>
      <c r="D28" s="3">
        <v>36.79999999999999</v>
      </c>
      <c r="E28" s="3">
        <v>5.540916666666666</v>
      </c>
      <c r="F28" s="3">
        <v>35.138833333333331</v>
      </c>
      <c r="G28" s="3">
        <v>5.2963000000000005</v>
      </c>
      <c r="H28" s="3">
        <v>18.333349999999999</v>
      </c>
      <c r="I28" s="3">
        <v>11.709083333333332</v>
      </c>
      <c r="J28" s="3">
        <v>33.977333333333334</v>
      </c>
      <c r="K28" s="25"/>
    </row>
    <row r="29" spans="1:17" ht="15" x14ac:dyDescent="0.25">
      <c r="A29" t="s">
        <v>330</v>
      </c>
      <c r="B29">
        <v>1</v>
      </c>
      <c r="C29">
        <f>ROUND(C$27/$B$31*$B29,0)</f>
        <v>15</v>
      </c>
      <c r="D29">
        <f t="shared" ref="D29:H30" si="5">ROUND(D$27/$B$31*$B29,0)</f>
        <v>15</v>
      </c>
      <c r="E29">
        <f t="shared" si="5"/>
        <v>60</v>
      </c>
      <c r="F29">
        <f t="shared" si="5"/>
        <v>3</v>
      </c>
      <c r="G29">
        <f t="shared" si="5"/>
        <v>30</v>
      </c>
      <c r="H29">
        <f t="shared" si="5"/>
        <v>10</v>
      </c>
      <c r="I29">
        <f>ROUND(I$27/$B$31*$B29,0)</f>
        <v>12</v>
      </c>
      <c r="J29">
        <f>ROUND(J$27/$B$31*$B29,0)</f>
        <v>6</v>
      </c>
      <c r="K29" s="25"/>
      <c r="L29" s="3">
        <f>SUMPRODUCT($C$28:$J$28,C29:J29)*1.08</f>
        <v>2262.0837599999995</v>
      </c>
      <c r="M29" s="31">
        <f>L29+Q4</f>
        <v>30925.283472000003</v>
      </c>
    </row>
    <row r="30" spans="1:17" ht="15" x14ac:dyDescent="0.25">
      <c r="A30" t="s">
        <v>311</v>
      </c>
      <c r="B30">
        <v>1</v>
      </c>
      <c r="C30">
        <f>ROUND(C$27/$B$31*$B30,0)</f>
        <v>15</v>
      </c>
      <c r="D30">
        <f t="shared" si="5"/>
        <v>15</v>
      </c>
      <c r="E30">
        <f t="shared" si="5"/>
        <v>60</v>
      </c>
      <c r="F30">
        <f t="shared" si="5"/>
        <v>3</v>
      </c>
      <c r="G30">
        <f t="shared" si="5"/>
        <v>30</v>
      </c>
      <c r="H30">
        <f t="shared" si="5"/>
        <v>10</v>
      </c>
      <c r="I30">
        <f>ROUND(I$27/$B$31*$B30,0)</f>
        <v>12</v>
      </c>
      <c r="J30">
        <f>ROUND(J$27/$B$31*$B30,0)</f>
        <v>6</v>
      </c>
      <c r="K30" s="25"/>
      <c r="L30" s="3">
        <f>SUMPRODUCT($C$28:$J$28,C30:J30)*1.08</f>
        <v>2262.0837599999995</v>
      </c>
      <c r="M30" s="31">
        <f>L30+Q15</f>
        <v>12596.146487999998</v>
      </c>
    </row>
    <row r="31" spans="1:17" ht="15" x14ac:dyDescent="0.25">
      <c r="B31">
        <v>2</v>
      </c>
    </row>
    <row r="32" spans="1:17" ht="15" x14ac:dyDescent="0.25">
      <c r="C32">
        <f>+C28*C27</f>
        <v>836.11</v>
      </c>
      <c r="D32">
        <f t="shared" ref="D32:J32" si="6">+D28*D27</f>
        <v>1103.9999999999998</v>
      </c>
      <c r="E32">
        <f t="shared" si="6"/>
        <v>664.91</v>
      </c>
      <c r="F32">
        <f t="shared" si="6"/>
        <v>210.83299999999997</v>
      </c>
      <c r="G32">
        <f t="shared" si="6"/>
        <v>317.77800000000002</v>
      </c>
      <c r="H32">
        <f t="shared" si="6"/>
        <v>366.66699999999997</v>
      </c>
      <c r="I32">
        <f t="shared" si="6"/>
        <v>281.01799999999997</v>
      </c>
      <c r="J32">
        <f t="shared" si="6"/>
        <v>407.72800000000001</v>
      </c>
    </row>
    <row r="33" spans="1:15" ht="15" x14ac:dyDescent="0.25"/>
    <row r="34" spans="1:15" ht="15" x14ac:dyDescent="0.25">
      <c r="C34">
        <f>+C29/6</f>
        <v>2.5</v>
      </c>
      <c r="D34">
        <f>+D29/6</f>
        <v>2.5</v>
      </c>
      <c r="E34">
        <f>+E29/60</f>
        <v>1</v>
      </c>
      <c r="F34">
        <f>+F29/6</f>
        <v>0.5</v>
      </c>
      <c r="G34">
        <f>+G29/60</f>
        <v>0.5</v>
      </c>
      <c r="H34">
        <f>+H29/20</f>
        <v>0.5</v>
      </c>
      <c r="I34">
        <f>+I29/24</f>
        <v>0.5</v>
      </c>
      <c r="J34">
        <f>+J29/6</f>
        <v>1</v>
      </c>
    </row>
    <row r="35" spans="1:15" ht="15" x14ac:dyDescent="0.25">
      <c r="C35">
        <f>+C30/6</f>
        <v>2.5</v>
      </c>
      <c r="D35">
        <f>+D30/6</f>
        <v>2.5</v>
      </c>
      <c r="E35">
        <f>+E30/60</f>
        <v>1</v>
      </c>
      <c r="F35">
        <f>+F30/6</f>
        <v>0.5</v>
      </c>
      <c r="G35">
        <f>+G30/60</f>
        <v>0.5</v>
      </c>
      <c r="H35">
        <f>+H30/20</f>
        <v>0.5</v>
      </c>
      <c r="I35">
        <f>+I30/24</f>
        <v>0.5</v>
      </c>
      <c r="J35">
        <f>+J30/6</f>
        <v>1</v>
      </c>
    </row>
    <row r="36" spans="1:15" ht="75" x14ac:dyDescent="0.25">
      <c r="C36" s="29" t="s">
        <v>276</v>
      </c>
      <c r="D36" s="29" t="s">
        <v>277</v>
      </c>
      <c r="E36" s="29" t="s">
        <v>279</v>
      </c>
      <c r="F36" s="29" t="s">
        <v>280</v>
      </c>
      <c r="G36" s="29" t="s">
        <v>281</v>
      </c>
      <c r="H36" s="29" t="s">
        <v>282</v>
      </c>
      <c r="I36" s="29" t="s">
        <v>289</v>
      </c>
      <c r="J36" s="29" t="s">
        <v>297</v>
      </c>
    </row>
    <row r="37" spans="1:15" ht="15" x14ac:dyDescent="0.25">
      <c r="C37" s="32">
        <f>+C29*C$28*1.08</f>
        <v>451.49940000000004</v>
      </c>
      <c r="D37" s="32">
        <f t="shared" ref="D37:J38" si="7">+D29*D$28*1.08</f>
        <v>596.16</v>
      </c>
      <c r="E37" s="32">
        <f t="shared" si="7"/>
        <v>359.0514</v>
      </c>
      <c r="F37" s="32">
        <f t="shared" si="7"/>
        <v>113.84981999999999</v>
      </c>
      <c r="G37" s="32">
        <f t="shared" si="7"/>
        <v>171.60012000000003</v>
      </c>
      <c r="H37" s="32">
        <f t="shared" si="7"/>
        <v>198.00018</v>
      </c>
      <c r="I37" s="32">
        <f t="shared" si="7"/>
        <v>151.74972</v>
      </c>
      <c r="J37" s="32">
        <f t="shared" si="7"/>
        <v>220.17312000000001</v>
      </c>
      <c r="L37" s="32"/>
    </row>
    <row r="38" spans="1:15" ht="15" x14ac:dyDescent="0.25">
      <c r="C38" s="32">
        <f>+C30*C$28*1.08</f>
        <v>451.49940000000004</v>
      </c>
      <c r="D38" s="32">
        <f t="shared" si="7"/>
        <v>596.16</v>
      </c>
      <c r="E38" s="32">
        <f t="shared" si="7"/>
        <v>359.0514</v>
      </c>
      <c r="F38" s="32">
        <f t="shared" si="7"/>
        <v>113.84981999999999</v>
      </c>
      <c r="G38" s="32">
        <f t="shared" si="7"/>
        <v>171.60012000000003</v>
      </c>
      <c r="H38" s="32">
        <f t="shared" si="7"/>
        <v>198.00018</v>
      </c>
      <c r="I38" s="32">
        <f t="shared" si="7"/>
        <v>151.74972</v>
      </c>
      <c r="J38" s="32">
        <f t="shared" si="7"/>
        <v>220.17312000000001</v>
      </c>
    </row>
    <row r="39" spans="1:15" ht="75" x14ac:dyDescent="0.25">
      <c r="A39" t="s">
        <v>320</v>
      </c>
      <c r="C39" s="29" t="s">
        <v>276</v>
      </c>
      <c r="D39" s="29" t="s">
        <v>278</v>
      </c>
      <c r="E39" s="29" t="s">
        <v>277</v>
      </c>
      <c r="F39" s="29" t="s">
        <v>279</v>
      </c>
      <c r="G39" s="29" t="s">
        <v>280</v>
      </c>
      <c r="H39" s="29" t="s">
        <v>281</v>
      </c>
      <c r="I39" s="29" t="s">
        <v>282</v>
      </c>
      <c r="J39" s="29" t="s">
        <v>283</v>
      </c>
      <c r="K39" s="29" t="s">
        <v>284</v>
      </c>
      <c r="L39" s="29" t="s">
        <v>285</v>
      </c>
      <c r="M39" s="29" t="s">
        <v>286</v>
      </c>
      <c r="N39" s="29" t="s">
        <v>289</v>
      </c>
      <c r="O39" s="29" t="s">
        <v>290</v>
      </c>
    </row>
    <row r="40" spans="1:15" ht="15" x14ac:dyDescent="0.25">
      <c r="A40" t="s">
        <v>349</v>
      </c>
      <c r="C40" s="29">
        <v>6</v>
      </c>
      <c r="D40" s="29">
        <v>6</v>
      </c>
      <c r="E40" s="29">
        <v>6</v>
      </c>
      <c r="F40" s="29">
        <v>60</v>
      </c>
      <c r="G40" s="29">
        <v>6</v>
      </c>
      <c r="H40" s="29">
        <v>60</v>
      </c>
      <c r="I40" s="29">
        <v>20</v>
      </c>
      <c r="J40" s="29">
        <v>60</v>
      </c>
      <c r="K40" s="29">
        <v>6</v>
      </c>
      <c r="L40" s="29">
        <v>12</v>
      </c>
      <c r="M40" s="29">
        <v>12</v>
      </c>
      <c r="N40" s="29">
        <v>24</v>
      </c>
      <c r="O40" s="29">
        <v>24</v>
      </c>
    </row>
    <row r="41" spans="1:15" ht="15" x14ac:dyDescent="0.25">
      <c r="A41" t="s">
        <v>330</v>
      </c>
      <c r="C41" s="27">
        <f>+C4/C$40</f>
        <v>12.5</v>
      </c>
      <c r="D41" s="27">
        <f t="shared" ref="D41:O41" si="8">+D4/D$40</f>
        <v>0</v>
      </c>
      <c r="E41" s="27">
        <f t="shared" si="8"/>
        <v>39</v>
      </c>
      <c r="F41" s="27">
        <f t="shared" si="8"/>
        <v>15.283333333333333</v>
      </c>
      <c r="G41" s="27">
        <f t="shared" si="8"/>
        <v>14.333333333333334</v>
      </c>
      <c r="H41" s="27">
        <f t="shared" si="8"/>
        <v>8.3833333333333329</v>
      </c>
      <c r="I41" s="27">
        <f t="shared" si="8"/>
        <v>4.6500000000000004</v>
      </c>
      <c r="J41" s="27">
        <f t="shared" si="8"/>
        <v>1.7333333333333334</v>
      </c>
      <c r="K41" s="27">
        <f t="shared" si="8"/>
        <v>1.3333333333333333</v>
      </c>
      <c r="L41" s="27">
        <f t="shared" si="8"/>
        <v>2.5833333333333335</v>
      </c>
      <c r="M41" s="27">
        <f t="shared" si="8"/>
        <v>2.8333333333333335</v>
      </c>
      <c r="N41" s="27">
        <f t="shared" si="8"/>
        <v>0.20833333333333334</v>
      </c>
      <c r="O41" s="27">
        <f t="shared" si="8"/>
        <v>4.458333333333333</v>
      </c>
    </row>
    <row r="42" spans="1:15" ht="15" x14ac:dyDescent="0.25">
      <c r="A42" t="s">
        <v>313</v>
      </c>
      <c r="C42" s="27">
        <f t="shared" ref="C42:O42" si="9">+C5/C$40</f>
        <v>11.166666666666666</v>
      </c>
      <c r="D42" s="27">
        <f t="shared" si="9"/>
        <v>0</v>
      </c>
      <c r="E42" s="27">
        <f t="shared" si="9"/>
        <v>34.666666666666664</v>
      </c>
      <c r="F42" s="27">
        <f t="shared" si="9"/>
        <v>13.583333333333334</v>
      </c>
      <c r="G42" s="27">
        <f t="shared" si="9"/>
        <v>12.666666666666666</v>
      </c>
      <c r="H42" s="27">
        <f t="shared" si="9"/>
        <v>7.4666666666666668</v>
      </c>
      <c r="I42" s="27">
        <f t="shared" si="9"/>
        <v>4.1500000000000004</v>
      </c>
      <c r="J42" s="27">
        <f t="shared" si="9"/>
        <v>1.5333333333333334</v>
      </c>
      <c r="K42" s="27">
        <f t="shared" si="9"/>
        <v>1.3333333333333333</v>
      </c>
      <c r="L42" s="27">
        <f t="shared" si="9"/>
        <v>2.25</v>
      </c>
      <c r="M42" s="27">
        <f t="shared" si="9"/>
        <v>2.5</v>
      </c>
      <c r="N42" s="27">
        <f t="shared" si="9"/>
        <v>0.16666666666666666</v>
      </c>
      <c r="O42" s="27">
        <f t="shared" si="9"/>
        <v>3.9583333333333335</v>
      </c>
    </row>
    <row r="43" spans="1:15" ht="15" x14ac:dyDescent="0.25">
      <c r="A43" t="s">
        <v>315</v>
      </c>
      <c r="C43" s="27">
        <f t="shared" ref="C43:O43" si="10">+C6/C$40</f>
        <v>25.333333333333332</v>
      </c>
      <c r="D43" s="27">
        <f t="shared" si="10"/>
        <v>-0.16666666666666666</v>
      </c>
      <c r="E43" s="27">
        <f t="shared" si="10"/>
        <v>79.333333333333329</v>
      </c>
      <c r="F43" s="27">
        <f t="shared" si="10"/>
        <v>31.05</v>
      </c>
      <c r="G43" s="27">
        <f t="shared" si="10"/>
        <v>29.166666666666668</v>
      </c>
      <c r="H43" s="27">
        <f t="shared" si="10"/>
        <v>16.983333333333334</v>
      </c>
      <c r="I43" s="27">
        <f t="shared" si="10"/>
        <v>9.4</v>
      </c>
      <c r="J43" s="27">
        <f t="shared" si="10"/>
        <v>3.4833333333333334</v>
      </c>
      <c r="K43" s="27">
        <f t="shared" si="10"/>
        <v>3</v>
      </c>
      <c r="L43" s="27">
        <f t="shared" si="10"/>
        <v>5.25</v>
      </c>
      <c r="M43" s="27">
        <f t="shared" si="10"/>
        <v>5.916666666666667</v>
      </c>
      <c r="N43" s="27">
        <f t="shared" si="10"/>
        <v>0.5</v>
      </c>
      <c r="O43" s="27">
        <f t="shared" si="10"/>
        <v>9</v>
      </c>
    </row>
    <row r="44" spans="1:15" ht="15" x14ac:dyDescent="0.25">
      <c r="A44" t="s">
        <v>308</v>
      </c>
      <c r="C44" s="27">
        <f t="shared" ref="C44:O44" si="11">+C7/C$40</f>
        <v>10.666666666666666</v>
      </c>
      <c r="D44" s="27">
        <f t="shared" si="11"/>
        <v>0</v>
      </c>
      <c r="E44" s="27">
        <f t="shared" si="11"/>
        <v>33.5</v>
      </c>
      <c r="F44" s="27">
        <f t="shared" si="11"/>
        <v>13.166666666666666</v>
      </c>
      <c r="G44" s="27">
        <f t="shared" si="11"/>
        <v>12.333333333333334</v>
      </c>
      <c r="H44" s="27">
        <f t="shared" si="11"/>
        <v>7.2333333333333334</v>
      </c>
      <c r="I44" s="27">
        <f t="shared" si="11"/>
        <v>4</v>
      </c>
      <c r="J44" s="27">
        <f t="shared" si="11"/>
        <v>1.4833333333333334</v>
      </c>
      <c r="K44" s="27">
        <f t="shared" si="11"/>
        <v>1.1666666666666667</v>
      </c>
      <c r="L44" s="27">
        <f t="shared" si="11"/>
        <v>2.1666666666666665</v>
      </c>
      <c r="M44" s="27">
        <f t="shared" si="11"/>
        <v>2.4166666666666665</v>
      </c>
      <c r="N44" s="27">
        <f t="shared" si="11"/>
        <v>0.16666666666666666</v>
      </c>
      <c r="O44" s="27">
        <f t="shared" si="11"/>
        <v>3.8333333333333335</v>
      </c>
    </row>
    <row r="45" spans="1:15" ht="15" x14ac:dyDescent="0.25">
      <c r="A45" t="s">
        <v>309</v>
      </c>
      <c r="C45" s="27">
        <f t="shared" ref="C45:O45" si="12">+C8/C$40</f>
        <v>5.166666666666667</v>
      </c>
      <c r="D45" s="27">
        <f t="shared" si="12"/>
        <v>0</v>
      </c>
      <c r="E45" s="27">
        <f t="shared" si="12"/>
        <v>16.166666666666668</v>
      </c>
      <c r="F45" s="27">
        <f t="shared" si="12"/>
        <v>6.3666666666666663</v>
      </c>
      <c r="G45" s="27">
        <f t="shared" si="12"/>
        <v>6</v>
      </c>
      <c r="H45" s="27">
        <f t="shared" si="12"/>
        <v>3.5</v>
      </c>
      <c r="I45" s="27">
        <f t="shared" si="12"/>
        <v>1.95</v>
      </c>
      <c r="J45" s="27">
        <f t="shared" si="12"/>
        <v>0.71666666666666667</v>
      </c>
      <c r="K45" s="27">
        <f t="shared" si="12"/>
        <v>0.66666666666666663</v>
      </c>
      <c r="L45" s="27">
        <f t="shared" si="12"/>
        <v>1.0833333333333333</v>
      </c>
      <c r="M45" s="27">
        <f t="shared" si="12"/>
        <v>1.1666666666666667</v>
      </c>
      <c r="N45" s="27">
        <f t="shared" si="12"/>
        <v>8.3333333333333329E-2</v>
      </c>
      <c r="O45" s="27">
        <f t="shared" si="12"/>
        <v>1.875</v>
      </c>
    </row>
    <row r="46" spans="1:15" ht="15" x14ac:dyDescent="0.25">
      <c r="A46" t="s">
        <v>303</v>
      </c>
      <c r="C46" s="27">
        <f t="shared" ref="C46:O46" si="13">+C9/C$40</f>
        <v>1.6666666666666667</v>
      </c>
      <c r="D46" s="27">
        <f t="shared" si="13"/>
        <v>0</v>
      </c>
      <c r="E46" s="27">
        <f t="shared" si="13"/>
        <v>5.333333333333333</v>
      </c>
      <c r="F46" s="27">
        <f t="shared" si="13"/>
        <v>2.1166666666666667</v>
      </c>
      <c r="G46" s="27">
        <f t="shared" si="13"/>
        <v>2</v>
      </c>
      <c r="H46" s="27">
        <f t="shared" si="13"/>
        <v>1.1666666666666667</v>
      </c>
      <c r="I46" s="27">
        <f t="shared" si="13"/>
        <v>0.65</v>
      </c>
      <c r="J46" s="27">
        <f t="shared" si="13"/>
        <v>0.23333333333333334</v>
      </c>
      <c r="K46" s="27">
        <f t="shared" si="13"/>
        <v>0.16666666666666666</v>
      </c>
      <c r="L46" s="27">
        <f t="shared" si="13"/>
        <v>0.33333333333333331</v>
      </c>
      <c r="M46" s="27">
        <f t="shared" si="13"/>
        <v>0.41666666666666669</v>
      </c>
      <c r="N46" s="27">
        <f t="shared" si="13"/>
        <v>4.1666666666666664E-2</v>
      </c>
      <c r="O46" s="27">
        <f t="shared" si="13"/>
        <v>0.625</v>
      </c>
    </row>
    <row r="47" spans="1:15" ht="15" x14ac:dyDescent="0.25">
      <c r="A47" t="s">
        <v>305</v>
      </c>
      <c r="C47" s="27">
        <f t="shared" ref="C47:O47" si="14">+C10/C$40</f>
        <v>0.33333333333333331</v>
      </c>
      <c r="D47" s="27">
        <f t="shared" si="14"/>
        <v>0</v>
      </c>
      <c r="E47" s="27">
        <f t="shared" si="14"/>
        <v>1</v>
      </c>
      <c r="F47" s="27">
        <f t="shared" si="14"/>
        <v>0.41666666666666669</v>
      </c>
      <c r="G47" s="27">
        <f t="shared" si="14"/>
        <v>0.33333333333333331</v>
      </c>
      <c r="H47" s="27">
        <f t="shared" si="14"/>
        <v>0.23333333333333334</v>
      </c>
      <c r="I47" s="27">
        <f t="shared" si="14"/>
        <v>0.15</v>
      </c>
      <c r="J47" s="27">
        <f t="shared" si="14"/>
        <v>0.05</v>
      </c>
      <c r="K47" s="27">
        <f t="shared" si="14"/>
        <v>0</v>
      </c>
      <c r="L47" s="27">
        <f t="shared" si="14"/>
        <v>8.3333333333333329E-2</v>
      </c>
      <c r="M47" s="27">
        <f t="shared" si="14"/>
        <v>8.3333333333333329E-2</v>
      </c>
      <c r="N47" s="27">
        <f t="shared" si="14"/>
        <v>0</v>
      </c>
      <c r="O47" s="27">
        <f t="shared" si="14"/>
        <v>0.125</v>
      </c>
    </row>
    <row r="48" spans="1:15" ht="15" x14ac:dyDescent="0.25">
      <c r="A48" t="s">
        <v>301</v>
      </c>
      <c r="C48" s="27">
        <f t="shared" ref="C48:O48" si="15">+C11/C$40</f>
        <v>0.66666666666666663</v>
      </c>
      <c r="D48" s="27">
        <f t="shared" si="15"/>
        <v>0</v>
      </c>
      <c r="E48" s="27">
        <f t="shared" si="15"/>
        <v>2.1666666666666665</v>
      </c>
      <c r="F48" s="27">
        <f t="shared" si="15"/>
        <v>0.85</v>
      </c>
      <c r="G48" s="27">
        <f t="shared" si="15"/>
        <v>0.83333333333333337</v>
      </c>
      <c r="H48" s="27">
        <f t="shared" si="15"/>
        <v>0.46666666666666667</v>
      </c>
      <c r="I48" s="27">
        <f t="shared" si="15"/>
        <v>0.25</v>
      </c>
      <c r="J48" s="27">
        <f t="shared" si="15"/>
        <v>0.1</v>
      </c>
      <c r="K48" s="27">
        <f t="shared" si="15"/>
        <v>0</v>
      </c>
      <c r="L48" s="27">
        <f t="shared" si="15"/>
        <v>0.16666666666666666</v>
      </c>
      <c r="M48" s="27">
        <f t="shared" si="15"/>
        <v>0.16666666666666666</v>
      </c>
      <c r="N48" s="27">
        <f t="shared" si="15"/>
        <v>0</v>
      </c>
      <c r="O48" s="27">
        <f t="shared" si="15"/>
        <v>0.25</v>
      </c>
    </row>
    <row r="49" spans="1:15" ht="15" x14ac:dyDescent="0.25">
      <c r="A49" t="s">
        <v>343</v>
      </c>
      <c r="C49" s="27">
        <f t="shared" ref="C49:O49" si="16">+C12/C$40</f>
        <v>3.5</v>
      </c>
      <c r="D49" s="27">
        <f t="shared" si="16"/>
        <v>0</v>
      </c>
      <c r="E49" s="27">
        <f t="shared" si="16"/>
        <v>10.833333333333334</v>
      </c>
      <c r="F49" s="27">
        <f t="shared" si="16"/>
        <v>4.25</v>
      </c>
      <c r="G49" s="27">
        <f t="shared" si="16"/>
        <v>4</v>
      </c>
      <c r="H49" s="27">
        <f t="shared" si="16"/>
        <v>2.3333333333333335</v>
      </c>
      <c r="I49" s="27">
        <f t="shared" si="16"/>
        <v>1.3</v>
      </c>
      <c r="J49" s="27">
        <f t="shared" si="16"/>
        <v>0.48333333333333334</v>
      </c>
      <c r="K49" s="27">
        <f t="shared" si="16"/>
        <v>0.33333333333333331</v>
      </c>
      <c r="L49" s="27">
        <f t="shared" si="16"/>
        <v>0.66666666666666663</v>
      </c>
      <c r="M49" s="27">
        <f t="shared" si="16"/>
        <v>0.75</v>
      </c>
      <c r="N49" s="27">
        <f t="shared" si="16"/>
        <v>4.1666666666666664E-2</v>
      </c>
      <c r="O49" s="27">
        <f t="shared" si="16"/>
        <v>1.25</v>
      </c>
    </row>
    <row r="50" spans="1:15" ht="15" x14ac:dyDescent="0.25">
      <c r="A50" t="s">
        <v>307</v>
      </c>
      <c r="C50" s="27">
        <f t="shared" ref="C50:O50" si="17">+C13/C$40</f>
        <v>5.5</v>
      </c>
      <c r="D50" s="27">
        <f t="shared" si="17"/>
        <v>0</v>
      </c>
      <c r="E50" s="27">
        <f t="shared" si="17"/>
        <v>17.333333333333332</v>
      </c>
      <c r="F50" s="27">
        <f t="shared" si="17"/>
        <v>6.8</v>
      </c>
      <c r="G50" s="27">
        <f t="shared" si="17"/>
        <v>6.333333333333333</v>
      </c>
      <c r="H50" s="27">
        <f t="shared" si="17"/>
        <v>3.7333333333333334</v>
      </c>
      <c r="I50" s="27">
        <f t="shared" si="17"/>
        <v>2.0499999999999998</v>
      </c>
      <c r="J50" s="27">
        <f t="shared" si="17"/>
        <v>0.76666666666666672</v>
      </c>
      <c r="K50" s="27">
        <f t="shared" si="17"/>
        <v>0.66666666666666663</v>
      </c>
      <c r="L50" s="27">
        <f t="shared" si="17"/>
        <v>1.1666666666666667</v>
      </c>
      <c r="M50" s="27">
        <f t="shared" si="17"/>
        <v>1.25</v>
      </c>
      <c r="N50" s="27">
        <f t="shared" si="17"/>
        <v>8.3333333333333329E-2</v>
      </c>
      <c r="O50" s="27">
        <f t="shared" si="17"/>
        <v>2</v>
      </c>
    </row>
    <row r="51" spans="1:15" ht="15" x14ac:dyDescent="0.25">
      <c r="A51" t="s">
        <v>304</v>
      </c>
      <c r="C51" s="27">
        <f t="shared" ref="C51:O51" si="18">+C14/C$40</f>
        <v>3.5</v>
      </c>
      <c r="D51" s="27">
        <f t="shared" si="18"/>
        <v>0</v>
      </c>
      <c r="E51" s="27">
        <f t="shared" si="18"/>
        <v>10.833333333333334</v>
      </c>
      <c r="F51" s="27">
        <f t="shared" si="18"/>
        <v>4.25</v>
      </c>
      <c r="G51" s="27">
        <f t="shared" si="18"/>
        <v>4</v>
      </c>
      <c r="H51" s="27">
        <f t="shared" si="18"/>
        <v>2.3333333333333335</v>
      </c>
      <c r="I51" s="27">
        <f t="shared" si="18"/>
        <v>1.3</v>
      </c>
      <c r="J51" s="27">
        <f t="shared" si="18"/>
        <v>0.48333333333333334</v>
      </c>
      <c r="K51" s="27">
        <f t="shared" si="18"/>
        <v>0.33333333333333331</v>
      </c>
      <c r="L51" s="27">
        <f t="shared" si="18"/>
        <v>0.66666666666666663</v>
      </c>
      <c r="M51" s="27">
        <f t="shared" si="18"/>
        <v>0.75</v>
      </c>
      <c r="N51" s="27">
        <f t="shared" si="18"/>
        <v>4.1666666666666664E-2</v>
      </c>
      <c r="O51" s="27">
        <f t="shared" si="18"/>
        <v>1.25</v>
      </c>
    </row>
    <row r="52" spans="1:15" ht="15" x14ac:dyDescent="0.25">
      <c r="A52" t="s">
        <v>311</v>
      </c>
      <c r="C52" s="27">
        <f t="shared" ref="C52:O52" si="19">+C15/C$40</f>
        <v>4.5</v>
      </c>
      <c r="D52" s="27">
        <f t="shared" si="19"/>
        <v>0</v>
      </c>
      <c r="E52" s="27">
        <f t="shared" si="19"/>
        <v>14</v>
      </c>
      <c r="F52" s="27">
        <f t="shared" si="19"/>
        <v>5.5166666666666666</v>
      </c>
      <c r="G52" s="27">
        <f t="shared" si="19"/>
        <v>5.166666666666667</v>
      </c>
      <c r="H52" s="27">
        <f t="shared" si="19"/>
        <v>3.0333333333333332</v>
      </c>
      <c r="I52" s="27">
        <f t="shared" si="19"/>
        <v>1.7</v>
      </c>
      <c r="J52" s="27">
        <f t="shared" si="19"/>
        <v>0.6166666666666667</v>
      </c>
      <c r="K52" s="27">
        <f t="shared" si="19"/>
        <v>0.5</v>
      </c>
      <c r="L52" s="27">
        <f t="shared" si="19"/>
        <v>0.91666666666666663</v>
      </c>
      <c r="M52" s="27">
        <f t="shared" si="19"/>
        <v>1</v>
      </c>
      <c r="N52" s="27">
        <f t="shared" si="19"/>
        <v>8.3333333333333329E-2</v>
      </c>
      <c r="O52" s="27">
        <f t="shared" si="19"/>
        <v>1.625</v>
      </c>
    </row>
    <row r="53" spans="1:15" ht="15" x14ac:dyDescent="0.25">
      <c r="A53" t="s">
        <v>317</v>
      </c>
      <c r="C53" s="27">
        <f t="shared" ref="C53:O53" si="20">+C16/C$40</f>
        <v>10.666666666666666</v>
      </c>
      <c r="D53" s="27">
        <f t="shared" si="20"/>
        <v>0</v>
      </c>
      <c r="E53" s="27">
        <f t="shared" si="20"/>
        <v>33.5</v>
      </c>
      <c r="F53" s="27">
        <f t="shared" si="20"/>
        <v>13.166666666666666</v>
      </c>
      <c r="G53" s="27">
        <f t="shared" si="20"/>
        <v>12.333333333333334</v>
      </c>
      <c r="H53" s="27">
        <f t="shared" si="20"/>
        <v>7.2333333333333334</v>
      </c>
      <c r="I53" s="27">
        <f t="shared" si="20"/>
        <v>4</v>
      </c>
      <c r="J53" s="27">
        <f t="shared" si="20"/>
        <v>1.4833333333333334</v>
      </c>
      <c r="K53" s="27">
        <f t="shared" si="20"/>
        <v>1.1666666666666667</v>
      </c>
      <c r="L53" s="27">
        <f t="shared" si="20"/>
        <v>2.1666666666666665</v>
      </c>
      <c r="M53" s="27">
        <f t="shared" si="20"/>
        <v>2.4166666666666665</v>
      </c>
      <c r="N53" s="27">
        <f t="shared" si="20"/>
        <v>0.16666666666666666</v>
      </c>
      <c r="O53" s="27">
        <f t="shared" si="20"/>
        <v>3.8333333333333335</v>
      </c>
    </row>
    <row r="54" spans="1:15" ht="15" x14ac:dyDescent="0.25">
      <c r="A54" t="s">
        <v>312</v>
      </c>
      <c r="C54" s="27">
        <f t="shared" ref="C54:O54" si="21">+C17/C$40</f>
        <v>17.333333333333332</v>
      </c>
      <c r="D54" s="27">
        <f t="shared" si="21"/>
        <v>0</v>
      </c>
      <c r="E54" s="27">
        <f t="shared" si="21"/>
        <v>54</v>
      </c>
      <c r="F54" s="27">
        <f t="shared" si="21"/>
        <v>21.233333333333334</v>
      </c>
      <c r="G54" s="27">
        <f t="shared" si="21"/>
        <v>19.833333333333332</v>
      </c>
      <c r="H54" s="27">
        <f t="shared" si="21"/>
        <v>11.65</v>
      </c>
      <c r="I54" s="27">
        <f t="shared" si="21"/>
        <v>6.45</v>
      </c>
      <c r="J54" s="27">
        <f t="shared" si="21"/>
        <v>2.4</v>
      </c>
      <c r="K54" s="27">
        <f t="shared" si="21"/>
        <v>2</v>
      </c>
      <c r="L54" s="27">
        <f t="shared" si="21"/>
        <v>3.5</v>
      </c>
      <c r="M54" s="27">
        <f t="shared" si="21"/>
        <v>3.9166666666666665</v>
      </c>
      <c r="N54" s="27">
        <f t="shared" si="21"/>
        <v>0.29166666666666669</v>
      </c>
      <c r="O54" s="27">
        <f t="shared" si="21"/>
        <v>6.208333333333333</v>
      </c>
    </row>
    <row r="55" spans="1:15" ht="15" x14ac:dyDescent="0.25">
      <c r="A55" t="s">
        <v>316</v>
      </c>
      <c r="C55" s="27">
        <f t="shared" ref="C55:O55" si="22">+C18/C$40</f>
        <v>3.8333333333333335</v>
      </c>
      <c r="D55" s="27">
        <f t="shared" si="22"/>
        <v>0</v>
      </c>
      <c r="E55" s="27">
        <f t="shared" si="22"/>
        <v>11.833333333333334</v>
      </c>
      <c r="F55" s="27">
        <f t="shared" si="22"/>
        <v>4.666666666666667</v>
      </c>
      <c r="G55" s="27">
        <f t="shared" si="22"/>
        <v>4.333333333333333</v>
      </c>
      <c r="H55" s="27">
        <f t="shared" si="22"/>
        <v>2.5666666666666669</v>
      </c>
      <c r="I55" s="27">
        <f t="shared" si="22"/>
        <v>1.4</v>
      </c>
      <c r="J55" s="27">
        <f t="shared" si="22"/>
        <v>0.53333333333333333</v>
      </c>
      <c r="K55" s="27">
        <f t="shared" si="22"/>
        <v>0.5</v>
      </c>
      <c r="L55" s="27">
        <f t="shared" si="22"/>
        <v>0.75</v>
      </c>
      <c r="M55" s="27">
        <f t="shared" si="22"/>
        <v>0.83333333333333337</v>
      </c>
      <c r="N55" s="27">
        <f t="shared" si="22"/>
        <v>8.3333333333333329E-2</v>
      </c>
      <c r="O55" s="27">
        <f t="shared" si="22"/>
        <v>1.375</v>
      </c>
    </row>
    <row r="56" spans="1:15" ht="15" x14ac:dyDescent="0.25">
      <c r="A56" t="s">
        <v>340</v>
      </c>
      <c r="C56" s="27">
        <f t="shared" ref="C56:O56" si="23">+C19/C$40</f>
        <v>3.1666666666666665</v>
      </c>
      <c r="D56" s="27">
        <f t="shared" si="23"/>
        <v>0</v>
      </c>
      <c r="E56" s="27">
        <f t="shared" si="23"/>
        <v>9.6666666666666661</v>
      </c>
      <c r="F56" s="27">
        <f t="shared" si="23"/>
        <v>3.8166666666666669</v>
      </c>
      <c r="G56" s="27">
        <f t="shared" si="23"/>
        <v>3.5</v>
      </c>
      <c r="H56" s="27">
        <f t="shared" si="23"/>
        <v>2.1</v>
      </c>
      <c r="I56" s="27">
        <f t="shared" si="23"/>
        <v>1.1499999999999999</v>
      </c>
      <c r="J56" s="27">
        <f t="shared" si="23"/>
        <v>0.43333333333333335</v>
      </c>
      <c r="K56" s="27">
        <f t="shared" si="23"/>
        <v>0.33333333333333331</v>
      </c>
      <c r="L56" s="27">
        <f t="shared" si="23"/>
        <v>0.66666666666666663</v>
      </c>
      <c r="M56" s="27">
        <f t="shared" si="23"/>
        <v>0.66666666666666663</v>
      </c>
      <c r="N56" s="27">
        <f t="shared" si="23"/>
        <v>4.1666666666666664E-2</v>
      </c>
      <c r="O56" s="27">
        <f t="shared" si="23"/>
        <v>1.125</v>
      </c>
    </row>
    <row r="57" spans="1:15" ht="15" x14ac:dyDescent="0.25"/>
    <row r="58" spans="1:15" ht="75" x14ac:dyDescent="0.25">
      <c r="A58" t="s">
        <v>320</v>
      </c>
      <c r="C58" s="29" t="s">
        <v>276</v>
      </c>
      <c r="D58" s="29" t="s">
        <v>278</v>
      </c>
      <c r="E58" s="29" t="s">
        <v>277</v>
      </c>
      <c r="F58" s="29" t="s">
        <v>279</v>
      </c>
      <c r="G58" s="29" t="s">
        <v>280</v>
      </c>
      <c r="H58" s="29" t="s">
        <v>281</v>
      </c>
      <c r="I58" s="29" t="s">
        <v>282</v>
      </c>
      <c r="J58" s="29" t="s">
        <v>283</v>
      </c>
      <c r="K58" s="29" t="s">
        <v>284</v>
      </c>
      <c r="L58" s="29" t="s">
        <v>285</v>
      </c>
      <c r="M58" s="29" t="s">
        <v>286</v>
      </c>
      <c r="N58" s="29" t="s">
        <v>289</v>
      </c>
      <c r="O58" s="29" t="s">
        <v>290</v>
      </c>
    </row>
    <row r="59" spans="1:15" ht="15" x14ac:dyDescent="0.25">
      <c r="C59" s="27">
        <v>167.22200000000001</v>
      </c>
      <c r="D59" s="27">
        <v>254.22200000000001</v>
      </c>
      <c r="E59" s="27">
        <v>220.79999999999995</v>
      </c>
      <c r="F59" s="27">
        <v>332.45499999999998</v>
      </c>
      <c r="G59" s="27">
        <v>210.833</v>
      </c>
      <c r="H59" s="27">
        <v>317.77800000000002</v>
      </c>
      <c r="I59" s="27">
        <v>366.66699999999997</v>
      </c>
      <c r="J59" s="27">
        <v>317.77800000000002</v>
      </c>
      <c r="K59" s="27">
        <v>210.833</v>
      </c>
      <c r="L59" s="27">
        <v>225.81800000000001</v>
      </c>
      <c r="M59" s="27">
        <v>225.81800000000001</v>
      </c>
      <c r="N59" s="27">
        <v>281.01799999999997</v>
      </c>
      <c r="O59" s="27">
        <v>281.01799999999997</v>
      </c>
    </row>
    <row r="60" spans="1:15" ht="15" x14ac:dyDescent="0.25">
      <c r="A60" t="s">
        <v>330</v>
      </c>
      <c r="C60" s="3">
        <f>+C41*C$59*1.08</f>
        <v>2257.4970000000003</v>
      </c>
      <c r="D60" s="3">
        <f t="shared" ref="D60:O60" si="24">+D41*D$59*1.08</f>
        <v>0</v>
      </c>
      <c r="E60" s="3">
        <f t="shared" si="24"/>
        <v>9300.0959999999995</v>
      </c>
      <c r="F60" s="3">
        <f t="shared" si="24"/>
        <v>5487.5022300000001</v>
      </c>
      <c r="G60" s="3">
        <f t="shared" si="24"/>
        <v>3263.6948400000001</v>
      </c>
      <c r="H60" s="3">
        <f t="shared" si="24"/>
        <v>2877.1620120000002</v>
      </c>
      <c r="I60" s="3">
        <f t="shared" si="24"/>
        <v>1841.401674</v>
      </c>
      <c r="J60" s="3">
        <f t="shared" si="24"/>
        <v>594.88041600000008</v>
      </c>
      <c r="K60" s="3">
        <f t="shared" si="24"/>
        <v>303.59951999999998</v>
      </c>
      <c r="L60" s="3">
        <f t="shared" si="24"/>
        <v>630.03222000000017</v>
      </c>
      <c r="M60" s="3">
        <f t="shared" si="24"/>
        <v>691.00308000000007</v>
      </c>
      <c r="N60" s="3">
        <f t="shared" si="24"/>
        <v>63.229050000000001</v>
      </c>
      <c r="O60" s="3">
        <f t="shared" si="24"/>
        <v>1353.10167</v>
      </c>
    </row>
    <row r="61" spans="1:15" ht="15" x14ac:dyDescent="0.25">
      <c r="A61" t="s">
        <v>313</v>
      </c>
      <c r="C61" s="3">
        <f t="shared" ref="C61:O61" si="25">+C42*C$59*1.08</f>
        <v>2016.69732</v>
      </c>
      <c r="D61" s="3">
        <f t="shared" si="25"/>
        <v>0</v>
      </c>
      <c r="E61" s="3">
        <f t="shared" si="25"/>
        <v>8266.7519999999986</v>
      </c>
      <c r="F61" s="3">
        <f t="shared" si="25"/>
        <v>4877.1148499999999</v>
      </c>
      <c r="G61" s="3">
        <f t="shared" si="25"/>
        <v>2884.19544</v>
      </c>
      <c r="H61" s="3">
        <f t="shared" si="25"/>
        <v>2562.5617920000004</v>
      </c>
      <c r="I61" s="3">
        <f t="shared" si="25"/>
        <v>1643.4014940000002</v>
      </c>
      <c r="J61" s="3">
        <f t="shared" si="25"/>
        <v>526.2403680000001</v>
      </c>
      <c r="K61" s="3">
        <f t="shared" si="25"/>
        <v>303.59951999999998</v>
      </c>
      <c r="L61" s="3">
        <f t="shared" si="25"/>
        <v>548.73774000000003</v>
      </c>
      <c r="M61" s="3">
        <f t="shared" si="25"/>
        <v>609.70860000000016</v>
      </c>
      <c r="N61" s="3">
        <f t="shared" si="25"/>
        <v>50.583239999999996</v>
      </c>
      <c r="O61" s="3">
        <f t="shared" si="25"/>
        <v>1201.3519500000002</v>
      </c>
    </row>
    <row r="62" spans="1:15" ht="15" x14ac:dyDescent="0.25">
      <c r="A62" t="s">
        <v>315</v>
      </c>
      <c r="C62" s="3">
        <f t="shared" ref="C62:O62" si="26">+C43*C$59*1.08</f>
        <v>4575.1939200000006</v>
      </c>
      <c r="D62" s="3">
        <f t="shared" si="26"/>
        <v>-45.759960000000007</v>
      </c>
      <c r="E62" s="3">
        <f t="shared" si="26"/>
        <v>18918.143999999997</v>
      </c>
      <c r="F62" s="3">
        <f t="shared" si="26"/>
        <v>11148.545970000001</v>
      </c>
      <c r="G62" s="3">
        <f t="shared" si="26"/>
        <v>6641.2395000000006</v>
      </c>
      <c r="H62" s="3">
        <f t="shared" si="26"/>
        <v>5828.6840760000014</v>
      </c>
      <c r="I62" s="3">
        <f t="shared" si="26"/>
        <v>3722.4033839999997</v>
      </c>
      <c r="J62" s="3">
        <f t="shared" si="26"/>
        <v>1195.480836</v>
      </c>
      <c r="K62" s="3">
        <f t="shared" si="26"/>
        <v>683.09892000000002</v>
      </c>
      <c r="L62" s="3">
        <f t="shared" si="26"/>
        <v>1280.38806</v>
      </c>
      <c r="M62" s="3">
        <f t="shared" si="26"/>
        <v>1442.9770200000003</v>
      </c>
      <c r="N62" s="3">
        <f t="shared" si="26"/>
        <v>151.74972</v>
      </c>
      <c r="O62" s="3">
        <f t="shared" si="26"/>
        <v>2731.49496</v>
      </c>
    </row>
    <row r="63" spans="1:15" ht="15" x14ac:dyDescent="0.25">
      <c r="A63" t="s">
        <v>308</v>
      </c>
      <c r="C63" s="3">
        <f t="shared" ref="C63:O63" si="27">+C44*C$59*1.08</f>
        <v>1926.3974400000002</v>
      </c>
      <c r="D63" s="3">
        <f t="shared" si="27"/>
        <v>0</v>
      </c>
      <c r="E63" s="3">
        <f t="shared" si="27"/>
        <v>7988.543999999999</v>
      </c>
      <c r="F63" s="3">
        <f t="shared" si="27"/>
        <v>4727.5100999999995</v>
      </c>
      <c r="G63" s="3">
        <f t="shared" si="27"/>
        <v>2808.2955600000005</v>
      </c>
      <c r="H63" s="3">
        <f t="shared" si="27"/>
        <v>2482.4817360000002</v>
      </c>
      <c r="I63" s="3">
        <f t="shared" si="27"/>
        <v>1584.00144</v>
      </c>
      <c r="J63" s="3">
        <f t="shared" si="27"/>
        <v>509.08035600000011</v>
      </c>
      <c r="K63" s="3">
        <f t="shared" si="27"/>
        <v>265.64958000000001</v>
      </c>
      <c r="L63" s="3">
        <f t="shared" si="27"/>
        <v>528.41412000000003</v>
      </c>
      <c r="M63" s="3">
        <f t="shared" si="27"/>
        <v>589.38497999999993</v>
      </c>
      <c r="N63" s="3">
        <f t="shared" si="27"/>
        <v>50.583239999999996</v>
      </c>
      <c r="O63" s="3">
        <f t="shared" si="27"/>
        <v>1163.41452</v>
      </c>
    </row>
    <row r="64" spans="1:15" ht="15" x14ac:dyDescent="0.25">
      <c r="A64" t="s">
        <v>309</v>
      </c>
      <c r="C64" s="3">
        <f t="shared" ref="C64:O64" si="28">+C45*C$59*1.08</f>
        <v>933.0987600000002</v>
      </c>
      <c r="D64" s="3">
        <f t="shared" si="28"/>
        <v>0</v>
      </c>
      <c r="E64" s="3">
        <f t="shared" si="28"/>
        <v>3855.1679999999997</v>
      </c>
      <c r="F64" s="3">
        <f t="shared" si="28"/>
        <v>2285.9605799999999</v>
      </c>
      <c r="G64" s="3">
        <f t="shared" si="28"/>
        <v>1366.19784</v>
      </c>
      <c r="H64" s="3">
        <f t="shared" si="28"/>
        <v>1201.20084</v>
      </c>
      <c r="I64" s="3">
        <f t="shared" si="28"/>
        <v>772.20070199999998</v>
      </c>
      <c r="J64" s="3">
        <f t="shared" si="28"/>
        <v>245.96017200000003</v>
      </c>
      <c r="K64" s="3">
        <f t="shared" si="28"/>
        <v>151.79975999999999</v>
      </c>
      <c r="L64" s="3">
        <f t="shared" si="28"/>
        <v>264.20706000000001</v>
      </c>
      <c r="M64" s="3">
        <f t="shared" si="28"/>
        <v>284.53068000000002</v>
      </c>
      <c r="N64" s="3">
        <f t="shared" si="28"/>
        <v>25.291619999999998</v>
      </c>
      <c r="O64" s="3">
        <f t="shared" si="28"/>
        <v>569.06144999999992</v>
      </c>
    </row>
    <row r="65" spans="1:15" ht="15" x14ac:dyDescent="0.25">
      <c r="A65" t="s">
        <v>303</v>
      </c>
      <c r="C65" s="3">
        <f t="shared" ref="C65:O65" si="29">+C46*C$59*1.08</f>
        <v>300.99960000000004</v>
      </c>
      <c r="D65" s="3">
        <f t="shared" si="29"/>
        <v>0</v>
      </c>
      <c r="E65" s="3">
        <f t="shared" si="29"/>
        <v>1271.8079999999998</v>
      </c>
      <c r="F65" s="3">
        <f t="shared" si="29"/>
        <v>759.99213000000009</v>
      </c>
      <c r="G65" s="3">
        <f t="shared" si="29"/>
        <v>455.39928000000003</v>
      </c>
      <c r="H65" s="3">
        <f t="shared" si="29"/>
        <v>400.40028000000007</v>
      </c>
      <c r="I65" s="3">
        <f t="shared" si="29"/>
        <v>257.40023400000001</v>
      </c>
      <c r="J65" s="3">
        <f t="shared" si="29"/>
        <v>80.080056000000013</v>
      </c>
      <c r="K65" s="3">
        <f t="shared" si="29"/>
        <v>37.949939999999998</v>
      </c>
      <c r="L65" s="3">
        <f t="shared" si="29"/>
        <v>81.294480000000007</v>
      </c>
      <c r="M65" s="3">
        <f t="shared" si="29"/>
        <v>101.61810000000001</v>
      </c>
      <c r="N65" s="3">
        <f t="shared" si="29"/>
        <v>12.645809999999999</v>
      </c>
      <c r="O65" s="3">
        <f t="shared" si="29"/>
        <v>189.68715</v>
      </c>
    </row>
    <row r="66" spans="1:15" ht="15" x14ac:dyDescent="0.25">
      <c r="A66" t="s">
        <v>305</v>
      </c>
      <c r="C66" s="3">
        <f t="shared" ref="C66:O66" si="30">+C47*C$59*1.08</f>
        <v>60.199920000000006</v>
      </c>
      <c r="D66" s="3">
        <f t="shared" si="30"/>
        <v>0</v>
      </c>
      <c r="E66" s="3">
        <f t="shared" si="30"/>
        <v>238.46399999999997</v>
      </c>
      <c r="F66" s="3">
        <f t="shared" si="30"/>
        <v>149.60475000000002</v>
      </c>
      <c r="G66" s="3">
        <f t="shared" si="30"/>
        <v>75.899879999999996</v>
      </c>
      <c r="H66" s="3">
        <f t="shared" si="30"/>
        <v>80.080056000000013</v>
      </c>
      <c r="I66" s="3">
        <f t="shared" si="30"/>
        <v>59.400053999999997</v>
      </c>
      <c r="J66" s="3">
        <f t="shared" si="30"/>
        <v>17.160012000000002</v>
      </c>
      <c r="K66" s="3">
        <f t="shared" si="30"/>
        <v>0</v>
      </c>
      <c r="L66" s="3">
        <f t="shared" si="30"/>
        <v>20.323620000000002</v>
      </c>
      <c r="M66" s="3">
        <f t="shared" si="30"/>
        <v>20.323620000000002</v>
      </c>
      <c r="N66" s="3">
        <f t="shared" si="30"/>
        <v>0</v>
      </c>
      <c r="O66" s="3">
        <f t="shared" si="30"/>
        <v>37.937429999999999</v>
      </c>
    </row>
    <row r="67" spans="1:15" ht="15" x14ac:dyDescent="0.25">
      <c r="A67" t="s">
        <v>301</v>
      </c>
      <c r="C67" s="3">
        <f t="shared" ref="C67:O67" si="31">+C48*C$59*1.08</f>
        <v>120.39984000000001</v>
      </c>
      <c r="D67" s="3">
        <f t="shared" si="31"/>
        <v>0</v>
      </c>
      <c r="E67" s="3">
        <f t="shared" si="31"/>
        <v>516.67199999999991</v>
      </c>
      <c r="F67" s="3">
        <f t="shared" si="31"/>
        <v>305.19369</v>
      </c>
      <c r="G67" s="3">
        <f t="shared" si="31"/>
        <v>189.74970000000002</v>
      </c>
      <c r="H67" s="3">
        <f t="shared" si="31"/>
        <v>160.16011200000003</v>
      </c>
      <c r="I67" s="3">
        <f t="shared" si="31"/>
        <v>99.00009</v>
      </c>
      <c r="J67" s="3">
        <f t="shared" si="31"/>
        <v>34.320024000000004</v>
      </c>
      <c r="K67" s="3">
        <f t="shared" si="31"/>
        <v>0</v>
      </c>
      <c r="L67" s="3">
        <f t="shared" si="31"/>
        <v>40.647240000000004</v>
      </c>
      <c r="M67" s="3">
        <f t="shared" si="31"/>
        <v>40.647240000000004</v>
      </c>
      <c r="N67" s="3">
        <f t="shared" si="31"/>
        <v>0</v>
      </c>
      <c r="O67" s="3">
        <f t="shared" si="31"/>
        <v>75.874859999999998</v>
      </c>
    </row>
    <row r="68" spans="1:15" ht="15" x14ac:dyDescent="0.25">
      <c r="A68" t="s">
        <v>343</v>
      </c>
      <c r="C68" s="3">
        <f t="shared" ref="C68:O68" si="32">+C49*C$59*1.08</f>
        <v>632.0991600000001</v>
      </c>
      <c r="D68" s="3">
        <f t="shared" si="32"/>
        <v>0</v>
      </c>
      <c r="E68" s="3">
        <f t="shared" si="32"/>
        <v>2583.3599999999997</v>
      </c>
      <c r="F68" s="3">
        <f t="shared" si="32"/>
        <v>1525.9684500000001</v>
      </c>
      <c r="G68" s="3">
        <f t="shared" si="32"/>
        <v>910.79856000000007</v>
      </c>
      <c r="H68" s="3">
        <f t="shared" si="32"/>
        <v>800.80056000000013</v>
      </c>
      <c r="I68" s="3">
        <f t="shared" si="32"/>
        <v>514.80046800000002</v>
      </c>
      <c r="J68" s="3">
        <f t="shared" si="32"/>
        <v>165.88011600000002</v>
      </c>
      <c r="K68" s="3">
        <f t="shared" si="32"/>
        <v>75.899879999999996</v>
      </c>
      <c r="L68" s="3">
        <f t="shared" si="32"/>
        <v>162.58896000000001</v>
      </c>
      <c r="M68" s="3">
        <f t="shared" si="32"/>
        <v>182.91258000000002</v>
      </c>
      <c r="N68" s="3">
        <f t="shared" si="32"/>
        <v>12.645809999999999</v>
      </c>
      <c r="O68" s="3">
        <f t="shared" si="32"/>
        <v>379.37430000000001</v>
      </c>
    </row>
    <row r="69" spans="1:15" ht="15" x14ac:dyDescent="0.25">
      <c r="A69" t="s">
        <v>307</v>
      </c>
      <c r="C69" s="3">
        <f t="shared" ref="C69:O69" si="33">+C50*C$59*1.08</f>
        <v>993.2986800000001</v>
      </c>
      <c r="D69" s="3">
        <f t="shared" si="33"/>
        <v>0</v>
      </c>
      <c r="E69" s="3">
        <f t="shared" si="33"/>
        <v>4133.3759999999993</v>
      </c>
      <c r="F69" s="3">
        <f t="shared" si="33"/>
        <v>2441.54952</v>
      </c>
      <c r="G69" s="3">
        <f t="shared" si="33"/>
        <v>1442.09772</v>
      </c>
      <c r="H69" s="3">
        <f t="shared" si="33"/>
        <v>1281.2808960000002</v>
      </c>
      <c r="I69" s="3">
        <f t="shared" si="33"/>
        <v>811.80073799999991</v>
      </c>
      <c r="J69" s="3">
        <f t="shared" si="33"/>
        <v>263.12018400000005</v>
      </c>
      <c r="K69" s="3">
        <f t="shared" si="33"/>
        <v>151.79975999999999</v>
      </c>
      <c r="L69" s="3">
        <f t="shared" si="33"/>
        <v>284.53068000000002</v>
      </c>
      <c r="M69" s="3">
        <f t="shared" si="33"/>
        <v>304.85430000000008</v>
      </c>
      <c r="N69" s="3">
        <f t="shared" si="33"/>
        <v>25.291619999999998</v>
      </c>
      <c r="O69" s="3">
        <f t="shared" si="33"/>
        <v>606.99887999999999</v>
      </c>
    </row>
    <row r="70" spans="1:15" ht="15" x14ac:dyDescent="0.25">
      <c r="A70" t="s">
        <v>304</v>
      </c>
      <c r="C70" s="3">
        <f t="shared" ref="C70:O70" si="34">+C51*C$59*1.08</f>
        <v>632.0991600000001</v>
      </c>
      <c r="D70" s="3">
        <f t="shared" si="34"/>
        <v>0</v>
      </c>
      <c r="E70" s="3">
        <f t="shared" si="34"/>
        <v>2583.3599999999997</v>
      </c>
      <c r="F70" s="3">
        <f t="shared" si="34"/>
        <v>1525.9684500000001</v>
      </c>
      <c r="G70" s="3">
        <f t="shared" si="34"/>
        <v>910.79856000000007</v>
      </c>
      <c r="H70" s="3">
        <f t="shared" si="34"/>
        <v>800.80056000000013</v>
      </c>
      <c r="I70" s="3">
        <f t="shared" si="34"/>
        <v>514.80046800000002</v>
      </c>
      <c r="J70" s="3">
        <f t="shared" si="34"/>
        <v>165.88011600000002</v>
      </c>
      <c r="K70" s="3">
        <f t="shared" si="34"/>
        <v>75.899879999999996</v>
      </c>
      <c r="L70" s="3">
        <f t="shared" si="34"/>
        <v>162.58896000000001</v>
      </c>
      <c r="M70" s="3">
        <f t="shared" si="34"/>
        <v>182.91258000000002</v>
      </c>
      <c r="N70" s="3">
        <f t="shared" si="34"/>
        <v>12.645809999999999</v>
      </c>
      <c r="O70" s="3">
        <f t="shared" si="34"/>
        <v>379.37430000000001</v>
      </c>
    </row>
    <row r="71" spans="1:15" ht="15" x14ac:dyDescent="0.25">
      <c r="A71" t="s">
        <v>311</v>
      </c>
      <c r="C71" s="3">
        <f t="shared" ref="C71:O71" si="35">+C52*C$59*1.08</f>
        <v>812.69892000000004</v>
      </c>
      <c r="D71" s="3">
        <f t="shared" si="35"/>
        <v>0</v>
      </c>
      <c r="E71" s="3">
        <f t="shared" si="35"/>
        <v>3338.4959999999996</v>
      </c>
      <c r="F71" s="3">
        <f t="shared" si="35"/>
        <v>1980.7668900000001</v>
      </c>
      <c r="G71" s="3">
        <f t="shared" si="35"/>
        <v>1176.4481400000002</v>
      </c>
      <c r="H71" s="3">
        <f t="shared" si="35"/>
        <v>1041.0407280000002</v>
      </c>
      <c r="I71" s="3">
        <f t="shared" si="35"/>
        <v>673.20061199999998</v>
      </c>
      <c r="J71" s="3">
        <f t="shared" si="35"/>
        <v>211.64014800000004</v>
      </c>
      <c r="K71" s="3">
        <f t="shared" si="35"/>
        <v>113.84982000000001</v>
      </c>
      <c r="L71" s="3">
        <f t="shared" si="35"/>
        <v>223.55982</v>
      </c>
      <c r="M71" s="3">
        <f t="shared" si="35"/>
        <v>243.88344000000004</v>
      </c>
      <c r="N71" s="3">
        <f t="shared" si="35"/>
        <v>25.291619999999998</v>
      </c>
      <c r="O71" s="3">
        <f t="shared" si="35"/>
        <v>493.18658999999997</v>
      </c>
    </row>
    <row r="72" spans="1:15" ht="15" x14ac:dyDescent="0.25">
      <c r="A72" t="s">
        <v>317</v>
      </c>
      <c r="C72" s="3">
        <f t="shared" ref="C72:O72" si="36">+C53*C$59*1.08</f>
        <v>1926.3974400000002</v>
      </c>
      <c r="D72" s="3">
        <f t="shared" si="36"/>
        <v>0</v>
      </c>
      <c r="E72" s="3">
        <f t="shared" si="36"/>
        <v>7988.543999999999</v>
      </c>
      <c r="F72" s="3">
        <f t="shared" si="36"/>
        <v>4727.5100999999995</v>
      </c>
      <c r="G72" s="3">
        <f t="shared" si="36"/>
        <v>2808.2955600000005</v>
      </c>
      <c r="H72" s="3">
        <f t="shared" si="36"/>
        <v>2482.4817360000002</v>
      </c>
      <c r="I72" s="3">
        <f t="shared" si="36"/>
        <v>1584.00144</v>
      </c>
      <c r="J72" s="3">
        <f t="shared" si="36"/>
        <v>509.08035600000011</v>
      </c>
      <c r="K72" s="3">
        <f t="shared" si="36"/>
        <v>265.64958000000001</v>
      </c>
      <c r="L72" s="3">
        <f t="shared" si="36"/>
        <v>528.41412000000003</v>
      </c>
      <c r="M72" s="3">
        <f t="shared" si="36"/>
        <v>589.38497999999993</v>
      </c>
      <c r="N72" s="3">
        <f t="shared" si="36"/>
        <v>50.583239999999996</v>
      </c>
      <c r="O72" s="3">
        <f t="shared" si="36"/>
        <v>1163.41452</v>
      </c>
    </row>
    <row r="73" spans="1:15" ht="15" x14ac:dyDescent="0.25">
      <c r="A73" t="s">
        <v>312</v>
      </c>
      <c r="C73" s="3">
        <f t="shared" ref="C73:O73" si="37">+C54*C$59*1.08</f>
        <v>3130.3958400000001</v>
      </c>
      <c r="D73" s="3">
        <f t="shared" si="37"/>
        <v>0</v>
      </c>
      <c r="E73" s="3">
        <f t="shared" si="37"/>
        <v>12877.055999999997</v>
      </c>
      <c r="F73" s="3">
        <f t="shared" si="37"/>
        <v>7623.8580600000005</v>
      </c>
      <c r="G73" s="3">
        <f t="shared" si="37"/>
        <v>4516.0428600000005</v>
      </c>
      <c r="H73" s="3">
        <f t="shared" si="37"/>
        <v>3998.2827960000004</v>
      </c>
      <c r="I73" s="3">
        <f t="shared" si="37"/>
        <v>2554.2023220000001</v>
      </c>
      <c r="J73" s="3">
        <f t="shared" si="37"/>
        <v>823.68057600000009</v>
      </c>
      <c r="K73" s="3">
        <f t="shared" si="37"/>
        <v>455.39928000000003</v>
      </c>
      <c r="L73" s="3">
        <f t="shared" si="37"/>
        <v>853.59204000000011</v>
      </c>
      <c r="M73" s="3">
        <f t="shared" si="37"/>
        <v>955.21014000000014</v>
      </c>
      <c r="N73" s="3">
        <f t="shared" si="37"/>
        <v>88.52067000000001</v>
      </c>
      <c r="O73" s="3">
        <f t="shared" si="37"/>
        <v>1884.2256899999998</v>
      </c>
    </row>
    <row r="74" spans="1:15" ht="15" x14ac:dyDescent="0.25">
      <c r="A74" t="s">
        <v>316</v>
      </c>
      <c r="C74" s="3">
        <f t="shared" ref="C74:O74" si="38">+C55*C$59*1.08</f>
        <v>692.29908000000012</v>
      </c>
      <c r="D74" s="3">
        <f t="shared" si="38"/>
        <v>0</v>
      </c>
      <c r="E74" s="3">
        <f t="shared" si="38"/>
        <v>2821.8240000000001</v>
      </c>
      <c r="F74" s="3">
        <f t="shared" si="38"/>
        <v>1675.5732</v>
      </c>
      <c r="G74" s="3">
        <f t="shared" si="38"/>
        <v>986.69844000000001</v>
      </c>
      <c r="H74" s="3">
        <f t="shared" si="38"/>
        <v>880.88061600000026</v>
      </c>
      <c r="I74" s="3">
        <f t="shared" si="38"/>
        <v>554.40050399999996</v>
      </c>
      <c r="J74" s="3">
        <f t="shared" si="38"/>
        <v>183.04012800000004</v>
      </c>
      <c r="K74" s="3">
        <f t="shared" si="38"/>
        <v>113.84982000000001</v>
      </c>
      <c r="L74" s="3">
        <f t="shared" si="38"/>
        <v>182.91258000000002</v>
      </c>
      <c r="M74" s="3">
        <f t="shared" si="38"/>
        <v>203.23620000000003</v>
      </c>
      <c r="N74" s="3">
        <f t="shared" si="38"/>
        <v>25.291619999999998</v>
      </c>
      <c r="O74" s="3">
        <f t="shared" si="38"/>
        <v>417.31173000000001</v>
      </c>
    </row>
    <row r="75" spans="1:15" ht="15" x14ac:dyDescent="0.25">
      <c r="A75" t="s">
        <v>340</v>
      </c>
      <c r="C75" s="3">
        <f t="shared" ref="C75:O75" si="39">+C56*C$59*1.08</f>
        <v>571.89924000000008</v>
      </c>
      <c r="D75" s="3">
        <f t="shared" si="39"/>
        <v>0</v>
      </c>
      <c r="E75" s="3">
        <f t="shared" si="39"/>
        <v>2305.1519999999996</v>
      </c>
      <c r="F75" s="3">
        <f t="shared" si="39"/>
        <v>1370.3795100000002</v>
      </c>
      <c r="G75" s="3">
        <f t="shared" si="39"/>
        <v>796.94874000000004</v>
      </c>
      <c r="H75" s="3">
        <f t="shared" si="39"/>
        <v>720.72050400000012</v>
      </c>
      <c r="I75" s="3">
        <f t="shared" si="39"/>
        <v>455.40041400000001</v>
      </c>
      <c r="J75" s="3">
        <f t="shared" si="39"/>
        <v>148.72010400000002</v>
      </c>
      <c r="K75" s="3">
        <f t="shared" si="39"/>
        <v>75.899879999999996</v>
      </c>
      <c r="L75" s="3">
        <f t="shared" si="39"/>
        <v>162.58896000000001</v>
      </c>
      <c r="M75" s="3">
        <f t="shared" si="39"/>
        <v>162.58896000000001</v>
      </c>
      <c r="N75" s="3">
        <f t="shared" si="39"/>
        <v>12.645809999999999</v>
      </c>
      <c r="O75" s="3">
        <f t="shared" si="39"/>
        <v>341.43687</v>
      </c>
    </row>
    <row r="76" spans="1:15" ht="15" x14ac:dyDescent="0.25"/>
    <row r="77" spans="1:15" ht="15" x14ac:dyDescent="0.25">
      <c r="C77" s="3">
        <f>+SUM(C60:C75)</f>
        <v>21581.671320000001</v>
      </c>
      <c r="D77" s="3">
        <f t="shared" ref="D77:O77" si="40">+SUM(D60:D75)</f>
        <v>-45.759960000000007</v>
      </c>
      <c r="E77" s="3">
        <f t="shared" si="40"/>
        <v>88986.815999999977</v>
      </c>
      <c r="F77" s="3">
        <f t="shared" si="40"/>
        <v>52612.998479999995</v>
      </c>
      <c r="G77" s="3">
        <f t="shared" si="40"/>
        <v>31232.800620000002</v>
      </c>
      <c r="H77" s="3">
        <f t="shared" si="40"/>
        <v>27599.019300000004</v>
      </c>
      <c r="I77" s="3">
        <f t="shared" si="40"/>
        <v>17641.816038000001</v>
      </c>
      <c r="J77" s="3">
        <f t="shared" si="40"/>
        <v>5674.2439679999998</v>
      </c>
      <c r="K77" s="3">
        <f t="shared" si="40"/>
        <v>3073.9451399999998</v>
      </c>
      <c r="L77" s="3">
        <f t="shared" si="40"/>
        <v>5954.8206600000012</v>
      </c>
      <c r="M77" s="3">
        <f t="shared" si="40"/>
        <v>6605.1765000000005</v>
      </c>
      <c r="N77" s="3">
        <f t="shared" si="40"/>
        <v>606.99887999999999</v>
      </c>
      <c r="O77" s="3">
        <f t="shared" si="40"/>
        <v>12987.246869999997</v>
      </c>
    </row>
    <row r="78" spans="1:15" ht="15" x14ac:dyDescent="0.25">
      <c r="C78" t="s">
        <v>345</v>
      </c>
      <c r="D78" t="s">
        <v>345</v>
      </c>
      <c r="E78" t="s">
        <v>345</v>
      </c>
      <c r="F78" t="s">
        <v>345</v>
      </c>
      <c r="G78" t="s">
        <v>345</v>
      </c>
      <c r="H78" t="s">
        <v>345</v>
      </c>
      <c r="I78" t="s">
        <v>345</v>
      </c>
      <c r="J78" t="s">
        <v>345</v>
      </c>
      <c r="K78" t="s">
        <v>345</v>
      </c>
      <c r="L78" t="s">
        <v>345</v>
      </c>
      <c r="M78" t="s">
        <v>345</v>
      </c>
      <c r="N78" t="s">
        <v>345</v>
      </c>
      <c r="O78" t="s">
        <v>345</v>
      </c>
    </row>
    <row r="79" spans="1:15" ht="15" x14ac:dyDescent="0.25"/>
    <row r="80" spans="1:15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 Co.op</vt:lpstr>
      <vt:lpstr>Do vao DSR</vt:lpstr>
      <vt:lpstr>Data CF-FL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2024-05-16T03:48:58Z</dcterms:created>
  <dcterms:modified xsi:type="dcterms:W3CDTF">2024-06-19T04:02:25Z</dcterms:modified>
</cp:coreProperties>
</file>