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T6\"/>
    </mc:Choice>
  </mc:AlternateContent>
  <xr:revisionPtr revIDLastSave="0" documentId="13_ncr:1_{DC7E81F5-5E82-4B76-99CB-469421AA231D}" xr6:coauthVersionLast="47" xr6:coauthVersionMax="47" xr10:uidLastSave="{00000000-0000-0000-0000-000000000000}"/>
  <bookViews>
    <workbookView xWindow="-120" yWindow="-120" windowWidth="20730" windowHeight="11160" activeTab="2" xr2:uid="{3290E73E-B93A-481E-9E26-9CC925804F9A}"/>
  </bookViews>
  <sheets>
    <sheet name="Data SO Co.op" sheetId="1" r:id="rId1"/>
    <sheet name="Do vao DSR" sheetId="2" r:id="rId2"/>
    <sheet name="Data CF-FL" sheetId="4" r:id="rId3"/>
  </sheets>
  <definedNames>
    <definedName name="_" localSheetId="2" hidden="1">#REF!</definedName>
    <definedName name="_" localSheetId="0" hidden="1">#REF!</definedName>
    <definedName name="_" hidden="1">#REF!</definedName>
    <definedName name="_1" localSheetId="2" hidden="1">#REF!</definedName>
    <definedName name="_1" localSheetId="0" hidden="1">#REF!</definedName>
    <definedName name="_1" hidden="1">#REF!</definedName>
    <definedName name="_146436\" localSheetId="2" hidden="1">#REF!</definedName>
    <definedName name="_146436\" localSheetId="0" hidden="1">#REF!</definedName>
    <definedName name="_146436\" hidden="1">#REF!</definedName>
    <definedName name="_2" localSheetId="0" hidden="1">#REF!</definedName>
    <definedName name="_2" hidden="1">#REF!</definedName>
    <definedName name="_3" localSheetId="0" hidden="1">#REF!</definedName>
    <definedName name="_3" hidden="1">#REF!</definedName>
    <definedName name="_32132" localSheetId="0" hidden="1">#REF!</definedName>
    <definedName name="_32132" hidden="1">#REF!</definedName>
    <definedName name="_a" localSheetId="0" hidden="1">#REF!</definedName>
    <definedName name="_a" hidden="1">#REF!</definedName>
    <definedName name="_Fill" localSheetId="0" hidden="1">#REF!</definedName>
    <definedName name="_Fill" hidden="1">#REF!</definedName>
    <definedName name="_xlnm._FilterDatabase" localSheetId="0" hidden="1">'Data SO Co.op'!$A$3:$EP$48</definedName>
    <definedName name="_xlnm._FilterDatabase" localSheetId="1" hidden="1">'Do vao DSR'!$A$1:$Z$131</definedName>
    <definedName name="adasda\" localSheetId="2" hidden="1">#REF!</definedName>
    <definedName name="adasda\" localSheetId="0" hidden="1">#REF!</definedName>
    <definedName name="adasda\" hidden="1">#REF!</definedName>
    <definedName name="as" localSheetId="2" hidden="1">#REF!</definedName>
    <definedName name="as" localSheetId="0" hidden="1">#REF!</definedName>
    <definedName name="as" hidden="1">#REF!</definedName>
    <definedName name="Avail_3" localSheetId="2" hidden="1">#REF!</definedName>
    <definedName name="Avail_3" localSheetId="0" hidden="1">#REF!</definedName>
    <definedName name="Avail_3" hidden="1">#REF!</definedName>
    <definedName name="Avail_4" localSheetId="0" hidden="1">#REF!</definedName>
    <definedName name="Avail_4" hidden="1">#REF!</definedName>
    <definedName name="Availble" localSheetId="0" hidden="1">#REF!</definedName>
    <definedName name="Availble" hidden="1">#REF!</definedName>
    <definedName name="CEN_2" localSheetId="2">#REF!</definedName>
    <definedName name="CEN_2">#REF!</definedName>
    <definedName name="DÒ" localSheetId="2">#REF!</definedName>
    <definedName name="DÒ" localSheetId="0">#REF!</definedName>
    <definedName name="DÒ">#REF!</definedName>
    <definedName name="MK_1" localSheetId="2">#REF!</definedName>
    <definedName name="MK_1">#REF!</definedName>
    <definedName name="MK_2" localSheetId="2">#REF!</definedName>
    <definedName name="MK_2">#REF!</definedName>
    <definedName name="NOR1_" localSheetId="2">#REF!</definedName>
    <definedName name="NOR1_">#REF!</definedName>
    <definedName name="NOR2_" localSheetId="2">#REF!</definedName>
    <definedName name="NOR2_">#REF!</definedName>
    <definedName name="NOR3_" localSheetId="2">#REF!</definedName>
    <definedName name="NOR3_">#REF!</definedName>
    <definedName name="ò82" localSheetId="2">#REF!</definedName>
    <definedName name="ò82" localSheetId="0">#REF!</definedName>
    <definedName name="ò82">#REF!</definedName>
    <definedName name="SE_2" localSheetId="2">#REF!</definedName>
    <definedName name="SE_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8" i="4" l="1"/>
  <c r="N58" i="4"/>
  <c r="M58" i="4"/>
  <c r="L58" i="4"/>
  <c r="K58" i="4"/>
  <c r="J58" i="4"/>
  <c r="I58" i="4"/>
  <c r="H58" i="4"/>
  <c r="G58" i="4"/>
  <c r="F58" i="4"/>
  <c r="E58" i="4"/>
  <c r="D58" i="4"/>
  <c r="C58" i="4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K32" i="4"/>
  <c r="K30" i="4"/>
  <c r="K35" i="4" s="1"/>
  <c r="K29" i="4"/>
  <c r="K34" i="4" s="1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AA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EK48" i="1"/>
  <c r="EK47" i="1"/>
  <c r="EK46" i="1"/>
  <c r="EK45" i="1"/>
  <c r="EK44" i="1"/>
  <c r="EK43" i="1"/>
  <c r="EK42" i="1"/>
  <c r="EK41" i="1"/>
  <c r="EK40" i="1"/>
  <c r="EK39" i="1"/>
  <c r="EK38" i="1"/>
  <c r="EK37" i="1"/>
  <c r="EK36" i="1"/>
  <c r="EK35" i="1"/>
  <c r="EK34" i="1"/>
  <c r="EK33" i="1"/>
  <c r="EK32" i="1"/>
  <c r="EK31" i="1"/>
  <c r="EK30" i="1"/>
  <c r="EK29" i="1"/>
  <c r="EK28" i="1"/>
  <c r="EK27" i="1"/>
  <c r="EK26" i="1"/>
  <c r="EK25" i="1"/>
  <c r="EK24" i="1"/>
  <c r="EK23" i="1"/>
  <c r="EK22" i="1"/>
  <c r="EK21" i="1"/>
  <c r="EK20" i="1"/>
  <c r="EK19" i="1"/>
  <c r="EK18" i="1"/>
  <c r="EK17" i="1"/>
  <c r="EK16" i="1"/>
  <c r="EK15" i="1"/>
  <c r="EK14" i="1"/>
  <c r="EK13" i="1"/>
  <c r="EK12" i="1"/>
  <c r="EK11" i="1"/>
  <c r="EK10" i="1"/>
  <c r="EK9" i="1"/>
  <c r="EK8" i="1"/>
  <c r="EK7" i="1"/>
  <c r="EK6" i="1"/>
  <c r="EK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J32" i="4"/>
  <c r="I32" i="4"/>
  <c r="H32" i="4"/>
  <c r="G32" i="4"/>
  <c r="F32" i="4"/>
  <c r="E32" i="4"/>
  <c r="D32" i="4"/>
  <c r="C32" i="4"/>
  <c r="J30" i="4"/>
  <c r="J35" i="4" s="1"/>
  <c r="I30" i="4"/>
  <c r="I35" i="4" s="1"/>
  <c r="H30" i="4"/>
  <c r="H35" i="4" s="1"/>
  <c r="G30" i="4"/>
  <c r="G35" i="4" s="1"/>
  <c r="F30" i="4"/>
  <c r="F35" i="4" s="1"/>
  <c r="E30" i="4"/>
  <c r="E35" i="4" s="1"/>
  <c r="D30" i="4"/>
  <c r="D35" i="4" s="1"/>
  <c r="C30" i="4"/>
  <c r="C38" i="4" s="1"/>
  <c r="J29" i="4"/>
  <c r="J34" i="4" s="1"/>
  <c r="I29" i="4"/>
  <c r="I34" i="4" s="1"/>
  <c r="H29" i="4"/>
  <c r="H34" i="4" s="1"/>
  <c r="G29" i="4"/>
  <c r="G34" i="4" s="1"/>
  <c r="F29" i="4"/>
  <c r="F34" i="4" s="1"/>
  <c r="E29" i="4"/>
  <c r="E34" i="4" s="1"/>
  <c r="D29" i="4"/>
  <c r="D34" i="4" s="1"/>
  <c r="C29" i="4"/>
  <c r="C37" i="4" s="1"/>
  <c r="B23" i="4"/>
  <c r="M6" i="4" s="1"/>
  <c r="M43" i="4" s="1"/>
  <c r="M63" i="4" s="1"/>
  <c r="F7" i="4" l="1"/>
  <c r="F44" i="4" s="1"/>
  <c r="F64" i="4" s="1"/>
  <c r="I8" i="4"/>
  <c r="I45" i="4" s="1"/>
  <c r="I65" i="4" s="1"/>
  <c r="L9" i="4"/>
  <c r="O10" i="4"/>
  <c r="E12" i="4"/>
  <c r="H13" i="4"/>
  <c r="K14" i="4"/>
  <c r="N15" i="4"/>
  <c r="N52" i="4" s="1"/>
  <c r="N72" i="4" s="1"/>
  <c r="D17" i="4"/>
  <c r="G18" i="4"/>
  <c r="J19" i="4"/>
  <c r="L6" i="4"/>
  <c r="C4" i="4"/>
  <c r="C41" i="4" s="1"/>
  <c r="D4" i="4"/>
  <c r="D41" i="4" s="1"/>
  <c r="D5" i="4"/>
  <c r="D42" i="4" s="1"/>
  <c r="D62" i="4" s="1"/>
  <c r="J7" i="4"/>
  <c r="J44" i="4" s="1"/>
  <c r="J64" i="4" s="1"/>
  <c r="M8" i="4"/>
  <c r="M45" i="4" s="1"/>
  <c r="M65" i="4" s="1"/>
  <c r="C10" i="4"/>
  <c r="C47" i="4" s="1"/>
  <c r="C67" i="4" s="1"/>
  <c r="F11" i="4"/>
  <c r="I12" i="4"/>
  <c r="I49" i="4" s="1"/>
  <c r="I69" i="4" s="1"/>
  <c r="L13" i="4"/>
  <c r="O14" i="4"/>
  <c r="E16" i="4"/>
  <c r="H17" i="4"/>
  <c r="K18" i="4"/>
  <c r="N19" i="4"/>
  <c r="I4" i="4"/>
  <c r="I41" i="4" s="1"/>
  <c r="E4" i="4"/>
  <c r="E41" i="4" s="1"/>
  <c r="L4" i="4"/>
  <c r="L41" i="4" s="1"/>
  <c r="G4" i="4"/>
  <c r="G41" i="4" s="1"/>
  <c r="O4" i="4"/>
  <c r="O41" i="4" s="1"/>
  <c r="H5" i="4"/>
  <c r="H42" i="4" s="1"/>
  <c r="H62" i="4" s="1"/>
  <c r="N7" i="4"/>
  <c r="N44" i="4" s="1"/>
  <c r="N64" i="4" s="1"/>
  <c r="D9" i="4"/>
  <c r="G10" i="4"/>
  <c r="J11" i="4"/>
  <c r="J48" i="4" s="1"/>
  <c r="J68" i="4" s="1"/>
  <c r="M12" i="4"/>
  <c r="C14" i="4"/>
  <c r="F15" i="4"/>
  <c r="I16" i="4"/>
  <c r="I53" i="4" s="1"/>
  <c r="I73" i="4" s="1"/>
  <c r="L17" i="4"/>
  <c r="O18" i="4"/>
  <c r="D6" i="4"/>
  <c r="H4" i="4"/>
  <c r="H41" i="4" s="1"/>
  <c r="L5" i="4"/>
  <c r="L42" i="4" s="1"/>
  <c r="L62" i="4" s="1"/>
  <c r="E8" i="4"/>
  <c r="E45" i="4" s="1"/>
  <c r="E65" i="4" s="1"/>
  <c r="H9" i="4"/>
  <c r="H46" i="4" s="1"/>
  <c r="H66" i="4" s="1"/>
  <c r="K10" i="4"/>
  <c r="K47" i="4" s="1"/>
  <c r="K67" i="4" s="1"/>
  <c r="N11" i="4"/>
  <c r="D13" i="4"/>
  <c r="G14" i="4"/>
  <c r="J15" i="4"/>
  <c r="M16" i="4"/>
  <c r="C18" i="4"/>
  <c r="F19" i="4"/>
  <c r="H6" i="4"/>
  <c r="L30" i="4"/>
  <c r="L29" i="4"/>
  <c r="C157" i="2"/>
  <c r="G157" i="2"/>
  <c r="K157" i="2"/>
  <c r="O157" i="2"/>
  <c r="S157" i="2"/>
  <c r="W157" i="2"/>
  <c r="K4" i="4"/>
  <c r="K41" i="4" s="1"/>
  <c r="E5" i="4"/>
  <c r="I5" i="4"/>
  <c r="M5" i="4"/>
  <c r="C7" i="4"/>
  <c r="G7" i="4"/>
  <c r="K7" i="4"/>
  <c r="O7" i="4"/>
  <c r="O44" i="4" s="1"/>
  <c r="O64" i="4" s="1"/>
  <c r="F8" i="4"/>
  <c r="J8" i="4"/>
  <c r="N8" i="4"/>
  <c r="E9" i="4"/>
  <c r="I9" i="4"/>
  <c r="M9" i="4"/>
  <c r="D10" i="4"/>
  <c r="H10" i="4"/>
  <c r="H47" i="4" s="1"/>
  <c r="H67" i="4" s="1"/>
  <c r="L10" i="4"/>
  <c r="C11" i="4"/>
  <c r="G11" i="4"/>
  <c r="K11" i="4"/>
  <c r="K48" i="4" s="1"/>
  <c r="K68" i="4" s="1"/>
  <c r="O11" i="4"/>
  <c r="F12" i="4"/>
  <c r="J12" i="4"/>
  <c r="N12" i="4"/>
  <c r="N49" i="4" s="1"/>
  <c r="N69" i="4" s="1"/>
  <c r="E13" i="4"/>
  <c r="I13" i="4"/>
  <c r="M13" i="4"/>
  <c r="D14" i="4"/>
  <c r="D51" i="4" s="1"/>
  <c r="D71" i="4" s="1"/>
  <c r="H14" i="4"/>
  <c r="L14" i="4"/>
  <c r="C15" i="4"/>
  <c r="G15" i="4"/>
  <c r="G52" i="4" s="1"/>
  <c r="G72" i="4" s="1"/>
  <c r="K15" i="4"/>
  <c r="O15" i="4"/>
  <c r="F16" i="4"/>
  <c r="J16" i="4"/>
  <c r="J53" i="4" s="1"/>
  <c r="J73" i="4" s="1"/>
  <c r="N16" i="4"/>
  <c r="E17" i="4"/>
  <c r="I17" i="4"/>
  <c r="M17" i="4"/>
  <c r="M54" i="4" s="1"/>
  <c r="M74" i="4" s="1"/>
  <c r="D18" i="4"/>
  <c r="H18" i="4"/>
  <c r="L18" i="4"/>
  <c r="C19" i="4"/>
  <c r="C56" i="4" s="1"/>
  <c r="C76" i="4" s="1"/>
  <c r="G19" i="4"/>
  <c r="K19" i="4"/>
  <c r="O19" i="4"/>
  <c r="E6" i="4"/>
  <c r="E43" i="4" s="1"/>
  <c r="E63" i="4" s="1"/>
  <c r="I6" i="4"/>
  <c r="I43" i="4" s="1"/>
  <c r="I63" i="4" s="1"/>
  <c r="J56" i="4"/>
  <c r="J76" i="4" s="1"/>
  <c r="F5" i="4"/>
  <c r="F42" i="4" s="1"/>
  <c r="F62" i="4" s="1"/>
  <c r="J5" i="4"/>
  <c r="J42" i="4" s="1"/>
  <c r="J62" i="4" s="1"/>
  <c r="N5" i="4"/>
  <c r="N42" i="4" s="1"/>
  <c r="N62" i="4" s="1"/>
  <c r="D7" i="4"/>
  <c r="D44" i="4" s="1"/>
  <c r="D64" i="4" s="1"/>
  <c r="H7" i="4"/>
  <c r="H44" i="4" s="1"/>
  <c r="H64" i="4" s="1"/>
  <c r="L7" i="4"/>
  <c r="L44" i="4" s="1"/>
  <c r="L64" i="4" s="1"/>
  <c r="C8" i="4"/>
  <c r="C45" i="4" s="1"/>
  <c r="C65" i="4" s="1"/>
  <c r="G8" i="4"/>
  <c r="G45" i="4" s="1"/>
  <c r="G65" i="4" s="1"/>
  <c r="K8" i="4"/>
  <c r="K45" i="4" s="1"/>
  <c r="K65" i="4" s="1"/>
  <c r="O8" i="4"/>
  <c r="O45" i="4" s="1"/>
  <c r="O65" i="4" s="1"/>
  <c r="F9" i="4"/>
  <c r="F46" i="4" s="1"/>
  <c r="F66" i="4" s="1"/>
  <c r="J9" i="4"/>
  <c r="N9" i="4"/>
  <c r="N46" i="4" s="1"/>
  <c r="N66" i="4" s="1"/>
  <c r="E10" i="4"/>
  <c r="E47" i="4" s="1"/>
  <c r="E67" i="4" s="1"/>
  <c r="I10" i="4"/>
  <c r="M10" i="4"/>
  <c r="D11" i="4"/>
  <c r="H11" i="4"/>
  <c r="H48" i="4" s="1"/>
  <c r="H68" i="4" s="1"/>
  <c r="L11" i="4"/>
  <c r="C12" i="4"/>
  <c r="G12" i="4"/>
  <c r="K12" i="4"/>
  <c r="K49" i="4" s="1"/>
  <c r="K69" i="4" s="1"/>
  <c r="O12" i="4"/>
  <c r="F13" i="4"/>
  <c r="J13" i="4"/>
  <c r="N13" i="4"/>
  <c r="N50" i="4" s="1"/>
  <c r="N70" i="4" s="1"/>
  <c r="E14" i="4"/>
  <c r="I14" i="4"/>
  <c r="M14" i="4"/>
  <c r="D15" i="4"/>
  <c r="D52" i="4" s="1"/>
  <c r="D72" i="4" s="1"/>
  <c r="H15" i="4"/>
  <c r="L15" i="4"/>
  <c r="C16" i="4"/>
  <c r="G16" i="4"/>
  <c r="G53" i="4" s="1"/>
  <c r="G73" i="4" s="1"/>
  <c r="K16" i="4"/>
  <c r="O16" i="4"/>
  <c r="F17" i="4"/>
  <c r="J17" i="4"/>
  <c r="J54" i="4" s="1"/>
  <c r="J74" i="4" s="1"/>
  <c r="N17" i="4"/>
  <c r="E18" i="4"/>
  <c r="I18" i="4"/>
  <c r="M18" i="4"/>
  <c r="M55" i="4" s="1"/>
  <c r="M75" i="4" s="1"/>
  <c r="D19" i="4"/>
  <c r="D56" i="4" s="1"/>
  <c r="D76" i="4" s="1"/>
  <c r="H19" i="4"/>
  <c r="L19" i="4"/>
  <c r="F6" i="4"/>
  <c r="F43" i="4" s="1"/>
  <c r="F63" i="4" s="1"/>
  <c r="J6" i="4"/>
  <c r="J43" i="4" s="1"/>
  <c r="J63" i="4" s="1"/>
  <c r="N6" i="4"/>
  <c r="N43" i="4" s="1"/>
  <c r="N63" i="4" s="1"/>
  <c r="M4" i="4"/>
  <c r="M41" i="4" s="1"/>
  <c r="C5" i="4"/>
  <c r="C42" i="4" s="1"/>
  <c r="C62" i="4" s="1"/>
  <c r="G5" i="4"/>
  <c r="G42" i="4" s="1"/>
  <c r="G62" i="4" s="1"/>
  <c r="K5" i="4"/>
  <c r="K42" i="4" s="1"/>
  <c r="K62" i="4" s="1"/>
  <c r="O5" i="4"/>
  <c r="O42" i="4" s="1"/>
  <c r="O62" i="4" s="1"/>
  <c r="E7" i="4"/>
  <c r="E44" i="4" s="1"/>
  <c r="E64" i="4" s="1"/>
  <c r="I7" i="4"/>
  <c r="I44" i="4" s="1"/>
  <c r="I64" i="4" s="1"/>
  <c r="M7" i="4"/>
  <c r="M44" i="4" s="1"/>
  <c r="M64" i="4" s="1"/>
  <c r="D8" i="4"/>
  <c r="D45" i="4" s="1"/>
  <c r="D65" i="4" s="1"/>
  <c r="H8" i="4"/>
  <c r="H45" i="4" s="1"/>
  <c r="H65" i="4" s="1"/>
  <c r="L8" i="4"/>
  <c r="C9" i="4"/>
  <c r="C46" i="4" s="1"/>
  <c r="C66" i="4" s="1"/>
  <c r="G9" i="4"/>
  <c r="K9" i="4"/>
  <c r="K46" i="4" s="1"/>
  <c r="K66" i="4" s="1"/>
  <c r="O9" i="4"/>
  <c r="F10" i="4"/>
  <c r="F47" i="4" s="1"/>
  <c r="F67" i="4" s="1"/>
  <c r="J10" i="4"/>
  <c r="J47" i="4" s="1"/>
  <c r="J67" i="4" s="1"/>
  <c r="N10" i="4"/>
  <c r="N47" i="4" s="1"/>
  <c r="N67" i="4" s="1"/>
  <c r="E11" i="4"/>
  <c r="E48" i="4" s="1"/>
  <c r="E68" i="4" s="1"/>
  <c r="I11" i="4"/>
  <c r="I48" i="4" s="1"/>
  <c r="I68" i="4" s="1"/>
  <c r="M11" i="4"/>
  <c r="M48" i="4" s="1"/>
  <c r="M68" i="4" s="1"/>
  <c r="D12" i="4"/>
  <c r="D49" i="4" s="1"/>
  <c r="D69" i="4" s="1"/>
  <c r="H12" i="4"/>
  <c r="H49" i="4" s="1"/>
  <c r="H69" i="4" s="1"/>
  <c r="L12" i="4"/>
  <c r="L49" i="4" s="1"/>
  <c r="L69" i="4" s="1"/>
  <c r="C13" i="4"/>
  <c r="C50" i="4" s="1"/>
  <c r="C70" i="4" s="1"/>
  <c r="G13" i="4"/>
  <c r="G50" i="4" s="1"/>
  <c r="G70" i="4" s="1"/>
  <c r="K13" i="4"/>
  <c r="K50" i="4" s="1"/>
  <c r="K70" i="4" s="1"/>
  <c r="O13" i="4"/>
  <c r="O50" i="4" s="1"/>
  <c r="O70" i="4" s="1"/>
  <c r="F14" i="4"/>
  <c r="F51" i="4" s="1"/>
  <c r="F71" i="4" s="1"/>
  <c r="J14" i="4"/>
  <c r="J51" i="4" s="1"/>
  <c r="J71" i="4" s="1"/>
  <c r="N14" i="4"/>
  <c r="N51" i="4" s="1"/>
  <c r="N71" i="4" s="1"/>
  <c r="E15" i="4"/>
  <c r="E52" i="4" s="1"/>
  <c r="E72" i="4" s="1"/>
  <c r="I15" i="4"/>
  <c r="M15" i="4"/>
  <c r="M52" i="4" s="1"/>
  <c r="M72" i="4" s="1"/>
  <c r="D16" i="4"/>
  <c r="H16" i="4"/>
  <c r="H53" i="4" s="1"/>
  <c r="H73" i="4" s="1"/>
  <c r="L16" i="4"/>
  <c r="C17" i="4"/>
  <c r="C54" i="4" s="1"/>
  <c r="C74" i="4" s="1"/>
  <c r="G17" i="4"/>
  <c r="K17" i="4"/>
  <c r="K54" i="4" s="1"/>
  <c r="K74" i="4" s="1"/>
  <c r="O17" i="4"/>
  <c r="F18" i="4"/>
  <c r="F55" i="4" s="1"/>
  <c r="F75" i="4" s="1"/>
  <c r="J18" i="4"/>
  <c r="N18" i="4"/>
  <c r="E19" i="4"/>
  <c r="I19" i="4"/>
  <c r="I56" i="4" s="1"/>
  <c r="I76" i="4" s="1"/>
  <c r="M19" i="4"/>
  <c r="C6" i="4"/>
  <c r="C43" i="4" s="1"/>
  <c r="C63" i="4" s="1"/>
  <c r="G6" i="4"/>
  <c r="G43" i="4" s="1"/>
  <c r="G63" i="4" s="1"/>
  <c r="K6" i="4"/>
  <c r="K43" i="4" s="1"/>
  <c r="K63" i="4" s="1"/>
  <c r="O6" i="4"/>
  <c r="O43" i="4" s="1"/>
  <c r="O63" i="4" s="1"/>
  <c r="H37" i="4"/>
  <c r="D38" i="4"/>
  <c r="E37" i="4"/>
  <c r="I37" i="4"/>
  <c r="E38" i="4"/>
  <c r="I38" i="4"/>
  <c r="F37" i="4"/>
  <c r="J37" i="4"/>
  <c r="F38" i="4"/>
  <c r="J38" i="4"/>
  <c r="D37" i="4"/>
  <c r="H38" i="4"/>
  <c r="G37" i="4"/>
  <c r="G38" i="4"/>
  <c r="H157" i="2"/>
  <c r="T157" i="2"/>
  <c r="D157" i="2"/>
  <c r="P157" i="2"/>
  <c r="X157" i="2"/>
  <c r="E157" i="2"/>
  <c r="M157" i="2"/>
  <c r="U157" i="2"/>
  <c r="Y157" i="2"/>
  <c r="L157" i="2"/>
  <c r="I157" i="2"/>
  <c r="Q157" i="2"/>
  <c r="F157" i="2"/>
  <c r="J157" i="2"/>
  <c r="N157" i="2"/>
  <c r="R157" i="2"/>
  <c r="V157" i="2"/>
  <c r="Z131" i="2"/>
  <c r="L45" i="4"/>
  <c r="L65" i="4" s="1"/>
  <c r="D46" i="4"/>
  <c r="D66" i="4" s="1"/>
  <c r="J46" i="4"/>
  <c r="J66" i="4" s="1"/>
  <c r="O46" i="4"/>
  <c r="O66" i="4" s="1"/>
  <c r="I47" i="4"/>
  <c r="I67" i="4" s="1"/>
  <c r="D48" i="4"/>
  <c r="D68" i="4" s="1"/>
  <c r="L48" i="4"/>
  <c r="L68" i="4" s="1"/>
  <c r="G49" i="4"/>
  <c r="G69" i="4" s="1"/>
  <c r="O49" i="4"/>
  <c r="O69" i="4" s="1"/>
  <c r="J50" i="4"/>
  <c r="J70" i="4" s="1"/>
  <c r="E51" i="4"/>
  <c r="E71" i="4" s="1"/>
  <c r="M51" i="4"/>
  <c r="M71" i="4" s="1"/>
  <c r="H52" i="4"/>
  <c r="H72" i="4" s="1"/>
  <c r="C53" i="4"/>
  <c r="C73" i="4" s="1"/>
  <c r="K53" i="4"/>
  <c r="K73" i="4" s="1"/>
  <c r="F54" i="4"/>
  <c r="F74" i="4" s="1"/>
  <c r="N54" i="4"/>
  <c r="N74" i="4" s="1"/>
  <c r="I55" i="4"/>
  <c r="I75" i="4" s="1"/>
  <c r="E56" i="4"/>
  <c r="E76" i="4" s="1"/>
  <c r="I52" i="4"/>
  <c r="I72" i="4" s="1"/>
  <c r="D53" i="4"/>
  <c r="D73" i="4" s="1"/>
  <c r="L53" i="4"/>
  <c r="L73" i="4" s="1"/>
  <c r="G54" i="4"/>
  <c r="G74" i="4" s="1"/>
  <c r="O54" i="4"/>
  <c r="O74" i="4" s="1"/>
  <c r="J55" i="4"/>
  <c r="J75" i="4" s="1"/>
  <c r="G46" i="4"/>
  <c r="G66" i="4" s="1"/>
  <c r="L46" i="4"/>
  <c r="L66" i="4" s="1"/>
  <c r="M47" i="4"/>
  <c r="M67" i="4" s="1"/>
  <c r="C49" i="4"/>
  <c r="C69" i="4" s="1"/>
  <c r="F50" i="4"/>
  <c r="F70" i="4" s="1"/>
  <c r="I51" i="4"/>
  <c r="I71" i="4" s="1"/>
  <c r="L52" i="4"/>
  <c r="L72" i="4" s="1"/>
  <c r="O53" i="4"/>
  <c r="O73" i="4" s="1"/>
  <c r="E55" i="4"/>
  <c r="E75" i="4" s="1"/>
  <c r="N56" i="4"/>
  <c r="N76" i="4" s="1"/>
  <c r="N55" i="4"/>
  <c r="N75" i="4" s="1"/>
  <c r="C35" i="4"/>
  <c r="C34" i="4"/>
  <c r="O56" i="4"/>
  <c r="O76" i="4" s="1"/>
  <c r="M56" i="4"/>
  <c r="M76" i="4" s="1"/>
  <c r="H56" i="4"/>
  <c r="H76" i="4" s="1"/>
  <c r="L55" i="4"/>
  <c r="L75" i="4" s="1"/>
  <c r="H55" i="4"/>
  <c r="H75" i="4" s="1"/>
  <c r="D55" i="4"/>
  <c r="D75" i="4" s="1"/>
  <c r="E54" i="4"/>
  <c r="E74" i="4" s="1"/>
  <c r="N53" i="4"/>
  <c r="N73" i="4" s="1"/>
  <c r="F53" i="4"/>
  <c r="F73" i="4" s="1"/>
  <c r="O52" i="4"/>
  <c r="O72" i="4" s="1"/>
  <c r="K52" i="4"/>
  <c r="K72" i="4" s="1"/>
  <c r="C52" i="4"/>
  <c r="C72" i="4" s="1"/>
  <c r="L51" i="4"/>
  <c r="L71" i="4" s="1"/>
  <c r="H51" i="4"/>
  <c r="H71" i="4" s="1"/>
  <c r="M50" i="4"/>
  <c r="M70" i="4" s="1"/>
  <c r="I50" i="4"/>
  <c r="I70" i="4" s="1"/>
  <c r="E50" i="4"/>
  <c r="E70" i="4" s="1"/>
  <c r="J49" i="4"/>
  <c r="J69" i="4" s="1"/>
  <c r="F49" i="4"/>
  <c r="F69" i="4" s="1"/>
  <c r="O48" i="4"/>
  <c r="O68" i="4" s="1"/>
  <c r="G48" i="4"/>
  <c r="G68" i="4" s="1"/>
  <c r="C48" i="4"/>
  <c r="C68" i="4" s="1"/>
  <c r="L47" i="4"/>
  <c r="L67" i="4" s="1"/>
  <c r="M46" i="4"/>
  <c r="M66" i="4" s="1"/>
  <c r="I46" i="4"/>
  <c r="I66" i="4" s="1"/>
  <c r="J45" i="4"/>
  <c r="J65" i="4" s="1"/>
  <c r="F45" i="4"/>
  <c r="F65" i="4" s="1"/>
  <c r="K44" i="4"/>
  <c r="K64" i="4" s="1"/>
  <c r="G44" i="4"/>
  <c r="G64" i="4" s="1"/>
  <c r="D43" i="4"/>
  <c r="D63" i="4" s="1"/>
  <c r="I42" i="4"/>
  <c r="I62" i="4" s="1"/>
  <c r="N4" i="4"/>
  <c r="N41" i="4" s="1"/>
  <c r="J4" i="4"/>
  <c r="J41" i="4" s="1"/>
  <c r="F4" i="4"/>
  <c r="F41" i="4" s="1"/>
  <c r="L56" i="4"/>
  <c r="L76" i="4" s="1"/>
  <c r="F56" i="4"/>
  <c r="F76" i="4" s="1"/>
  <c r="O55" i="4"/>
  <c r="O75" i="4" s="1"/>
  <c r="K55" i="4"/>
  <c r="K75" i="4" s="1"/>
  <c r="G55" i="4"/>
  <c r="G75" i="4" s="1"/>
  <c r="L54" i="4"/>
  <c r="L74" i="4" s="1"/>
  <c r="H54" i="4"/>
  <c r="H74" i="4" s="1"/>
  <c r="M53" i="4"/>
  <c r="M73" i="4" s="1"/>
  <c r="J52" i="4"/>
  <c r="J72" i="4" s="1"/>
  <c r="F52" i="4"/>
  <c r="F72" i="4" s="1"/>
  <c r="O51" i="4"/>
  <c r="O71" i="4" s="1"/>
  <c r="K51" i="4"/>
  <c r="K71" i="4" s="1"/>
  <c r="G51" i="4"/>
  <c r="G71" i="4" s="1"/>
  <c r="C51" i="4"/>
  <c r="C71" i="4" s="1"/>
  <c r="L50" i="4"/>
  <c r="L70" i="4" s="1"/>
  <c r="D50" i="4"/>
  <c r="D70" i="4" s="1"/>
  <c r="M49" i="4"/>
  <c r="M69" i="4" s="1"/>
  <c r="N48" i="4"/>
  <c r="N68" i="4" s="1"/>
  <c r="O47" i="4"/>
  <c r="O67" i="4" s="1"/>
  <c r="G47" i="4"/>
  <c r="G67" i="4" s="1"/>
  <c r="K56" i="4"/>
  <c r="K76" i="4" s="1"/>
  <c r="H61" i="4" l="1"/>
  <c r="E61" i="4"/>
  <c r="E57" i="4"/>
  <c r="N61" i="4"/>
  <c r="M61" i="4"/>
  <c r="M57" i="4"/>
  <c r="O61" i="4"/>
  <c r="O57" i="4"/>
  <c r="I61" i="4"/>
  <c r="I57" i="4"/>
  <c r="G61" i="4"/>
  <c r="D61" i="4"/>
  <c r="D57" i="4"/>
  <c r="J61" i="4"/>
  <c r="J57" i="4"/>
  <c r="F61" i="4"/>
  <c r="F57" i="4"/>
  <c r="K61" i="4"/>
  <c r="K57" i="4"/>
  <c r="L61" i="4"/>
  <c r="L57" i="4"/>
  <c r="C61" i="4"/>
  <c r="Q7" i="4"/>
  <c r="K78" i="4"/>
  <c r="O78" i="4"/>
  <c r="M23" i="4"/>
  <c r="M25" i="4" s="1"/>
  <c r="M42" i="4"/>
  <c r="M62" i="4" s="1"/>
  <c r="M78" i="4" s="1"/>
  <c r="Q18" i="4"/>
  <c r="C55" i="4"/>
  <c r="C75" i="4" s="1"/>
  <c r="Q12" i="4"/>
  <c r="E49" i="4"/>
  <c r="E69" i="4" s="1"/>
  <c r="Q13" i="4"/>
  <c r="H50" i="4"/>
  <c r="H70" i="4" s="1"/>
  <c r="Q17" i="4"/>
  <c r="D54" i="4"/>
  <c r="D74" i="4" s="1"/>
  <c r="Q5" i="4"/>
  <c r="E42" i="4"/>
  <c r="E62" i="4" s="1"/>
  <c r="H23" i="4"/>
  <c r="H24" i="4" s="1"/>
  <c r="H43" i="4"/>
  <c r="H63" i="4" s="1"/>
  <c r="Q8" i="4"/>
  <c r="N45" i="4"/>
  <c r="N65" i="4" s="1"/>
  <c r="N78" i="4" s="1"/>
  <c r="D23" i="4"/>
  <c r="D24" i="4" s="1"/>
  <c r="D47" i="4"/>
  <c r="D67" i="4" s="1"/>
  <c r="D78" i="4" s="1"/>
  <c r="I23" i="4"/>
  <c r="I25" i="4" s="1"/>
  <c r="I54" i="4"/>
  <c r="I74" i="4" s="1"/>
  <c r="I78" i="4" s="1"/>
  <c r="Q15" i="4"/>
  <c r="M30" i="4" s="1"/>
  <c r="J78" i="4"/>
  <c r="C23" i="4"/>
  <c r="C24" i="4" s="1"/>
  <c r="C44" i="4"/>
  <c r="C64" i="4" s="1"/>
  <c r="G23" i="4"/>
  <c r="G25" i="4" s="1"/>
  <c r="G56" i="4"/>
  <c r="G76" i="4" s="1"/>
  <c r="G78" i="4" s="1"/>
  <c r="Q11" i="4"/>
  <c r="F48" i="4"/>
  <c r="F68" i="4" s="1"/>
  <c r="F78" i="4" s="1"/>
  <c r="Q16" i="4"/>
  <c r="E53" i="4"/>
  <c r="E73" i="4" s="1"/>
  <c r="L23" i="4"/>
  <c r="L25" i="4" s="1"/>
  <c r="L43" i="4"/>
  <c r="L63" i="4" s="1"/>
  <c r="L78" i="4" s="1"/>
  <c r="Q9" i="4"/>
  <c r="E46" i="4"/>
  <c r="E66" i="4" s="1"/>
  <c r="C25" i="4"/>
  <c r="O23" i="4"/>
  <c r="Q10" i="4"/>
  <c r="F23" i="4"/>
  <c r="Q14" i="4"/>
  <c r="Q4" i="4"/>
  <c r="M29" i="4" s="1"/>
  <c r="J23" i="4"/>
  <c r="E23" i="4"/>
  <c r="K23" i="4"/>
  <c r="K25" i="4" s="1"/>
  <c r="N23" i="4"/>
  <c r="Q6" i="4"/>
  <c r="Q19" i="4"/>
  <c r="C57" i="4" l="1"/>
  <c r="G57" i="4"/>
  <c r="N57" i="4"/>
  <c r="H57" i="4"/>
  <c r="L24" i="4"/>
  <c r="I24" i="4"/>
  <c r="M24" i="4"/>
  <c r="H78" i="4"/>
  <c r="D25" i="4"/>
  <c r="H25" i="4"/>
  <c r="G24" i="4"/>
  <c r="K24" i="4"/>
  <c r="C78" i="4"/>
  <c r="E78" i="4"/>
  <c r="Q23" i="4"/>
  <c r="O24" i="4"/>
  <c r="O25" i="4"/>
  <c r="J24" i="4"/>
  <c r="J25" i="4"/>
  <c r="N24" i="4"/>
  <c r="N25" i="4"/>
  <c r="E25" i="4"/>
  <c r="E24" i="4"/>
  <c r="F24" i="4"/>
  <c r="F25" i="4"/>
  <c r="M158" i="2" l="1"/>
  <c r="Y158" i="2"/>
  <c r="X158" i="2"/>
  <c r="W158" i="2"/>
  <c r="V158" i="2"/>
  <c r="U158" i="2"/>
  <c r="T158" i="2"/>
  <c r="S158" i="2"/>
  <c r="R158" i="2"/>
  <c r="Q158" i="2"/>
  <c r="P158" i="2"/>
  <c r="O158" i="2"/>
  <c r="N158" i="2"/>
  <c r="L158" i="2"/>
  <c r="K158" i="2"/>
  <c r="J158" i="2"/>
  <c r="I158" i="2"/>
  <c r="H158" i="2"/>
  <c r="G158" i="2"/>
  <c r="F158" i="2"/>
  <c r="E158" i="2"/>
  <c r="D158" i="2"/>
  <c r="C158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Y178" i="2"/>
  <c r="Y205" i="2" s="1"/>
  <c r="X178" i="2"/>
  <c r="X205" i="2" s="1"/>
  <c r="W178" i="2"/>
  <c r="W205" i="2" s="1"/>
  <c r="V178" i="2"/>
  <c r="V205" i="2" s="1"/>
  <c r="U178" i="2"/>
  <c r="U205" i="2" s="1"/>
  <c r="T178" i="2"/>
  <c r="T205" i="2" s="1"/>
  <c r="S178" i="2"/>
  <c r="S205" i="2" s="1"/>
  <c r="R178" i="2"/>
  <c r="R205" i="2" s="1"/>
  <c r="Q178" i="2"/>
  <c r="Q205" i="2" s="1"/>
  <c r="P178" i="2"/>
  <c r="P205" i="2" s="1"/>
  <c r="O178" i="2"/>
  <c r="O205" i="2" s="1"/>
  <c r="N178" i="2"/>
  <c r="N205" i="2" s="1"/>
  <c r="M178" i="2"/>
  <c r="M205" i="2" s="1"/>
  <c r="L178" i="2"/>
  <c r="L205" i="2" s="1"/>
  <c r="K178" i="2"/>
  <c r="K205" i="2" s="1"/>
  <c r="J178" i="2"/>
  <c r="J205" i="2" s="1"/>
  <c r="I178" i="2"/>
  <c r="I205" i="2" s="1"/>
  <c r="H178" i="2"/>
  <c r="H205" i="2" s="1"/>
  <c r="G178" i="2"/>
  <c r="G205" i="2" s="1"/>
  <c r="F178" i="2"/>
  <c r="F205" i="2" s="1"/>
  <c r="E178" i="2"/>
  <c r="E205" i="2" s="1"/>
  <c r="D178" i="2"/>
  <c r="D205" i="2" s="1"/>
  <c r="C178" i="2"/>
  <c r="C205" i="2" s="1"/>
  <c r="Y177" i="2"/>
  <c r="Y204" i="2" s="1"/>
  <c r="X177" i="2"/>
  <c r="X204" i="2" s="1"/>
  <c r="W177" i="2"/>
  <c r="W204" i="2" s="1"/>
  <c r="V177" i="2"/>
  <c r="V204" i="2" s="1"/>
  <c r="U177" i="2"/>
  <c r="U204" i="2" s="1"/>
  <c r="T177" i="2"/>
  <c r="T204" i="2" s="1"/>
  <c r="S177" i="2"/>
  <c r="S204" i="2" s="1"/>
  <c r="R177" i="2"/>
  <c r="R204" i="2" s="1"/>
  <c r="Q177" i="2"/>
  <c r="Q204" i="2" s="1"/>
  <c r="P177" i="2"/>
  <c r="P204" i="2" s="1"/>
  <c r="O177" i="2"/>
  <c r="O204" i="2" s="1"/>
  <c r="N177" i="2"/>
  <c r="N204" i="2" s="1"/>
  <c r="M177" i="2"/>
  <c r="M204" i="2" s="1"/>
  <c r="L177" i="2"/>
  <c r="L204" i="2" s="1"/>
  <c r="K177" i="2"/>
  <c r="K204" i="2" s="1"/>
  <c r="J177" i="2"/>
  <c r="J204" i="2" s="1"/>
  <c r="I177" i="2"/>
  <c r="I204" i="2" s="1"/>
  <c r="H177" i="2"/>
  <c r="H204" i="2" s="1"/>
  <c r="G177" i="2"/>
  <c r="G204" i="2" s="1"/>
  <c r="F177" i="2"/>
  <c r="F204" i="2" s="1"/>
  <c r="E177" i="2"/>
  <c r="E204" i="2" s="1"/>
  <c r="D177" i="2"/>
  <c r="D204" i="2" s="1"/>
  <c r="C177" i="2"/>
  <c r="C204" i="2" s="1"/>
  <c r="Y176" i="2"/>
  <c r="Y203" i="2" s="1"/>
  <c r="X176" i="2"/>
  <c r="X203" i="2" s="1"/>
  <c r="W176" i="2"/>
  <c r="W203" i="2" s="1"/>
  <c r="V176" i="2"/>
  <c r="V203" i="2" s="1"/>
  <c r="U176" i="2"/>
  <c r="U203" i="2" s="1"/>
  <c r="T176" i="2"/>
  <c r="T203" i="2" s="1"/>
  <c r="S176" i="2"/>
  <c r="S203" i="2" s="1"/>
  <c r="R176" i="2"/>
  <c r="R203" i="2" s="1"/>
  <c r="Q176" i="2"/>
  <c r="Q203" i="2" s="1"/>
  <c r="P176" i="2"/>
  <c r="P203" i="2" s="1"/>
  <c r="O176" i="2"/>
  <c r="O203" i="2" s="1"/>
  <c r="N176" i="2"/>
  <c r="N203" i="2" s="1"/>
  <c r="M176" i="2"/>
  <c r="M203" i="2" s="1"/>
  <c r="L176" i="2"/>
  <c r="L203" i="2" s="1"/>
  <c r="K176" i="2"/>
  <c r="K203" i="2" s="1"/>
  <c r="J176" i="2"/>
  <c r="J203" i="2" s="1"/>
  <c r="I176" i="2"/>
  <c r="I203" i="2" s="1"/>
  <c r="H176" i="2"/>
  <c r="H203" i="2" s="1"/>
  <c r="G176" i="2"/>
  <c r="G203" i="2" s="1"/>
  <c r="F176" i="2"/>
  <c r="F203" i="2" s="1"/>
  <c r="E176" i="2"/>
  <c r="E203" i="2" s="1"/>
  <c r="D176" i="2"/>
  <c r="D203" i="2" s="1"/>
  <c r="C176" i="2"/>
  <c r="C203" i="2" s="1"/>
  <c r="Y175" i="2"/>
  <c r="Y202" i="2" s="1"/>
  <c r="X175" i="2"/>
  <c r="X202" i="2" s="1"/>
  <c r="W175" i="2"/>
  <c r="W202" i="2" s="1"/>
  <c r="V175" i="2"/>
  <c r="V202" i="2" s="1"/>
  <c r="U175" i="2"/>
  <c r="U202" i="2" s="1"/>
  <c r="T175" i="2"/>
  <c r="T202" i="2" s="1"/>
  <c r="S175" i="2"/>
  <c r="S202" i="2" s="1"/>
  <c r="R175" i="2"/>
  <c r="R202" i="2" s="1"/>
  <c r="Q175" i="2"/>
  <c r="Q202" i="2" s="1"/>
  <c r="P175" i="2"/>
  <c r="P202" i="2" s="1"/>
  <c r="O175" i="2"/>
  <c r="O202" i="2" s="1"/>
  <c r="N175" i="2"/>
  <c r="N202" i="2" s="1"/>
  <c r="M175" i="2"/>
  <c r="M202" i="2" s="1"/>
  <c r="L175" i="2"/>
  <c r="L202" i="2" s="1"/>
  <c r="K175" i="2"/>
  <c r="K202" i="2" s="1"/>
  <c r="J175" i="2"/>
  <c r="J202" i="2" s="1"/>
  <c r="I175" i="2"/>
  <c r="I202" i="2" s="1"/>
  <c r="H175" i="2"/>
  <c r="H202" i="2" s="1"/>
  <c r="G175" i="2"/>
  <c r="G202" i="2" s="1"/>
  <c r="F175" i="2"/>
  <c r="F202" i="2" s="1"/>
  <c r="E175" i="2"/>
  <c r="E202" i="2" s="1"/>
  <c r="D175" i="2"/>
  <c r="D202" i="2" s="1"/>
  <c r="C175" i="2"/>
  <c r="C202" i="2" s="1"/>
  <c r="Y174" i="2"/>
  <c r="Y201" i="2" s="1"/>
  <c r="X174" i="2"/>
  <c r="X201" i="2" s="1"/>
  <c r="W174" i="2"/>
  <c r="W201" i="2" s="1"/>
  <c r="V174" i="2"/>
  <c r="V201" i="2" s="1"/>
  <c r="U174" i="2"/>
  <c r="U201" i="2" s="1"/>
  <c r="T174" i="2"/>
  <c r="T201" i="2" s="1"/>
  <c r="S174" i="2"/>
  <c r="S201" i="2" s="1"/>
  <c r="R174" i="2"/>
  <c r="R201" i="2" s="1"/>
  <c r="Q174" i="2"/>
  <c r="Q201" i="2" s="1"/>
  <c r="P174" i="2"/>
  <c r="P201" i="2" s="1"/>
  <c r="O174" i="2"/>
  <c r="O201" i="2" s="1"/>
  <c r="N174" i="2"/>
  <c r="N201" i="2" s="1"/>
  <c r="M174" i="2"/>
  <c r="M201" i="2" s="1"/>
  <c r="L174" i="2"/>
  <c r="L201" i="2" s="1"/>
  <c r="K174" i="2"/>
  <c r="K201" i="2" s="1"/>
  <c r="J174" i="2"/>
  <c r="J201" i="2" s="1"/>
  <c r="I174" i="2"/>
  <c r="I201" i="2" s="1"/>
  <c r="H174" i="2"/>
  <c r="H201" i="2" s="1"/>
  <c r="G174" i="2"/>
  <c r="G201" i="2" s="1"/>
  <c r="F174" i="2"/>
  <c r="F201" i="2" s="1"/>
  <c r="E174" i="2"/>
  <c r="E201" i="2" s="1"/>
  <c r="D174" i="2"/>
  <c r="D201" i="2" s="1"/>
  <c r="C174" i="2"/>
  <c r="C201" i="2" s="1"/>
  <c r="Y173" i="2"/>
  <c r="Y200" i="2" s="1"/>
  <c r="X173" i="2"/>
  <c r="X200" i="2" s="1"/>
  <c r="W173" i="2"/>
  <c r="W200" i="2" s="1"/>
  <c r="V173" i="2"/>
  <c r="V200" i="2" s="1"/>
  <c r="U173" i="2"/>
  <c r="U200" i="2" s="1"/>
  <c r="T173" i="2"/>
  <c r="T200" i="2" s="1"/>
  <c r="S173" i="2"/>
  <c r="S200" i="2" s="1"/>
  <c r="R173" i="2"/>
  <c r="R200" i="2" s="1"/>
  <c r="Q173" i="2"/>
  <c r="Q200" i="2" s="1"/>
  <c r="P173" i="2"/>
  <c r="P200" i="2" s="1"/>
  <c r="O173" i="2"/>
  <c r="O200" i="2" s="1"/>
  <c r="N173" i="2"/>
  <c r="N200" i="2" s="1"/>
  <c r="M173" i="2"/>
  <c r="M200" i="2" s="1"/>
  <c r="L173" i="2"/>
  <c r="L200" i="2" s="1"/>
  <c r="K173" i="2"/>
  <c r="K200" i="2" s="1"/>
  <c r="J173" i="2"/>
  <c r="J200" i="2" s="1"/>
  <c r="I173" i="2"/>
  <c r="I200" i="2" s="1"/>
  <c r="H173" i="2"/>
  <c r="H200" i="2" s="1"/>
  <c r="G173" i="2"/>
  <c r="G200" i="2" s="1"/>
  <c r="F173" i="2"/>
  <c r="F200" i="2" s="1"/>
  <c r="E173" i="2"/>
  <c r="E200" i="2" s="1"/>
  <c r="D173" i="2"/>
  <c r="D200" i="2" s="1"/>
  <c r="C173" i="2"/>
  <c r="C200" i="2" s="1"/>
  <c r="Y172" i="2"/>
  <c r="Y199" i="2" s="1"/>
  <c r="X172" i="2"/>
  <c r="X199" i="2" s="1"/>
  <c r="W172" i="2"/>
  <c r="W199" i="2" s="1"/>
  <c r="V172" i="2"/>
  <c r="V199" i="2" s="1"/>
  <c r="U172" i="2"/>
  <c r="U199" i="2" s="1"/>
  <c r="T172" i="2"/>
  <c r="T199" i="2" s="1"/>
  <c r="S172" i="2"/>
  <c r="S199" i="2" s="1"/>
  <c r="R172" i="2"/>
  <c r="R199" i="2" s="1"/>
  <c r="Q172" i="2"/>
  <c r="Q199" i="2" s="1"/>
  <c r="P172" i="2"/>
  <c r="P199" i="2" s="1"/>
  <c r="O172" i="2"/>
  <c r="O199" i="2" s="1"/>
  <c r="N172" i="2"/>
  <c r="N199" i="2" s="1"/>
  <c r="M172" i="2"/>
  <c r="M199" i="2" s="1"/>
  <c r="L172" i="2"/>
  <c r="L199" i="2" s="1"/>
  <c r="K172" i="2"/>
  <c r="K199" i="2" s="1"/>
  <c r="J172" i="2"/>
  <c r="J199" i="2" s="1"/>
  <c r="I172" i="2"/>
  <c r="I199" i="2" s="1"/>
  <c r="H172" i="2"/>
  <c r="H199" i="2" s="1"/>
  <c r="G172" i="2"/>
  <c r="G199" i="2" s="1"/>
  <c r="F172" i="2"/>
  <c r="F199" i="2" s="1"/>
  <c r="E172" i="2"/>
  <c r="E199" i="2" s="1"/>
  <c r="D172" i="2"/>
  <c r="D199" i="2" s="1"/>
  <c r="C172" i="2"/>
  <c r="C199" i="2" s="1"/>
  <c r="Y171" i="2"/>
  <c r="Y198" i="2" s="1"/>
  <c r="X171" i="2"/>
  <c r="X198" i="2" s="1"/>
  <c r="W171" i="2"/>
  <c r="W198" i="2" s="1"/>
  <c r="V171" i="2"/>
  <c r="V198" i="2" s="1"/>
  <c r="U171" i="2"/>
  <c r="U198" i="2" s="1"/>
  <c r="T171" i="2"/>
  <c r="T198" i="2" s="1"/>
  <c r="S171" i="2"/>
  <c r="S198" i="2" s="1"/>
  <c r="R171" i="2"/>
  <c r="R198" i="2" s="1"/>
  <c r="Q171" i="2"/>
  <c r="Q198" i="2" s="1"/>
  <c r="P171" i="2"/>
  <c r="P198" i="2" s="1"/>
  <c r="O171" i="2"/>
  <c r="O198" i="2" s="1"/>
  <c r="N171" i="2"/>
  <c r="N198" i="2" s="1"/>
  <c r="M171" i="2"/>
  <c r="M198" i="2" s="1"/>
  <c r="L171" i="2"/>
  <c r="L198" i="2" s="1"/>
  <c r="K171" i="2"/>
  <c r="K198" i="2" s="1"/>
  <c r="J171" i="2"/>
  <c r="J198" i="2" s="1"/>
  <c r="I171" i="2"/>
  <c r="I198" i="2" s="1"/>
  <c r="H171" i="2"/>
  <c r="H198" i="2" s="1"/>
  <c r="G171" i="2"/>
  <c r="G198" i="2" s="1"/>
  <c r="F171" i="2"/>
  <c r="F198" i="2" s="1"/>
  <c r="E171" i="2"/>
  <c r="E198" i="2" s="1"/>
  <c r="D171" i="2"/>
  <c r="D198" i="2" s="1"/>
  <c r="C171" i="2"/>
  <c r="C198" i="2" s="1"/>
  <c r="Y170" i="2"/>
  <c r="Y197" i="2" s="1"/>
  <c r="X170" i="2"/>
  <c r="X197" i="2" s="1"/>
  <c r="W170" i="2"/>
  <c r="W197" i="2" s="1"/>
  <c r="V170" i="2"/>
  <c r="V197" i="2" s="1"/>
  <c r="U170" i="2"/>
  <c r="U197" i="2" s="1"/>
  <c r="T170" i="2"/>
  <c r="T197" i="2" s="1"/>
  <c r="S170" i="2"/>
  <c r="S197" i="2" s="1"/>
  <c r="R170" i="2"/>
  <c r="R197" i="2" s="1"/>
  <c r="Q170" i="2"/>
  <c r="Q197" i="2" s="1"/>
  <c r="P170" i="2"/>
  <c r="P197" i="2" s="1"/>
  <c r="O170" i="2"/>
  <c r="O197" i="2" s="1"/>
  <c r="N170" i="2"/>
  <c r="N197" i="2" s="1"/>
  <c r="M170" i="2"/>
  <c r="M197" i="2" s="1"/>
  <c r="L170" i="2"/>
  <c r="L197" i="2" s="1"/>
  <c r="K170" i="2"/>
  <c r="K197" i="2" s="1"/>
  <c r="J170" i="2"/>
  <c r="J197" i="2" s="1"/>
  <c r="I170" i="2"/>
  <c r="I197" i="2" s="1"/>
  <c r="H170" i="2"/>
  <c r="H197" i="2" s="1"/>
  <c r="G170" i="2"/>
  <c r="G197" i="2" s="1"/>
  <c r="F170" i="2"/>
  <c r="F197" i="2" s="1"/>
  <c r="E170" i="2"/>
  <c r="E197" i="2" s="1"/>
  <c r="D170" i="2"/>
  <c r="D197" i="2" s="1"/>
  <c r="C170" i="2"/>
  <c r="C197" i="2" s="1"/>
  <c r="Y169" i="2"/>
  <c r="Y196" i="2" s="1"/>
  <c r="X169" i="2"/>
  <c r="X196" i="2" s="1"/>
  <c r="W169" i="2"/>
  <c r="W196" i="2" s="1"/>
  <c r="V169" i="2"/>
  <c r="V196" i="2" s="1"/>
  <c r="U169" i="2"/>
  <c r="U196" i="2" s="1"/>
  <c r="T169" i="2"/>
  <c r="T196" i="2" s="1"/>
  <c r="S169" i="2"/>
  <c r="S196" i="2" s="1"/>
  <c r="R169" i="2"/>
  <c r="R196" i="2" s="1"/>
  <c r="Q169" i="2"/>
  <c r="Q196" i="2" s="1"/>
  <c r="P169" i="2"/>
  <c r="P196" i="2" s="1"/>
  <c r="O169" i="2"/>
  <c r="O196" i="2" s="1"/>
  <c r="N169" i="2"/>
  <c r="N196" i="2" s="1"/>
  <c r="M169" i="2"/>
  <c r="M196" i="2" s="1"/>
  <c r="L169" i="2"/>
  <c r="L196" i="2" s="1"/>
  <c r="K169" i="2"/>
  <c r="K196" i="2" s="1"/>
  <c r="J169" i="2"/>
  <c r="J196" i="2" s="1"/>
  <c r="I169" i="2"/>
  <c r="I196" i="2" s="1"/>
  <c r="H169" i="2"/>
  <c r="H196" i="2" s="1"/>
  <c r="G169" i="2"/>
  <c r="G196" i="2" s="1"/>
  <c r="F169" i="2"/>
  <c r="F196" i="2" s="1"/>
  <c r="E169" i="2"/>
  <c r="E196" i="2" s="1"/>
  <c r="D169" i="2"/>
  <c r="D196" i="2" s="1"/>
  <c r="C169" i="2"/>
  <c r="C196" i="2" s="1"/>
  <c r="Y168" i="2"/>
  <c r="Y195" i="2" s="1"/>
  <c r="X168" i="2"/>
  <c r="X195" i="2" s="1"/>
  <c r="W168" i="2"/>
  <c r="W195" i="2" s="1"/>
  <c r="V168" i="2"/>
  <c r="V195" i="2" s="1"/>
  <c r="U168" i="2"/>
  <c r="U195" i="2" s="1"/>
  <c r="T168" i="2"/>
  <c r="T195" i="2" s="1"/>
  <c r="S168" i="2"/>
  <c r="S195" i="2" s="1"/>
  <c r="R168" i="2"/>
  <c r="R195" i="2" s="1"/>
  <c r="Q168" i="2"/>
  <c r="Q195" i="2" s="1"/>
  <c r="P168" i="2"/>
  <c r="P195" i="2" s="1"/>
  <c r="O168" i="2"/>
  <c r="O195" i="2" s="1"/>
  <c r="N168" i="2"/>
  <c r="N195" i="2" s="1"/>
  <c r="M168" i="2"/>
  <c r="M195" i="2" s="1"/>
  <c r="L168" i="2"/>
  <c r="L195" i="2" s="1"/>
  <c r="K168" i="2"/>
  <c r="K195" i="2" s="1"/>
  <c r="J168" i="2"/>
  <c r="J195" i="2" s="1"/>
  <c r="I168" i="2"/>
  <c r="I195" i="2" s="1"/>
  <c r="H168" i="2"/>
  <c r="H195" i="2" s="1"/>
  <c r="G168" i="2"/>
  <c r="G195" i="2" s="1"/>
  <c r="F168" i="2"/>
  <c r="F195" i="2" s="1"/>
  <c r="E168" i="2"/>
  <c r="E195" i="2" s="1"/>
  <c r="D168" i="2"/>
  <c r="D195" i="2" s="1"/>
  <c r="C168" i="2"/>
  <c r="C195" i="2" s="1"/>
  <c r="Y167" i="2"/>
  <c r="Y194" i="2" s="1"/>
  <c r="X167" i="2"/>
  <c r="X194" i="2" s="1"/>
  <c r="W167" i="2"/>
  <c r="W194" i="2" s="1"/>
  <c r="V167" i="2"/>
  <c r="V194" i="2" s="1"/>
  <c r="U167" i="2"/>
  <c r="U194" i="2" s="1"/>
  <c r="T167" i="2"/>
  <c r="T194" i="2" s="1"/>
  <c r="S167" i="2"/>
  <c r="S194" i="2" s="1"/>
  <c r="R167" i="2"/>
  <c r="R194" i="2" s="1"/>
  <c r="Q167" i="2"/>
  <c r="Q194" i="2" s="1"/>
  <c r="P167" i="2"/>
  <c r="P194" i="2" s="1"/>
  <c r="O167" i="2"/>
  <c r="O194" i="2" s="1"/>
  <c r="N167" i="2"/>
  <c r="N194" i="2" s="1"/>
  <c r="M167" i="2"/>
  <c r="M194" i="2" s="1"/>
  <c r="L167" i="2"/>
  <c r="L194" i="2" s="1"/>
  <c r="K167" i="2"/>
  <c r="K194" i="2" s="1"/>
  <c r="J167" i="2"/>
  <c r="J194" i="2" s="1"/>
  <c r="I167" i="2"/>
  <c r="I194" i="2" s="1"/>
  <c r="H167" i="2"/>
  <c r="H194" i="2" s="1"/>
  <c r="G167" i="2"/>
  <c r="G194" i="2" s="1"/>
  <c r="F167" i="2"/>
  <c r="F194" i="2" s="1"/>
  <c r="E167" i="2"/>
  <c r="E194" i="2" s="1"/>
  <c r="D167" i="2"/>
  <c r="D194" i="2" s="1"/>
  <c r="C167" i="2"/>
  <c r="C194" i="2" s="1"/>
  <c r="Y166" i="2"/>
  <c r="Y193" i="2" s="1"/>
  <c r="X166" i="2"/>
  <c r="X193" i="2" s="1"/>
  <c r="W166" i="2"/>
  <c r="W193" i="2" s="1"/>
  <c r="V166" i="2"/>
  <c r="V193" i="2" s="1"/>
  <c r="U166" i="2"/>
  <c r="U193" i="2" s="1"/>
  <c r="T166" i="2"/>
  <c r="T193" i="2" s="1"/>
  <c r="S166" i="2"/>
  <c r="S193" i="2" s="1"/>
  <c r="R166" i="2"/>
  <c r="R193" i="2" s="1"/>
  <c r="Q166" i="2"/>
  <c r="Q193" i="2" s="1"/>
  <c r="P166" i="2"/>
  <c r="P193" i="2" s="1"/>
  <c r="O166" i="2"/>
  <c r="O193" i="2" s="1"/>
  <c r="N166" i="2"/>
  <c r="N193" i="2" s="1"/>
  <c r="M166" i="2"/>
  <c r="M193" i="2" s="1"/>
  <c r="L166" i="2"/>
  <c r="L193" i="2" s="1"/>
  <c r="K166" i="2"/>
  <c r="K193" i="2" s="1"/>
  <c r="J166" i="2"/>
  <c r="J193" i="2" s="1"/>
  <c r="I166" i="2"/>
  <c r="I193" i="2" s="1"/>
  <c r="H166" i="2"/>
  <c r="H193" i="2" s="1"/>
  <c r="G166" i="2"/>
  <c r="G193" i="2" s="1"/>
  <c r="F166" i="2"/>
  <c r="F193" i="2" s="1"/>
  <c r="E166" i="2"/>
  <c r="E193" i="2" s="1"/>
  <c r="D166" i="2"/>
  <c r="D193" i="2" s="1"/>
  <c r="C166" i="2"/>
  <c r="C193" i="2" s="1"/>
  <c r="Y165" i="2"/>
  <c r="Y192" i="2" s="1"/>
  <c r="X165" i="2"/>
  <c r="X192" i="2" s="1"/>
  <c r="W165" i="2"/>
  <c r="W192" i="2" s="1"/>
  <c r="V165" i="2"/>
  <c r="V192" i="2" s="1"/>
  <c r="U165" i="2"/>
  <c r="U192" i="2" s="1"/>
  <c r="T165" i="2"/>
  <c r="T192" i="2" s="1"/>
  <c r="S165" i="2"/>
  <c r="S192" i="2" s="1"/>
  <c r="R165" i="2"/>
  <c r="R192" i="2" s="1"/>
  <c r="Q165" i="2"/>
  <c r="Q192" i="2" s="1"/>
  <c r="P165" i="2"/>
  <c r="P192" i="2" s="1"/>
  <c r="O165" i="2"/>
  <c r="O192" i="2" s="1"/>
  <c r="N165" i="2"/>
  <c r="N192" i="2" s="1"/>
  <c r="M165" i="2"/>
  <c r="M192" i="2" s="1"/>
  <c r="L165" i="2"/>
  <c r="L192" i="2" s="1"/>
  <c r="K165" i="2"/>
  <c r="K192" i="2" s="1"/>
  <c r="J165" i="2"/>
  <c r="J192" i="2" s="1"/>
  <c r="I165" i="2"/>
  <c r="I192" i="2" s="1"/>
  <c r="H165" i="2"/>
  <c r="H192" i="2" s="1"/>
  <c r="G165" i="2"/>
  <c r="G192" i="2" s="1"/>
  <c r="F165" i="2"/>
  <c r="F192" i="2" s="1"/>
  <c r="E165" i="2"/>
  <c r="E192" i="2" s="1"/>
  <c r="D165" i="2"/>
  <c r="D192" i="2" s="1"/>
  <c r="C165" i="2"/>
  <c r="C192" i="2" s="1"/>
  <c r="Y164" i="2"/>
  <c r="Y191" i="2" s="1"/>
  <c r="X164" i="2"/>
  <c r="X191" i="2" s="1"/>
  <c r="W164" i="2"/>
  <c r="W191" i="2" s="1"/>
  <c r="V164" i="2"/>
  <c r="V191" i="2" s="1"/>
  <c r="U164" i="2"/>
  <c r="U191" i="2" s="1"/>
  <c r="T164" i="2"/>
  <c r="T191" i="2" s="1"/>
  <c r="S164" i="2"/>
  <c r="S191" i="2" s="1"/>
  <c r="R164" i="2"/>
  <c r="R191" i="2" s="1"/>
  <c r="Q164" i="2"/>
  <c r="Q191" i="2" s="1"/>
  <c r="P164" i="2"/>
  <c r="P191" i="2" s="1"/>
  <c r="O164" i="2"/>
  <c r="O191" i="2" s="1"/>
  <c r="N164" i="2"/>
  <c r="N191" i="2" s="1"/>
  <c r="M164" i="2"/>
  <c r="M191" i="2" s="1"/>
  <c r="L164" i="2"/>
  <c r="L191" i="2" s="1"/>
  <c r="K164" i="2"/>
  <c r="K191" i="2" s="1"/>
  <c r="J164" i="2"/>
  <c r="J191" i="2" s="1"/>
  <c r="I164" i="2"/>
  <c r="I191" i="2" s="1"/>
  <c r="H164" i="2"/>
  <c r="H191" i="2" s="1"/>
  <c r="G164" i="2"/>
  <c r="G191" i="2" s="1"/>
  <c r="F164" i="2"/>
  <c r="F191" i="2" s="1"/>
  <c r="E164" i="2"/>
  <c r="E191" i="2" s="1"/>
  <c r="D164" i="2"/>
  <c r="D191" i="2" s="1"/>
  <c r="C164" i="2"/>
  <c r="C191" i="2" s="1"/>
  <c r="Y163" i="2"/>
  <c r="Y190" i="2" s="1"/>
  <c r="X163" i="2"/>
  <c r="X190" i="2" s="1"/>
  <c r="W163" i="2"/>
  <c r="W190" i="2" s="1"/>
  <c r="V163" i="2"/>
  <c r="V190" i="2" s="1"/>
  <c r="U163" i="2"/>
  <c r="U190" i="2" s="1"/>
  <c r="T163" i="2"/>
  <c r="T190" i="2" s="1"/>
  <c r="S163" i="2"/>
  <c r="S190" i="2" s="1"/>
  <c r="R163" i="2"/>
  <c r="R190" i="2" s="1"/>
  <c r="Q163" i="2"/>
  <c r="Q190" i="2" s="1"/>
  <c r="P163" i="2"/>
  <c r="P190" i="2" s="1"/>
  <c r="O163" i="2"/>
  <c r="O190" i="2" s="1"/>
  <c r="N163" i="2"/>
  <c r="N190" i="2" s="1"/>
  <c r="M163" i="2"/>
  <c r="M190" i="2" s="1"/>
  <c r="L163" i="2"/>
  <c r="L190" i="2" s="1"/>
  <c r="K163" i="2"/>
  <c r="K190" i="2" s="1"/>
  <c r="J163" i="2"/>
  <c r="J190" i="2" s="1"/>
  <c r="I163" i="2"/>
  <c r="I190" i="2" s="1"/>
  <c r="H163" i="2"/>
  <c r="H190" i="2" s="1"/>
  <c r="G163" i="2"/>
  <c r="G190" i="2" s="1"/>
  <c r="F163" i="2"/>
  <c r="F190" i="2" s="1"/>
  <c r="E163" i="2"/>
  <c r="E190" i="2" s="1"/>
  <c r="D163" i="2"/>
  <c r="D190" i="2" s="1"/>
  <c r="C163" i="2"/>
  <c r="C190" i="2" s="1"/>
  <c r="Y162" i="2"/>
  <c r="Y189" i="2" s="1"/>
  <c r="X162" i="2"/>
  <c r="X189" i="2" s="1"/>
  <c r="W162" i="2"/>
  <c r="W189" i="2" s="1"/>
  <c r="V162" i="2"/>
  <c r="V189" i="2" s="1"/>
  <c r="U162" i="2"/>
  <c r="U189" i="2" s="1"/>
  <c r="T162" i="2"/>
  <c r="T189" i="2" s="1"/>
  <c r="S162" i="2"/>
  <c r="S189" i="2" s="1"/>
  <c r="R162" i="2"/>
  <c r="R189" i="2" s="1"/>
  <c r="Q162" i="2"/>
  <c r="Q189" i="2" s="1"/>
  <c r="P162" i="2"/>
  <c r="P189" i="2" s="1"/>
  <c r="O162" i="2"/>
  <c r="O189" i="2" s="1"/>
  <c r="N162" i="2"/>
  <c r="N189" i="2" s="1"/>
  <c r="M162" i="2"/>
  <c r="M189" i="2" s="1"/>
  <c r="L162" i="2"/>
  <c r="L189" i="2" s="1"/>
  <c r="K162" i="2"/>
  <c r="K189" i="2" s="1"/>
  <c r="J162" i="2"/>
  <c r="J189" i="2" s="1"/>
  <c r="I162" i="2"/>
  <c r="I189" i="2" s="1"/>
  <c r="H162" i="2"/>
  <c r="H189" i="2" s="1"/>
  <c r="G162" i="2"/>
  <c r="G189" i="2" s="1"/>
  <c r="F162" i="2"/>
  <c r="F189" i="2" s="1"/>
  <c r="E162" i="2"/>
  <c r="E189" i="2" s="1"/>
  <c r="D162" i="2"/>
  <c r="D189" i="2" s="1"/>
  <c r="C162" i="2"/>
  <c r="C189" i="2" s="1"/>
  <c r="Y161" i="2"/>
  <c r="Y188" i="2" s="1"/>
  <c r="X161" i="2"/>
  <c r="W161" i="2"/>
  <c r="W188" i="2" s="1"/>
  <c r="V161" i="2"/>
  <c r="V188" i="2" s="1"/>
  <c r="U161" i="2"/>
  <c r="U188" i="2" s="1"/>
  <c r="T161" i="2"/>
  <c r="S161" i="2"/>
  <c r="S188" i="2" s="1"/>
  <c r="R161" i="2"/>
  <c r="R188" i="2" s="1"/>
  <c r="Q161" i="2"/>
  <c r="Q188" i="2" s="1"/>
  <c r="P161" i="2"/>
  <c r="O161" i="2"/>
  <c r="O188" i="2" s="1"/>
  <c r="N161" i="2"/>
  <c r="N188" i="2" s="1"/>
  <c r="M161" i="2"/>
  <c r="M188" i="2" s="1"/>
  <c r="L161" i="2"/>
  <c r="K161" i="2"/>
  <c r="K188" i="2" s="1"/>
  <c r="J161" i="2"/>
  <c r="J188" i="2" s="1"/>
  <c r="I161" i="2"/>
  <c r="I188" i="2" s="1"/>
  <c r="H161" i="2"/>
  <c r="G161" i="2"/>
  <c r="G188" i="2" s="1"/>
  <c r="F161" i="2"/>
  <c r="F188" i="2" s="1"/>
  <c r="E161" i="2"/>
  <c r="E188" i="2" s="1"/>
  <c r="D161" i="2"/>
  <c r="C161" i="2"/>
  <c r="C188" i="2" s="1"/>
  <c r="Y160" i="2"/>
  <c r="Y187" i="2" s="1"/>
  <c r="X160" i="2"/>
  <c r="X187" i="2" s="1"/>
  <c r="W160" i="2"/>
  <c r="W187" i="2" s="1"/>
  <c r="V160" i="2"/>
  <c r="V187" i="2" s="1"/>
  <c r="U160" i="2"/>
  <c r="U187" i="2" s="1"/>
  <c r="T160" i="2"/>
  <c r="T187" i="2" s="1"/>
  <c r="S160" i="2"/>
  <c r="S187" i="2" s="1"/>
  <c r="R160" i="2"/>
  <c r="R187" i="2" s="1"/>
  <c r="Q160" i="2"/>
  <c r="Q187" i="2" s="1"/>
  <c r="P160" i="2"/>
  <c r="P187" i="2" s="1"/>
  <c r="O160" i="2"/>
  <c r="O187" i="2" s="1"/>
  <c r="N160" i="2"/>
  <c r="N187" i="2" s="1"/>
  <c r="M160" i="2"/>
  <c r="M187" i="2" s="1"/>
  <c r="L160" i="2"/>
  <c r="L187" i="2" s="1"/>
  <c r="K160" i="2"/>
  <c r="K187" i="2" s="1"/>
  <c r="J160" i="2"/>
  <c r="J187" i="2" s="1"/>
  <c r="I160" i="2"/>
  <c r="I187" i="2" s="1"/>
  <c r="H160" i="2"/>
  <c r="H187" i="2" s="1"/>
  <c r="G160" i="2"/>
  <c r="G187" i="2" s="1"/>
  <c r="F160" i="2"/>
  <c r="F187" i="2" s="1"/>
  <c r="E160" i="2"/>
  <c r="E187" i="2" s="1"/>
  <c r="D160" i="2"/>
  <c r="D187" i="2" s="1"/>
  <c r="C160" i="2"/>
  <c r="C187" i="2" s="1"/>
  <c r="F206" i="2" l="1"/>
  <c r="J206" i="2"/>
  <c r="N206" i="2"/>
  <c r="R206" i="2"/>
  <c r="V206" i="2"/>
  <c r="Z187" i="2"/>
  <c r="C206" i="2"/>
  <c r="K206" i="2"/>
  <c r="S206" i="2"/>
  <c r="G206" i="2"/>
  <c r="O206" i="2"/>
  <c r="W206" i="2"/>
  <c r="E206" i="2"/>
  <c r="I206" i="2"/>
  <c r="M206" i="2"/>
  <c r="Q206" i="2"/>
  <c r="U206" i="2"/>
  <c r="Y206" i="2"/>
  <c r="Z195" i="2"/>
  <c r="Z199" i="2"/>
  <c r="Z203" i="2"/>
  <c r="Z191" i="2"/>
  <c r="Z194" i="2"/>
  <c r="Z198" i="2"/>
  <c r="D183" i="2"/>
  <c r="D188" i="2"/>
  <c r="D206" i="2" s="1"/>
  <c r="T183" i="2"/>
  <c r="T188" i="2"/>
  <c r="T206" i="2" s="1"/>
  <c r="Z189" i="2"/>
  <c r="Z193" i="2"/>
  <c r="Z197" i="2"/>
  <c r="Z201" i="2"/>
  <c r="Z205" i="2"/>
  <c r="H183" i="2"/>
  <c r="H188" i="2"/>
  <c r="H206" i="2" s="1"/>
  <c r="X183" i="2"/>
  <c r="X188" i="2"/>
  <c r="X206" i="2" s="1"/>
  <c r="Z190" i="2"/>
  <c r="Z192" i="2"/>
  <c r="Z196" i="2"/>
  <c r="Z200" i="2"/>
  <c r="Z204" i="2"/>
  <c r="L183" i="2"/>
  <c r="L188" i="2"/>
  <c r="L206" i="2" s="1"/>
  <c r="P183" i="2"/>
  <c r="P188" i="2"/>
  <c r="P206" i="2" s="1"/>
  <c r="Z202" i="2"/>
  <c r="E183" i="2"/>
  <c r="I183" i="2"/>
  <c r="M183" i="2"/>
  <c r="Q183" i="2"/>
  <c r="U183" i="2"/>
  <c r="Y183" i="2"/>
  <c r="F183" i="2"/>
  <c r="J183" i="2"/>
  <c r="N183" i="2"/>
  <c r="R183" i="2"/>
  <c r="V183" i="2"/>
  <c r="C183" i="2"/>
  <c r="G183" i="2"/>
  <c r="K183" i="2"/>
  <c r="O183" i="2"/>
  <c r="S183" i="2"/>
  <c r="W183" i="2"/>
  <c r="Z188" i="2" l="1"/>
  <c r="Z206" i="2" s="1"/>
  <c r="EJ51" i="1" l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 l="1"/>
  <c r="EK51" i="1"/>
</calcChain>
</file>

<file path=xl/sharedStrings.xml><?xml version="1.0" encoding="utf-8"?>
<sst xmlns="http://schemas.openxmlformats.org/spreadsheetml/2006/main" count="1348" uniqueCount="361">
  <si>
    <t>volume</t>
  </si>
  <si>
    <t>End</t>
  </si>
  <si>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</si>
  <si>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</si>
  <si>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</si>
  <si>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</si>
  <si>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</si>
  <si>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</si>
  <si>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</si>
  <si>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</si>
  <si>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</si>
  <si>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</si>
  <si>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</si>
  <si>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</si>
  <si>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</si>
  <si>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</si>
  <si>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</si>
  <si>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</si>
  <si>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</si>
  <si>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</si>
  <si>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</si>
  <si>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</si>
  <si>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</si>
  <si>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</si>
  <si>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</si>
  <si>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</si>
  <si>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</si>
  <si>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</si>
  <si>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</si>
  <si>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</si>
  <si>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</si>
  <si>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</si>
  <si>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</si>
  <si>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</si>
  <si>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</si>
  <si>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</si>
  <si>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</si>
  <si>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</si>
  <si>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</si>
  <si>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</si>
  <si>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</si>
  <si>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</si>
  <si>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</si>
  <si>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</si>
  <si>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</si>
  <si>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</si>
  <si>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</si>
  <si>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</si>
  <si>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</si>
  <si>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</si>
  <si>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</si>
  <si>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</si>
  <si>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</si>
  <si>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</si>
  <si>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</si>
  <si>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</si>
  <si>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</si>
  <si>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</si>
  <si>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</si>
  <si>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</si>
  <si>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</si>
  <si>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</si>
  <si>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</si>
  <si>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</si>
  <si>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</si>
  <si>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</si>
  <si>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</si>
  <si>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</si>
  <si>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</si>
  <si>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</si>
  <si>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</si>
  <si>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Van Thanh</t>
  </si>
  <si>
    <t>La Gi</t>
  </si>
  <si>
    <t>Nguyen Binh</t>
  </si>
  <si>
    <t>Vinh Loc B</t>
  </si>
  <si>
    <t>Do Van Day</t>
  </si>
  <si>
    <t>Hiep Thanh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</si>
  <si>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</si>
  <si>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</si>
  <si>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</si>
  <si>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</si>
  <si>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</si>
  <si>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</si>
  <si>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</si>
  <si>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</si>
  <si>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</si>
  <si>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Ca Mau</t>
  </si>
  <si>
    <t>Buon Ho</t>
  </si>
  <si>
    <t>Dong Van Cong</t>
  </si>
  <si>
    <t>Tan Chau</t>
  </si>
  <si>
    <t>Chu Se</t>
  </si>
  <si>
    <t>Kon Tum</t>
  </si>
  <si>
    <t>Tan Thanh</t>
  </si>
  <si>
    <t>Chu Van An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</si>
  <si>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</si>
  <si>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</si>
  <si>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</si>
  <si>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</si>
  <si>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</si>
  <si>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</si>
  <si>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</si>
  <si>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</si>
  <si>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</si>
  <si>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</si>
  <si>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Tan 2</t>
  </si>
  <si>
    <t>Binh Thuy</t>
  </si>
  <si>
    <t>Chau Thanh Tay Ninh</t>
  </si>
  <si>
    <t>Tieu Can</t>
  </si>
  <si>
    <t>Dong Phu</t>
  </si>
  <si>
    <t>Son Tra</t>
  </si>
  <si>
    <t>Crescent Mall</t>
  </si>
  <si>
    <t>Hoang Van Thu</t>
  </si>
  <si>
    <t>SCA - VICTORIA</t>
  </si>
  <si>
    <t>SCA - GOLDSILK</t>
  </si>
  <si>
    <t>SCA - GOLDENSILK</t>
  </si>
  <si>
    <t>SCA - LONG BIEN</t>
  </si>
  <si>
    <t>To Ky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</si>
  <si>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</si>
  <si>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</si>
  <si>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</si>
  <si>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</si>
  <si>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</si>
  <si>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</si>
  <si>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</si>
  <si>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Tam Binh</t>
  </si>
  <si>
    <t>Cu M'gar</t>
  </si>
  <si>
    <t>Ha Dong</t>
  </si>
  <si>
    <t>Thap Muoi</t>
  </si>
  <si>
    <t>Thang Loi-Truong Chinh</t>
  </si>
  <si>
    <t>Duc Pho</t>
  </si>
  <si>
    <t>Cai Be</t>
  </si>
  <si>
    <t>Cho Moi</t>
  </si>
  <si>
    <t>Finelife</t>
  </si>
  <si>
    <t>Co.op</t>
  </si>
  <si>
    <t>STT</t>
  </si>
  <si>
    <t>Type</t>
  </si>
  <si>
    <t>Năm</t>
  </si>
  <si>
    <t>Tháng</t>
  </si>
  <si>
    <t>SKU</t>
  </si>
  <si>
    <t>IDESCR</t>
  </si>
  <si>
    <t>Qui cách thùng</t>
  </si>
  <si>
    <t>Giá thùng
(-VAT)</t>
  </si>
  <si>
    <t>Giá hộp/gói
(-VAT)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</si>
  <si>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</si>
  <si>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</si>
  <si>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</si>
  <si>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</si>
  <si>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</si>
  <si>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</si>
  <si>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</si>
  <si>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</si>
  <si>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</si>
  <si>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</si>
  <si>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</si>
  <si>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</si>
  <si>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</si>
  <si>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</si>
  <si>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</si>
  <si>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</si>
  <si>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</si>
  <si>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</si>
  <si>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</si>
  <si>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</si>
  <si>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</si>
  <si>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</si>
  <si>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</si>
  <si>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</si>
  <si>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</si>
  <si>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</si>
  <si>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</si>
  <si>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</si>
  <si>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</si>
  <si>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</si>
  <si>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</si>
  <si>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</si>
  <si>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</si>
  <si>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</si>
  <si>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</si>
  <si>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</si>
  <si>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</si>
  <si>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</si>
  <si>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</si>
  <si>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</si>
  <si>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</si>
  <si>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</si>
  <si>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</si>
  <si>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</si>
  <si>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</si>
  <si>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</si>
  <si>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</si>
  <si>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</si>
  <si>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</si>
  <si>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</si>
  <si>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</si>
  <si>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</si>
  <si>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</si>
  <si>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</si>
  <si>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</si>
  <si>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</si>
  <si>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</si>
  <si>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</si>
  <si>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</si>
  <si>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</si>
  <si>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</si>
  <si>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304</t>
  </si>
  <si>
    <t>305</t>
  </si>
  <si>
    <t>306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</si>
  <si>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</si>
  <si>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</si>
  <si>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</si>
  <si>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</si>
  <si>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</si>
  <si>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</si>
  <si>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</si>
  <si>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</si>
  <si>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</si>
  <si>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</si>
  <si>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</si>
  <si>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</si>
  <si>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</si>
  <si>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</si>
  <si>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</si>
  <si>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</si>
  <si>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</si>
  <si>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</si>
  <si>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</si>
  <si>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522</t>
  </si>
  <si>
    <t>523</t>
  </si>
  <si>
    <t>524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</si>
  <si>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</si>
  <si>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</si>
  <si>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</si>
  <si>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</si>
  <si>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</si>
  <si>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</si>
  <si>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</si>
  <si>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</si>
  <si>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</si>
  <si>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</si>
  <si>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</si>
  <si>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</si>
  <si>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</si>
  <si>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</si>
  <si>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</si>
  <si>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</si>
  <si>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</si>
  <si>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</si>
  <si>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</si>
  <si>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</si>
  <si>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</si>
  <si>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</si>
  <si>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</si>
  <si>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</si>
  <si>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</si>
  <si>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</si>
  <si>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</si>
  <si>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556</t>
  </si>
  <si>
    <t>557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</si>
  <si>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</si>
  <si>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</si>
  <si>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</si>
  <si>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</si>
  <si>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</si>
  <si>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</si>
  <si>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</si>
  <si>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</si>
  <si>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</si>
  <si>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</si>
  <si>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</si>
  <si>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</si>
  <si>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</si>
  <si>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</si>
  <si>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</si>
  <si>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4200</t>
  </si>
  <si>
    <t>Tổng cộng</t>
  </si>
  <si>
    <t>TF</t>
  </si>
  <si>
    <t>Banh xopNABATI RICHE.hg 20x6g</t>
  </si>
  <si>
    <t>B.xop NA.RICH p.mai hg 20x15g</t>
  </si>
  <si>
    <t>B.xop NA.RICHE. p.mai ht300g-T</t>
  </si>
  <si>
    <t>B.xop NA.RICHEESE p.mai 50g</t>
  </si>
  <si>
    <t>B.xop NA.RICHOCO soco hg20x15g</t>
  </si>
  <si>
    <t>B.xop NA.RICHOCO soco 50g</t>
  </si>
  <si>
    <t>B.RICH.AHH TRIPp.mai hg10x9g</t>
  </si>
  <si>
    <t>B.xopNa.kems.chua phucbontu50g</t>
  </si>
  <si>
    <t>BxopNa.kems.chuaphucb.tu20x15g</t>
  </si>
  <si>
    <t>B.xop NABATI phu soco hg12x14g</t>
  </si>
  <si>
    <t>B.xopNABATIphusocodua hg12x14g</t>
  </si>
  <si>
    <t>B.quyNabati nhankemh.vani 112g</t>
  </si>
  <si>
    <t>B.quy Nabati nhan kem soco112g</t>
  </si>
  <si>
    <t>B.quyNabati nhan kemphomai112g</t>
  </si>
  <si>
    <t>Banh queNABATI nhan phomai105g</t>
  </si>
  <si>
    <t>Banh xopNABATI RICHOCO hg20x6g</t>
  </si>
  <si>
    <t>Mitron phomai cay cap do 0-74g</t>
  </si>
  <si>
    <t>Mitron phomai cay cap do 1-75g</t>
  </si>
  <si>
    <t>Mi sup phomai cay cap do 0-65g</t>
  </si>
  <si>
    <t>Mi sup phomai cay cap do 1-67g</t>
  </si>
  <si>
    <t>B.xop NA.RICH p.mai hg 22x15g</t>
  </si>
  <si>
    <t>B.queNABATI nhan phomai hg280g</t>
  </si>
  <si>
    <t>B.que NABATI nhan soco hg 120g</t>
  </si>
  <si>
    <t>SODA</t>
  </si>
  <si>
    <t>Lê Yến Phụng</t>
  </si>
  <si>
    <t>Nguyễn Thanh Phương Thảo</t>
  </si>
  <si>
    <t>Đỗ Thị A Lin</t>
  </si>
  <si>
    <t>Đào Ngọc Sơn</t>
  </si>
  <si>
    <t>Võ Thái Trâm</t>
  </si>
  <si>
    <t>Nguyễn Trung Kiên</t>
  </si>
  <si>
    <t>Tôn Thất Thạch</t>
  </si>
  <si>
    <t>Trần Thị Cẩm Tiên</t>
  </si>
  <si>
    <t>Nguyễn Thị Mỹ Linh</t>
  </si>
  <si>
    <t>Nguyễn Thị Kiều Diễm</t>
  </si>
  <si>
    <t>Nguyễn Hồng Diên</t>
  </si>
  <si>
    <t>Phùng Mỹ Dung</t>
  </si>
  <si>
    <t>Ngũ Cảnh Thành</t>
  </si>
  <si>
    <t>Mai Thị Lan Uyên</t>
  </si>
  <si>
    <t>Trương Ngọc Bích</t>
  </si>
  <si>
    <t>Phạm Hà Ngọc Diễm</t>
  </si>
  <si>
    <t>Trần Thị Thúy Quỳnh</t>
  </si>
  <si>
    <t>Trịnh Như Quỳnh</t>
  </si>
  <si>
    <t>Vũ Thị Thùy Lan</t>
  </si>
  <si>
    <t>MTS HẠNH</t>
  </si>
  <si>
    <t>MTE</t>
  </si>
  <si>
    <t>NBTS05102</t>
  </si>
  <si>
    <t>NBTS04999</t>
  </si>
  <si>
    <t>NBTS04809</t>
  </si>
  <si>
    <t>NBTS05022</t>
  </si>
  <si>
    <t>NBTS04854</t>
  </si>
  <si>
    <t>NBTS04715</t>
  </si>
  <si>
    <t>NBTS04869</t>
  </si>
  <si>
    <t>NBTS05281</t>
  </si>
  <si>
    <t>NBTS05262</t>
  </si>
  <si>
    <t>Lê Trương Phi</t>
  </si>
  <si>
    <t>NBTS04808</t>
  </si>
  <si>
    <t>NBTS05294</t>
  </si>
  <si>
    <t>NBTS04746</t>
  </si>
  <si>
    <t>NBTS03961</t>
  </si>
  <si>
    <t>NBTS05076</t>
  </si>
  <si>
    <t>NBTS04992</t>
  </si>
  <si>
    <t>NBTS05366</t>
  </si>
  <si>
    <t>NBTS05367</t>
  </si>
  <si>
    <t>NBTS05331</t>
  </si>
  <si>
    <t>Thanh tien
(+VAT)</t>
  </si>
  <si>
    <t>SL CF</t>
  </si>
  <si>
    <t>Đỗ Thị Alin</t>
  </si>
  <si>
    <t>SL FL</t>
  </si>
  <si>
    <t>R</t>
  </si>
  <si>
    <t>Vũ Thị Dịu</t>
  </si>
  <si>
    <t>Hộp/Gói (Qui cách)</t>
  </si>
  <si>
    <t>code</t>
  </si>
  <si>
    <t>Số thùng</t>
  </si>
  <si>
    <t>C-B.xop NA.RICHE. p.mai ht300g</t>
  </si>
  <si>
    <t>C-B.xopNa.kem sc phucbontu50g</t>
  </si>
  <si>
    <t>C-BxopNa.kem sc phucb.tu20x15g</t>
  </si>
  <si>
    <t>C-Mitron phomai cay capdo0-74g</t>
  </si>
  <si>
    <t>C-Mitron phomai cay capdo1-75g</t>
  </si>
  <si>
    <t>C-Mi sup phomai cay capdo0-65g</t>
  </si>
  <si>
    <t>C-Mi sup phomai cay capdo1-67g</t>
  </si>
  <si>
    <t>C-B.xop NA.RICH p.mai hg22x15g</t>
  </si>
  <si>
    <t>MTS Hạnh</t>
  </si>
  <si>
    <t>NBTS05476</t>
  </si>
  <si>
    <t>số lượng hộp/gói</t>
  </si>
  <si>
    <t>Giá hộp/gói (+Vat)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</si>
</sst>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5" tint="0.7999816888943144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/>
    <xf numFmtId="0" fontId="2" fillId="2" borderId="0" xfId="0" applyFont="1" applyFill="1" applyAlignment="1">
      <alignment wrapText="1"/>
    </xf>
    <xf numFmtId="43" fontId="0" fillId="0" borderId="1" xfId="1" applyFont="1" applyBorder="1" applyAlignment="1">
      <alignment vertical="center" wrapText="1"/>
    </xf>
    <xf numFmtId="43" fontId="2" fillId="3" borderId="2" xfId="1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4" borderId="2" xfId="3" applyFont="1" applyFill="1" applyBorder="1" applyAlignment="1">
      <alignment horizontal="left" vertical="center"/>
    </xf>
    <xf numFmtId="0" fontId="4" fillId="4" borderId="2" xfId="3" applyFont="1" applyFill="1" applyBorder="1" applyAlignment="1">
      <alignment horizontal="center" vertical="center"/>
    </xf>
    <xf numFmtId="0" fontId="4" fillId="4" borderId="2" xfId="3" applyFont="1" applyFill="1" applyBorder="1" applyAlignment="1">
      <alignment horizontal="center" vertical="center" wrapText="1"/>
    </xf>
    <xf numFmtId="164" fontId="4" fillId="4" borderId="2" xfId="1" applyNumberFormat="1" applyFont="1" applyFill="1" applyBorder="1" applyAlignment="1">
      <alignment horizontal="center" vertical="center" wrapText="1"/>
    </xf>
    <xf numFmtId="41" fontId="4" fillId="4" borderId="2" xfId="2" applyFont="1" applyFill="1" applyBorder="1" applyAlignment="1">
      <alignment horizontal="center" vertical="center" wrapText="1"/>
    </xf>
    <xf numFmtId="41" fontId="4" fillId="5" borderId="2" xfId="2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5" fillId="0" borderId="0" xfId="2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5" fillId="0" borderId="2" xfId="3" applyFont="1" applyBorder="1"/>
    <xf numFmtId="164" fontId="5" fillId="0" borderId="2" xfId="1" applyNumberFormat="1" applyFont="1" applyBorder="1"/>
    <xf numFmtId="0" fontId="0" fillId="0" borderId="2" xfId="0" applyBorder="1" applyAlignment="1">
      <alignment wrapText="1"/>
    </xf>
    <xf numFmtId="41" fontId="0" fillId="3" borderId="2" xfId="0" applyNumberFormat="1" applyFill="1" applyBorder="1" applyAlignment="1">
      <alignment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2" fillId="0" borderId="0" xfId="0" applyFont="1" applyAlignment="1">
      <alignment vertical="center" wrapText="1"/>
    </xf>
    <xf numFmtId="43" fontId="0" fillId="0" borderId="0" xfId="1" applyFont="1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0" xfId="0" applyNumberFormat="1"/>
    <xf numFmtId="43" fontId="0" fillId="0" borderId="0" xfId="0" applyNumberFormat="1"/>
    <xf numFmtId="0" fontId="2" fillId="6" borderId="0" xfId="0" applyFont="1" applyFill="1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43" fontId="0" fillId="6" borderId="0" xfId="1" applyFont="1" applyFill="1"/>
    <xf numFmtId="43" fontId="0" fillId="6" borderId="0" xfId="0" applyNumberFormat="1" applyFill="1"/>
  </cellXfs>
  <cellStyles count="4">
    <cellStyle name="Comma" xfId="1" builtinId="3"/>
    <cellStyle name="Comma [0]" xfId="2" builtinId="6"/>
    <cellStyle name="Normal" xfId="0" builtinId="0"/>
    <cellStyle name="Normal_TF" xfId="3" xr:uid="{1FD89601-F440-4DE4-BCE9-29A229A769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2756-8EBD-43A5-AFF8-F947075FC2F6}">
  <dimension ref="A1:EP51"/>
  <sheetViews>
    <sheetView zoomScale="70" zoomScaleNormal="70" workbookViewId="0">
      <pane xSplit="9" ySplit="5" topLeftCell="BM36" activePane="bottomRight" state="frozen"/>
      <selection pane="topRight" activeCell="J1" sqref="J1"/>
      <selection pane="bottomLeft" activeCell="A5" sqref="A5"/>
      <selection pane="bottomRight" activeCell="BQ50" sqref="BQ50"/>
    </sheetView>
  </sheetViews>
  <sheetFormatPr defaultRowHeight="15" outlineLevelCol="1" x14ac:dyDescent="0.25"/>
  <cols>
    <col min="5" max="5" width="10" bestFit="1" customWidth="1"/>
    <col min="6" max="6" width="37.28515625" bestFit="1" customWidth="1"/>
    <col min="9" max="9" width="10.42578125" customWidth="1"/>
    <col min="10" max="10" width="9.140625" customWidth="1" outlineLevel="1"/>
    <col min="11" max="11" width="13.28515625" customWidth="1" outlineLevel="1"/>
    <col min="12" max="13" width="9.140625" customWidth="1" outlineLevel="1"/>
    <col min="14" max="14" width="14" customWidth="1" outlineLevel="1"/>
    <col min="15" max="15" width="9.140625" customWidth="1" outlineLevel="1"/>
    <col min="16" max="16" width="11.85546875" customWidth="1" outlineLevel="1"/>
    <col min="17" max="20" width="9.140625" customWidth="1" outlineLevel="1"/>
    <col min="21" max="21" width="12.42578125" customWidth="1" outlineLevel="1"/>
    <col min="22" max="23" width="9.140625" customWidth="1" outlineLevel="1"/>
    <col min="24" max="24" width="11.42578125" customWidth="1" outlineLevel="1"/>
    <col min="25" max="29" width="9.140625" customWidth="1" outlineLevel="1"/>
    <col min="30" max="30" width="11.85546875" customWidth="1" outlineLevel="1"/>
    <col min="31" max="68" width="9.140625" customWidth="1" outlineLevel="1"/>
    <col min="69" max="69" width="14.28515625" customWidth="1" outlineLevel="1"/>
    <col min="70" max="101" width="9.140625" customWidth="1" outlineLevel="1"/>
    <col min="102" max="102" width="10.42578125" customWidth="1" outlineLevel="1"/>
    <col min="103" max="134" width="9.140625" customWidth="1" outlineLevel="1"/>
    <col min="135" max="135" width="11.140625" customWidth="1" outlineLevel="1"/>
    <col min="136" max="140" width="9.140625" customWidth="1" outlineLevel="1"/>
    <col min="141" max="141" width="14" bestFit="1" customWidth="1" outlineLevel="1"/>
  </cols>
  <sheetData>
    <row r="1" spans="1:143" x14ac:dyDescent="0.25">
      <c r="A1" s="1"/>
      <c r="E1" s="2"/>
      <c r="H1" s="3"/>
      <c r="I1" s="3"/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 t="s">
        <v>0</v>
      </c>
      <c r="AC1" s="4" t="s">
        <v>0</v>
      </c>
      <c r="AD1" s="4" t="s">
        <v>0</v>
      </c>
      <c r="AE1" s="4" t="s">
        <v>0</v>
      </c>
      <c r="AF1" s="4" t="s">
        <v>0</v>
      </c>
      <c r="AG1" s="4" t="s">
        <v>0</v>
      </c>
      <c r="AH1" s="4" t="s">
        <v>0</v>
      </c>
      <c r="AI1" s="4" t="s">
        <v>0</v>
      </c>
      <c r="AJ1" s="4" t="s">
        <v>0</v>
      </c>
      <c r="AK1" s="4" t="s">
        <v>0</v>
      </c>
      <c r="AL1" s="4" t="s">
        <v>0</v>
      </c>
      <c r="AM1" s="4" t="s">
        <v>0</v>
      </c>
      <c r="AN1" s="4" t="s">
        <v>0</v>
      </c>
      <c r="AO1" s="4" t="s">
        <v>0</v>
      </c>
      <c r="AP1" s="4" t="s">
        <v>0</v>
      </c>
      <c r="AQ1" s="4" t="s">
        <v>0</v>
      </c>
      <c r="AR1" s="4" t="s">
        <v>0</v>
      </c>
      <c r="AS1" s="4" t="s">
        <v>0</v>
      </c>
      <c r="AT1" s="4" t="s">
        <v>0</v>
      </c>
      <c r="AU1" s="4" t="s">
        <v>0</v>
      </c>
      <c r="AV1" s="4" t="s">
        <v>0</v>
      </c>
      <c r="AW1" s="4" t="s">
        <v>0</v>
      </c>
      <c r="AX1" s="4" t="s">
        <v>0</v>
      </c>
      <c r="AY1" s="4" t="s">
        <v>0</v>
      </c>
      <c r="AZ1" s="4" t="s">
        <v>0</v>
      </c>
      <c r="BA1" s="4" t="s">
        <v>0</v>
      </c>
      <c r="BB1" s="4" t="s">
        <v>0</v>
      </c>
      <c r="BC1" s="4" t="s">
        <v>0</v>
      </c>
      <c r="BD1" s="4" t="s">
        <v>0</v>
      </c>
      <c r="BE1" s="4" t="s">
        <v>0</v>
      </c>
      <c r="BF1" s="4" t="s">
        <v>0</v>
      </c>
      <c r="BG1" s="4" t="s">
        <v>0</v>
      </c>
      <c r="BH1" s="4" t="s">
        <v>0</v>
      </c>
      <c r="BI1" s="4" t="s">
        <v>0</v>
      </c>
      <c r="BJ1" s="4" t="s">
        <v>0</v>
      </c>
      <c r="BK1" s="4" t="s">
        <v>0</v>
      </c>
      <c r="BL1" s="4" t="s">
        <v>0</v>
      </c>
      <c r="BM1" s="4" t="s">
        <v>0</v>
      </c>
      <c r="BN1" s="4" t="s">
        <v>0</v>
      </c>
      <c r="BO1" s="4" t="s">
        <v>0</v>
      </c>
      <c r="BP1" s="4" t="s">
        <v>0</v>
      </c>
      <c r="BQ1" s="4" t="s">
        <v>0</v>
      </c>
      <c r="BR1" s="4" t="s">
        <v>0</v>
      </c>
      <c r="BS1" s="4" t="s">
        <v>0</v>
      </c>
      <c r="BT1" s="4" t="s">
        <v>0</v>
      </c>
      <c r="BU1" s="4" t="s">
        <v>0</v>
      </c>
      <c r="BV1" s="4" t="s">
        <v>0</v>
      </c>
      <c r="BW1" s="4" t="s">
        <v>0</v>
      </c>
      <c r="BX1" s="4" t="s">
        <v>0</v>
      </c>
      <c r="BY1" s="4" t="s">
        <v>0</v>
      </c>
      <c r="BZ1" s="4" t="s">
        <v>0</v>
      </c>
      <c r="CA1" s="4" t="s">
        <v>0</v>
      </c>
      <c r="CB1" s="4" t="s">
        <v>0</v>
      </c>
      <c r="CC1" s="4" t="s">
        <v>0</v>
      </c>
      <c r="CD1" s="4" t="s">
        <v>0</v>
      </c>
      <c r="CE1" s="4" t="s">
        <v>0</v>
      </c>
      <c r="CF1" s="4" t="s">
        <v>0</v>
      </c>
      <c r="CG1" s="4" t="s">
        <v>0</v>
      </c>
      <c r="CH1" s="4" t="s">
        <v>0</v>
      </c>
      <c r="CI1" s="4" t="s">
        <v>0</v>
      </c>
      <c r="CJ1" s="4" t="s">
        <v>0</v>
      </c>
      <c r="CK1" s="4" t="s">
        <v>0</v>
      </c>
      <c r="CL1" s="4" t="s">
        <v>0</v>
      </c>
      <c r="CM1" s="4" t="s">
        <v>0</v>
      </c>
      <c r="CN1" s="4" t="s">
        <v>0</v>
      </c>
      <c r="CO1" s="4" t="s">
        <v>0</v>
      </c>
      <c r="CP1" s="4" t="s">
        <v>0</v>
      </c>
      <c r="CQ1" s="4" t="s">
        <v>0</v>
      </c>
      <c r="CR1" s="4" t="s">
        <v>0</v>
      </c>
      <c r="CS1" s="4" t="s">
        <v>0</v>
      </c>
      <c r="CT1" s="4" t="s">
        <v>0</v>
      </c>
      <c r="CU1" s="4" t="s">
        <v>0</v>
      </c>
      <c r="CV1" s="4" t="s">
        <v>0</v>
      </c>
      <c r="CW1" s="4" t="s">
        <v>0</v>
      </c>
      <c r="CX1" s="4" t="s">
        <v>0</v>
      </c>
      <c r="CY1" s="4" t="s">
        <v>0</v>
      </c>
      <c r="CZ1" s="4" t="s">
        <v>0</v>
      </c>
      <c r="DA1" s="4" t="s">
        <v>0</v>
      </c>
      <c r="DB1" s="4" t="s">
        <v>0</v>
      </c>
      <c r="DC1" s="4" t="s">
        <v>0</v>
      </c>
      <c r="DD1" s="4" t="s">
        <v>0</v>
      </c>
      <c r="DE1" s="4" t="s">
        <v>0</v>
      </c>
      <c r="DF1" s="4" t="s">
        <v>0</v>
      </c>
      <c r="DG1" s="4" t="s">
        <v>0</v>
      </c>
      <c r="DH1" s="4" t="s">
        <v>0</v>
      </c>
      <c r="DI1" s="4"/>
      <c r="DJ1" s="4" t="s">
        <v>0</v>
      </c>
      <c r="DK1" s="4" t="s">
        <v>0</v>
      </c>
      <c r="DL1" s="4" t="s">
        <v>0</v>
      </c>
      <c r="DM1" s="4" t="s">
        <v>0</v>
      </c>
      <c r="DN1" s="4" t="s">
        <v>0</v>
      </c>
      <c r="DO1" s="4" t="s">
        <v>0</v>
      </c>
      <c r="DP1" s="4" t="s">
        <v>0</v>
      </c>
      <c r="DQ1" s="4"/>
      <c r="DR1" s="4" t="s">
        <v>0</v>
      </c>
      <c r="DS1" s="4" t="s">
        <v>0</v>
      </c>
      <c r="DT1" s="4" t="s">
        <v>0</v>
      </c>
      <c r="DU1" s="4" t="s">
        <v>0</v>
      </c>
      <c r="DV1" s="4" t="s">
        <v>0</v>
      </c>
      <c r="DW1" s="4" t="s">
        <v>0</v>
      </c>
      <c r="DX1" s="4" t="s">
        <v>0</v>
      </c>
      <c r="DY1" s="4" t="s">
        <v>0</v>
      </c>
      <c r="DZ1" s="4" t="s">
        <v>0</v>
      </c>
      <c r="EA1" s="4" t="s">
        <v>0</v>
      </c>
      <c r="EB1" s="4" t="s">
        <v>0</v>
      </c>
      <c r="EC1" s="4"/>
      <c r="ED1" s="4" t="s">
        <v>0</v>
      </c>
      <c r="EE1" s="4" t="s">
        <v>0</v>
      </c>
      <c r="EF1" s="4" t="s">
        <v>0</v>
      </c>
      <c r="EG1" s="4" t="s">
        <v>0</v>
      </c>
      <c r="EH1" s="4" t="s">
        <v>0</v>
      </c>
      <c r="EI1" s="4" t="s">
        <v>0</v>
      </c>
      <c r="EJ1" s="4" t="s">
        <v>0</v>
      </c>
      <c r="EK1" s="4" t="s">
        <v>0</v>
      </c>
      <c r="EM1" t="s">
        <v>1</v>
      </c>
    </row>
    <row r="2" spans="1:143" ht="46.5" customHeight="1" x14ac:dyDescent="0.25">
      <c r="A2" s="1"/>
      <c r="E2" s="2"/>
      <c r="H2" s="3"/>
      <c r="I2" s="3"/>
      <c r="J2" s="5" t="s">
        <v>2</v>
      </c>
      <c r="K2" s="5" t="s">
        <v>3</v>
      </c>
      <c r="L2" s="5" t="s">
        <v>4</v>
      </c>
      <c r="M2" s="5" t="s">
        <v>5</v>
      </c>
      <c r="N2" s="5" t="s">
        <v>6</v>
      </c>
      <c r="O2" s="5" t="s">
        <v>7</v>
      </c>
      <c r="P2" s="5" t="s">
        <v>8</v>
      </c>
      <c r="Q2" s="5" t="s">
        <v>9</v>
      </c>
      <c r="R2" s="5" t="s">
        <v>10</v>
      </c>
      <c r="S2" s="5" t="s">
        <v>11</v>
      </c>
      <c r="T2" s="5" t="s">
        <v>12</v>
      </c>
      <c r="U2" s="5" t="s">
        <v>13</v>
      </c>
      <c r="V2" s="5" t="s">
        <v>14</v>
      </c>
      <c r="W2" s="5" t="s">
        <v>15</v>
      </c>
      <c r="X2" s="5" t="s">
        <v>16</v>
      </c>
      <c r="Y2" s="5" t="s">
        <v>17</v>
      </c>
      <c r="Z2" s="5" t="s">
        <v>18</v>
      </c>
      <c r="AA2" s="5" t="s">
        <v>19</v>
      </c>
      <c r="AB2" s="5" t="s">
        <v>20</v>
      </c>
      <c r="AC2" s="5" t="s">
        <v>21</v>
      </c>
      <c r="AD2" s="5" t="s">
        <v>22</v>
      </c>
      <c r="AE2" s="5" t="s">
        <v>23</v>
      </c>
      <c r="AF2" s="5" t="s">
        <v>24</v>
      </c>
      <c r="AG2" s="5" t="s">
        <v>25</v>
      </c>
      <c r="AH2" s="5" t="s">
        <v>26</v>
      </c>
      <c r="AI2" s="5" t="s">
        <v>27</v>
      </c>
      <c r="AJ2" s="5" t="s">
        <v>28</v>
      </c>
      <c r="AK2" s="5" t="s">
        <v>29</v>
      </c>
      <c r="AL2" s="5" t="s">
        <v>30</v>
      </c>
      <c r="AM2" s="5" t="s">
        <v>31</v>
      </c>
      <c r="AN2" s="5" t="s">
        <v>32</v>
      </c>
      <c r="AO2" s="5" t="s">
        <v>33</v>
      </c>
      <c r="AP2" s="5" t="s">
        <v>34</v>
      </c>
      <c r="AQ2" s="5" t="s">
        <v>35</v>
      </c>
      <c r="AR2" s="5" t="s">
        <v>36</v>
      </c>
      <c r="AS2" s="5" t="s">
        <v>37</v>
      </c>
      <c r="AT2" s="5" t="s">
        <v>38</v>
      </c>
      <c r="AU2" s="5" t="s">
        <v>39</v>
      </c>
      <c r="AV2" s="5" t="s">
        <v>40</v>
      </c>
      <c r="AW2" s="5" t="s">
        <v>41</v>
      </c>
      <c r="AX2" s="5" t="s">
        <v>42</v>
      </c>
      <c r="AY2" s="5" t="s">
        <v>43</v>
      </c>
      <c r="AZ2" s="5" t="s">
        <v>44</v>
      </c>
      <c r="BA2" s="5" t="s">
        <v>45</v>
      </c>
      <c r="BB2" s="5" t="s">
        <v>46</v>
      </c>
      <c r="BC2" s="5" t="s">
        <v>47</v>
      </c>
      <c r="BD2" s="5" t="s">
        <v>48</v>
      </c>
      <c r="BE2" s="5" t="s">
        <v>49</v>
      </c>
      <c r="BF2" s="5" t="s">
        <v>50</v>
      </c>
      <c r="BG2" s="5" t="s">
        <v>51</v>
      </c>
      <c r="BH2" s="5" t="s">
        <v>52</v>
      </c>
      <c r="BI2" s="5" t="s">
        <v>53</v>
      </c>
      <c r="BJ2" s="5" t="s">
        <v>54</v>
      </c>
      <c r="BK2" s="5" t="s">
        <v>55</v>
      </c>
      <c r="BL2" s="5" t="s">
        <v>56</v>
      </c>
      <c r="BM2" s="5" t="s">
        <v>57</v>
      </c>
      <c r="BN2" s="5" t="s">
        <v>58</v>
      </c>
      <c r="BO2" s="5" t="s">
        <v>59</v>
      </c>
      <c r="BP2" s="5" t="s">
        <v>60</v>
      </c>
      <c r="BQ2" s="5" t="s">
        <v>61</v>
      </c>
      <c r="BR2" s="5" t="s">
        <v>62</v>
      </c>
      <c r="BS2" s="5" t="s">
        <v>63</v>
      </c>
      <c r="BT2" s="5" t="s">
        <v>64</v>
      </c>
      <c r="BU2" s="5" t="s">
        <v>65</v>
      </c>
      <c r="BV2" s="5" t="s">
        <v>67</v>
      </c>
      <c r="BW2" s="5" t="s">
        <v>68</v>
      </c>
      <c r="BX2" s="5" t="s">
        <v>69</v>
      </c>
      <c r="BY2" s="5" t="s">
        <v>70</v>
      </c>
      <c r="BZ2" s="5" t="s">
        <v>71</v>
      </c>
      <c r="CA2" s="5" t="s">
        <v>72</v>
      </c>
      <c r="CB2" s="5" t="s">
        <v>73</v>
      </c>
      <c r="CC2" s="5" t="s">
        <v>74</v>
      </c>
      <c r="CD2" s="5" t="s">
        <v>75</v>
      </c>
      <c r="CE2" s="5" t="s">
        <v>76</v>
      </c>
      <c r="CF2" s="5" t="s">
        <v>77</v>
      </c>
      <c r="CG2" s="5" t="s">
        <v>78</v>
      </c>
      <c r="CH2" s="5" t="s">
        <v>79</v>
      </c>
      <c r="CI2" s="5" t="s">
        <v>80</v>
      </c>
      <c r="CJ2" s="5" t="s">
        <v>81</v>
      </c>
      <c r="CK2" s="5" t="s">
        <v>82</v>
      </c>
      <c r="CL2" s="5" t="s">
        <v>83</v>
      </c>
      <c r="CM2" s="5" t="s">
        <v>84</v>
      </c>
      <c r="CN2" s="5" t="s">
        <v>85</v>
      </c>
      <c r="CO2" s="5" t="s">
        <v>86</v>
      </c>
      <c r="CP2" s="5" t="s">
        <v>87</v>
      </c>
      <c r="CQ2" s="5" t="s">
        <v>88</v>
      </c>
      <c r="CR2" s="5" t="s">
        <v>89</v>
      </c>
      <c r="CS2" s="5" t="s">
        <v>90</v>
      </c>
      <c r="CT2" s="5" t="s">
        <v>91</v>
      </c>
      <c r="CU2" s="5" t="s">
        <v>92</v>
      </c>
      <c r="CV2" s="5" t="s">
        <v>93</v>
      </c>
      <c r="CW2" s="5" t="s">
        <v>94</v>
      </c>
      <c r="CX2" s="5" t="s">
        <v>95</v>
      </c>
      <c r="CY2" s="5" t="s">
        <v>96</v>
      </c>
      <c r="CZ2" s="5" t="s">
        <v>97</v>
      </c>
      <c r="DA2" s="5" t="s">
        <v>98</v>
      </c>
      <c r="DB2" s="5" t="s">
        <v>99</v>
      </c>
      <c r="DC2" s="5" t="s">
        <v>100</v>
      </c>
      <c r="DD2" s="5" t="s">
        <v>101</v>
      </c>
      <c r="DE2" s="5" t="s">
        <v>102</v>
      </c>
      <c r="DF2" s="5" t="s">
        <v>103</v>
      </c>
      <c r="DG2" s="5" t="s">
        <v>104</v>
      </c>
      <c r="DH2" s="5" t="s">
        <v>105</v>
      </c>
      <c r="DI2" s="5" t="s">
        <v>106</v>
      </c>
      <c r="DJ2" s="5" t="s">
        <v>107</v>
      </c>
      <c r="DK2" s="5" t="s">
        <v>108</v>
      </c>
      <c r="DL2" s="5" t="s">
        <v>109</v>
      </c>
      <c r="DM2" s="5" t="s">
        <v>110</v>
      </c>
      <c r="DN2" s="5" t="s">
        <v>111</v>
      </c>
      <c r="DO2" s="5" t="s">
        <v>112</v>
      </c>
      <c r="DP2" s="5" t="s">
        <v>113</v>
      </c>
      <c r="DQ2" s="5" t="s">
        <v>114</v>
      </c>
      <c r="DR2" s="5" t="s">
        <v>115</v>
      </c>
      <c r="DS2" s="5" t="s">
        <v>116</v>
      </c>
      <c r="DT2" s="5" t="s">
        <v>117</v>
      </c>
      <c r="DU2" s="5" t="s">
        <v>118</v>
      </c>
      <c r="DV2" s="5" t="s">
        <v>119</v>
      </c>
      <c r="DW2" s="5" t="s">
        <v>120</v>
      </c>
      <c r="DX2" s="5" t="s">
        <v>121</v>
      </c>
      <c r="DY2" s="5" t="s">
        <v>122</v>
      </c>
      <c r="DZ2" s="5" t="s">
        <v>123</v>
      </c>
      <c r="EA2" s="5" t="s">
        <v>124</v>
      </c>
      <c r="EB2" s="5" t="s">
        <v>125</v>
      </c>
      <c r="EC2" s="5" t="s">
        <v>126</v>
      </c>
      <c r="ED2" s="5" t="s">
        <v>127</v>
      </c>
      <c r="EE2" s="5" t="s">
        <v>128</v>
      </c>
      <c r="EF2" s="5" t="s">
        <v>66</v>
      </c>
      <c r="EG2" s="5" t="s">
        <v>129</v>
      </c>
      <c r="EH2" s="5" t="s">
        <v>130</v>
      </c>
      <c r="EI2" s="5" t="s">
        <v>131</v>
      </c>
      <c r="EJ2" s="5" t="s">
        <v>132</v>
      </c>
      <c r="EK2" s="6" t="s">
        <v>133</v>
      </c>
    </row>
    <row r="3" spans="1:143" s="15" customFormat="1" ht="45" x14ac:dyDescent="0.25">
      <c r="A3" s="7" t="s">
        <v>134</v>
      </c>
      <c r="B3" s="8" t="s">
        <v>135</v>
      </c>
      <c r="C3" s="8" t="s">
        <v>136</v>
      </c>
      <c r="D3" s="8" t="s">
        <v>137</v>
      </c>
      <c r="E3" s="9" t="s">
        <v>138</v>
      </c>
      <c r="F3" s="10" t="s">
        <v>139</v>
      </c>
      <c r="G3" s="11" t="s">
        <v>140</v>
      </c>
      <c r="H3" s="12" t="s">
        <v>141</v>
      </c>
      <c r="I3" s="12" t="s">
        <v>142</v>
      </c>
      <c r="J3" s="13" t="s">
        <v>143</v>
      </c>
      <c r="K3" s="13" t="s">
        <v>144</v>
      </c>
      <c r="L3" s="13" t="s">
        <v>145</v>
      </c>
      <c r="M3" s="13" t="s">
        <v>146</v>
      </c>
      <c r="N3" s="13" t="s">
        <v>147</v>
      </c>
      <c r="O3" s="13" t="s">
        <v>148</v>
      </c>
      <c r="P3" s="13" t="s">
        <v>149</v>
      </c>
      <c r="Q3" s="13" t="s">
        <v>150</v>
      </c>
      <c r="R3" s="13" t="s">
        <v>151</v>
      </c>
      <c r="S3" s="13" t="s">
        <v>152</v>
      </c>
      <c r="T3" s="13" t="s">
        <v>153</v>
      </c>
      <c r="U3" s="13" t="s">
        <v>154</v>
      </c>
      <c r="V3" s="13" t="s">
        <v>155</v>
      </c>
      <c r="W3" s="13" t="s">
        <v>156</v>
      </c>
      <c r="X3" s="13" t="s">
        <v>157</v>
      </c>
      <c r="Y3" s="13" t="s">
        <v>158</v>
      </c>
      <c r="Z3" s="13" t="s">
        <v>159</v>
      </c>
      <c r="AA3" s="13" t="s">
        <v>160</v>
      </c>
      <c r="AB3" s="13" t="s">
        <v>161</v>
      </c>
      <c r="AC3" s="13" t="s">
        <v>162</v>
      </c>
      <c r="AD3" s="13" t="s">
        <v>163</v>
      </c>
      <c r="AE3" s="13" t="s">
        <v>164</v>
      </c>
      <c r="AF3" s="13" t="s">
        <v>165</v>
      </c>
      <c r="AG3" s="13" t="s">
        <v>166</v>
      </c>
      <c r="AH3" s="13" t="s">
        <v>167</v>
      </c>
      <c r="AI3" s="13" t="s">
        <v>168</v>
      </c>
      <c r="AJ3" s="13" t="s">
        <v>169</v>
      </c>
      <c r="AK3" s="13" t="s">
        <v>170</v>
      </c>
      <c r="AL3" s="13" t="s">
        <v>171</v>
      </c>
      <c r="AM3" s="13" t="s">
        <v>172</v>
      </c>
      <c r="AN3" s="13" t="s">
        <v>173</v>
      </c>
      <c r="AO3" s="13" t="s">
        <v>174</v>
      </c>
      <c r="AP3" s="13" t="s">
        <v>175</v>
      </c>
      <c r="AQ3" s="13" t="s">
        <v>176</v>
      </c>
      <c r="AR3" s="13" t="s">
        <v>177</v>
      </c>
      <c r="AS3" s="13" t="s">
        <v>178</v>
      </c>
      <c r="AT3" s="13" t="s">
        <v>179</v>
      </c>
      <c r="AU3" s="13" t="s">
        <v>180</v>
      </c>
      <c r="AV3" s="13" t="s">
        <v>181</v>
      </c>
      <c r="AW3" s="13" t="s">
        <v>182</v>
      </c>
      <c r="AX3" s="13" t="s">
        <v>183</v>
      </c>
      <c r="AY3" s="13" t="s">
        <v>184</v>
      </c>
      <c r="AZ3" s="13" t="s">
        <v>185</v>
      </c>
      <c r="BA3" s="13" t="s">
        <v>186</v>
      </c>
      <c r="BB3" s="13" t="s">
        <v>187</v>
      </c>
      <c r="BC3" s="13" t="s">
        <v>188</v>
      </c>
      <c r="BD3" s="13" t="s">
        <v>189</v>
      </c>
      <c r="BE3" s="13" t="s">
        <v>190</v>
      </c>
      <c r="BF3" s="13" t="s">
        <v>191</v>
      </c>
      <c r="BG3" s="13" t="s">
        <v>192</v>
      </c>
      <c r="BH3" s="13" t="s">
        <v>193</v>
      </c>
      <c r="BI3" s="13" t="s">
        <v>194</v>
      </c>
      <c r="BJ3" s="13" t="s">
        <v>195</v>
      </c>
      <c r="BK3" s="13" t="s">
        <v>196</v>
      </c>
      <c r="BL3" s="13" t="s">
        <v>197</v>
      </c>
      <c r="BM3" s="13" t="s">
        <v>198</v>
      </c>
      <c r="BN3" s="13" t="s">
        <v>199</v>
      </c>
      <c r="BO3" s="13" t="s">
        <v>200</v>
      </c>
      <c r="BP3" s="13" t="s">
        <v>201</v>
      </c>
      <c r="BQ3" s="13" t="s">
        <v>202</v>
      </c>
      <c r="BR3" s="13" t="s">
        <v>203</v>
      </c>
      <c r="BS3" s="13" t="s">
        <v>204</v>
      </c>
      <c r="BT3" s="13" t="s">
        <v>205</v>
      </c>
      <c r="BU3" s="13" t="s">
        <v>206</v>
      </c>
      <c r="BV3" s="13" t="s">
        <v>207</v>
      </c>
      <c r="BW3" s="13" t="s">
        <v>208</v>
      </c>
      <c r="BX3" s="13" t="s">
        <v>209</v>
      </c>
      <c r="BY3" s="13" t="s">
        <v>210</v>
      </c>
      <c r="BZ3" s="13" t="s">
        <v>211</v>
      </c>
      <c r="CA3" s="13" t="s">
        <v>212</v>
      </c>
      <c r="CB3" s="13" t="s">
        <v>213</v>
      </c>
      <c r="CC3" s="13" t="s">
        <v>214</v>
      </c>
      <c r="CD3" s="13" t="s">
        <v>215</v>
      </c>
      <c r="CE3" s="13" t="s">
        <v>216</v>
      </c>
      <c r="CF3" s="13" t="s">
        <v>217</v>
      </c>
      <c r="CG3" s="13" t="s">
        <v>218</v>
      </c>
      <c r="CH3" s="13" t="s">
        <v>219</v>
      </c>
      <c r="CI3" s="13" t="s">
        <v>220</v>
      </c>
      <c r="CJ3" s="13" t="s">
        <v>221</v>
      </c>
      <c r="CK3" s="13" t="s">
        <v>222</v>
      </c>
      <c r="CL3" s="13" t="s">
        <v>223</v>
      </c>
      <c r="CM3" s="13" t="s">
        <v>224</v>
      </c>
      <c r="CN3" s="13" t="s">
        <v>225</v>
      </c>
      <c r="CO3" s="13" t="s">
        <v>226</v>
      </c>
      <c r="CP3" s="13" t="s">
        <v>227</v>
      </c>
      <c r="CQ3" s="13" t="s">
        <v>228</v>
      </c>
      <c r="CR3" s="13" t="s">
        <v>229</v>
      </c>
      <c r="CS3" s="13" t="s">
        <v>230</v>
      </c>
      <c r="CT3" s="13" t="s">
        <v>231</v>
      </c>
      <c r="CU3" s="13" t="s">
        <v>232</v>
      </c>
      <c r="CV3" s="13" t="s">
        <v>233</v>
      </c>
      <c r="CW3" s="13" t="s">
        <v>234</v>
      </c>
      <c r="CX3" s="13" t="s">
        <v>235</v>
      </c>
      <c r="CY3" s="13" t="s">
        <v>236</v>
      </c>
      <c r="CZ3" s="13" t="s">
        <v>237</v>
      </c>
      <c r="DA3" s="13" t="s">
        <v>238</v>
      </c>
      <c r="DB3" s="13" t="s">
        <v>239</v>
      </c>
      <c r="DC3" s="13" t="s">
        <v>240</v>
      </c>
      <c r="DD3" s="13" t="s">
        <v>241</v>
      </c>
      <c r="DE3" s="13" t="s">
        <v>242</v>
      </c>
      <c r="DF3" s="13" t="s">
        <v>243</v>
      </c>
      <c r="DG3" s="13" t="s">
        <v>244</v>
      </c>
      <c r="DH3" s="13" t="s">
        <v>245</v>
      </c>
      <c r="DI3" s="13" t="s">
        <v>246</v>
      </c>
      <c r="DJ3" s="13" t="s">
        <v>247</v>
      </c>
      <c r="DK3" s="13" t="s">
        <v>248</v>
      </c>
      <c r="DL3" s="13" t="s">
        <v>249</v>
      </c>
      <c r="DM3" s="13" t="s">
        <v>250</v>
      </c>
      <c r="DN3" s="13" t="s">
        <v>251</v>
      </c>
      <c r="DO3" s="13" t="s">
        <v>252</v>
      </c>
      <c r="DP3" s="13" t="s">
        <v>253</v>
      </c>
      <c r="DQ3" s="13" t="s">
        <v>254</v>
      </c>
      <c r="DR3" s="13" t="s">
        <v>255</v>
      </c>
      <c r="DS3" s="13" t="s">
        <v>256</v>
      </c>
      <c r="DT3" s="13" t="s">
        <v>257</v>
      </c>
      <c r="DU3" s="13" t="s">
        <v>258</v>
      </c>
      <c r="DV3" s="13" t="s">
        <v>259</v>
      </c>
      <c r="DW3" s="13" t="s">
        <v>260</v>
      </c>
      <c r="DX3" s="13" t="s">
        <v>261</v>
      </c>
      <c r="DY3" s="13" t="s">
        <v>262</v>
      </c>
      <c r="DZ3" s="13" t="s">
        <v>263</v>
      </c>
      <c r="EA3" s="13" t="s">
        <v>264</v>
      </c>
      <c r="EB3" s="13" t="s">
        <v>265</v>
      </c>
      <c r="EC3" s="13" t="s">
        <v>266</v>
      </c>
      <c r="ED3" s="13" t="s">
        <v>267</v>
      </c>
      <c r="EE3" s="13" t="s">
        <v>268</v>
      </c>
      <c r="EF3" s="13" t="s">
        <v>269</v>
      </c>
      <c r="EG3" s="13" t="s">
        <v>270</v>
      </c>
      <c r="EH3" s="13" t="s">
        <v>271</v>
      </c>
      <c r="EI3" s="13" t="s">
        <v>272</v>
      </c>
      <c r="EJ3" s="13" t="s">
        <v>273</v>
      </c>
      <c r="EK3" s="14" t="s">
        <v>274</v>
      </c>
      <c r="EM3" s="16" t="s">
        <v>1</v>
      </c>
    </row>
    <row r="4" spans="1:143" s="15" customFormat="1" ht="60" x14ac:dyDescent="0.25">
      <c r="A4" s="7"/>
      <c r="B4" s="8"/>
      <c r="C4" s="8"/>
      <c r="D4" s="8"/>
      <c r="E4" s="9" t="s">
        <v>138</v>
      </c>
      <c r="F4" s="10" t="s">
        <v>139</v>
      </c>
      <c r="G4" s="11"/>
      <c r="H4" s="12"/>
      <c r="I4" s="12"/>
      <c r="J4" s="13" t="s">
        <v>300</v>
      </c>
      <c r="K4" s="13" t="s">
        <v>301</v>
      </c>
      <c r="L4" s="13" t="s">
        <v>302</v>
      </c>
      <c r="M4" s="13" t="s">
        <v>303</v>
      </c>
      <c r="N4" s="13" t="s">
        <v>301</v>
      </c>
      <c r="O4" s="13" t="s">
        <v>304</v>
      </c>
      <c r="P4" s="13" t="s">
        <v>305</v>
      </c>
      <c r="Q4" s="13" t="s">
        <v>306</v>
      </c>
      <c r="R4" s="13" t="s">
        <v>302</v>
      </c>
      <c r="S4" s="13" t="s">
        <v>307</v>
      </c>
      <c r="T4" s="13" t="s">
        <v>300</v>
      </c>
      <c r="U4" s="13" t="s">
        <v>308</v>
      </c>
      <c r="V4" s="13" t="s">
        <v>302</v>
      </c>
      <c r="W4" s="13" t="s">
        <v>300</v>
      </c>
      <c r="X4" s="13" t="s">
        <v>309</v>
      </c>
      <c r="Y4" s="13" t="s">
        <v>310</v>
      </c>
      <c r="Z4" s="13" t="s">
        <v>311</v>
      </c>
      <c r="AA4" s="13" t="s">
        <v>312</v>
      </c>
      <c r="AB4" s="13" t="s">
        <v>300</v>
      </c>
      <c r="AC4" s="13" t="s">
        <v>306</v>
      </c>
      <c r="AD4" s="13" t="s">
        <v>305</v>
      </c>
      <c r="AE4" s="13" t="s">
        <v>313</v>
      </c>
      <c r="AF4" s="13" t="s">
        <v>303</v>
      </c>
      <c r="AG4" s="13" t="s">
        <v>303</v>
      </c>
      <c r="AH4" s="13" t="s">
        <v>300</v>
      </c>
      <c r="AI4" s="13" t="s">
        <v>303</v>
      </c>
      <c r="AJ4" s="13" t="s">
        <v>305</v>
      </c>
      <c r="AK4" s="13" t="s">
        <v>314</v>
      </c>
      <c r="AL4" s="13" t="s">
        <v>309</v>
      </c>
      <c r="AM4" s="13" t="s">
        <v>313</v>
      </c>
      <c r="AN4" s="13" t="s">
        <v>312</v>
      </c>
      <c r="AO4" s="13" t="s">
        <v>311</v>
      </c>
      <c r="AP4" s="13" t="s">
        <v>309</v>
      </c>
      <c r="AQ4" s="13" t="s">
        <v>312</v>
      </c>
      <c r="AR4" s="13" t="s">
        <v>313</v>
      </c>
      <c r="AS4" s="13" t="s">
        <v>310</v>
      </c>
      <c r="AT4" s="13" t="s">
        <v>308</v>
      </c>
      <c r="AU4" s="13" t="s">
        <v>315</v>
      </c>
      <c r="AV4" s="13" t="s">
        <v>308</v>
      </c>
      <c r="AW4" s="13" t="s">
        <v>316</v>
      </c>
      <c r="AX4" s="13" t="s">
        <v>300</v>
      </c>
      <c r="AY4" s="13" t="s">
        <v>301</v>
      </c>
      <c r="AZ4" s="13" t="s">
        <v>304</v>
      </c>
      <c r="BA4" s="13" t="s">
        <v>306</v>
      </c>
      <c r="BB4" s="13" t="s">
        <v>305</v>
      </c>
      <c r="BC4" s="13" t="s">
        <v>313</v>
      </c>
      <c r="BD4" s="13" t="s">
        <v>307</v>
      </c>
      <c r="BE4" s="13" t="s">
        <v>317</v>
      </c>
      <c r="BF4" s="13" t="s">
        <v>316</v>
      </c>
      <c r="BG4" s="13" t="s">
        <v>310</v>
      </c>
      <c r="BH4" s="13" t="s">
        <v>318</v>
      </c>
      <c r="BI4" s="13" t="s">
        <v>303</v>
      </c>
      <c r="BJ4" s="13" t="s">
        <v>314</v>
      </c>
      <c r="BK4" s="13" t="s">
        <v>315</v>
      </c>
      <c r="BL4" s="13" t="s">
        <v>304</v>
      </c>
      <c r="BM4" s="13" t="s">
        <v>307</v>
      </c>
      <c r="BN4" s="13" t="s">
        <v>308</v>
      </c>
      <c r="BO4" s="13" t="s">
        <v>303</v>
      </c>
      <c r="BP4" s="13" t="s">
        <v>301</v>
      </c>
      <c r="BQ4" s="13" t="s">
        <v>319</v>
      </c>
      <c r="BR4" s="13" t="s">
        <v>315</v>
      </c>
      <c r="BS4" s="13" t="s">
        <v>310</v>
      </c>
      <c r="BT4" s="13" t="s">
        <v>311</v>
      </c>
      <c r="BU4" s="13" t="s">
        <v>315</v>
      </c>
      <c r="BV4" s="13" t="s">
        <v>316</v>
      </c>
      <c r="BW4" s="13" t="s">
        <v>307</v>
      </c>
      <c r="BX4" s="13" t="s">
        <v>306</v>
      </c>
      <c r="BY4" s="13" t="s">
        <v>311</v>
      </c>
      <c r="BZ4" s="13" t="s">
        <v>309</v>
      </c>
      <c r="CA4" s="13" t="s">
        <v>302</v>
      </c>
      <c r="CB4" s="13" t="s">
        <v>310</v>
      </c>
      <c r="CC4" s="13" t="s">
        <v>312</v>
      </c>
      <c r="CD4" s="13" t="s">
        <v>313</v>
      </c>
      <c r="CE4" s="13" t="s">
        <v>313</v>
      </c>
      <c r="CF4" s="13" t="s">
        <v>300</v>
      </c>
      <c r="CG4" s="13" t="s">
        <v>301</v>
      </c>
      <c r="CH4" s="13" t="s">
        <v>301</v>
      </c>
      <c r="CI4" s="13" t="s">
        <v>302</v>
      </c>
      <c r="CJ4" s="13" t="s">
        <v>307</v>
      </c>
      <c r="CK4" s="13" t="s">
        <v>303</v>
      </c>
      <c r="CL4" s="13" t="s">
        <v>301</v>
      </c>
      <c r="CM4" s="13" t="s">
        <v>304</v>
      </c>
      <c r="CN4" s="13" t="s">
        <v>303</v>
      </c>
      <c r="CO4" s="13" t="s">
        <v>303</v>
      </c>
      <c r="CP4" s="13" t="s">
        <v>306</v>
      </c>
      <c r="CQ4" s="13" t="s">
        <v>309</v>
      </c>
      <c r="CR4" s="13" t="s">
        <v>307</v>
      </c>
      <c r="CS4" s="13" t="s">
        <v>306</v>
      </c>
      <c r="CT4" s="13" t="s">
        <v>306</v>
      </c>
      <c r="CU4" s="13" t="s">
        <v>302</v>
      </c>
      <c r="CV4" s="13" t="s">
        <v>309</v>
      </c>
      <c r="CW4" s="13" t="s">
        <v>303</v>
      </c>
      <c r="CX4" s="13" t="s">
        <v>301</v>
      </c>
      <c r="CY4" s="13" t="s">
        <v>303</v>
      </c>
      <c r="CZ4" s="13" t="s">
        <v>307</v>
      </c>
      <c r="DA4" s="13" t="s">
        <v>303</v>
      </c>
      <c r="DB4" s="13" t="s">
        <v>301</v>
      </c>
      <c r="DC4" s="13" t="s">
        <v>316</v>
      </c>
      <c r="DD4" s="13" t="s">
        <v>307</v>
      </c>
      <c r="DE4" s="13" t="s">
        <v>302</v>
      </c>
      <c r="DF4" s="13" t="s">
        <v>301</v>
      </c>
      <c r="DG4" s="13" t="s">
        <v>312</v>
      </c>
      <c r="DH4" s="13" t="s">
        <v>304</v>
      </c>
      <c r="DI4" s="13" t="s">
        <v>307</v>
      </c>
      <c r="DJ4" s="13" t="s">
        <v>301</v>
      </c>
      <c r="DK4" s="13" t="s">
        <v>307</v>
      </c>
      <c r="DL4" s="13" t="s">
        <v>300</v>
      </c>
      <c r="DM4" s="13"/>
      <c r="DN4" s="13" t="s">
        <v>317</v>
      </c>
      <c r="DO4" s="13" t="s">
        <v>345</v>
      </c>
      <c r="DP4" s="13" t="s">
        <v>314</v>
      </c>
      <c r="DQ4" s="13" t="s">
        <v>345</v>
      </c>
      <c r="DR4" s="13" t="s">
        <v>314</v>
      </c>
      <c r="DS4" s="13" t="s">
        <v>313</v>
      </c>
      <c r="DT4" s="13"/>
      <c r="DU4" s="13"/>
      <c r="DV4" s="13"/>
      <c r="DW4" s="13" t="s">
        <v>311</v>
      </c>
      <c r="DX4" s="13" t="s">
        <v>303</v>
      </c>
      <c r="DY4" s="13" t="s">
        <v>307</v>
      </c>
      <c r="DZ4" s="13" t="s">
        <v>307</v>
      </c>
      <c r="EA4" s="13" t="s">
        <v>315</v>
      </c>
      <c r="EB4" s="13" t="s">
        <v>306</v>
      </c>
      <c r="EC4" s="13" t="s">
        <v>345</v>
      </c>
      <c r="ED4" s="13" t="s">
        <v>303</v>
      </c>
      <c r="EE4" s="13" t="s">
        <v>317</v>
      </c>
      <c r="EF4" s="13" t="s">
        <v>300</v>
      </c>
      <c r="EG4" s="13" t="s">
        <v>300</v>
      </c>
      <c r="EH4" s="13" t="s">
        <v>301</v>
      </c>
      <c r="EI4" s="13" t="s">
        <v>303</v>
      </c>
      <c r="EJ4" s="13">
        <v>0</v>
      </c>
      <c r="EK4" s="14"/>
      <c r="EM4" s="16"/>
    </row>
    <row r="5" spans="1:143" x14ac:dyDescent="0.25">
      <c r="A5" s="17">
        <v>1</v>
      </c>
      <c r="B5" s="18" t="s">
        <v>275</v>
      </c>
      <c r="C5" s="18">
        <v>2024</v>
      </c>
      <c r="D5" s="18">
        <v>6</v>
      </c>
      <c r="E5" s="19">
        <v>3284683</v>
      </c>
      <c r="F5" s="18" t="s">
        <v>276</v>
      </c>
      <c r="G5" s="20">
        <v>6</v>
      </c>
      <c r="H5" s="21">
        <v>167.22200000000001</v>
      </c>
      <c r="I5" s="21">
        <f>+H5/G5</f>
        <v>27.870333333333335</v>
      </c>
      <c r="J5" s="22">
        <v>60</v>
      </c>
      <c r="K5" s="22">
        <v>96</v>
      </c>
      <c r="L5" s="22">
        <v>60</v>
      </c>
      <c r="M5" s="22">
        <v>72</v>
      </c>
      <c r="N5" s="22">
        <v>180</v>
      </c>
      <c r="O5" s="22">
        <v>150</v>
      </c>
      <c r="P5" s="22">
        <v>150</v>
      </c>
      <c r="Q5" s="22">
        <v>120</v>
      </c>
      <c r="R5" s="22">
        <v>60</v>
      </c>
      <c r="S5" s="22">
        <v>120</v>
      </c>
      <c r="T5" s="22">
        <v>72</v>
      </c>
      <c r="U5" s="22">
        <v>138</v>
      </c>
      <c r="V5" s="22">
        <v>12</v>
      </c>
      <c r="W5" s="22"/>
      <c r="X5" s="22">
        <v>120</v>
      </c>
      <c r="Y5" s="22"/>
      <c r="Z5" s="22">
        <v>48</v>
      </c>
      <c r="AA5" s="22">
        <v>60</v>
      </c>
      <c r="AB5" s="22">
        <v>30</v>
      </c>
      <c r="AC5" s="22">
        <v>90</v>
      </c>
      <c r="AD5" s="22">
        <v>60</v>
      </c>
      <c r="AE5" s="22">
        <v>120</v>
      </c>
      <c r="AF5" s="22">
        <v>60</v>
      </c>
      <c r="AG5" s="22">
        <v>90</v>
      </c>
      <c r="AH5" s="22">
        <v>30</v>
      </c>
      <c r="AI5" s="22">
        <v>18</v>
      </c>
      <c r="AJ5" s="22">
        <v>30</v>
      </c>
      <c r="AK5" s="22">
        <v>36</v>
      </c>
      <c r="AL5" s="22">
        <v>150</v>
      </c>
      <c r="AM5" s="22">
        <v>24</v>
      </c>
      <c r="AN5" s="22">
        <v>48</v>
      </c>
      <c r="AO5" s="22">
        <v>84</v>
      </c>
      <c r="AP5" s="22">
        <v>300</v>
      </c>
      <c r="AQ5" s="22">
        <v>60</v>
      </c>
      <c r="AR5" s="22">
        <v>72</v>
      </c>
      <c r="AS5" s="22">
        <v>60</v>
      </c>
      <c r="AT5" s="22">
        <v>90</v>
      </c>
      <c r="AU5" s="22">
        <v>300</v>
      </c>
      <c r="AV5" s="22">
        <v>30</v>
      </c>
      <c r="AW5" s="22">
        <v>60</v>
      </c>
      <c r="AX5" s="22">
        <v>12</v>
      </c>
      <c r="AY5" s="22">
        <v>18</v>
      </c>
      <c r="AZ5" s="22"/>
      <c r="BA5" s="22">
        <v>60</v>
      </c>
      <c r="BB5" s="22">
        <v>90</v>
      </c>
      <c r="BC5" s="22">
        <v>84</v>
      </c>
      <c r="BD5" s="22">
        <v>90</v>
      </c>
      <c r="BE5" s="22">
        <v>30</v>
      </c>
      <c r="BF5" s="22">
        <v>12</v>
      </c>
      <c r="BG5" s="22">
        <v>42</v>
      </c>
      <c r="BH5" s="22"/>
      <c r="BI5" s="22">
        <v>66</v>
      </c>
      <c r="BJ5" s="22">
        <v>24</v>
      </c>
      <c r="BK5" s="22"/>
      <c r="BL5" s="22">
        <v>54</v>
      </c>
      <c r="BM5" s="22">
        <v>90</v>
      </c>
      <c r="BN5" s="22">
        <v>120</v>
      </c>
      <c r="BO5" s="22">
        <v>120</v>
      </c>
      <c r="BP5" s="22">
        <v>138</v>
      </c>
      <c r="BQ5" s="22">
        <v>1169</v>
      </c>
      <c r="BR5" s="22">
        <v>120</v>
      </c>
      <c r="BS5" s="22">
        <v>222</v>
      </c>
      <c r="BT5" s="22">
        <v>300</v>
      </c>
      <c r="BU5" s="22">
        <v>120</v>
      </c>
      <c r="BV5" s="22">
        <v>12</v>
      </c>
      <c r="BW5" s="22">
        <v>18</v>
      </c>
      <c r="BX5" s="22"/>
      <c r="BY5" s="22">
        <v>90</v>
      </c>
      <c r="BZ5" s="22">
        <v>36</v>
      </c>
      <c r="CA5" s="22">
        <v>30</v>
      </c>
      <c r="CB5" s="22">
        <v>36</v>
      </c>
      <c r="CC5" s="22"/>
      <c r="CD5" s="22">
        <v>60</v>
      </c>
      <c r="CE5" s="22">
        <v>18</v>
      </c>
      <c r="CF5" s="22">
        <v>90</v>
      </c>
      <c r="CG5" s="22">
        <v>24</v>
      </c>
      <c r="CH5" s="22">
        <v>120</v>
      </c>
      <c r="CI5" s="22"/>
      <c r="CJ5" s="22">
        <v>120</v>
      </c>
      <c r="CK5" s="22">
        <v>36</v>
      </c>
      <c r="CL5" s="22"/>
      <c r="CM5" s="22">
        <v>48</v>
      </c>
      <c r="CN5" s="22">
        <v>24</v>
      </c>
      <c r="CO5" s="22">
        <v>120</v>
      </c>
      <c r="CP5" s="22">
        <v>30</v>
      </c>
      <c r="CQ5" s="22">
        <v>30</v>
      </c>
      <c r="CR5" s="22">
        <v>18</v>
      </c>
      <c r="CS5" s="22">
        <v>24</v>
      </c>
      <c r="CT5" s="22">
        <v>24</v>
      </c>
      <c r="CU5" s="22">
        <v>78</v>
      </c>
      <c r="CV5" s="22">
        <v>120</v>
      </c>
      <c r="CW5" s="22"/>
      <c r="CX5" s="22"/>
      <c r="CY5" s="22"/>
      <c r="CZ5" s="22">
        <v>12</v>
      </c>
      <c r="DA5" s="22">
        <v>18</v>
      </c>
      <c r="DB5" s="22">
        <v>12</v>
      </c>
      <c r="DC5" s="22">
        <v>6</v>
      </c>
      <c r="DD5" s="22">
        <v>12</v>
      </c>
      <c r="DE5" s="22">
        <v>30</v>
      </c>
      <c r="DF5" s="22">
        <v>30</v>
      </c>
      <c r="DG5" s="22">
        <v>30</v>
      </c>
      <c r="DH5" s="22">
        <v>18</v>
      </c>
      <c r="DI5" s="22"/>
      <c r="DJ5" s="22"/>
      <c r="DK5" s="22"/>
      <c r="DL5" s="22">
        <v>6</v>
      </c>
      <c r="DM5" s="22"/>
      <c r="DN5" s="22">
        <v>30</v>
      </c>
      <c r="DO5" s="22"/>
      <c r="DP5" s="22">
        <v>12</v>
      </c>
      <c r="DQ5" s="22"/>
      <c r="DR5" s="22">
        <v>6</v>
      </c>
      <c r="DS5" s="22">
        <v>6</v>
      </c>
      <c r="DT5" s="22"/>
      <c r="DU5" s="22"/>
      <c r="DV5" s="22"/>
      <c r="DW5" s="22">
        <v>108</v>
      </c>
      <c r="DX5" s="22"/>
      <c r="DY5" s="22">
        <v>12</v>
      </c>
      <c r="DZ5" s="22">
        <v>6</v>
      </c>
      <c r="EA5" s="22">
        <v>54</v>
      </c>
      <c r="EB5" s="22"/>
      <c r="EC5" s="22"/>
      <c r="ED5" s="22">
        <v>12</v>
      </c>
      <c r="EE5" s="22">
        <v>60</v>
      </c>
      <c r="EF5" s="22">
        <v>30</v>
      </c>
      <c r="EG5" s="22">
        <v>24</v>
      </c>
      <c r="EH5" s="22">
        <v>30</v>
      </c>
      <c r="EI5" s="22">
        <v>24</v>
      </c>
      <c r="EJ5" s="22">
        <v>36</v>
      </c>
      <c r="EK5" s="23">
        <f>+SUM(J5:EJ5)</f>
        <v>8171</v>
      </c>
      <c r="EM5" s="16"/>
    </row>
    <row r="6" spans="1:143" x14ac:dyDescent="0.25">
      <c r="A6" s="17">
        <v>2</v>
      </c>
      <c r="B6" s="18" t="s">
        <v>275</v>
      </c>
      <c r="C6" s="18">
        <v>2024</v>
      </c>
      <c r="D6" s="18">
        <v>6</v>
      </c>
      <c r="E6" s="19">
        <v>3352387</v>
      </c>
      <c r="F6" s="18" t="s">
        <v>277</v>
      </c>
      <c r="G6" s="20">
        <v>6</v>
      </c>
      <c r="H6" s="21">
        <v>220.79999999999995</v>
      </c>
      <c r="I6" s="21">
        <f t="shared" ref="I6:I44" si="0">+H6/G6</f>
        <v>36.79999999999999</v>
      </c>
      <c r="J6" s="22">
        <v>48</v>
      </c>
      <c r="K6" s="22">
        <v>60</v>
      </c>
      <c r="L6" s="22"/>
      <c r="M6" s="22">
        <v>60</v>
      </c>
      <c r="N6" s="22">
        <v>90</v>
      </c>
      <c r="O6" s="22">
        <v>180</v>
      </c>
      <c r="P6" s="22">
        <v>60</v>
      </c>
      <c r="Q6" s="22">
        <v>300</v>
      </c>
      <c r="R6" s="22">
        <v>78</v>
      </c>
      <c r="S6" s="22">
        <v>270</v>
      </c>
      <c r="T6" s="22">
        <v>66</v>
      </c>
      <c r="U6" s="22">
        <v>186</v>
      </c>
      <c r="V6" s="22">
        <v>120</v>
      </c>
      <c r="W6" s="22"/>
      <c r="X6" s="22">
        <v>120</v>
      </c>
      <c r="Y6" s="22">
        <v>96</v>
      </c>
      <c r="Z6" s="22">
        <v>30</v>
      </c>
      <c r="AA6" s="22">
        <v>18</v>
      </c>
      <c r="AB6" s="22"/>
      <c r="AC6" s="22">
        <v>150</v>
      </c>
      <c r="AD6" s="22">
        <v>60</v>
      </c>
      <c r="AE6" s="22">
        <v>210</v>
      </c>
      <c r="AF6" s="22">
        <v>30</v>
      </c>
      <c r="AG6" s="22">
        <v>120</v>
      </c>
      <c r="AH6" s="22">
        <v>30</v>
      </c>
      <c r="AI6" s="22">
        <v>90</v>
      </c>
      <c r="AJ6" s="22">
        <v>72</v>
      </c>
      <c r="AK6" s="22">
        <v>54</v>
      </c>
      <c r="AL6" s="22">
        <v>216</v>
      </c>
      <c r="AM6" s="22">
        <v>30</v>
      </c>
      <c r="AN6" s="22">
        <v>132</v>
      </c>
      <c r="AO6" s="22">
        <v>276</v>
      </c>
      <c r="AP6" s="22">
        <v>240</v>
      </c>
      <c r="AQ6" s="22"/>
      <c r="AR6" s="22">
        <v>120</v>
      </c>
      <c r="AS6" s="22">
        <v>210</v>
      </c>
      <c r="AT6" s="22">
        <v>228</v>
      </c>
      <c r="AU6" s="22">
        <v>372</v>
      </c>
      <c r="AV6" s="22">
        <v>48</v>
      </c>
      <c r="AW6" s="22">
        <v>90</v>
      </c>
      <c r="AX6" s="22">
        <v>12</v>
      </c>
      <c r="AY6" s="22">
        <v>90</v>
      </c>
      <c r="AZ6" s="22">
        <v>60</v>
      </c>
      <c r="BA6" s="22">
        <v>60</v>
      </c>
      <c r="BB6" s="22">
        <v>108</v>
      </c>
      <c r="BC6" s="22">
        <v>84</v>
      </c>
      <c r="BD6" s="22">
        <v>30</v>
      </c>
      <c r="BE6" s="22">
        <v>450</v>
      </c>
      <c r="BF6" s="22"/>
      <c r="BG6" s="22">
        <v>60</v>
      </c>
      <c r="BH6" s="22">
        <v>90</v>
      </c>
      <c r="BI6" s="22"/>
      <c r="BJ6" s="22">
        <v>60</v>
      </c>
      <c r="BK6" s="22"/>
      <c r="BL6" s="22">
        <v>180</v>
      </c>
      <c r="BM6" s="22">
        <v>108</v>
      </c>
      <c r="BN6" s="22">
        <v>78</v>
      </c>
      <c r="BO6" s="22">
        <v>60</v>
      </c>
      <c r="BP6" s="22">
        <v>90</v>
      </c>
      <c r="BQ6" s="22">
        <v>1344</v>
      </c>
      <c r="BR6" s="22"/>
      <c r="BS6" s="22">
        <v>162</v>
      </c>
      <c r="BT6" s="22">
        <v>120</v>
      </c>
      <c r="BU6" s="22">
        <v>60</v>
      </c>
      <c r="BV6" s="22">
        <v>12</v>
      </c>
      <c r="BW6" s="22">
        <v>30</v>
      </c>
      <c r="BX6" s="22">
        <v>48</v>
      </c>
      <c r="BY6" s="22">
        <v>180</v>
      </c>
      <c r="BZ6" s="22">
        <v>72</v>
      </c>
      <c r="CA6" s="22">
        <v>30</v>
      </c>
      <c r="CB6" s="22">
        <v>48</v>
      </c>
      <c r="CC6" s="22">
        <v>30</v>
      </c>
      <c r="CD6" s="22">
        <v>30</v>
      </c>
      <c r="CE6" s="22">
        <v>48</v>
      </c>
      <c r="CF6" s="22">
        <v>138</v>
      </c>
      <c r="CG6" s="22"/>
      <c r="CH6" s="22">
        <v>120</v>
      </c>
      <c r="CI6" s="22">
        <v>30</v>
      </c>
      <c r="CJ6" s="22">
        <v>60</v>
      </c>
      <c r="CK6" s="22">
        <v>66</v>
      </c>
      <c r="CL6" s="22">
        <v>60</v>
      </c>
      <c r="CM6" s="22">
        <v>42</v>
      </c>
      <c r="CN6" s="22">
        <v>24</v>
      </c>
      <c r="CO6" s="22">
        <v>60</v>
      </c>
      <c r="CP6" s="22">
        <v>12</v>
      </c>
      <c r="CQ6" s="22">
        <v>60</v>
      </c>
      <c r="CR6" s="22">
        <v>12</v>
      </c>
      <c r="CS6" s="22">
        <v>54</v>
      </c>
      <c r="CT6" s="22">
        <v>72</v>
      </c>
      <c r="CU6" s="22">
        <v>60</v>
      </c>
      <c r="CV6" s="22">
        <v>60</v>
      </c>
      <c r="CW6" s="22"/>
      <c r="CX6" s="22"/>
      <c r="CY6" s="22"/>
      <c r="CZ6" s="22">
        <v>18</v>
      </c>
      <c r="DA6" s="22">
        <v>12</v>
      </c>
      <c r="DB6" s="22">
        <v>0</v>
      </c>
      <c r="DC6" s="22">
        <v>6</v>
      </c>
      <c r="DD6" s="22">
        <v>18</v>
      </c>
      <c r="DE6" s="22">
        <v>54</v>
      </c>
      <c r="DF6" s="22">
        <v>24</v>
      </c>
      <c r="DG6" s="22">
        <v>54</v>
      </c>
      <c r="DH6" s="22">
        <v>18</v>
      </c>
      <c r="DI6" s="22"/>
      <c r="DJ6" s="22">
        <v>6</v>
      </c>
      <c r="DK6" s="22">
        <v>12</v>
      </c>
      <c r="DL6" s="22">
        <v>42</v>
      </c>
      <c r="DM6" s="22"/>
      <c r="DN6" s="22">
        <v>30</v>
      </c>
      <c r="DO6" s="22"/>
      <c r="DP6" s="22">
        <v>12</v>
      </c>
      <c r="DQ6" s="22"/>
      <c r="DR6" s="22">
        <v>6</v>
      </c>
      <c r="DS6" s="22"/>
      <c r="DT6" s="22"/>
      <c r="DU6" s="22"/>
      <c r="DV6" s="22"/>
      <c r="DW6" s="22">
        <v>12</v>
      </c>
      <c r="DX6" s="22">
        <v>18</v>
      </c>
      <c r="DY6" s="22">
        <v>18</v>
      </c>
      <c r="DZ6" s="22"/>
      <c r="EA6" s="22">
        <v>12</v>
      </c>
      <c r="EB6" s="22">
        <v>24</v>
      </c>
      <c r="EC6" s="22"/>
      <c r="ED6" s="22">
        <v>12</v>
      </c>
      <c r="EE6" s="22">
        <v>180</v>
      </c>
      <c r="EF6" s="22">
        <v>60</v>
      </c>
      <c r="EG6" s="22">
        <v>18</v>
      </c>
      <c r="EH6" s="22">
        <v>18</v>
      </c>
      <c r="EI6" s="22"/>
      <c r="EJ6" s="22">
        <v>54</v>
      </c>
      <c r="EK6" s="23">
        <f t="shared" ref="EK6:EK48" si="1">+SUM(J6:EJ6)</f>
        <v>10062</v>
      </c>
      <c r="EM6" s="16"/>
    </row>
    <row r="7" spans="1:143" x14ac:dyDescent="0.25">
      <c r="A7" s="17">
        <v>3</v>
      </c>
      <c r="B7" s="18" t="s">
        <v>275</v>
      </c>
      <c r="C7" s="18">
        <v>2024</v>
      </c>
      <c r="D7" s="18">
        <v>6</v>
      </c>
      <c r="E7" s="19">
        <v>3360436</v>
      </c>
      <c r="F7" s="18" t="s">
        <v>349</v>
      </c>
      <c r="G7" s="20">
        <v>6</v>
      </c>
      <c r="H7" s="21">
        <v>254.22200000000001</v>
      </c>
      <c r="I7" s="21">
        <f t="shared" si="0"/>
        <v>42.370333333333335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>
        <v>0</v>
      </c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>
        <v>1</v>
      </c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>
        <v>18</v>
      </c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3">
        <f t="shared" si="1"/>
        <v>19</v>
      </c>
      <c r="EM7" s="16"/>
    </row>
    <row r="8" spans="1:143" x14ac:dyDescent="0.25">
      <c r="A8" s="17">
        <v>4</v>
      </c>
      <c r="B8" s="18" t="s">
        <v>275</v>
      </c>
      <c r="C8" s="18">
        <v>2024</v>
      </c>
      <c r="D8" s="18">
        <v>6</v>
      </c>
      <c r="E8" s="19">
        <v>3373113</v>
      </c>
      <c r="F8" s="18" t="s">
        <v>279</v>
      </c>
      <c r="G8" s="20">
        <v>60</v>
      </c>
      <c r="H8" s="21">
        <v>332.45499999999998</v>
      </c>
      <c r="I8" s="21">
        <f t="shared" si="0"/>
        <v>5.540916666666666</v>
      </c>
      <c r="J8" s="22">
        <v>300</v>
      </c>
      <c r="K8" s="22">
        <v>60</v>
      </c>
      <c r="L8" s="22">
        <v>240</v>
      </c>
      <c r="M8" s="22">
        <v>300</v>
      </c>
      <c r="N8" s="22">
        <v>480</v>
      </c>
      <c r="O8" s="22">
        <v>420</v>
      </c>
      <c r="P8" s="22">
        <v>300</v>
      </c>
      <c r="Q8" s="22">
        <v>600</v>
      </c>
      <c r="R8" s="22">
        <v>60</v>
      </c>
      <c r="S8" s="22">
        <v>600</v>
      </c>
      <c r="T8" s="22">
        <v>120</v>
      </c>
      <c r="U8" s="22">
        <v>60</v>
      </c>
      <c r="V8" s="22">
        <v>360</v>
      </c>
      <c r="W8" s="22">
        <v>180</v>
      </c>
      <c r="X8" s="22">
        <v>300</v>
      </c>
      <c r="Y8" s="22">
        <v>180</v>
      </c>
      <c r="Z8" s="22"/>
      <c r="AA8" s="22">
        <v>360</v>
      </c>
      <c r="AB8" s="22">
        <v>180</v>
      </c>
      <c r="AC8" s="22">
        <v>180</v>
      </c>
      <c r="AD8" s="22"/>
      <c r="AE8" s="22">
        <v>720</v>
      </c>
      <c r="AF8" s="22">
        <v>240</v>
      </c>
      <c r="AG8" s="22"/>
      <c r="AH8" s="22">
        <v>180</v>
      </c>
      <c r="AI8" s="22">
        <v>300</v>
      </c>
      <c r="AJ8" s="22">
        <v>240</v>
      </c>
      <c r="AK8" s="22">
        <v>180</v>
      </c>
      <c r="AL8" s="22">
        <v>180</v>
      </c>
      <c r="AM8" s="22">
        <v>240</v>
      </c>
      <c r="AN8" s="22">
        <v>300</v>
      </c>
      <c r="AO8" s="22">
        <v>180</v>
      </c>
      <c r="AP8" s="22">
        <v>420</v>
      </c>
      <c r="AQ8" s="22">
        <v>480</v>
      </c>
      <c r="AR8" s="22">
        <v>240</v>
      </c>
      <c r="AS8" s="22">
        <v>420</v>
      </c>
      <c r="AT8" s="22">
        <v>240</v>
      </c>
      <c r="AU8" s="22">
        <v>420</v>
      </c>
      <c r="AV8" s="22">
        <v>120</v>
      </c>
      <c r="AW8" s="22">
        <v>180</v>
      </c>
      <c r="AX8" s="22">
        <v>120</v>
      </c>
      <c r="AY8" s="22">
        <v>120</v>
      </c>
      <c r="AZ8" s="22">
        <v>120</v>
      </c>
      <c r="BA8" s="22"/>
      <c r="BB8" s="22">
        <v>240</v>
      </c>
      <c r="BC8" s="22">
        <v>180</v>
      </c>
      <c r="BD8" s="22">
        <v>180</v>
      </c>
      <c r="BE8" s="22">
        <v>300</v>
      </c>
      <c r="BF8" s="22">
        <v>60</v>
      </c>
      <c r="BG8" s="22">
        <v>240</v>
      </c>
      <c r="BH8" s="22"/>
      <c r="BI8" s="22">
        <v>120</v>
      </c>
      <c r="BJ8" s="22">
        <v>60</v>
      </c>
      <c r="BK8" s="22">
        <v>360</v>
      </c>
      <c r="BL8" s="22">
        <v>360</v>
      </c>
      <c r="BM8" s="22">
        <v>240</v>
      </c>
      <c r="BN8" s="22">
        <v>120</v>
      </c>
      <c r="BO8" s="22">
        <v>240</v>
      </c>
      <c r="BP8" s="22">
        <v>360</v>
      </c>
      <c r="BQ8" s="22">
        <v>7920</v>
      </c>
      <c r="BR8" s="22"/>
      <c r="BS8" s="22">
        <v>480</v>
      </c>
      <c r="BT8" s="22">
        <v>420</v>
      </c>
      <c r="BU8" s="22"/>
      <c r="BV8" s="22">
        <v>240</v>
      </c>
      <c r="BW8" s="22">
        <v>180</v>
      </c>
      <c r="BX8" s="22">
        <v>120</v>
      </c>
      <c r="BY8" s="22">
        <v>1200</v>
      </c>
      <c r="BZ8" s="22">
        <v>60</v>
      </c>
      <c r="CA8" s="22">
        <v>240</v>
      </c>
      <c r="CB8" s="22">
        <v>60</v>
      </c>
      <c r="CC8" s="22">
        <v>120</v>
      </c>
      <c r="CD8" s="22"/>
      <c r="CE8" s="22">
        <v>120</v>
      </c>
      <c r="CF8" s="22">
        <v>540</v>
      </c>
      <c r="CG8" s="22"/>
      <c r="CH8" s="22">
        <v>360</v>
      </c>
      <c r="CI8" s="22">
        <v>60</v>
      </c>
      <c r="CJ8" s="22">
        <v>600</v>
      </c>
      <c r="CK8" s="22">
        <v>360</v>
      </c>
      <c r="CL8" s="22">
        <v>120</v>
      </c>
      <c r="CM8" s="22">
        <v>180</v>
      </c>
      <c r="CN8" s="22">
        <v>180</v>
      </c>
      <c r="CO8" s="22">
        <v>360</v>
      </c>
      <c r="CP8" s="22">
        <v>120</v>
      </c>
      <c r="CQ8" s="22"/>
      <c r="CR8" s="22">
        <v>60</v>
      </c>
      <c r="CS8" s="22">
        <v>120</v>
      </c>
      <c r="CT8" s="22">
        <v>180</v>
      </c>
      <c r="CU8" s="22">
        <v>600</v>
      </c>
      <c r="CV8" s="22">
        <v>240</v>
      </c>
      <c r="CW8" s="22">
        <v>180</v>
      </c>
      <c r="CX8" s="22"/>
      <c r="CY8" s="22">
        <v>120</v>
      </c>
      <c r="CZ8" s="22">
        <v>240</v>
      </c>
      <c r="DA8" s="22"/>
      <c r="DB8" s="22">
        <v>60</v>
      </c>
      <c r="DC8" s="22">
        <v>60</v>
      </c>
      <c r="DD8" s="22">
        <v>180</v>
      </c>
      <c r="DE8" s="22">
        <v>120</v>
      </c>
      <c r="DF8" s="22">
        <v>300</v>
      </c>
      <c r="DG8" s="22">
        <v>120</v>
      </c>
      <c r="DH8" s="22">
        <v>120</v>
      </c>
      <c r="DI8" s="22"/>
      <c r="DJ8" s="22">
        <v>60</v>
      </c>
      <c r="DK8" s="22">
        <v>60</v>
      </c>
      <c r="DL8" s="22">
        <v>60</v>
      </c>
      <c r="DM8" s="22"/>
      <c r="DN8" s="22">
        <v>180</v>
      </c>
      <c r="DO8" s="22">
        <v>120</v>
      </c>
      <c r="DP8" s="22">
        <v>60</v>
      </c>
      <c r="DQ8" s="22"/>
      <c r="DR8" s="22">
        <v>60</v>
      </c>
      <c r="DS8" s="22">
        <v>120</v>
      </c>
      <c r="DT8" s="22"/>
      <c r="DU8" s="22"/>
      <c r="DV8" s="22"/>
      <c r="DW8" s="22">
        <v>120</v>
      </c>
      <c r="DX8" s="22">
        <v>120</v>
      </c>
      <c r="DY8" s="22"/>
      <c r="DZ8" s="22"/>
      <c r="EA8" s="22">
        <v>120</v>
      </c>
      <c r="EB8" s="22"/>
      <c r="EC8" s="22"/>
      <c r="ED8" s="22">
        <v>60</v>
      </c>
      <c r="EE8" s="22">
        <v>300</v>
      </c>
      <c r="EF8" s="22">
        <v>120</v>
      </c>
      <c r="EG8" s="22">
        <v>60</v>
      </c>
      <c r="EH8" s="22">
        <v>60</v>
      </c>
      <c r="EI8" s="22">
        <v>120</v>
      </c>
      <c r="EJ8" s="22">
        <v>180</v>
      </c>
      <c r="EK8" s="23">
        <f t="shared" si="1"/>
        <v>32700</v>
      </c>
      <c r="EM8" s="16"/>
    </row>
    <row r="9" spans="1:143" x14ac:dyDescent="0.25">
      <c r="A9" s="17">
        <v>5</v>
      </c>
      <c r="B9" s="18" t="s">
        <v>275</v>
      </c>
      <c r="C9" s="18">
        <v>2024</v>
      </c>
      <c r="D9" s="18">
        <v>6</v>
      </c>
      <c r="E9" s="19">
        <v>3384346</v>
      </c>
      <c r="F9" s="18" t="s">
        <v>280</v>
      </c>
      <c r="G9" s="20">
        <v>6</v>
      </c>
      <c r="H9" s="21">
        <v>210.833</v>
      </c>
      <c r="I9" s="21">
        <f t="shared" si="0"/>
        <v>35.138833333333331</v>
      </c>
      <c r="J9" s="22">
        <v>90</v>
      </c>
      <c r="K9" s="22">
        <v>42</v>
      </c>
      <c r="L9" s="22"/>
      <c r="M9" s="22">
        <v>12</v>
      </c>
      <c r="N9" s="22">
        <v>0</v>
      </c>
      <c r="O9" s="22">
        <v>24</v>
      </c>
      <c r="P9" s="22">
        <v>150</v>
      </c>
      <c r="Q9" s="22">
        <v>90</v>
      </c>
      <c r="R9" s="22">
        <v>42</v>
      </c>
      <c r="S9" s="22">
        <v>90</v>
      </c>
      <c r="T9" s="22">
        <v>60</v>
      </c>
      <c r="U9" s="22">
        <v>54</v>
      </c>
      <c r="V9" s="22">
        <v>18</v>
      </c>
      <c r="W9" s="22"/>
      <c r="X9" s="22">
        <v>30</v>
      </c>
      <c r="Y9" s="22">
        <v>6</v>
      </c>
      <c r="Z9" s="22"/>
      <c r="AA9" s="22">
        <v>12</v>
      </c>
      <c r="AB9" s="22"/>
      <c r="AC9" s="22">
        <v>90</v>
      </c>
      <c r="AD9" s="22">
        <v>60</v>
      </c>
      <c r="AE9" s="22"/>
      <c r="AF9" s="22">
        <v>30</v>
      </c>
      <c r="AG9" s="22">
        <v>30</v>
      </c>
      <c r="AH9" s="22">
        <v>48</v>
      </c>
      <c r="AI9" s="22">
        <v>54</v>
      </c>
      <c r="AJ9" s="22"/>
      <c r="AK9" s="22">
        <v>36</v>
      </c>
      <c r="AL9" s="22">
        <v>30</v>
      </c>
      <c r="AM9" s="22"/>
      <c r="AN9" s="22">
        <v>60</v>
      </c>
      <c r="AO9" s="22">
        <v>30</v>
      </c>
      <c r="AP9" s="22">
        <v>30</v>
      </c>
      <c r="AQ9" s="22"/>
      <c r="AR9" s="22">
        <v>72</v>
      </c>
      <c r="AS9" s="22">
        <v>48</v>
      </c>
      <c r="AT9" s="22">
        <v>120</v>
      </c>
      <c r="AU9" s="22">
        <v>42</v>
      </c>
      <c r="AV9" s="22">
        <v>24</v>
      </c>
      <c r="AW9" s="22">
        <v>60</v>
      </c>
      <c r="AX9" s="22"/>
      <c r="AY9" s="22">
        <v>48</v>
      </c>
      <c r="AZ9" s="22"/>
      <c r="BA9" s="22">
        <v>60</v>
      </c>
      <c r="BB9" s="22">
        <v>42</v>
      </c>
      <c r="BC9" s="22">
        <v>18</v>
      </c>
      <c r="BD9" s="22"/>
      <c r="BE9" s="22">
        <v>12</v>
      </c>
      <c r="BF9" s="22"/>
      <c r="BG9" s="22">
        <v>18</v>
      </c>
      <c r="BH9" s="22">
        <v>42</v>
      </c>
      <c r="BI9" s="22"/>
      <c r="BJ9" s="22">
        <v>24</v>
      </c>
      <c r="BK9" s="22"/>
      <c r="BL9" s="22">
        <v>30</v>
      </c>
      <c r="BM9" s="22">
        <v>18</v>
      </c>
      <c r="BN9" s="22">
        <v>24</v>
      </c>
      <c r="BO9" s="22">
        <v>36</v>
      </c>
      <c r="BP9" s="22">
        <v>30</v>
      </c>
      <c r="BQ9" s="22">
        <v>468</v>
      </c>
      <c r="BR9" s="22"/>
      <c r="BS9" s="22"/>
      <c r="BT9" s="22"/>
      <c r="BU9" s="22"/>
      <c r="BV9" s="22">
        <v>6</v>
      </c>
      <c r="BW9" s="22"/>
      <c r="BX9" s="22">
        <v>12</v>
      </c>
      <c r="BY9" s="22">
        <v>30</v>
      </c>
      <c r="BZ9" s="22">
        <v>12</v>
      </c>
      <c r="CA9" s="22">
        <v>30</v>
      </c>
      <c r="CB9" s="22"/>
      <c r="CC9" s="22"/>
      <c r="CD9" s="22">
        <v>6</v>
      </c>
      <c r="CE9" s="22"/>
      <c r="CF9" s="22">
        <v>42</v>
      </c>
      <c r="CG9" s="22"/>
      <c r="CH9" s="22">
        <v>36</v>
      </c>
      <c r="CI9" s="22"/>
      <c r="CJ9" s="22">
        <v>60</v>
      </c>
      <c r="CK9" s="22">
        <v>30</v>
      </c>
      <c r="CL9" s="22"/>
      <c r="CM9" s="22">
        <v>48</v>
      </c>
      <c r="CN9" s="22">
        <v>24</v>
      </c>
      <c r="CO9" s="22">
        <v>24</v>
      </c>
      <c r="CP9" s="22"/>
      <c r="CQ9" s="22">
        <v>24</v>
      </c>
      <c r="CR9" s="22"/>
      <c r="CS9" s="22">
        <v>30</v>
      </c>
      <c r="CT9" s="22">
        <v>30</v>
      </c>
      <c r="CU9" s="22">
        <v>24</v>
      </c>
      <c r="CV9" s="22">
        <v>60</v>
      </c>
      <c r="CW9" s="22"/>
      <c r="CX9" s="22"/>
      <c r="CY9" s="22"/>
      <c r="CZ9" s="22">
        <v>6</v>
      </c>
      <c r="DA9" s="22">
        <v>18</v>
      </c>
      <c r="DB9" s="22"/>
      <c r="DC9" s="22">
        <v>6</v>
      </c>
      <c r="DD9" s="22">
        <v>12</v>
      </c>
      <c r="DE9" s="22">
        <v>12</v>
      </c>
      <c r="DF9" s="22">
        <v>12</v>
      </c>
      <c r="DG9" s="22"/>
      <c r="DH9" s="22">
        <v>30</v>
      </c>
      <c r="DI9" s="22"/>
      <c r="DJ9" s="22"/>
      <c r="DK9" s="22"/>
      <c r="DL9" s="22">
        <v>18</v>
      </c>
      <c r="DM9" s="22"/>
      <c r="DN9" s="22">
        <v>18</v>
      </c>
      <c r="DO9" s="22"/>
      <c r="DP9" s="22">
        <v>6</v>
      </c>
      <c r="DQ9" s="22"/>
      <c r="DR9" s="22">
        <v>6</v>
      </c>
      <c r="DS9" s="22"/>
      <c r="DT9" s="22"/>
      <c r="DU9" s="22"/>
      <c r="DV9" s="22"/>
      <c r="DW9" s="22"/>
      <c r="DX9" s="22">
        <v>6</v>
      </c>
      <c r="DY9" s="22">
        <v>12</v>
      </c>
      <c r="DZ9" s="22"/>
      <c r="EA9" s="22">
        <v>18</v>
      </c>
      <c r="EB9" s="22">
        <v>12</v>
      </c>
      <c r="EC9" s="22"/>
      <c r="ED9" s="22">
        <v>12</v>
      </c>
      <c r="EE9" s="22">
        <v>60</v>
      </c>
      <c r="EF9" s="22">
        <v>48</v>
      </c>
      <c r="EG9" s="22">
        <v>12</v>
      </c>
      <c r="EH9" s="22">
        <v>12</v>
      </c>
      <c r="EI9" s="22"/>
      <c r="EJ9" s="22">
        <v>12</v>
      </c>
      <c r="EK9" s="23">
        <f t="shared" si="1"/>
        <v>3330</v>
      </c>
      <c r="EM9" s="16"/>
    </row>
    <row r="10" spans="1:143" x14ac:dyDescent="0.25">
      <c r="A10" s="17">
        <v>6</v>
      </c>
      <c r="B10" s="18" t="s">
        <v>275</v>
      </c>
      <c r="C10" s="18">
        <v>2024</v>
      </c>
      <c r="D10" s="18">
        <v>6</v>
      </c>
      <c r="E10" s="19">
        <v>3384347</v>
      </c>
      <c r="F10" s="18" t="s">
        <v>281</v>
      </c>
      <c r="G10" s="20">
        <v>60</v>
      </c>
      <c r="H10" s="21">
        <v>317.77800000000002</v>
      </c>
      <c r="I10" s="21">
        <f t="shared" si="0"/>
        <v>5.2963000000000005</v>
      </c>
      <c r="J10" s="22"/>
      <c r="K10" s="22"/>
      <c r="L10" s="22">
        <v>60</v>
      </c>
      <c r="M10" s="22">
        <v>120</v>
      </c>
      <c r="N10" s="22">
        <v>240</v>
      </c>
      <c r="O10" s="22">
        <v>180</v>
      </c>
      <c r="P10" s="22">
        <v>420</v>
      </c>
      <c r="Q10" s="22">
        <v>300</v>
      </c>
      <c r="R10" s="22">
        <v>120</v>
      </c>
      <c r="S10" s="22">
        <v>180</v>
      </c>
      <c r="T10" s="22">
        <v>120</v>
      </c>
      <c r="U10" s="22">
        <v>180</v>
      </c>
      <c r="V10" s="22">
        <v>60</v>
      </c>
      <c r="W10" s="22">
        <v>120</v>
      </c>
      <c r="X10" s="22">
        <v>240</v>
      </c>
      <c r="Y10" s="22">
        <v>120</v>
      </c>
      <c r="Z10" s="22"/>
      <c r="AA10" s="22">
        <v>60</v>
      </c>
      <c r="AB10" s="22">
        <v>120</v>
      </c>
      <c r="AC10" s="22">
        <v>120</v>
      </c>
      <c r="AD10" s="22"/>
      <c r="AE10" s="22">
        <v>300</v>
      </c>
      <c r="AF10" s="22">
        <v>180</v>
      </c>
      <c r="AG10" s="22"/>
      <c r="AH10" s="22">
        <v>120</v>
      </c>
      <c r="AI10" s="22">
        <v>120</v>
      </c>
      <c r="AJ10" s="22"/>
      <c r="AK10" s="22">
        <v>120</v>
      </c>
      <c r="AL10" s="22">
        <v>120</v>
      </c>
      <c r="AM10" s="22">
        <v>120</v>
      </c>
      <c r="AN10" s="22">
        <v>60</v>
      </c>
      <c r="AO10" s="22">
        <v>120</v>
      </c>
      <c r="AP10" s="22">
        <v>180</v>
      </c>
      <c r="AQ10" s="22">
        <v>240</v>
      </c>
      <c r="AR10" s="22"/>
      <c r="AS10" s="22">
        <v>180</v>
      </c>
      <c r="AT10" s="22"/>
      <c r="AU10" s="22">
        <v>300</v>
      </c>
      <c r="AV10" s="22">
        <v>60</v>
      </c>
      <c r="AW10" s="22">
        <v>180</v>
      </c>
      <c r="AX10" s="22">
        <v>60</v>
      </c>
      <c r="AY10" s="22">
        <v>60</v>
      </c>
      <c r="AZ10" s="22">
        <v>120</v>
      </c>
      <c r="BA10" s="22"/>
      <c r="BB10" s="22">
        <v>240</v>
      </c>
      <c r="BC10" s="22">
        <v>180</v>
      </c>
      <c r="BD10" s="22">
        <v>120</v>
      </c>
      <c r="BE10" s="22">
        <v>180</v>
      </c>
      <c r="BF10" s="22">
        <v>60</v>
      </c>
      <c r="BG10" s="22">
        <v>180</v>
      </c>
      <c r="BH10" s="22"/>
      <c r="BI10" s="22">
        <v>60</v>
      </c>
      <c r="BJ10" s="22">
        <v>120</v>
      </c>
      <c r="BK10" s="22">
        <v>60</v>
      </c>
      <c r="BL10" s="22">
        <v>120</v>
      </c>
      <c r="BM10" s="22">
        <v>420</v>
      </c>
      <c r="BN10" s="22">
        <v>120</v>
      </c>
      <c r="BO10" s="22">
        <v>120</v>
      </c>
      <c r="BP10" s="22">
        <v>240</v>
      </c>
      <c r="BQ10" s="22">
        <v>6119</v>
      </c>
      <c r="BR10" s="22"/>
      <c r="BS10" s="22">
        <v>180</v>
      </c>
      <c r="BT10" s="22">
        <v>240</v>
      </c>
      <c r="BU10" s="22"/>
      <c r="BV10" s="22">
        <v>240</v>
      </c>
      <c r="BW10" s="22"/>
      <c r="BX10" s="22">
        <v>60</v>
      </c>
      <c r="BY10" s="22">
        <v>120</v>
      </c>
      <c r="BZ10" s="22"/>
      <c r="CA10" s="22">
        <v>60</v>
      </c>
      <c r="CB10" s="22">
        <v>60</v>
      </c>
      <c r="CC10" s="22">
        <v>60</v>
      </c>
      <c r="CD10" s="22"/>
      <c r="CE10" s="22"/>
      <c r="CF10" s="22">
        <v>240</v>
      </c>
      <c r="CG10" s="22"/>
      <c r="CH10" s="22">
        <v>240</v>
      </c>
      <c r="CI10" s="22">
        <v>60</v>
      </c>
      <c r="CJ10" s="22">
        <v>360</v>
      </c>
      <c r="CK10" s="22">
        <v>120</v>
      </c>
      <c r="CL10" s="22">
        <v>60</v>
      </c>
      <c r="CM10" s="22">
        <v>120</v>
      </c>
      <c r="CN10" s="22">
        <v>120</v>
      </c>
      <c r="CO10" s="22">
        <v>120</v>
      </c>
      <c r="CP10" s="22">
        <v>120</v>
      </c>
      <c r="CQ10" s="22"/>
      <c r="CR10" s="22">
        <v>60</v>
      </c>
      <c r="CS10" s="22">
        <v>60</v>
      </c>
      <c r="CT10" s="22">
        <v>60</v>
      </c>
      <c r="CU10" s="22">
        <v>300</v>
      </c>
      <c r="CV10" s="22">
        <v>120</v>
      </c>
      <c r="CW10" s="22"/>
      <c r="CX10" s="22"/>
      <c r="CY10" s="22">
        <v>120</v>
      </c>
      <c r="CZ10" s="22">
        <v>180</v>
      </c>
      <c r="DA10" s="22">
        <v>60</v>
      </c>
      <c r="DB10" s="22"/>
      <c r="DC10" s="22"/>
      <c r="DD10" s="22">
        <v>60</v>
      </c>
      <c r="DE10" s="22">
        <v>60</v>
      </c>
      <c r="DF10" s="22">
        <v>180</v>
      </c>
      <c r="DG10" s="22">
        <v>120</v>
      </c>
      <c r="DH10" s="22">
        <v>60</v>
      </c>
      <c r="DI10" s="22"/>
      <c r="DJ10" s="22">
        <v>60</v>
      </c>
      <c r="DK10" s="22">
        <v>60</v>
      </c>
      <c r="DL10" s="22"/>
      <c r="DM10" s="22"/>
      <c r="DN10" s="22">
        <v>60</v>
      </c>
      <c r="DO10" s="22">
        <v>120</v>
      </c>
      <c r="DP10" s="22">
        <v>60</v>
      </c>
      <c r="DQ10" s="22"/>
      <c r="DR10" s="22">
        <v>60</v>
      </c>
      <c r="DS10" s="22">
        <v>120</v>
      </c>
      <c r="DT10" s="22"/>
      <c r="DU10" s="22"/>
      <c r="DV10" s="22"/>
      <c r="DW10" s="22"/>
      <c r="DX10" s="22">
        <v>60</v>
      </c>
      <c r="DY10" s="22">
        <v>60</v>
      </c>
      <c r="DZ10" s="22"/>
      <c r="EA10" s="22">
        <v>180</v>
      </c>
      <c r="EB10" s="22"/>
      <c r="EC10" s="22"/>
      <c r="ED10" s="22"/>
      <c r="EE10" s="22">
        <v>180</v>
      </c>
      <c r="EF10" s="22">
        <v>120</v>
      </c>
      <c r="EG10" s="22">
        <v>60</v>
      </c>
      <c r="EH10" s="22"/>
      <c r="EI10" s="22"/>
      <c r="EJ10" s="22"/>
      <c r="EK10" s="23">
        <f t="shared" si="1"/>
        <v>18959</v>
      </c>
      <c r="EM10" s="16"/>
    </row>
    <row r="11" spans="1:143" x14ac:dyDescent="0.25">
      <c r="A11" s="17">
        <v>7</v>
      </c>
      <c r="B11" s="18" t="s">
        <v>275</v>
      </c>
      <c r="C11" s="18">
        <v>2024</v>
      </c>
      <c r="D11" s="18">
        <v>6</v>
      </c>
      <c r="E11" s="19">
        <v>3408152</v>
      </c>
      <c r="F11" s="18" t="s">
        <v>282</v>
      </c>
      <c r="G11" s="20">
        <v>20</v>
      </c>
      <c r="H11" s="21">
        <v>366.66699999999997</v>
      </c>
      <c r="I11" s="21">
        <f t="shared" si="0"/>
        <v>18.333349999999999</v>
      </c>
      <c r="J11" s="22"/>
      <c r="K11" s="22">
        <v>60</v>
      </c>
      <c r="L11" s="22">
        <v>60</v>
      </c>
      <c r="M11" s="22">
        <v>60</v>
      </c>
      <c r="N11" s="22">
        <v>40</v>
      </c>
      <c r="O11" s="22">
        <v>60</v>
      </c>
      <c r="P11" s="22">
        <v>60</v>
      </c>
      <c r="Q11" s="22">
        <v>200</v>
      </c>
      <c r="R11" s="22">
        <v>100</v>
      </c>
      <c r="S11" s="22">
        <v>60</v>
      </c>
      <c r="T11" s="22">
        <v>80</v>
      </c>
      <c r="U11" s="22">
        <v>240</v>
      </c>
      <c r="V11" s="22"/>
      <c r="W11" s="22"/>
      <c r="X11" s="22">
        <v>80</v>
      </c>
      <c r="Y11" s="22">
        <v>40</v>
      </c>
      <c r="Z11" s="22">
        <v>120</v>
      </c>
      <c r="AA11" s="22">
        <v>60</v>
      </c>
      <c r="AB11" s="22">
        <v>40</v>
      </c>
      <c r="AC11" s="22">
        <v>160</v>
      </c>
      <c r="AD11" s="22"/>
      <c r="AE11" s="22">
        <v>160</v>
      </c>
      <c r="AF11" s="22">
        <v>20</v>
      </c>
      <c r="AG11" s="22">
        <v>40</v>
      </c>
      <c r="AH11" s="22">
        <v>40</v>
      </c>
      <c r="AI11" s="22">
        <v>60</v>
      </c>
      <c r="AJ11" s="22">
        <v>80</v>
      </c>
      <c r="AK11" s="22">
        <v>20</v>
      </c>
      <c r="AL11" s="22">
        <v>140</v>
      </c>
      <c r="AM11" s="22">
        <v>100</v>
      </c>
      <c r="AN11" s="22">
        <v>120</v>
      </c>
      <c r="AO11" s="22">
        <v>80</v>
      </c>
      <c r="AP11" s="22">
        <v>220</v>
      </c>
      <c r="AQ11" s="22">
        <v>60</v>
      </c>
      <c r="AR11" s="22">
        <v>140</v>
      </c>
      <c r="AS11" s="22">
        <v>60</v>
      </c>
      <c r="AT11" s="22">
        <v>80</v>
      </c>
      <c r="AU11" s="22">
        <v>220</v>
      </c>
      <c r="AV11" s="22">
        <v>40</v>
      </c>
      <c r="AW11" s="22">
        <v>20</v>
      </c>
      <c r="AX11" s="22"/>
      <c r="AY11" s="22">
        <v>40</v>
      </c>
      <c r="AZ11" s="22">
        <v>20</v>
      </c>
      <c r="BA11" s="22">
        <v>100</v>
      </c>
      <c r="BB11" s="22">
        <v>60</v>
      </c>
      <c r="BC11" s="22">
        <v>100</v>
      </c>
      <c r="BD11" s="22">
        <v>60</v>
      </c>
      <c r="BE11" s="22">
        <v>100</v>
      </c>
      <c r="BF11" s="22"/>
      <c r="BG11" s="22">
        <v>60</v>
      </c>
      <c r="BH11" s="22">
        <v>20</v>
      </c>
      <c r="BI11" s="22">
        <v>80</v>
      </c>
      <c r="BJ11" s="22">
        <v>40</v>
      </c>
      <c r="BK11" s="22"/>
      <c r="BL11" s="22">
        <v>120</v>
      </c>
      <c r="BM11" s="22">
        <v>60</v>
      </c>
      <c r="BN11" s="22"/>
      <c r="BO11" s="22">
        <v>60</v>
      </c>
      <c r="BP11" s="22">
        <v>120</v>
      </c>
      <c r="BQ11" s="22">
        <v>1080</v>
      </c>
      <c r="BR11" s="22">
        <v>120</v>
      </c>
      <c r="BS11" s="22">
        <v>80</v>
      </c>
      <c r="BT11" s="22">
        <v>160</v>
      </c>
      <c r="BU11" s="22">
        <v>100</v>
      </c>
      <c r="BV11" s="22"/>
      <c r="BW11" s="22">
        <v>60</v>
      </c>
      <c r="BX11" s="22">
        <v>20</v>
      </c>
      <c r="BY11" s="22">
        <v>140</v>
      </c>
      <c r="BZ11" s="22">
        <v>80</v>
      </c>
      <c r="CA11" s="22">
        <v>40</v>
      </c>
      <c r="CB11" s="22">
        <v>40</v>
      </c>
      <c r="CC11" s="22"/>
      <c r="CD11" s="22">
        <v>20</v>
      </c>
      <c r="CE11" s="22">
        <v>20</v>
      </c>
      <c r="CF11" s="22">
        <v>140</v>
      </c>
      <c r="CG11" s="22"/>
      <c r="CH11" s="22">
        <v>160</v>
      </c>
      <c r="CI11" s="22">
        <v>20</v>
      </c>
      <c r="CJ11" s="22">
        <v>140</v>
      </c>
      <c r="CK11" s="22">
        <v>80</v>
      </c>
      <c r="CL11" s="22"/>
      <c r="CM11" s="22">
        <v>80</v>
      </c>
      <c r="CN11" s="22">
        <v>40</v>
      </c>
      <c r="CO11" s="22">
        <v>60</v>
      </c>
      <c r="CP11" s="22"/>
      <c r="CQ11" s="22">
        <v>20</v>
      </c>
      <c r="CR11" s="22">
        <v>20</v>
      </c>
      <c r="CS11" s="22">
        <v>20</v>
      </c>
      <c r="CT11" s="22">
        <v>80</v>
      </c>
      <c r="CU11" s="22">
        <v>60</v>
      </c>
      <c r="CV11" s="22">
        <v>140</v>
      </c>
      <c r="CW11" s="22"/>
      <c r="CX11" s="22"/>
      <c r="CY11" s="22">
        <v>40</v>
      </c>
      <c r="CZ11" s="22"/>
      <c r="DA11" s="22">
        <v>20</v>
      </c>
      <c r="DB11" s="22"/>
      <c r="DC11" s="22"/>
      <c r="DD11" s="22">
        <v>20</v>
      </c>
      <c r="DE11" s="22">
        <v>60</v>
      </c>
      <c r="DF11" s="22"/>
      <c r="DG11" s="22">
        <v>40</v>
      </c>
      <c r="DH11" s="22"/>
      <c r="DI11" s="22"/>
      <c r="DJ11" s="22"/>
      <c r="DK11" s="22">
        <v>20</v>
      </c>
      <c r="DL11" s="22">
        <v>60</v>
      </c>
      <c r="DM11" s="22"/>
      <c r="DN11" s="22">
        <v>60</v>
      </c>
      <c r="DO11" s="22">
        <v>20</v>
      </c>
      <c r="DP11" s="22">
        <v>20</v>
      </c>
      <c r="DQ11" s="22"/>
      <c r="DR11" s="22">
        <v>20</v>
      </c>
      <c r="DS11" s="22"/>
      <c r="DT11" s="22"/>
      <c r="DU11" s="22"/>
      <c r="DV11" s="22"/>
      <c r="DW11" s="22"/>
      <c r="DX11" s="22">
        <v>20</v>
      </c>
      <c r="DY11" s="22"/>
      <c r="DZ11" s="22"/>
      <c r="EA11" s="22">
        <v>20</v>
      </c>
      <c r="EB11" s="22"/>
      <c r="EC11" s="22"/>
      <c r="ED11" s="22">
        <v>20</v>
      </c>
      <c r="EE11" s="22">
        <v>60</v>
      </c>
      <c r="EF11" s="22"/>
      <c r="EG11" s="22">
        <v>20</v>
      </c>
      <c r="EH11" s="22">
        <v>20</v>
      </c>
      <c r="EI11" s="22"/>
      <c r="EJ11" s="22">
        <v>40</v>
      </c>
      <c r="EK11" s="23">
        <f t="shared" si="1"/>
        <v>7860</v>
      </c>
      <c r="EM11" s="16"/>
    </row>
    <row r="12" spans="1:143" x14ac:dyDescent="0.25">
      <c r="A12" s="17">
        <v>8</v>
      </c>
      <c r="B12" s="18" t="s">
        <v>275</v>
      </c>
      <c r="C12" s="18">
        <v>2024</v>
      </c>
      <c r="D12" s="18">
        <v>6</v>
      </c>
      <c r="E12" s="19">
        <v>3529248</v>
      </c>
      <c r="F12" s="18" t="s">
        <v>350</v>
      </c>
      <c r="G12" s="20">
        <v>60</v>
      </c>
      <c r="H12" s="21">
        <v>317.77800000000002</v>
      </c>
      <c r="I12" s="21">
        <f t="shared" si="0"/>
        <v>5.2963000000000005</v>
      </c>
      <c r="J12" s="22"/>
      <c r="K12" s="22"/>
      <c r="L12" s="22">
        <v>0</v>
      </c>
      <c r="M12" s="22">
        <v>120</v>
      </c>
      <c r="N12" s="22">
        <v>240</v>
      </c>
      <c r="O12" s="22"/>
      <c r="P12" s="22"/>
      <c r="Q12" s="22"/>
      <c r="R12" s="22"/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/>
      <c r="AA12" s="22"/>
      <c r="AB12" s="22">
        <v>0</v>
      </c>
      <c r="AC12" s="22"/>
      <c r="AD12" s="22"/>
      <c r="AE12" s="22"/>
      <c r="AF12" s="22">
        <v>60</v>
      </c>
      <c r="AG12" s="22">
        <v>300</v>
      </c>
      <c r="AH12" s="22">
        <v>0</v>
      </c>
      <c r="AI12" s="22">
        <v>60</v>
      </c>
      <c r="AJ12" s="22">
        <v>0</v>
      </c>
      <c r="AK12" s="22"/>
      <c r="AL12" s="22"/>
      <c r="AM12" s="22"/>
      <c r="AN12" s="22"/>
      <c r="AO12" s="22">
        <v>0</v>
      </c>
      <c r="AP12" s="22">
        <v>0</v>
      </c>
      <c r="AQ12" s="22"/>
      <c r="AR12" s="22"/>
      <c r="AS12" s="22"/>
      <c r="AT12" s="22">
        <v>0</v>
      </c>
      <c r="AU12" s="22">
        <v>0</v>
      </c>
      <c r="AV12" s="22">
        <v>0</v>
      </c>
      <c r="AW12" s="22">
        <v>0</v>
      </c>
      <c r="AX12" s="22"/>
      <c r="AY12" s="22"/>
      <c r="AZ12" s="22">
        <v>0</v>
      </c>
      <c r="BA12" s="22"/>
      <c r="BB12" s="22">
        <v>0</v>
      </c>
      <c r="BC12" s="22">
        <v>0</v>
      </c>
      <c r="BD12" s="22"/>
      <c r="BE12" s="22">
        <v>0</v>
      </c>
      <c r="BF12" s="22"/>
      <c r="BG12" s="22"/>
      <c r="BH12" s="22"/>
      <c r="BI12" s="22"/>
      <c r="BJ12" s="22">
        <v>0</v>
      </c>
      <c r="BK12" s="22">
        <v>0</v>
      </c>
      <c r="BL12" s="22">
        <v>180</v>
      </c>
      <c r="BM12" s="22"/>
      <c r="BN12" s="22">
        <v>0</v>
      </c>
      <c r="BO12" s="22">
        <v>60</v>
      </c>
      <c r="BP12" s="22">
        <v>0</v>
      </c>
      <c r="BQ12" s="22">
        <v>180</v>
      </c>
      <c r="BR12" s="22">
        <v>0</v>
      </c>
      <c r="BS12" s="22"/>
      <c r="BT12" s="22">
        <v>0</v>
      </c>
      <c r="BU12" s="22"/>
      <c r="BV12" s="22">
        <v>0</v>
      </c>
      <c r="BW12" s="22"/>
      <c r="BX12" s="22">
        <v>0</v>
      </c>
      <c r="BY12" s="22">
        <v>0</v>
      </c>
      <c r="BZ12" s="22"/>
      <c r="CA12" s="22"/>
      <c r="CB12" s="22"/>
      <c r="CC12" s="22"/>
      <c r="CD12" s="22">
        <v>0</v>
      </c>
      <c r="CE12" s="22"/>
      <c r="CF12" s="22">
        <v>0</v>
      </c>
      <c r="CG12" s="22"/>
      <c r="CH12" s="22">
        <v>0</v>
      </c>
      <c r="CI12" s="22">
        <v>0</v>
      </c>
      <c r="CJ12" s="22"/>
      <c r="CK12" s="22"/>
      <c r="CL12" s="22">
        <v>0</v>
      </c>
      <c r="CM12" s="22">
        <v>60</v>
      </c>
      <c r="CN12" s="22"/>
      <c r="CO12" s="22">
        <v>60</v>
      </c>
      <c r="CP12" s="22">
        <v>0</v>
      </c>
      <c r="CQ12" s="22"/>
      <c r="CR12" s="22"/>
      <c r="CS12" s="22"/>
      <c r="CT12" s="22">
        <v>0</v>
      </c>
      <c r="CU12" s="22">
        <v>0</v>
      </c>
      <c r="CV12" s="22"/>
      <c r="CW12" s="22"/>
      <c r="CX12" s="22"/>
      <c r="CY12" s="22">
        <v>60</v>
      </c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>
        <v>0</v>
      </c>
      <c r="DO12" s="22">
        <v>0</v>
      </c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3">
        <f t="shared" si="1"/>
        <v>1380</v>
      </c>
      <c r="EM12" s="16"/>
    </row>
    <row r="13" spans="1:143" x14ac:dyDescent="0.25">
      <c r="A13" s="17">
        <v>9</v>
      </c>
      <c r="B13" s="18" t="s">
        <v>275</v>
      </c>
      <c r="C13" s="18">
        <v>2024</v>
      </c>
      <c r="D13" s="18">
        <v>6</v>
      </c>
      <c r="E13" s="19">
        <v>3538108</v>
      </c>
      <c r="F13" s="18" t="s">
        <v>351</v>
      </c>
      <c r="G13" s="20">
        <v>6</v>
      </c>
      <c r="H13" s="21">
        <v>210.833</v>
      </c>
      <c r="I13" s="21">
        <f t="shared" si="0"/>
        <v>35.138833333333331</v>
      </c>
      <c r="J13" s="22"/>
      <c r="K13" s="22"/>
      <c r="L13" s="22"/>
      <c r="M13" s="22">
        <v>0</v>
      </c>
      <c r="N13" s="22">
        <v>0</v>
      </c>
      <c r="O13" s="22"/>
      <c r="P13" s="22"/>
      <c r="Q13" s="22"/>
      <c r="R13" s="22"/>
      <c r="S13" s="22">
        <v>0</v>
      </c>
      <c r="T13" s="22"/>
      <c r="U13" s="22">
        <v>0</v>
      </c>
      <c r="V13" s="22"/>
      <c r="W13" s="22"/>
      <c r="X13" s="22">
        <v>0</v>
      </c>
      <c r="Y13" s="22"/>
      <c r="Z13" s="22"/>
      <c r="AA13" s="22"/>
      <c r="AB13" s="22"/>
      <c r="AC13" s="22"/>
      <c r="AD13" s="22"/>
      <c r="AE13" s="22">
        <v>0</v>
      </c>
      <c r="AF13" s="22">
        <v>0</v>
      </c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>
        <v>0</v>
      </c>
      <c r="AR13" s="22"/>
      <c r="AS13" s="22"/>
      <c r="AT13" s="22">
        <v>0</v>
      </c>
      <c r="AU13" s="22">
        <v>0</v>
      </c>
      <c r="AV13" s="22">
        <v>0</v>
      </c>
      <c r="AW13" s="22">
        <v>18</v>
      </c>
      <c r="AX13" s="22"/>
      <c r="AY13" s="22">
        <v>0</v>
      </c>
      <c r="AZ13" s="22"/>
      <c r="BA13" s="22"/>
      <c r="BB13" s="22">
        <v>0</v>
      </c>
      <c r="BC13" s="22">
        <v>0</v>
      </c>
      <c r="BD13" s="22"/>
      <c r="BE13" s="22"/>
      <c r="BF13" s="22"/>
      <c r="BG13" s="22"/>
      <c r="BH13" s="22"/>
      <c r="BI13" s="22">
        <v>0</v>
      </c>
      <c r="BJ13" s="22">
        <v>0</v>
      </c>
      <c r="BK13" s="22"/>
      <c r="BL13" s="22">
        <v>0</v>
      </c>
      <c r="BM13" s="22"/>
      <c r="BN13" s="22">
        <v>0</v>
      </c>
      <c r="BO13" s="22">
        <v>0</v>
      </c>
      <c r="BP13" s="22"/>
      <c r="BQ13" s="22">
        <v>6</v>
      </c>
      <c r="BR13" s="22"/>
      <c r="BS13" s="22"/>
      <c r="BT13" s="22"/>
      <c r="BU13" s="22"/>
      <c r="BV13" s="22"/>
      <c r="BW13" s="22"/>
      <c r="BX13" s="22"/>
      <c r="BY13" s="22">
        <v>0</v>
      </c>
      <c r="BZ13" s="22">
        <v>0</v>
      </c>
      <c r="CA13" s="22"/>
      <c r="CB13" s="22"/>
      <c r="CC13" s="22"/>
      <c r="CD13" s="22"/>
      <c r="CE13" s="22"/>
      <c r="CF13" s="22">
        <v>0</v>
      </c>
      <c r="CG13" s="22">
        <v>0</v>
      </c>
      <c r="CH13" s="22"/>
      <c r="CI13" s="22">
        <v>0</v>
      </c>
      <c r="CJ13" s="22"/>
      <c r="CK13" s="22">
        <v>0</v>
      </c>
      <c r="CL13" s="22"/>
      <c r="CM13" s="22"/>
      <c r="CN13" s="22"/>
      <c r="CO13" s="22">
        <v>0</v>
      </c>
      <c r="CP13" s="22"/>
      <c r="CQ13" s="22"/>
      <c r="CR13" s="22">
        <v>0</v>
      </c>
      <c r="CS13" s="22"/>
      <c r="CT13" s="22">
        <v>0</v>
      </c>
      <c r="CU13" s="22">
        <v>0</v>
      </c>
      <c r="CV13" s="22"/>
      <c r="CW13" s="22"/>
      <c r="CX13" s="22"/>
      <c r="CY13" s="22">
        <v>0</v>
      </c>
      <c r="CZ13" s="22"/>
      <c r="DA13" s="22">
        <v>0</v>
      </c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>
        <v>0</v>
      </c>
      <c r="DS13" s="22"/>
      <c r="DT13" s="22"/>
      <c r="DU13" s="22"/>
      <c r="DV13" s="22"/>
      <c r="DW13" s="22"/>
      <c r="DX13" s="22">
        <v>0</v>
      </c>
      <c r="DY13" s="22">
        <v>0</v>
      </c>
      <c r="DZ13" s="22"/>
      <c r="EA13" s="22"/>
      <c r="EB13" s="22"/>
      <c r="EC13" s="22"/>
      <c r="ED13" s="22">
        <v>0</v>
      </c>
      <c r="EE13" s="22"/>
      <c r="EF13" s="22"/>
      <c r="EG13" s="22"/>
      <c r="EH13" s="22"/>
      <c r="EI13" s="22"/>
      <c r="EJ13" s="22"/>
      <c r="EK13" s="23">
        <f t="shared" si="1"/>
        <v>24</v>
      </c>
      <c r="EM13" s="16"/>
    </row>
    <row r="14" spans="1:143" x14ac:dyDescent="0.25">
      <c r="A14" s="17">
        <v>10</v>
      </c>
      <c r="B14" s="18" t="s">
        <v>275</v>
      </c>
      <c r="C14" s="18">
        <v>2024</v>
      </c>
      <c r="D14" s="18">
        <v>6</v>
      </c>
      <c r="E14" s="19">
        <v>3564666</v>
      </c>
      <c r="F14" s="18" t="s">
        <v>285</v>
      </c>
      <c r="G14" s="20">
        <v>12</v>
      </c>
      <c r="H14" s="21">
        <v>225.81800000000001</v>
      </c>
      <c r="I14" s="21">
        <f t="shared" si="0"/>
        <v>18.818166666666666</v>
      </c>
      <c r="J14" s="22"/>
      <c r="K14" s="22">
        <v>48</v>
      </c>
      <c r="L14" s="22">
        <v>12</v>
      </c>
      <c r="M14" s="22">
        <v>12</v>
      </c>
      <c r="N14" s="22"/>
      <c r="O14" s="22">
        <v>0</v>
      </c>
      <c r="P14" s="22">
        <v>240</v>
      </c>
      <c r="Q14" s="22">
        <v>120</v>
      </c>
      <c r="R14" s="22">
        <v>12</v>
      </c>
      <c r="S14" s="22">
        <v>60</v>
      </c>
      <c r="T14" s="22">
        <v>36</v>
      </c>
      <c r="U14" s="22">
        <v>36</v>
      </c>
      <c r="V14" s="22">
        <v>24</v>
      </c>
      <c r="W14" s="22">
        <v>36</v>
      </c>
      <c r="X14" s="22">
        <v>24</v>
      </c>
      <c r="Y14" s="22">
        <v>24</v>
      </c>
      <c r="Z14" s="22"/>
      <c r="AA14" s="22"/>
      <c r="AB14" s="22"/>
      <c r="AC14" s="22">
        <v>36</v>
      </c>
      <c r="AD14" s="22"/>
      <c r="AE14" s="22">
        <v>12</v>
      </c>
      <c r="AF14" s="22">
        <v>48</v>
      </c>
      <c r="AG14" s="22"/>
      <c r="AH14" s="22">
        <v>24</v>
      </c>
      <c r="AI14" s="22">
        <v>36</v>
      </c>
      <c r="AJ14" s="22">
        <v>24</v>
      </c>
      <c r="AK14" s="22">
        <v>60</v>
      </c>
      <c r="AL14" s="22">
        <v>60</v>
      </c>
      <c r="AM14" s="22">
        <v>24</v>
      </c>
      <c r="AN14" s="22"/>
      <c r="AO14" s="22">
        <v>48</v>
      </c>
      <c r="AP14" s="22">
        <v>84</v>
      </c>
      <c r="AQ14" s="22">
        <v>12</v>
      </c>
      <c r="AR14" s="22">
        <v>12</v>
      </c>
      <c r="AS14" s="22">
        <v>36</v>
      </c>
      <c r="AT14" s="22">
        <v>24</v>
      </c>
      <c r="AU14" s="22">
        <v>72</v>
      </c>
      <c r="AV14" s="22"/>
      <c r="AW14" s="22">
        <v>60</v>
      </c>
      <c r="AX14" s="22">
        <v>24</v>
      </c>
      <c r="AY14" s="22">
        <v>12</v>
      </c>
      <c r="AZ14" s="22">
        <v>24</v>
      </c>
      <c r="BA14" s="22">
        <v>84</v>
      </c>
      <c r="BB14" s="22">
        <v>48</v>
      </c>
      <c r="BC14" s="22"/>
      <c r="BD14" s="22">
        <v>36</v>
      </c>
      <c r="BE14" s="22"/>
      <c r="BF14" s="22">
        <v>12</v>
      </c>
      <c r="BG14" s="22">
        <v>12</v>
      </c>
      <c r="BH14" s="22"/>
      <c r="BI14" s="22"/>
      <c r="BJ14" s="22">
        <v>12</v>
      </c>
      <c r="BK14" s="22">
        <v>24</v>
      </c>
      <c r="BL14" s="22">
        <v>24</v>
      </c>
      <c r="BM14" s="22">
        <v>36</v>
      </c>
      <c r="BN14" s="22"/>
      <c r="BO14" s="22">
        <v>48</v>
      </c>
      <c r="BP14" s="22">
        <v>60</v>
      </c>
      <c r="BQ14" s="22">
        <v>408</v>
      </c>
      <c r="BR14" s="22">
        <v>60</v>
      </c>
      <c r="BS14" s="22">
        <v>120</v>
      </c>
      <c r="BT14" s="22">
        <v>96</v>
      </c>
      <c r="BU14" s="22"/>
      <c r="BV14" s="22">
        <v>24</v>
      </c>
      <c r="BW14" s="22"/>
      <c r="BX14" s="22"/>
      <c r="BY14" s="22">
        <v>108</v>
      </c>
      <c r="BZ14" s="22">
        <v>36</v>
      </c>
      <c r="CA14" s="22"/>
      <c r="CB14" s="22">
        <v>12</v>
      </c>
      <c r="CC14" s="22">
        <v>12</v>
      </c>
      <c r="CD14" s="22">
        <v>12</v>
      </c>
      <c r="CE14" s="22">
        <v>24</v>
      </c>
      <c r="CF14" s="22">
        <v>72</v>
      </c>
      <c r="CG14" s="22"/>
      <c r="CH14" s="22">
        <v>24</v>
      </c>
      <c r="CI14" s="22"/>
      <c r="CJ14" s="22"/>
      <c r="CK14" s="22">
        <v>24</v>
      </c>
      <c r="CL14" s="22"/>
      <c r="CM14" s="22">
        <v>48</v>
      </c>
      <c r="CN14" s="22">
        <v>12</v>
      </c>
      <c r="CO14" s="22">
        <v>60</v>
      </c>
      <c r="CP14" s="22">
        <v>24</v>
      </c>
      <c r="CQ14" s="22">
        <v>24</v>
      </c>
      <c r="CR14" s="22"/>
      <c r="CS14" s="22">
        <v>12</v>
      </c>
      <c r="CT14" s="22">
        <v>24</v>
      </c>
      <c r="CU14" s="22">
        <v>60</v>
      </c>
      <c r="CV14" s="22">
        <v>36</v>
      </c>
      <c r="CW14" s="22"/>
      <c r="CX14" s="22"/>
      <c r="CY14" s="22"/>
      <c r="CZ14" s="22"/>
      <c r="DA14" s="22">
        <v>12</v>
      </c>
      <c r="DB14" s="22">
        <v>12</v>
      </c>
      <c r="DC14" s="22"/>
      <c r="DD14" s="22">
        <v>24</v>
      </c>
      <c r="DE14" s="22"/>
      <c r="DF14" s="22">
        <v>24</v>
      </c>
      <c r="DG14" s="22"/>
      <c r="DH14" s="22"/>
      <c r="DI14" s="22"/>
      <c r="DJ14" s="22"/>
      <c r="DK14" s="22"/>
      <c r="DL14" s="22">
        <v>24</v>
      </c>
      <c r="DM14" s="22"/>
      <c r="DN14" s="22">
        <v>36</v>
      </c>
      <c r="DO14" s="22"/>
      <c r="DP14" s="22">
        <v>12</v>
      </c>
      <c r="DQ14" s="22"/>
      <c r="DR14" s="22"/>
      <c r="DS14" s="22"/>
      <c r="DT14" s="22"/>
      <c r="DU14" s="22"/>
      <c r="DV14" s="22"/>
      <c r="DW14" s="22"/>
      <c r="DX14" s="22"/>
      <c r="DY14" s="22">
        <v>12</v>
      </c>
      <c r="DZ14" s="22"/>
      <c r="EA14" s="22">
        <v>12</v>
      </c>
      <c r="EB14" s="22">
        <v>12</v>
      </c>
      <c r="EC14" s="22"/>
      <c r="ED14" s="22">
        <v>12</v>
      </c>
      <c r="EE14" s="22">
        <v>24</v>
      </c>
      <c r="EF14" s="22"/>
      <c r="EG14" s="22">
        <v>12</v>
      </c>
      <c r="EH14" s="22"/>
      <c r="EI14" s="22"/>
      <c r="EJ14" s="22">
        <v>12</v>
      </c>
      <c r="EK14" s="23">
        <f t="shared" si="1"/>
        <v>3384</v>
      </c>
      <c r="EM14" s="16"/>
    </row>
    <row r="15" spans="1:143" x14ac:dyDescent="0.25">
      <c r="A15" s="17">
        <v>11</v>
      </c>
      <c r="B15" s="18" t="s">
        <v>275</v>
      </c>
      <c r="C15" s="18">
        <v>2024</v>
      </c>
      <c r="D15" s="18">
        <v>6</v>
      </c>
      <c r="E15" s="19">
        <v>3564667</v>
      </c>
      <c r="F15" s="18" t="s">
        <v>286</v>
      </c>
      <c r="G15" s="20">
        <v>12</v>
      </c>
      <c r="H15" s="21">
        <v>225.81800000000001</v>
      </c>
      <c r="I15" s="21">
        <f t="shared" si="0"/>
        <v>18.818166666666666</v>
      </c>
      <c r="J15" s="22">
        <v>60</v>
      </c>
      <c r="K15" s="22">
        <v>36</v>
      </c>
      <c r="L15" s="22">
        <v>12</v>
      </c>
      <c r="M15" s="22">
        <v>12</v>
      </c>
      <c r="N15" s="22"/>
      <c r="O15" s="22">
        <v>24</v>
      </c>
      <c r="P15" s="22"/>
      <c r="Q15" s="22">
        <v>96</v>
      </c>
      <c r="R15" s="22">
        <v>36</v>
      </c>
      <c r="S15" s="22">
        <v>120</v>
      </c>
      <c r="T15" s="22">
        <v>36</v>
      </c>
      <c r="U15" s="22">
        <v>24</v>
      </c>
      <c r="V15" s="22">
        <v>24</v>
      </c>
      <c r="W15" s="22">
        <v>48</v>
      </c>
      <c r="X15" s="22">
        <v>24</v>
      </c>
      <c r="Y15" s="22">
        <v>24</v>
      </c>
      <c r="Z15" s="22"/>
      <c r="AA15" s="22"/>
      <c r="AB15" s="22"/>
      <c r="AC15" s="22">
        <v>36</v>
      </c>
      <c r="AD15" s="22"/>
      <c r="AE15" s="22">
        <v>108</v>
      </c>
      <c r="AF15" s="22">
        <v>36</v>
      </c>
      <c r="AG15" s="22"/>
      <c r="AH15" s="22"/>
      <c r="AI15" s="22">
        <v>36</v>
      </c>
      <c r="AJ15" s="22">
        <v>24</v>
      </c>
      <c r="AK15" s="22">
        <v>48</v>
      </c>
      <c r="AL15" s="22">
        <v>24</v>
      </c>
      <c r="AM15" s="22">
        <v>12</v>
      </c>
      <c r="AN15" s="22">
        <v>24</v>
      </c>
      <c r="AO15" s="22">
        <v>84</v>
      </c>
      <c r="AP15" s="22">
        <v>132</v>
      </c>
      <c r="AQ15" s="22">
        <v>12</v>
      </c>
      <c r="AR15" s="22"/>
      <c r="AS15" s="22">
        <v>36</v>
      </c>
      <c r="AT15" s="22">
        <v>24</v>
      </c>
      <c r="AU15" s="22">
        <v>108</v>
      </c>
      <c r="AV15" s="22"/>
      <c r="AW15" s="22">
        <v>36</v>
      </c>
      <c r="AX15" s="22">
        <v>24</v>
      </c>
      <c r="AY15" s="22">
        <v>12</v>
      </c>
      <c r="AZ15" s="22">
        <v>24</v>
      </c>
      <c r="BA15" s="22">
        <v>84</v>
      </c>
      <c r="BB15" s="22">
        <v>48</v>
      </c>
      <c r="BC15" s="22"/>
      <c r="BD15" s="22"/>
      <c r="BE15" s="22">
        <v>36</v>
      </c>
      <c r="BF15" s="22"/>
      <c r="BG15" s="22"/>
      <c r="BH15" s="22">
        <v>0</v>
      </c>
      <c r="BI15" s="22"/>
      <c r="BJ15" s="22">
        <v>24</v>
      </c>
      <c r="BK15" s="22"/>
      <c r="BL15" s="22"/>
      <c r="BM15" s="22">
        <v>36</v>
      </c>
      <c r="BN15" s="22"/>
      <c r="BO15" s="22">
        <v>36</v>
      </c>
      <c r="BP15" s="22">
        <v>24</v>
      </c>
      <c r="BQ15" s="22">
        <v>372</v>
      </c>
      <c r="BR15" s="22">
        <v>36</v>
      </c>
      <c r="BS15" s="22">
        <v>24</v>
      </c>
      <c r="BT15" s="22"/>
      <c r="BU15" s="22"/>
      <c r="BV15" s="22"/>
      <c r="BW15" s="22">
        <v>24</v>
      </c>
      <c r="BX15" s="22"/>
      <c r="BY15" s="22"/>
      <c r="BZ15" s="22">
        <v>36</v>
      </c>
      <c r="CA15" s="22">
        <v>36</v>
      </c>
      <c r="CB15" s="22"/>
      <c r="CC15" s="22"/>
      <c r="CD15" s="22">
        <v>12</v>
      </c>
      <c r="CE15" s="22">
        <v>24</v>
      </c>
      <c r="CF15" s="22">
        <v>108</v>
      </c>
      <c r="CG15" s="22">
        <v>12</v>
      </c>
      <c r="CH15" s="22">
        <v>36</v>
      </c>
      <c r="CI15" s="22"/>
      <c r="CJ15" s="22"/>
      <c r="CK15" s="22">
        <v>24</v>
      </c>
      <c r="CL15" s="22"/>
      <c r="CM15" s="22"/>
      <c r="CN15" s="22">
        <v>12</v>
      </c>
      <c r="CO15" s="22">
        <v>60</v>
      </c>
      <c r="CP15" s="22"/>
      <c r="CQ15" s="22">
        <v>36</v>
      </c>
      <c r="CR15" s="22">
        <v>12</v>
      </c>
      <c r="CS15" s="22">
        <v>12</v>
      </c>
      <c r="CT15" s="22">
        <v>48</v>
      </c>
      <c r="CU15" s="22">
        <v>120</v>
      </c>
      <c r="CV15" s="22">
        <v>36</v>
      </c>
      <c r="CW15" s="22"/>
      <c r="CX15" s="22">
        <v>24</v>
      </c>
      <c r="CY15" s="22">
        <v>24</v>
      </c>
      <c r="CZ15" s="22">
        <v>24</v>
      </c>
      <c r="DA15" s="22">
        <v>12</v>
      </c>
      <c r="DB15" s="22">
        <v>12</v>
      </c>
      <c r="DC15" s="22"/>
      <c r="DD15" s="22"/>
      <c r="DE15" s="22"/>
      <c r="DF15" s="22">
        <v>24</v>
      </c>
      <c r="DG15" s="22"/>
      <c r="DH15" s="22"/>
      <c r="DI15" s="22"/>
      <c r="DJ15" s="22"/>
      <c r="DK15" s="22"/>
      <c r="DL15" s="22"/>
      <c r="DM15" s="22"/>
      <c r="DN15" s="22">
        <v>36</v>
      </c>
      <c r="DO15" s="22"/>
      <c r="DP15" s="22"/>
      <c r="DQ15" s="22"/>
      <c r="DR15" s="22"/>
      <c r="DS15" s="22">
        <v>24</v>
      </c>
      <c r="DT15" s="22"/>
      <c r="DU15" s="22"/>
      <c r="DV15" s="22"/>
      <c r="DW15" s="22"/>
      <c r="DX15" s="22">
        <v>12</v>
      </c>
      <c r="DY15" s="22"/>
      <c r="DZ15" s="22"/>
      <c r="EA15" s="22">
        <v>60</v>
      </c>
      <c r="EB15" s="22"/>
      <c r="EC15" s="22"/>
      <c r="ED15" s="22">
        <v>24</v>
      </c>
      <c r="EE15" s="22">
        <v>12</v>
      </c>
      <c r="EF15" s="22"/>
      <c r="EG15" s="22">
        <v>12</v>
      </c>
      <c r="EH15" s="22"/>
      <c r="EI15" s="22"/>
      <c r="EJ15" s="22">
        <v>12</v>
      </c>
      <c r="EK15" s="23">
        <f t="shared" si="1"/>
        <v>3096</v>
      </c>
      <c r="EM15" s="16"/>
    </row>
    <row r="16" spans="1:143" x14ac:dyDescent="0.25">
      <c r="A16" s="17">
        <v>12</v>
      </c>
      <c r="B16" s="18" t="s">
        <v>275</v>
      </c>
      <c r="C16" s="18">
        <v>2024</v>
      </c>
      <c r="D16" s="18">
        <v>6</v>
      </c>
      <c r="E16" s="19">
        <v>3565350</v>
      </c>
      <c r="F16" s="18" t="s">
        <v>287</v>
      </c>
      <c r="G16" s="20">
        <v>24</v>
      </c>
      <c r="H16" s="21">
        <v>281.01799999999997</v>
      </c>
      <c r="I16" s="21">
        <f t="shared" si="0"/>
        <v>11.709083333333332</v>
      </c>
      <c r="J16" s="22"/>
      <c r="K16" s="22"/>
      <c r="L16" s="22">
        <v>48</v>
      </c>
      <c r="M16" s="22"/>
      <c r="N16" s="22"/>
      <c r="O16" s="22">
        <v>120</v>
      </c>
      <c r="P16" s="22">
        <v>120</v>
      </c>
      <c r="Q16" s="22">
        <v>72</v>
      </c>
      <c r="R16" s="22"/>
      <c r="S16" s="22"/>
      <c r="T16" s="22">
        <v>48</v>
      </c>
      <c r="U16" s="22">
        <v>48</v>
      </c>
      <c r="V16" s="22">
        <v>48</v>
      </c>
      <c r="W16" s="22"/>
      <c r="X16" s="22">
        <v>24</v>
      </c>
      <c r="Y16" s="22">
        <v>24</v>
      </c>
      <c r="Z16" s="22"/>
      <c r="AA16" s="22"/>
      <c r="AB16" s="22"/>
      <c r="AC16" s="22"/>
      <c r="AD16" s="22"/>
      <c r="AE16" s="22"/>
      <c r="AF16" s="22">
        <v>24</v>
      </c>
      <c r="AG16" s="22"/>
      <c r="AH16" s="22"/>
      <c r="AI16" s="22"/>
      <c r="AJ16" s="22"/>
      <c r="AK16" s="22">
        <v>48</v>
      </c>
      <c r="AL16" s="22">
        <v>24</v>
      </c>
      <c r="AM16" s="22"/>
      <c r="AN16" s="22"/>
      <c r="AO16" s="22"/>
      <c r="AP16" s="22"/>
      <c r="AQ16" s="22">
        <v>72</v>
      </c>
      <c r="AR16" s="22">
        <v>24</v>
      </c>
      <c r="AS16" s="22"/>
      <c r="AT16" s="22"/>
      <c r="AU16" s="22">
        <v>72</v>
      </c>
      <c r="AV16" s="22"/>
      <c r="AW16" s="22"/>
      <c r="AX16" s="22"/>
      <c r="AY16" s="22">
        <v>24</v>
      </c>
      <c r="AZ16" s="22"/>
      <c r="BA16" s="22"/>
      <c r="BB16" s="22">
        <v>24</v>
      </c>
      <c r="BC16" s="22">
        <v>24</v>
      </c>
      <c r="BD16" s="22"/>
      <c r="BE16" s="22"/>
      <c r="BF16" s="22"/>
      <c r="BG16" s="22"/>
      <c r="BH16" s="22"/>
      <c r="BI16" s="22">
        <v>24</v>
      </c>
      <c r="BJ16" s="22"/>
      <c r="BK16" s="22">
        <v>48</v>
      </c>
      <c r="BL16" s="22">
        <v>24</v>
      </c>
      <c r="BM16" s="22">
        <v>24</v>
      </c>
      <c r="BN16" s="22">
        <v>24</v>
      </c>
      <c r="BO16" s="22">
        <v>48</v>
      </c>
      <c r="BP16" s="22">
        <v>24</v>
      </c>
      <c r="BQ16" s="22"/>
      <c r="BR16" s="22"/>
      <c r="BS16" s="22">
        <v>48</v>
      </c>
      <c r="BT16" s="22">
        <v>72</v>
      </c>
      <c r="BU16" s="22"/>
      <c r="BV16" s="22">
        <v>24</v>
      </c>
      <c r="BW16" s="22">
        <v>0</v>
      </c>
      <c r="BX16" s="22"/>
      <c r="BY16" s="22"/>
      <c r="BZ16" s="22">
        <v>0</v>
      </c>
      <c r="CA16" s="22">
        <v>24</v>
      </c>
      <c r="CB16" s="22"/>
      <c r="CC16" s="22"/>
      <c r="CD16" s="22"/>
      <c r="CE16" s="22"/>
      <c r="CF16" s="22">
        <v>144</v>
      </c>
      <c r="CG16" s="22"/>
      <c r="CH16" s="22">
        <v>48</v>
      </c>
      <c r="CI16" s="22"/>
      <c r="CJ16" s="22"/>
      <c r="CK16" s="22">
        <v>48</v>
      </c>
      <c r="CL16" s="22">
        <v>24</v>
      </c>
      <c r="CM16" s="22">
        <v>48</v>
      </c>
      <c r="CN16" s="22">
        <v>24</v>
      </c>
      <c r="CO16" s="22">
        <v>72</v>
      </c>
      <c r="CP16" s="22">
        <v>24</v>
      </c>
      <c r="CQ16" s="22">
        <v>24</v>
      </c>
      <c r="CR16" s="22"/>
      <c r="CS16" s="22"/>
      <c r="CT16" s="22"/>
      <c r="CU16" s="22"/>
      <c r="CV16" s="22">
        <v>24</v>
      </c>
      <c r="CW16" s="22"/>
      <c r="CX16" s="22">
        <v>24</v>
      </c>
      <c r="CY16" s="22"/>
      <c r="CZ16" s="22"/>
      <c r="DA16" s="22"/>
      <c r="DB16" s="22"/>
      <c r="DC16" s="22"/>
      <c r="DD16" s="22">
        <v>48</v>
      </c>
      <c r="DE16" s="22">
        <v>24</v>
      </c>
      <c r="DF16" s="22"/>
      <c r="DG16" s="22">
        <v>72</v>
      </c>
      <c r="DH16" s="22"/>
      <c r="DI16" s="22"/>
      <c r="DJ16" s="22"/>
      <c r="DK16" s="22"/>
      <c r="DL16" s="22"/>
      <c r="DM16" s="22"/>
      <c r="DN16" s="22"/>
      <c r="DO16" s="22">
        <v>24</v>
      </c>
      <c r="DP16" s="22"/>
      <c r="DQ16" s="22"/>
      <c r="DR16" s="22"/>
      <c r="DS16" s="22">
        <v>24</v>
      </c>
      <c r="DT16" s="22"/>
      <c r="DU16" s="22"/>
      <c r="DV16" s="22"/>
      <c r="DW16" s="22"/>
      <c r="DX16" s="22">
        <v>24</v>
      </c>
      <c r="DY16" s="22"/>
      <c r="DZ16" s="22"/>
      <c r="EA16" s="22">
        <v>24</v>
      </c>
      <c r="EB16" s="22"/>
      <c r="EC16" s="22"/>
      <c r="ED16" s="22"/>
      <c r="EE16" s="22">
        <v>24</v>
      </c>
      <c r="EF16" s="22">
        <v>0</v>
      </c>
      <c r="EG16" s="22"/>
      <c r="EH16" s="22">
        <v>24</v>
      </c>
      <c r="EI16" s="22"/>
      <c r="EJ16" s="22"/>
      <c r="EK16" s="23">
        <f t="shared" si="1"/>
        <v>2064</v>
      </c>
      <c r="EM16" s="16"/>
    </row>
    <row r="17" spans="1:143" x14ac:dyDescent="0.25">
      <c r="A17" s="17">
        <v>13</v>
      </c>
      <c r="B17" s="18" t="s">
        <v>275</v>
      </c>
      <c r="C17" s="18">
        <v>2024</v>
      </c>
      <c r="D17" s="18">
        <v>6</v>
      </c>
      <c r="E17" s="19">
        <v>3565351</v>
      </c>
      <c r="F17" s="18" t="s">
        <v>288</v>
      </c>
      <c r="G17" s="20">
        <v>24</v>
      </c>
      <c r="H17" s="21">
        <v>281.01799999999997</v>
      </c>
      <c r="I17" s="21">
        <f t="shared" si="0"/>
        <v>11.709083333333332</v>
      </c>
      <c r="J17" s="22"/>
      <c r="K17" s="22">
        <v>48</v>
      </c>
      <c r="L17" s="22">
        <v>48</v>
      </c>
      <c r="M17" s="22">
        <v>24</v>
      </c>
      <c r="N17" s="22"/>
      <c r="O17" s="22">
        <v>72</v>
      </c>
      <c r="P17" s="22"/>
      <c r="Q17" s="22">
        <v>72</v>
      </c>
      <c r="R17" s="22">
        <v>48</v>
      </c>
      <c r="S17" s="22"/>
      <c r="T17" s="22"/>
      <c r="U17" s="22">
        <v>72</v>
      </c>
      <c r="V17" s="22">
        <v>24</v>
      </c>
      <c r="W17" s="22">
        <v>72</v>
      </c>
      <c r="X17" s="22">
        <v>24</v>
      </c>
      <c r="Y17" s="22">
        <v>24</v>
      </c>
      <c r="Z17" s="22"/>
      <c r="AA17" s="22">
        <v>48</v>
      </c>
      <c r="AB17" s="22">
        <v>24</v>
      </c>
      <c r="AC17" s="22">
        <v>72</v>
      </c>
      <c r="AD17" s="22"/>
      <c r="AE17" s="22">
        <v>96</v>
      </c>
      <c r="AF17" s="22">
        <v>24</v>
      </c>
      <c r="AG17" s="22"/>
      <c r="AH17" s="22"/>
      <c r="AI17" s="22"/>
      <c r="AJ17" s="22"/>
      <c r="AK17" s="22">
        <v>0</v>
      </c>
      <c r="AL17" s="22">
        <v>48</v>
      </c>
      <c r="AM17" s="22">
        <v>48</v>
      </c>
      <c r="AN17" s="22"/>
      <c r="AO17" s="22">
        <v>72</v>
      </c>
      <c r="AP17" s="22">
        <v>48</v>
      </c>
      <c r="AQ17" s="22">
        <v>96</v>
      </c>
      <c r="AR17" s="22">
        <v>72</v>
      </c>
      <c r="AS17" s="22">
        <v>48</v>
      </c>
      <c r="AT17" s="22"/>
      <c r="AU17" s="22">
        <v>168</v>
      </c>
      <c r="AV17" s="22"/>
      <c r="AW17" s="22">
        <v>0</v>
      </c>
      <c r="AX17" s="22"/>
      <c r="AY17" s="22">
        <v>48</v>
      </c>
      <c r="AZ17" s="22"/>
      <c r="BA17" s="22">
        <v>48</v>
      </c>
      <c r="BB17" s="22">
        <v>24</v>
      </c>
      <c r="BC17" s="22"/>
      <c r="BD17" s="22"/>
      <c r="BE17" s="22"/>
      <c r="BF17" s="22"/>
      <c r="BG17" s="22">
        <v>48</v>
      </c>
      <c r="BH17" s="22"/>
      <c r="BI17" s="22">
        <v>24</v>
      </c>
      <c r="BJ17" s="22"/>
      <c r="BK17" s="22"/>
      <c r="BL17" s="22">
        <v>48</v>
      </c>
      <c r="BM17" s="22">
        <v>24</v>
      </c>
      <c r="BN17" s="22"/>
      <c r="BO17" s="22">
        <v>48</v>
      </c>
      <c r="BP17" s="22">
        <v>48</v>
      </c>
      <c r="BQ17" s="22"/>
      <c r="BR17" s="22"/>
      <c r="BS17" s="22">
        <v>48</v>
      </c>
      <c r="BT17" s="22"/>
      <c r="BU17" s="22"/>
      <c r="BV17" s="22"/>
      <c r="BW17" s="22"/>
      <c r="BX17" s="22"/>
      <c r="BY17" s="22">
        <v>72</v>
      </c>
      <c r="BZ17" s="22"/>
      <c r="CA17" s="22">
        <v>48</v>
      </c>
      <c r="CB17" s="22">
        <v>24</v>
      </c>
      <c r="CC17" s="22"/>
      <c r="CD17" s="22">
        <v>24</v>
      </c>
      <c r="CE17" s="22"/>
      <c r="CF17" s="22">
        <v>24</v>
      </c>
      <c r="CG17" s="22"/>
      <c r="CH17" s="22">
        <v>96</v>
      </c>
      <c r="CI17" s="22">
        <v>24</v>
      </c>
      <c r="CJ17" s="22">
        <v>48</v>
      </c>
      <c r="CK17" s="22">
        <v>24</v>
      </c>
      <c r="CL17" s="22"/>
      <c r="CM17" s="22">
        <v>72</v>
      </c>
      <c r="CN17" s="22">
        <v>24</v>
      </c>
      <c r="CO17" s="22">
        <v>48</v>
      </c>
      <c r="CP17" s="22">
        <v>24</v>
      </c>
      <c r="CQ17" s="22"/>
      <c r="CR17" s="22">
        <v>24</v>
      </c>
      <c r="CS17" s="22"/>
      <c r="CT17" s="22"/>
      <c r="CU17" s="22">
        <v>72</v>
      </c>
      <c r="CV17" s="22">
        <v>48</v>
      </c>
      <c r="CW17" s="22"/>
      <c r="CX17" s="22"/>
      <c r="CY17" s="22">
        <v>48</v>
      </c>
      <c r="CZ17" s="22">
        <v>24</v>
      </c>
      <c r="DA17" s="22"/>
      <c r="DB17" s="22"/>
      <c r="DC17" s="22"/>
      <c r="DD17" s="22">
        <v>48</v>
      </c>
      <c r="DE17" s="22">
        <v>24</v>
      </c>
      <c r="DF17" s="22"/>
      <c r="DG17" s="22"/>
      <c r="DH17" s="22"/>
      <c r="DI17" s="22"/>
      <c r="DJ17" s="22"/>
      <c r="DK17" s="22"/>
      <c r="DL17" s="22"/>
      <c r="DM17" s="22"/>
      <c r="DN17" s="22">
        <v>24</v>
      </c>
      <c r="DO17" s="22"/>
      <c r="DP17" s="22"/>
      <c r="DQ17" s="22"/>
      <c r="DR17" s="22"/>
      <c r="DS17" s="22">
        <v>48</v>
      </c>
      <c r="DT17" s="22"/>
      <c r="DU17" s="22"/>
      <c r="DV17" s="22"/>
      <c r="DW17" s="22"/>
      <c r="DX17" s="22"/>
      <c r="DY17" s="22"/>
      <c r="DZ17" s="22"/>
      <c r="EA17" s="22">
        <v>24</v>
      </c>
      <c r="EB17" s="22"/>
      <c r="EC17" s="22"/>
      <c r="ED17" s="22"/>
      <c r="EE17" s="22">
        <v>72</v>
      </c>
      <c r="EF17" s="22"/>
      <c r="EG17" s="22"/>
      <c r="EH17" s="22">
        <v>24</v>
      </c>
      <c r="EI17" s="22"/>
      <c r="EJ17" s="22"/>
      <c r="EK17" s="23">
        <f t="shared" si="1"/>
        <v>2832</v>
      </c>
      <c r="EM17" s="16"/>
    </row>
    <row r="18" spans="1:143" x14ac:dyDescent="0.25">
      <c r="A18" s="17">
        <v>14</v>
      </c>
      <c r="B18" s="18" t="s">
        <v>275</v>
      </c>
      <c r="C18" s="18">
        <v>2024</v>
      </c>
      <c r="D18" s="18">
        <v>6</v>
      </c>
      <c r="E18" s="19">
        <v>3566457</v>
      </c>
      <c r="F18" s="18" t="s">
        <v>289</v>
      </c>
      <c r="G18" s="20">
        <v>24</v>
      </c>
      <c r="H18" s="21">
        <v>281.01799999999997</v>
      </c>
      <c r="I18" s="21">
        <f t="shared" si="0"/>
        <v>11.709083333333332</v>
      </c>
      <c r="J18" s="22"/>
      <c r="K18" s="22">
        <v>48</v>
      </c>
      <c r="L18" s="22">
        <v>24</v>
      </c>
      <c r="M18" s="22">
        <v>24</v>
      </c>
      <c r="N18" s="22"/>
      <c r="O18" s="22">
        <v>120</v>
      </c>
      <c r="P18" s="22"/>
      <c r="Q18" s="22">
        <v>72</v>
      </c>
      <c r="R18" s="22">
        <v>48</v>
      </c>
      <c r="S18" s="22"/>
      <c r="T18" s="22">
        <v>0</v>
      </c>
      <c r="U18" s="22">
        <v>72</v>
      </c>
      <c r="V18" s="22"/>
      <c r="W18" s="22">
        <v>48</v>
      </c>
      <c r="X18" s="22"/>
      <c r="Y18" s="22">
        <v>24</v>
      </c>
      <c r="Z18" s="22">
        <v>0</v>
      </c>
      <c r="AA18" s="22">
        <v>48</v>
      </c>
      <c r="AB18" s="22">
        <v>24</v>
      </c>
      <c r="AC18" s="22">
        <v>120</v>
      </c>
      <c r="AD18" s="22"/>
      <c r="AE18" s="22">
        <v>48</v>
      </c>
      <c r="AF18" s="22">
        <v>24</v>
      </c>
      <c r="AG18" s="22"/>
      <c r="AH18" s="22">
        <v>48</v>
      </c>
      <c r="AI18" s="22"/>
      <c r="AJ18" s="22">
        <v>48</v>
      </c>
      <c r="AK18" s="22"/>
      <c r="AL18" s="22">
        <v>24</v>
      </c>
      <c r="AM18" s="22">
        <v>48</v>
      </c>
      <c r="AN18" s="22">
        <v>48</v>
      </c>
      <c r="AO18" s="22">
        <v>0</v>
      </c>
      <c r="AP18" s="22">
        <v>216</v>
      </c>
      <c r="AQ18" s="22">
        <v>48</v>
      </c>
      <c r="AR18" s="22">
        <v>24</v>
      </c>
      <c r="AS18" s="22">
        <v>48</v>
      </c>
      <c r="AT18" s="22">
        <v>120</v>
      </c>
      <c r="AU18" s="22">
        <v>192</v>
      </c>
      <c r="AV18" s="22"/>
      <c r="AW18" s="22">
        <v>72</v>
      </c>
      <c r="AX18" s="22"/>
      <c r="AY18" s="22">
        <v>24</v>
      </c>
      <c r="AZ18" s="22"/>
      <c r="BA18" s="22">
        <v>48</v>
      </c>
      <c r="BB18" s="22">
        <v>192</v>
      </c>
      <c r="BC18" s="22">
        <v>24</v>
      </c>
      <c r="BD18" s="22">
        <v>48</v>
      </c>
      <c r="BE18" s="22"/>
      <c r="BF18" s="22"/>
      <c r="BG18" s="22">
        <v>24</v>
      </c>
      <c r="BH18" s="22">
        <v>24</v>
      </c>
      <c r="BI18" s="22"/>
      <c r="BJ18" s="22"/>
      <c r="BK18" s="22">
        <v>72</v>
      </c>
      <c r="BL18" s="22">
        <v>72</v>
      </c>
      <c r="BM18" s="22"/>
      <c r="BN18" s="22"/>
      <c r="BO18" s="22">
        <v>24</v>
      </c>
      <c r="BP18" s="22">
        <v>48</v>
      </c>
      <c r="BQ18" s="22">
        <v>864</v>
      </c>
      <c r="BR18" s="22">
        <v>24</v>
      </c>
      <c r="BS18" s="22">
        <v>120</v>
      </c>
      <c r="BT18" s="22">
        <v>96</v>
      </c>
      <c r="BU18" s="22">
        <v>48</v>
      </c>
      <c r="BV18" s="22">
        <v>24</v>
      </c>
      <c r="BW18" s="22"/>
      <c r="BX18" s="22"/>
      <c r="BY18" s="22">
        <v>96</v>
      </c>
      <c r="BZ18" s="22">
        <v>72</v>
      </c>
      <c r="CA18" s="22">
        <v>96</v>
      </c>
      <c r="CB18" s="22">
        <v>24</v>
      </c>
      <c r="CC18" s="22"/>
      <c r="CD18" s="22">
        <v>24</v>
      </c>
      <c r="CE18" s="22"/>
      <c r="CF18" s="22"/>
      <c r="CG18" s="22"/>
      <c r="CH18" s="22">
        <v>72</v>
      </c>
      <c r="CI18" s="22"/>
      <c r="CJ18" s="22"/>
      <c r="CK18" s="22"/>
      <c r="CL18" s="22"/>
      <c r="CM18" s="22"/>
      <c r="CN18" s="22">
        <v>24</v>
      </c>
      <c r="CO18" s="22">
        <v>48</v>
      </c>
      <c r="CP18" s="22">
        <v>24</v>
      </c>
      <c r="CQ18" s="22">
        <v>24</v>
      </c>
      <c r="CR18" s="22">
        <v>24</v>
      </c>
      <c r="CS18" s="22"/>
      <c r="CT18" s="22"/>
      <c r="CU18" s="22">
        <v>48</v>
      </c>
      <c r="CV18" s="22">
        <v>48</v>
      </c>
      <c r="CW18" s="22"/>
      <c r="CX18" s="22"/>
      <c r="CY18" s="22"/>
      <c r="CZ18" s="22">
        <v>24</v>
      </c>
      <c r="DA18" s="22"/>
      <c r="DB18" s="22"/>
      <c r="DC18" s="22"/>
      <c r="DD18" s="22">
        <v>48</v>
      </c>
      <c r="DE18" s="22">
        <v>24</v>
      </c>
      <c r="DF18" s="22">
        <v>24</v>
      </c>
      <c r="DG18" s="22"/>
      <c r="DH18" s="22"/>
      <c r="DI18" s="22"/>
      <c r="DJ18" s="22"/>
      <c r="DK18" s="22">
        <v>24</v>
      </c>
      <c r="DL18" s="22">
        <v>24</v>
      </c>
      <c r="DM18" s="22"/>
      <c r="DN18" s="22">
        <v>48</v>
      </c>
      <c r="DO18" s="22"/>
      <c r="DP18" s="22">
        <v>24</v>
      </c>
      <c r="DQ18" s="22"/>
      <c r="DR18" s="22"/>
      <c r="DS18" s="22">
        <v>48</v>
      </c>
      <c r="DT18" s="22"/>
      <c r="DU18" s="22"/>
      <c r="DV18" s="22"/>
      <c r="DW18" s="22">
        <v>24</v>
      </c>
      <c r="DX18" s="22"/>
      <c r="DY18" s="22"/>
      <c r="DZ18" s="22"/>
      <c r="EA18" s="22">
        <v>24</v>
      </c>
      <c r="EB18" s="22"/>
      <c r="EC18" s="22"/>
      <c r="ED18" s="22">
        <v>24</v>
      </c>
      <c r="EE18" s="22">
        <v>24</v>
      </c>
      <c r="EF18" s="22"/>
      <c r="EG18" s="22">
        <v>24</v>
      </c>
      <c r="EH18" s="22">
        <v>48</v>
      </c>
      <c r="EI18" s="22"/>
      <c r="EJ18" s="22"/>
      <c r="EK18" s="23">
        <f t="shared" si="1"/>
        <v>4536</v>
      </c>
      <c r="EM18" s="16"/>
    </row>
    <row r="19" spans="1:143" x14ac:dyDescent="0.25">
      <c r="A19" s="17">
        <v>15</v>
      </c>
      <c r="B19" s="18" t="s">
        <v>275</v>
      </c>
      <c r="C19" s="18">
        <v>2024</v>
      </c>
      <c r="D19" s="18">
        <v>6</v>
      </c>
      <c r="E19" s="19">
        <v>3568860</v>
      </c>
      <c r="F19" s="18" t="s">
        <v>290</v>
      </c>
      <c r="G19" s="20">
        <v>24</v>
      </c>
      <c r="H19" s="21">
        <v>281.01799999999997</v>
      </c>
      <c r="I19" s="21">
        <f t="shared" si="0"/>
        <v>11.709083333333332</v>
      </c>
      <c r="J19" s="22"/>
      <c r="K19" s="22">
        <v>24</v>
      </c>
      <c r="L19" s="22">
        <v>120</v>
      </c>
      <c r="M19" s="22">
        <v>24</v>
      </c>
      <c r="N19" s="22"/>
      <c r="O19" s="22">
        <v>24</v>
      </c>
      <c r="P19" s="22"/>
      <c r="Q19" s="22"/>
      <c r="R19" s="22">
        <v>120</v>
      </c>
      <c r="S19" s="22"/>
      <c r="T19" s="22">
        <v>48</v>
      </c>
      <c r="U19" s="22">
        <v>168</v>
      </c>
      <c r="V19" s="22">
        <v>24</v>
      </c>
      <c r="W19" s="22"/>
      <c r="X19" s="22"/>
      <c r="Y19" s="22"/>
      <c r="Z19" s="22">
        <v>24</v>
      </c>
      <c r="AA19" s="22">
        <v>24</v>
      </c>
      <c r="AB19" s="22"/>
      <c r="AC19" s="22">
        <v>144</v>
      </c>
      <c r="AD19" s="22"/>
      <c r="AE19" s="22">
        <v>24</v>
      </c>
      <c r="AF19" s="22"/>
      <c r="AG19" s="22"/>
      <c r="AH19" s="22"/>
      <c r="AI19" s="22"/>
      <c r="AJ19" s="22"/>
      <c r="AK19" s="22"/>
      <c r="AL19" s="22"/>
      <c r="AM19" s="22"/>
      <c r="AN19" s="22"/>
      <c r="AO19" s="22">
        <v>96</v>
      </c>
      <c r="AP19" s="22">
        <v>72</v>
      </c>
      <c r="AQ19" s="22">
        <v>24</v>
      </c>
      <c r="AR19" s="22"/>
      <c r="AS19" s="22">
        <v>72</v>
      </c>
      <c r="AT19" s="22">
        <v>120</v>
      </c>
      <c r="AU19" s="22">
        <v>48</v>
      </c>
      <c r="AV19" s="22"/>
      <c r="AW19" s="22"/>
      <c r="AX19" s="22">
        <v>48</v>
      </c>
      <c r="AY19" s="22">
        <v>24</v>
      </c>
      <c r="AZ19" s="22"/>
      <c r="BA19" s="22"/>
      <c r="BB19" s="22"/>
      <c r="BC19" s="22"/>
      <c r="BD19" s="22"/>
      <c r="BE19" s="22"/>
      <c r="BF19" s="22"/>
      <c r="BG19" s="22"/>
      <c r="BH19" s="22">
        <v>24</v>
      </c>
      <c r="BI19" s="22">
        <v>48</v>
      </c>
      <c r="BJ19" s="22">
        <v>216</v>
      </c>
      <c r="BK19" s="22"/>
      <c r="BL19" s="22"/>
      <c r="BM19" s="22"/>
      <c r="BN19" s="22">
        <v>72</v>
      </c>
      <c r="BO19" s="22">
        <v>24</v>
      </c>
      <c r="BP19" s="22"/>
      <c r="BQ19" s="22">
        <v>912</v>
      </c>
      <c r="BR19" s="22">
        <v>72</v>
      </c>
      <c r="BS19" s="22">
        <v>72</v>
      </c>
      <c r="BT19" s="22">
        <v>48</v>
      </c>
      <c r="BU19" s="22"/>
      <c r="BV19" s="22">
        <v>24</v>
      </c>
      <c r="BW19" s="22"/>
      <c r="BX19" s="22"/>
      <c r="BY19" s="22">
        <v>192</v>
      </c>
      <c r="BZ19" s="22"/>
      <c r="CA19" s="22">
        <v>24</v>
      </c>
      <c r="CB19" s="22"/>
      <c r="CC19" s="22"/>
      <c r="CD19" s="22"/>
      <c r="CE19" s="22"/>
      <c r="CF19" s="22"/>
      <c r="CG19" s="22"/>
      <c r="CH19" s="22">
        <v>0</v>
      </c>
      <c r="CI19" s="22"/>
      <c r="CJ19" s="22"/>
      <c r="CK19" s="22">
        <v>24</v>
      </c>
      <c r="CL19" s="22"/>
      <c r="CM19" s="22">
        <v>48</v>
      </c>
      <c r="CN19" s="22">
        <v>24</v>
      </c>
      <c r="CO19" s="22"/>
      <c r="CP19" s="22">
        <v>24</v>
      </c>
      <c r="CQ19" s="22"/>
      <c r="CR19" s="22"/>
      <c r="CS19" s="22">
        <v>24</v>
      </c>
      <c r="CT19" s="22"/>
      <c r="CU19" s="22">
        <v>24</v>
      </c>
      <c r="CV19" s="22"/>
      <c r="CW19" s="22"/>
      <c r="CX19" s="22"/>
      <c r="CY19" s="22"/>
      <c r="CZ19" s="22">
        <v>24</v>
      </c>
      <c r="DA19" s="22">
        <v>24</v>
      </c>
      <c r="DB19" s="22"/>
      <c r="DC19" s="22"/>
      <c r="DD19" s="22">
        <v>72</v>
      </c>
      <c r="DE19" s="22"/>
      <c r="DF19" s="22">
        <v>72</v>
      </c>
      <c r="DG19" s="22"/>
      <c r="DH19" s="22"/>
      <c r="DI19" s="22"/>
      <c r="DJ19" s="22">
        <v>0</v>
      </c>
      <c r="DK19" s="22"/>
      <c r="DL19" s="22"/>
      <c r="DM19" s="22"/>
      <c r="DN19" s="22"/>
      <c r="DO19" s="22"/>
      <c r="DP19" s="22"/>
      <c r="DQ19" s="22"/>
      <c r="DR19" s="22">
        <v>24</v>
      </c>
      <c r="DS19" s="22">
        <v>48</v>
      </c>
      <c r="DT19" s="22"/>
      <c r="DU19" s="22"/>
      <c r="DV19" s="22"/>
      <c r="DW19" s="22"/>
      <c r="DX19" s="22">
        <v>0</v>
      </c>
      <c r="DY19" s="22"/>
      <c r="DZ19" s="22">
        <v>24</v>
      </c>
      <c r="EA19" s="22">
        <v>24</v>
      </c>
      <c r="EB19" s="22"/>
      <c r="EC19" s="22"/>
      <c r="ED19" s="22"/>
      <c r="EE19" s="22"/>
      <c r="EF19" s="22">
        <v>24</v>
      </c>
      <c r="EG19" s="22">
        <v>24</v>
      </c>
      <c r="EH19" s="22">
        <v>24</v>
      </c>
      <c r="EI19" s="22"/>
      <c r="EJ19" s="22"/>
      <c r="EK19" s="23">
        <f t="shared" si="1"/>
        <v>3552</v>
      </c>
      <c r="EM19" s="16"/>
    </row>
    <row r="20" spans="1:143" x14ac:dyDescent="0.25">
      <c r="A20" s="17">
        <v>16</v>
      </c>
      <c r="B20" s="18" t="s">
        <v>275</v>
      </c>
      <c r="C20" s="18">
        <v>2024</v>
      </c>
      <c r="D20" s="18">
        <v>6</v>
      </c>
      <c r="E20" s="19">
        <v>3572153</v>
      </c>
      <c r="F20" s="18" t="s">
        <v>291</v>
      </c>
      <c r="G20" s="20">
        <v>6</v>
      </c>
      <c r="H20" s="21">
        <v>167.22200000000001</v>
      </c>
      <c r="I20" s="21">
        <f t="shared" si="0"/>
        <v>27.870333333333335</v>
      </c>
      <c r="J20" s="22">
        <v>60</v>
      </c>
      <c r="K20" s="22">
        <v>24</v>
      </c>
      <c r="L20" s="22">
        <v>12</v>
      </c>
      <c r="M20" s="22">
        <v>30</v>
      </c>
      <c r="N20" s="22"/>
      <c r="O20" s="22">
        <v>0</v>
      </c>
      <c r="P20" s="22">
        <v>30</v>
      </c>
      <c r="Q20" s="22">
        <v>30</v>
      </c>
      <c r="R20" s="22">
        <v>30</v>
      </c>
      <c r="S20" s="22">
        <v>30</v>
      </c>
      <c r="T20" s="22"/>
      <c r="U20" s="22">
        <v>12</v>
      </c>
      <c r="V20" s="22">
        <v>12</v>
      </c>
      <c r="W20" s="22">
        <v>30</v>
      </c>
      <c r="X20" s="22"/>
      <c r="Y20" s="22"/>
      <c r="Z20" s="22">
        <v>18</v>
      </c>
      <c r="AA20" s="22"/>
      <c r="AB20" s="22"/>
      <c r="AC20" s="22">
        <v>66</v>
      </c>
      <c r="AD20" s="22"/>
      <c r="AE20" s="22"/>
      <c r="AF20" s="22">
        <v>6</v>
      </c>
      <c r="AG20" s="22"/>
      <c r="AH20" s="22"/>
      <c r="AI20" s="22">
        <v>0</v>
      </c>
      <c r="AJ20" s="22"/>
      <c r="AK20" s="22">
        <v>18</v>
      </c>
      <c r="AL20" s="22"/>
      <c r="AM20" s="22"/>
      <c r="AN20" s="22"/>
      <c r="AO20" s="22">
        <v>18</v>
      </c>
      <c r="AP20" s="22"/>
      <c r="AQ20" s="22"/>
      <c r="AR20" s="22">
        <v>30</v>
      </c>
      <c r="AS20" s="22"/>
      <c r="AT20" s="22">
        <v>18</v>
      </c>
      <c r="AU20" s="22"/>
      <c r="AV20" s="22">
        <v>24</v>
      </c>
      <c r="AW20" s="22">
        <v>84</v>
      </c>
      <c r="AX20" s="22"/>
      <c r="AY20" s="22">
        <v>12</v>
      </c>
      <c r="AZ20" s="22"/>
      <c r="BA20" s="22">
        <v>30</v>
      </c>
      <c r="BB20" s="22"/>
      <c r="BC20" s="22">
        <v>18</v>
      </c>
      <c r="BD20" s="22">
        <v>18</v>
      </c>
      <c r="BE20" s="22">
        <v>12</v>
      </c>
      <c r="BF20" s="22">
        <v>0</v>
      </c>
      <c r="BG20" s="22"/>
      <c r="BH20" s="22"/>
      <c r="BI20" s="22"/>
      <c r="BJ20" s="22">
        <v>30</v>
      </c>
      <c r="BK20" s="22">
        <v>18</v>
      </c>
      <c r="BL20" s="22">
        <v>42</v>
      </c>
      <c r="BM20" s="22">
        <v>30</v>
      </c>
      <c r="BN20" s="22">
        <v>30</v>
      </c>
      <c r="BO20" s="22"/>
      <c r="BP20" s="22">
        <v>78</v>
      </c>
      <c r="BQ20" s="22"/>
      <c r="BR20" s="22"/>
      <c r="BS20" s="22">
        <v>12</v>
      </c>
      <c r="BT20" s="22">
        <v>60</v>
      </c>
      <c r="BU20" s="22">
        <v>48</v>
      </c>
      <c r="BV20" s="22">
        <v>6</v>
      </c>
      <c r="BW20" s="22"/>
      <c r="BX20" s="22"/>
      <c r="BY20" s="22">
        <v>30</v>
      </c>
      <c r="BZ20" s="22"/>
      <c r="CA20" s="22"/>
      <c r="CB20" s="22"/>
      <c r="CC20" s="22"/>
      <c r="CD20" s="22"/>
      <c r="CE20" s="22"/>
      <c r="CF20" s="22">
        <v>42</v>
      </c>
      <c r="CG20" s="22">
        <v>30</v>
      </c>
      <c r="CH20" s="22"/>
      <c r="CI20" s="22">
        <v>12</v>
      </c>
      <c r="CJ20" s="22">
        <v>18</v>
      </c>
      <c r="CK20" s="22">
        <v>0</v>
      </c>
      <c r="CL20" s="22"/>
      <c r="CM20" s="22"/>
      <c r="CN20" s="22"/>
      <c r="CO20" s="22">
        <v>36</v>
      </c>
      <c r="CP20" s="22">
        <v>0</v>
      </c>
      <c r="CQ20" s="22">
        <v>30</v>
      </c>
      <c r="CR20" s="22">
        <v>18</v>
      </c>
      <c r="CS20" s="22">
        <v>6</v>
      </c>
      <c r="CT20" s="22">
        <v>12</v>
      </c>
      <c r="CU20" s="22"/>
      <c r="CV20" s="22">
        <v>30</v>
      </c>
      <c r="CW20" s="22"/>
      <c r="CX20" s="22">
        <v>12</v>
      </c>
      <c r="CY20" s="22"/>
      <c r="CZ20" s="22">
        <v>12</v>
      </c>
      <c r="DA20" s="22">
        <v>12</v>
      </c>
      <c r="DB20" s="22">
        <v>12</v>
      </c>
      <c r="DC20" s="22">
        <v>6</v>
      </c>
      <c r="DD20" s="22">
        <v>18</v>
      </c>
      <c r="DE20" s="22">
        <v>12</v>
      </c>
      <c r="DF20" s="22">
        <v>18</v>
      </c>
      <c r="DG20" s="22"/>
      <c r="DH20" s="22"/>
      <c r="DI20" s="22"/>
      <c r="DJ20" s="22"/>
      <c r="DK20" s="22">
        <v>6</v>
      </c>
      <c r="DL20" s="22"/>
      <c r="DM20" s="22"/>
      <c r="DN20" s="22">
        <v>30</v>
      </c>
      <c r="DO20" s="22">
        <v>6</v>
      </c>
      <c r="DP20" s="22"/>
      <c r="DQ20" s="22"/>
      <c r="DR20" s="22">
        <v>6</v>
      </c>
      <c r="DS20" s="22"/>
      <c r="DT20" s="22"/>
      <c r="DU20" s="22"/>
      <c r="DV20" s="22"/>
      <c r="DW20" s="22">
        <v>36</v>
      </c>
      <c r="DX20" s="22"/>
      <c r="DY20" s="22"/>
      <c r="DZ20" s="22"/>
      <c r="EA20" s="22"/>
      <c r="EB20" s="22"/>
      <c r="EC20" s="22"/>
      <c r="ED20" s="22"/>
      <c r="EE20" s="22">
        <v>60</v>
      </c>
      <c r="EF20" s="22"/>
      <c r="EG20" s="22">
        <v>12</v>
      </c>
      <c r="EH20" s="22"/>
      <c r="EI20" s="22">
        <v>18</v>
      </c>
      <c r="EJ20" s="22"/>
      <c r="EK20" s="23">
        <f t="shared" si="1"/>
        <v>1566</v>
      </c>
      <c r="EM20" s="16"/>
    </row>
    <row r="21" spans="1:143" x14ac:dyDescent="0.25">
      <c r="A21" s="17">
        <v>17</v>
      </c>
      <c r="B21" s="18" t="s">
        <v>275</v>
      </c>
      <c r="C21" s="18">
        <v>2024</v>
      </c>
      <c r="D21" s="18">
        <v>6</v>
      </c>
      <c r="E21" s="19">
        <v>3573960</v>
      </c>
      <c r="F21" s="18" t="s">
        <v>352</v>
      </c>
      <c r="G21" s="20">
        <v>30</v>
      </c>
      <c r="H21" s="21">
        <v>188.18199999999999</v>
      </c>
      <c r="I21" s="21">
        <f t="shared" si="0"/>
        <v>6.2727333333333331</v>
      </c>
      <c r="J21" s="22"/>
      <c r="K21" s="22"/>
      <c r="L21" s="22"/>
      <c r="M21" s="22"/>
      <c r="N21" s="22"/>
      <c r="O21" s="22"/>
      <c r="P21" s="22"/>
      <c r="Q21" s="22"/>
      <c r="R21" s="22">
        <v>60</v>
      </c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>
        <v>0</v>
      </c>
      <c r="AF21" s="22"/>
      <c r="AG21" s="22"/>
      <c r="AH21" s="22"/>
      <c r="AI21" s="22"/>
      <c r="AJ21" s="22"/>
      <c r="AK21" s="22">
        <v>30</v>
      </c>
      <c r="AL21" s="22"/>
      <c r="AM21" s="22"/>
      <c r="AN21" s="22"/>
      <c r="AO21" s="22">
        <v>30</v>
      </c>
      <c r="AP21" s="22"/>
      <c r="AQ21" s="22">
        <v>60</v>
      </c>
      <c r="AR21" s="22"/>
      <c r="AS21" s="22"/>
      <c r="AT21" s="22"/>
      <c r="AU21" s="22">
        <v>60</v>
      </c>
      <c r="AV21" s="22"/>
      <c r="AW21" s="22"/>
      <c r="AX21" s="22"/>
      <c r="AY21" s="22"/>
      <c r="AZ21" s="22"/>
      <c r="BA21" s="22"/>
      <c r="BB21" s="22"/>
      <c r="BC21" s="22"/>
      <c r="BD21" s="22"/>
      <c r="BE21" s="22">
        <v>90</v>
      </c>
      <c r="BF21" s="22"/>
      <c r="BG21" s="22"/>
      <c r="BH21" s="22">
        <v>0</v>
      </c>
      <c r="BI21" s="22"/>
      <c r="BJ21" s="22"/>
      <c r="BK21" s="22">
        <v>30</v>
      </c>
      <c r="BL21" s="22"/>
      <c r="BM21" s="22"/>
      <c r="BN21" s="22"/>
      <c r="BO21" s="22"/>
      <c r="BP21" s="22"/>
      <c r="BQ21" s="22"/>
      <c r="BR21" s="22">
        <v>30</v>
      </c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>
        <v>30</v>
      </c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>
        <v>60</v>
      </c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>
        <v>60</v>
      </c>
      <c r="EB21" s="22"/>
      <c r="EC21" s="22"/>
      <c r="ED21" s="22"/>
      <c r="EE21" s="22">
        <v>30</v>
      </c>
      <c r="EF21" s="22"/>
      <c r="EG21" s="22"/>
      <c r="EH21" s="22"/>
      <c r="EI21" s="22">
        <v>0</v>
      </c>
      <c r="EJ21" s="22"/>
      <c r="EK21" s="23">
        <f t="shared" si="1"/>
        <v>570</v>
      </c>
      <c r="EM21" s="16"/>
    </row>
    <row r="22" spans="1:143" x14ac:dyDescent="0.25">
      <c r="A22" s="17">
        <v>18</v>
      </c>
      <c r="B22" s="18" t="s">
        <v>275</v>
      </c>
      <c r="C22" s="18">
        <v>2024</v>
      </c>
      <c r="D22" s="18">
        <v>6</v>
      </c>
      <c r="E22" s="19">
        <v>3573961</v>
      </c>
      <c r="F22" s="18" t="s">
        <v>353</v>
      </c>
      <c r="G22" s="20">
        <v>30</v>
      </c>
      <c r="H22" s="21">
        <v>188.18199999999999</v>
      </c>
      <c r="I22" s="21">
        <f t="shared" si="0"/>
        <v>6.2727333333333331</v>
      </c>
      <c r="J22" s="22"/>
      <c r="K22" s="22"/>
      <c r="L22" s="22"/>
      <c r="M22" s="22"/>
      <c r="N22" s="22"/>
      <c r="O22" s="22"/>
      <c r="P22" s="22"/>
      <c r="Q22" s="22"/>
      <c r="R22" s="22">
        <v>60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>
        <v>60</v>
      </c>
      <c r="AV22" s="22"/>
      <c r="AW22" s="22"/>
      <c r="AX22" s="22"/>
      <c r="AY22" s="22"/>
      <c r="AZ22" s="22"/>
      <c r="BA22" s="22"/>
      <c r="BB22" s="22"/>
      <c r="BC22" s="22"/>
      <c r="BD22" s="22"/>
      <c r="BE22" s="22">
        <v>90</v>
      </c>
      <c r="BF22" s="22"/>
      <c r="BG22" s="22"/>
      <c r="BH22" s="22">
        <v>0</v>
      </c>
      <c r="BI22" s="22"/>
      <c r="BJ22" s="22"/>
      <c r="BK22" s="22"/>
      <c r="BL22" s="22"/>
      <c r="BM22" s="22"/>
      <c r="BN22" s="22"/>
      <c r="BO22" s="22"/>
      <c r="BP22" s="22"/>
      <c r="BQ22" s="22"/>
      <c r="BR22" s="22">
        <v>0</v>
      </c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>
        <v>0</v>
      </c>
      <c r="CE22" s="22"/>
      <c r="CF22" s="22">
        <v>60</v>
      </c>
      <c r="CG22" s="22"/>
      <c r="CH22" s="22"/>
      <c r="CI22" s="22"/>
      <c r="CJ22" s="22"/>
      <c r="CK22" s="22"/>
      <c r="CL22" s="22"/>
      <c r="CM22" s="22"/>
      <c r="CN22" s="22">
        <v>0</v>
      </c>
      <c r="CO22" s="22"/>
      <c r="CP22" s="22"/>
      <c r="CQ22" s="22"/>
      <c r="CR22" s="22"/>
      <c r="CS22" s="22"/>
      <c r="CT22" s="22"/>
      <c r="CU22" s="22"/>
      <c r="CV22" s="22"/>
      <c r="CW22" s="22"/>
      <c r="CX22" s="22">
        <v>60</v>
      </c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>
        <v>30</v>
      </c>
      <c r="EF22" s="22"/>
      <c r="EG22" s="22"/>
      <c r="EH22" s="22"/>
      <c r="EI22" s="22"/>
      <c r="EJ22" s="22"/>
      <c r="EK22" s="23">
        <f t="shared" si="1"/>
        <v>360</v>
      </c>
      <c r="EM22" s="16"/>
    </row>
    <row r="23" spans="1:143" x14ac:dyDescent="0.25">
      <c r="A23" s="17">
        <v>19</v>
      </c>
      <c r="B23" s="18" t="s">
        <v>275</v>
      </c>
      <c r="C23" s="18">
        <v>2024</v>
      </c>
      <c r="D23" s="18">
        <v>6</v>
      </c>
      <c r="E23" s="19">
        <v>3573962</v>
      </c>
      <c r="F23" s="18" t="s">
        <v>354</v>
      </c>
      <c r="G23" s="20">
        <v>30</v>
      </c>
      <c r="H23" s="21">
        <v>188.18199999999999</v>
      </c>
      <c r="I23" s="21">
        <f t="shared" si="0"/>
        <v>6.2727333333333331</v>
      </c>
      <c r="J23" s="22"/>
      <c r="K23" s="22"/>
      <c r="L23" s="22"/>
      <c r="M23" s="22"/>
      <c r="N23" s="22"/>
      <c r="O23" s="22"/>
      <c r="P23" s="22"/>
      <c r="Q23" s="22"/>
      <c r="R23" s="22">
        <v>60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>
        <v>30</v>
      </c>
      <c r="AP23" s="22">
        <v>90</v>
      </c>
      <c r="AQ23" s="22">
        <v>30</v>
      </c>
      <c r="AR23" s="22"/>
      <c r="AS23" s="22"/>
      <c r="AT23" s="22"/>
      <c r="AU23" s="22">
        <v>60</v>
      </c>
      <c r="AV23" s="22"/>
      <c r="AW23" s="22"/>
      <c r="AX23" s="22"/>
      <c r="AY23" s="22"/>
      <c r="AZ23" s="22"/>
      <c r="BA23" s="22"/>
      <c r="BB23" s="22"/>
      <c r="BC23" s="22"/>
      <c r="BD23" s="22"/>
      <c r="BE23" s="22">
        <v>90</v>
      </c>
      <c r="BF23" s="22"/>
      <c r="BG23" s="22"/>
      <c r="BH23" s="22">
        <v>0</v>
      </c>
      <c r="BI23" s="22"/>
      <c r="BJ23" s="22"/>
      <c r="BK23" s="22">
        <v>30</v>
      </c>
      <c r="BL23" s="22"/>
      <c r="BM23" s="22"/>
      <c r="BN23" s="22"/>
      <c r="BO23" s="22"/>
      <c r="BP23" s="22"/>
      <c r="BQ23" s="22"/>
      <c r="BR23" s="22">
        <v>0</v>
      </c>
      <c r="BS23" s="22"/>
      <c r="BT23" s="22"/>
      <c r="BU23" s="22"/>
      <c r="BV23" s="22"/>
      <c r="BW23" s="22"/>
      <c r="BX23" s="22"/>
      <c r="BY23" s="22"/>
      <c r="BZ23" s="22">
        <v>0</v>
      </c>
      <c r="CA23" s="22"/>
      <c r="CB23" s="22"/>
      <c r="CC23" s="22"/>
      <c r="CD23" s="22"/>
      <c r="CE23" s="22"/>
      <c r="CF23" s="22"/>
      <c r="CG23" s="22">
        <v>60</v>
      </c>
      <c r="CH23" s="22"/>
      <c r="CI23" s="22"/>
      <c r="CJ23" s="22"/>
      <c r="CK23" s="22"/>
      <c r="CL23" s="22"/>
      <c r="CM23" s="22"/>
      <c r="CN23" s="22">
        <v>0</v>
      </c>
      <c r="CO23" s="22"/>
      <c r="CP23" s="22"/>
      <c r="CQ23" s="22">
        <v>30</v>
      </c>
      <c r="CR23" s="22"/>
      <c r="CS23" s="22"/>
      <c r="CT23" s="22"/>
      <c r="CU23" s="22"/>
      <c r="CV23" s="22"/>
      <c r="CW23" s="22"/>
      <c r="CX23" s="22">
        <v>60</v>
      </c>
      <c r="CY23" s="22"/>
      <c r="CZ23" s="22"/>
      <c r="DA23" s="22"/>
      <c r="DB23" s="22"/>
      <c r="DC23" s="22"/>
      <c r="DD23" s="22"/>
      <c r="DE23" s="22">
        <v>0</v>
      </c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3">
        <f t="shared" si="1"/>
        <v>540</v>
      </c>
      <c r="EM23" s="16"/>
    </row>
    <row r="24" spans="1:143" x14ac:dyDescent="0.25">
      <c r="A24" s="17">
        <v>20</v>
      </c>
      <c r="B24" s="18" t="s">
        <v>275</v>
      </c>
      <c r="C24" s="18">
        <v>2024</v>
      </c>
      <c r="D24" s="18">
        <v>6</v>
      </c>
      <c r="E24" s="19">
        <v>3573963</v>
      </c>
      <c r="F24" s="18" t="s">
        <v>355</v>
      </c>
      <c r="G24" s="20">
        <v>30</v>
      </c>
      <c r="H24" s="21">
        <v>188.18199999999999</v>
      </c>
      <c r="I24" s="21">
        <f t="shared" si="0"/>
        <v>6.2727333333333331</v>
      </c>
      <c r="J24" s="22"/>
      <c r="K24" s="22"/>
      <c r="L24" s="22"/>
      <c r="M24" s="22"/>
      <c r="N24" s="22"/>
      <c r="O24" s="22"/>
      <c r="P24" s="22"/>
      <c r="Q24" s="22"/>
      <c r="R24" s="22">
        <v>60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>
        <v>30</v>
      </c>
      <c r="AP24" s="22"/>
      <c r="AQ24" s="22">
        <v>30</v>
      </c>
      <c r="AR24" s="22"/>
      <c r="AS24" s="22"/>
      <c r="AT24" s="22"/>
      <c r="AU24" s="22">
        <v>60</v>
      </c>
      <c r="AV24" s="22"/>
      <c r="AW24" s="22"/>
      <c r="AX24" s="22"/>
      <c r="AY24" s="22"/>
      <c r="AZ24" s="22"/>
      <c r="BA24" s="22"/>
      <c r="BB24" s="22"/>
      <c r="BC24" s="22"/>
      <c r="BD24" s="22"/>
      <c r="BE24" s="22">
        <v>90</v>
      </c>
      <c r="BF24" s="22"/>
      <c r="BG24" s="22"/>
      <c r="BH24" s="22">
        <v>0</v>
      </c>
      <c r="BI24" s="22"/>
      <c r="BJ24" s="22"/>
      <c r="BK24" s="22"/>
      <c r="BL24" s="22"/>
      <c r="BM24" s="22"/>
      <c r="BN24" s="22"/>
      <c r="BO24" s="22">
        <v>0</v>
      </c>
      <c r="BP24" s="22"/>
      <c r="BQ24" s="22"/>
      <c r="BR24" s="22">
        <v>0</v>
      </c>
      <c r="BS24" s="22"/>
      <c r="BT24" s="22"/>
      <c r="BU24" s="22"/>
      <c r="BV24" s="22"/>
      <c r="BW24" s="22"/>
      <c r="BX24" s="22"/>
      <c r="BY24" s="22"/>
      <c r="BZ24" s="22"/>
      <c r="CA24" s="22"/>
      <c r="CB24" s="22">
        <v>30</v>
      </c>
      <c r="CC24" s="22"/>
      <c r="CD24" s="22">
        <v>0</v>
      </c>
      <c r="CE24" s="22"/>
      <c r="CF24" s="22"/>
      <c r="CG24" s="22"/>
      <c r="CH24" s="22"/>
      <c r="CI24" s="22"/>
      <c r="CJ24" s="22"/>
      <c r="CK24" s="22"/>
      <c r="CL24" s="22"/>
      <c r="CM24" s="22"/>
      <c r="CN24" s="22">
        <v>0</v>
      </c>
      <c r="CO24" s="22"/>
      <c r="CP24" s="22"/>
      <c r="CQ24" s="22">
        <v>30</v>
      </c>
      <c r="CR24" s="22"/>
      <c r="CS24" s="22"/>
      <c r="CT24" s="22"/>
      <c r="CU24" s="22"/>
      <c r="CV24" s="22"/>
      <c r="CW24" s="22"/>
      <c r="CX24" s="22">
        <v>60</v>
      </c>
      <c r="CY24" s="22"/>
      <c r="CZ24" s="22"/>
      <c r="DA24" s="22"/>
      <c r="DB24" s="22"/>
      <c r="DC24" s="22"/>
      <c r="DD24" s="22"/>
      <c r="DE24" s="22">
        <v>0</v>
      </c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3">
        <f t="shared" si="1"/>
        <v>390</v>
      </c>
      <c r="EM24" s="16"/>
    </row>
    <row r="25" spans="1:143" x14ac:dyDescent="0.25">
      <c r="A25" s="17">
        <v>21</v>
      </c>
      <c r="B25" s="18" t="s">
        <v>275</v>
      </c>
      <c r="C25" s="18">
        <v>2024</v>
      </c>
      <c r="D25" s="18">
        <v>6</v>
      </c>
      <c r="E25" s="19">
        <v>3575300</v>
      </c>
      <c r="F25" s="18" t="s">
        <v>356</v>
      </c>
      <c r="G25" s="20">
        <v>6</v>
      </c>
      <c r="H25" s="21">
        <v>204.44499999999999</v>
      </c>
      <c r="I25" s="21">
        <f t="shared" si="0"/>
        <v>34.074166666666663</v>
      </c>
      <c r="J25" s="22">
        <v>0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>
        <v>0</v>
      </c>
      <c r="AO25" s="22"/>
      <c r="AP25" s="22">
        <v>0</v>
      </c>
      <c r="AQ25" s="22"/>
      <c r="AR25" s="22"/>
      <c r="AS25" s="22"/>
      <c r="AT25" s="22"/>
      <c r="AU25" s="22"/>
      <c r="AV25" s="22"/>
      <c r="AW25" s="22">
        <v>0</v>
      </c>
      <c r="AX25" s="22">
        <v>0</v>
      </c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>
        <v>38</v>
      </c>
      <c r="CG25" s="22"/>
      <c r="CH25" s="22"/>
      <c r="CI25" s="22"/>
      <c r="CJ25" s="22">
        <v>0</v>
      </c>
      <c r="CK25" s="22">
        <v>0</v>
      </c>
      <c r="CL25" s="22"/>
      <c r="CM25" s="22"/>
      <c r="CN25" s="22">
        <v>0</v>
      </c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>
        <v>0</v>
      </c>
      <c r="DE25" s="22"/>
      <c r="DF25" s="22">
        <v>0</v>
      </c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>
        <v>0</v>
      </c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3">
        <f t="shared" si="1"/>
        <v>38</v>
      </c>
      <c r="EM25" s="16"/>
    </row>
    <row r="26" spans="1:143" x14ac:dyDescent="0.25">
      <c r="A26" s="17">
        <v>22</v>
      </c>
      <c r="B26" s="18" t="s">
        <v>275</v>
      </c>
      <c r="C26" s="18">
        <v>2024</v>
      </c>
      <c r="D26" s="18">
        <v>6</v>
      </c>
      <c r="E26" s="19">
        <v>3580230</v>
      </c>
      <c r="F26" s="18" t="s">
        <v>297</v>
      </c>
      <c r="G26" s="20">
        <v>6</v>
      </c>
      <c r="H26" s="21">
        <v>203.864</v>
      </c>
      <c r="I26" s="21">
        <f t="shared" si="0"/>
        <v>33.977333333333334</v>
      </c>
      <c r="J26" s="22">
        <v>30</v>
      </c>
      <c r="K26" s="22">
        <v>30</v>
      </c>
      <c r="L26" s="22">
        <v>12</v>
      </c>
      <c r="M26" s="22">
        <v>6</v>
      </c>
      <c r="N26" s="22">
        <v>30</v>
      </c>
      <c r="O26" s="22">
        <v>0</v>
      </c>
      <c r="P26" s="22">
        <v>150</v>
      </c>
      <c r="Q26" s="22"/>
      <c r="R26" s="22"/>
      <c r="S26" s="22">
        <v>60</v>
      </c>
      <c r="T26" s="22"/>
      <c r="U26" s="22">
        <v>24</v>
      </c>
      <c r="V26" s="22">
        <v>12</v>
      </c>
      <c r="W26" s="22">
        <v>30</v>
      </c>
      <c r="X26" s="22">
        <v>12</v>
      </c>
      <c r="Y26" s="22">
        <v>30</v>
      </c>
      <c r="Z26" s="22"/>
      <c r="AA26" s="22">
        <v>12</v>
      </c>
      <c r="AB26" s="22"/>
      <c r="AC26" s="22"/>
      <c r="AD26" s="22"/>
      <c r="AE26" s="22">
        <v>60</v>
      </c>
      <c r="AF26" s="22">
        <v>60</v>
      </c>
      <c r="AG26" s="22"/>
      <c r="AH26" s="22">
        <v>12</v>
      </c>
      <c r="AI26" s="22">
        <v>30</v>
      </c>
      <c r="AJ26" s="22">
        <v>12</v>
      </c>
      <c r="AK26" s="22"/>
      <c r="AL26" s="22">
        <v>42</v>
      </c>
      <c r="AM26" s="22"/>
      <c r="AN26" s="22">
        <v>48</v>
      </c>
      <c r="AO26" s="22">
        <v>30</v>
      </c>
      <c r="AP26" s="22">
        <v>90</v>
      </c>
      <c r="AQ26" s="22">
        <v>42</v>
      </c>
      <c r="AR26" s="22">
        <v>24</v>
      </c>
      <c r="AS26" s="22">
        <v>60</v>
      </c>
      <c r="AT26" s="22">
        <v>60</v>
      </c>
      <c r="AU26" s="22">
        <v>30</v>
      </c>
      <c r="AV26" s="22">
        <v>60</v>
      </c>
      <c r="AW26" s="22">
        <v>36</v>
      </c>
      <c r="AX26" s="22">
        <v>6</v>
      </c>
      <c r="AY26" s="22">
        <v>6</v>
      </c>
      <c r="AZ26" s="22">
        <v>60</v>
      </c>
      <c r="BA26" s="22">
        <v>12</v>
      </c>
      <c r="BB26" s="22"/>
      <c r="BC26" s="22">
        <v>12</v>
      </c>
      <c r="BD26" s="22">
        <v>60</v>
      </c>
      <c r="BE26" s="22">
        <v>12</v>
      </c>
      <c r="BF26" s="22"/>
      <c r="BG26" s="22"/>
      <c r="BH26" s="22">
        <v>36</v>
      </c>
      <c r="BI26" s="22">
        <v>0</v>
      </c>
      <c r="BJ26" s="22"/>
      <c r="BK26" s="22">
        <v>18</v>
      </c>
      <c r="BL26" s="22">
        <v>30</v>
      </c>
      <c r="BM26" s="22">
        <v>42</v>
      </c>
      <c r="BN26" s="22">
        <v>12</v>
      </c>
      <c r="BO26" s="22">
        <v>12</v>
      </c>
      <c r="BP26" s="22">
        <v>18</v>
      </c>
      <c r="BQ26" s="22"/>
      <c r="BR26" s="22">
        <v>60</v>
      </c>
      <c r="BS26" s="22">
        <v>30</v>
      </c>
      <c r="BT26" s="22">
        <v>294</v>
      </c>
      <c r="BU26" s="22">
        <v>210</v>
      </c>
      <c r="BV26" s="22"/>
      <c r="BW26" s="22"/>
      <c r="BX26" s="22">
        <v>18</v>
      </c>
      <c r="BY26" s="22">
        <v>150</v>
      </c>
      <c r="BZ26" s="22">
        <v>18</v>
      </c>
      <c r="CA26" s="22">
        <v>60</v>
      </c>
      <c r="CB26" s="22">
        <v>12</v>
      </c>
      <c r="CC26" s="22"/>
      <c r="CD26" s="22"/>
      <c r="CE26" s="22">
        <v>30</v>
      </c>
      <c r="CF26" s="22">
        <v>90</v>
      </c>
      <c r="CG26" s="22">
        <v>24</v>
      </c>
      <c r="CH26" s="22"/>
      <c r="CI26" s="22">
        <v>72</v>
      </c>
      <c r="CJ26" s="22">
        <v>0</v>
      </c>
      <c r="CK26" s="22">
        <v>30</v>
      </c>
      <c r="CL26" s="22">
        <v>18</v>
      </c>
      <c r="CM26" s="22">
        <v>0</v>
      </c>
      <c r="CN26" s="22">
        <v>12</v>
      </c>
      <c r="CO26" s="22">
        <v>60</v>
      </c>
      <c r="CP26" s="22">
        <v>18</v>
      </c>
      <c r="CQ26" s="22">
        <v>30</v>
      </c>
      <c r="CR26" s="22">
        <v>18</v>
      </c>
      <c r="CS26" s="22"/>
      <c r="CT26" s="22">
        <v>24</v>
      </c>
      <c r="CU26" s="22">
        <v>42</v>
      </c>
      <c r="CV26" s="22">
        <v>42</v>
      </c>
      <c r="CW26" s="22"/>
      <c r="CX26" s="22">
        <v>18</v>
      </c>
      <c r="CY26" s="22">
        <v>0</v>
      </c>
      <c r="CZ26" s="22"/>
      <c r="DA26" s="22">
        <v>0</v>
      </c>
      <c r="DB26" s="22"/>
      <c r="DC26" s="22">
        <v>6</v>
      </c>
      <c r="DD26" s="22">
        <v>0</v>
      </c>
      <c r="DE26" s="22"/>
      <c r="DF26" s="22">
        <v>18</v>
      </c>
      <c r="DG26" s="22">
        <v>12</v>
      </c>
      <c r="DH26" s="22">
        <v>12</v>
      </c>
      <c r="DI26" s="22"/>
      <c r="DJ26" s="22">
        <v>0</v>
      </c>
      <c r="DK26" s="22">
        <v>6</v>
      </c>
      <c r="DL26" s="22"/>
      <c r="DM26" s="22"/>
      <c r="DN26" s="22">
        <v>42</v>
      </c>
      <c r="DO26" s="22">
        <v>12</v>
      </c>
      <c r="DP26" s="22"/>
      <c r="DQ26" s="22"/>
      <c r="DR26" s="22"/>
      <c r="DS26" s="22"/>
      <c r="DT26" s="22"/>
      <c r="DU26" s="22"/>
      <c r="DV26" s="22"/>
      <c r="DW26" s="22"/>
      <c r="DX26" s="22">
        <v>6</v>
      </c>
      <c r="DY26" s="22">
        <v>12</v>
      </c>
      <c r="DZ26" s="22"/>
      <c r="EA26" s="22">
        <v>30</v>
      </c>
      <c r="EB26" s="22"/>
      <c r="EC26" s="22"/>
      <c r="ED26" s="22">
        <v>12</v>
      </c>
      <c r="EE26" s="22">
        <v>42</v>
      </c>
      <c r="EF26" s="22">
        <v>18</v>
      </c>
      <c r="EG26" s="22">
        <v>6</v>
      </c>
      <c r="EH26" s="22">
        <v>12</v>
      </c>
      <c r="EI26" s="22">
        <v>18</v>
      </c>
      <c r="EJ26" s="22">
        <v>12</v>
      </c>
      <c r="EK26" s="23">
        <f t="shared" si="1"/>
        <v>3126</v>
      </c>
      <c r="EM26" s="16"/>
    </row>
    <row r="27" spans="1:143" x14ac:dyDescent="0.25">
      <c r="A27" s="17">
        <v>23</v>
      </c>
      <c r="B27" s="18" t="s">
        <v>275</v>
      </c>
      <c r="C27" s="18">
        <v>2024</v>
      </c>
      <c r="D27" s="18">
        <v>6</v>
      </c>
      <c r="E27" s="19">
        <v>3580595</v>
      </c>
      <c r="F27" s="18" t="s">
        <v>298</v>
      </c>
      <c r="G27" s="20">
        <v>6</v>
      </c>
      <c r="H27" s="21">
        <v>100.364</v>
      </c>
      <c r="I27" s="21">
        <f t="shared" si="0"/>
        <v>16.727333333333334</v>
      </c>
      <c r="J27" s="22">
        <v>30</v>
      </c>
      <c r="K27" s="22">
        <v>12</v>
      </c>
      <c r="L27" s="22"/>
      <c r="M27" s="22">
        <v>0</v>
      </c>
      <c r="N27" s="22">
        <v>0</v>
      </c>
      <c r="O27" s="22"/>
      <c r="P27" s="22">
        <v>108</v>
      </c>
      <c r="Q27" s="22"/>
      <c r="R27" s="22">
        <v>0</v>
      </c>
      <c r="S27" s="22">
        <v>30</v>
      </c>
      <c r="T27" s="22"/>
      <c r="U27" s="22"/>
      <c r="V27" s="22">
        <v>6</v>
      </c>
      <c r="W27" s="22">
        <v>0</v>
      </c>
      <c r="X27" s="22">
        <v>0</v>
      </c>
      <c r="Y27" s="22">
        <v>0</v>
      </c>
      <c r="Z27" s="22">
        <v>0</v>
      </c>
      <c r="AA27" s="22">
        <v>12</v>
      </c>
      <c r="AB27" s="22"/>
      <c r="AC27" s="22">
        <v>60</v>
      </c>
      <c r="AD27" s="22"/>
      <c r="AE27" s="22">
        <v>60</v>
      </c>
      <c r="AF27" s="22">
        <v>0</v>
      </c>
      <c r="AG27" s="22"/>
      <c r="AH27" s="22">
        <v>0</v>
      </c>
      <c r="AI27" s="22">
        <v>0</v>
      </c>
      <c r="AJ27" s="22">
        <v>12</v>
      </c>
      <c r="AK27" s="22"/>
      <c r="AL27" s="22">
        <v>12</v>
      </c>
      <c r="AM27" s="22"/>
      <c r="AN27" s="22">
        <v>48</v>
      </c>
      <c r="AO27" s="22">
        <v>60</v>
      </c>
      <c r="AP27" s="22">
        <v>30</v>
      </c>
      <c r="AQ27" s="22">
        <v>42</v>
      </c>
      <c r="AR27" s="22">
        <v>0</v>
      </c>
      <c r="AS27" s="22">
        <v>90</v>
      </c>
      <c r="AT27" s="22">
        <v>60</v>
      </c>
      <c r="AU27" s="22">
        <v>60</v>
      </c>
      <c r="AV27" s="22">
        <v>42</v>
      </c>
      <c r="AW27" s="22">
        <v>0</v>
      </c>
      <c r="AX27" s="22">
        <v>12</v>
      </c>
      <c r="AY27" s="22"/>
      <c r="AZ27" s="22">
        <v>54</v>
      </c>
      <c r="BA27" s="22"/>
      <c r="BB27" s="22"/>
      <c r="BC27" s="22">
        <v>12</v>
      </c>
      <c r="BD27" s="22"/>
      <c r="BE27" s="22">
        <v>6</v>
      </c>
      <c r="BF27" s="22"/>
      <c r="BG27" s="22"/>
      <c r="BH27" s="22">
        <v>30</v>
      </c>
      <c r="BI27" s="22">
        <v>0</v>
      </c>
      <c r="BJ27" s="22">
        <v>36</v>
      </c>
      <c r="BK27" s="22">
        <v>12</v>
      </c>
      <c r="BL27" s="22">
        <v>12</v>
      </c>
      <c r="BM27" s="22">
        <v>0</v>
      </c>
      <c r="BN27" s="22">
        <v>0</v>
      </c>
      <c r="BO27" s="22">
        <v>6</v>
      </c>
      <c r="BP27" s="22">
        <v>18</v>
      </c>
      <c r="BQ27" s="22">
        <v>0</v>
      </c>
      <c r="BR27" s="22">
        <v>90</v>
      </c>
      <c r="BS27" s="22"/>
      <c r="BT27" s="22">
        <v>0</v>
      </c>
      <c r="BU27" s="22"/>
      <c r="BV27" s="22">
        <v>0</v>
      </c>
      <c r="BW27" s="22">
        <v>0</v>
      </c>
      <c r="BX27" s="22">
        <v>18</v>
      </c>
      <c r="BY27" s="22">
        <v>120</v>
      </c>
      <c r="BZ27" s="22">
        <v>0</v>
      </c>
      <c r="CA27" s="22">
        <v>30</v>
      </c>
      <c r="CB27" s="22">
        <v>12</v>
      </c>
      <c r="CC27" s="22"/>
      <c r="CD27" s="22"/>
      <c r="CE27" s="22">
        <v>30</v>
      </c>
      <c r="CF27" s="22">
        <v>90</v>
      </c>
      <c r="CG27" s="22">
        <v>0</v>
      </c>
      <c r="CH27" s="22"/>
      <c r="CI27" s="22">
        <v>30</v>
      </c>
      <c r="CJ27" s="22">
        <v>60</v>
      </c>
      <c r="CK27" s="22">
        <v>12</v>
      </c>
      <c r="CL27" s="22">
        <v>30</v>
      </c>
      <c r="CM27" s="22">
        <v>0</v>
      </c>
      <c r="CN27" s="22">
        <v>0</v>
      </c>
      <c r="CO27" s="22">
        <v>0</v>
      </c>
      <c r="CP27" s="22">
        <v>12</v>
      </c>
      <c r="CQ27" s="22">
        <v>60</v>
      </c>
      <c r="CR27" s="22">
        <v>12</v>
      </c>
      <c r="CS27" s="22"/>
      <c r="CT27" s="22">
        <v>24</v>
      </c>
      <c r="CU27" s="22">
        <v>30</v>
      </c>
      <c r="CV27" s="22">
        <v>18</v>
      </c>
      <c r="CW27" s="22"/>
      <c r="CX27" s="22">
        <v>30</v>
      </c>
      <c r="CY27" s="22">
        <v>0</v>
      </c>
      <c r="CZ27" s="22"/>
      <c r="DA27" s="22">
        <v>0</v>
      </c>
      <c r="DB27" s="22"/>
      <c r="DC27" s="22"/>
      <c r="DD27" s="22">
        <v>0</v>
      </c>
      <c r="DE27" s="22"/>
      <c r="DF27" s="22">
        <v>18</v>
      </c>
      <c r="DG27" s="22">
        <v>12</v>
      </c>
      <c r="DH27" s="22">
        <v>0</v>
      </c>
      <c r="DI27" s="22"/>
      <c r="DJ27" s="22"/>
      <c r="DK27" s="22"/>
      <c r="DL27" s="22">
        <v>12</v>
      </c>
      <c r="DM27" s="22"/>
      <c r="DN27" s="22">
        <v>42</v>
      </c>
      <c r="DO27" s="22"/>
      <c r="DP27" s="22"/>
      <c r="DQ27" s="22"/>
      <c r="DR27" s="22"/>
      <c r="DS27" s="22"/>
      <c r="DT27" s="22"/>
      <c r="DU27" s="22"/>
      <c r="DV27" s="22"/>
      <c r="DW27" s="22"/>
      <c r="DX27" s="22">
        <v>0</v>
      </c>
      <c r="DY27" s="22">
        <v>0</v>
      </c>
      <c r="DZ27" s="22"/>
      <c r="EA27" s="22"/>
      <c r="EB27" s="22"/>
      <c r="EC27" s="22"/>
      <c r="ED27" s="22"/>
      <c r="EE27" s="22">
        <v>42</v>
      </c>
      <c r="EF27" s="22">
        <v>12</v>
      </c>
      <c r="EG27" s="22">
        <v>0</v>
      </c>
      <c r="EH27" s="22">
        <v>12</v>
      </c>
      <c r="EI27" s="22">
        <v>0</v>
      </c>
      <c r="EJ27" s="22"/>
      <c r="EK27" s="23">
        <f t="shared" si="1"/>
        <v>1830</v>
      </c>
      <c r="EM27" s="16"/>
    </row>
    <row r="28" spans="1:143" x14ac:dyDescent="0.25">
      <c r="A28" s="17">
        <v>24</v>
      </c>
      <c r="B28" s="18" t="s">
        <v>299</v>
      </c>
      <c r="C28" s="18">
        <v>2024</v>
      </c>
      <c r="D28" s="18">
        <v>6</v>
      </c>
      <c r="E28" s="19">
        <v>3284683</v>
      </c>
      <c r="F28" s="18" t="s">
        <v>276</v>
      </c>
      <c r="G28" s="20">
        <v>6</v>
      </c>
      <c r="H28" s="21">
        <v>167.22200000000001</v>
      </c>
      <c r="I28" s="21">
        <f t="shared" si="0"/>
        <v>27.870333333333335</v>
      </c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>
        <v>-25</v>
      </c>
      <c r="AI28" s="22"/>
      <c r="AJ28" s="22">
        <v>-7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>
        <v>-28</v>
      </c>
      <c r="BL28" s="22"/>
      <c r="BM28" s="22"/>
      <c r="BN28" s="22"/>
      <c r="BO28" s="22"/>
      <c r="BP28" s="22"/>
      <c r="BQ28" s="22">
        <v>-15</v>
      </c>
      <c r="BR28" s="22">
        <v>-21</v>
      </c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>
        <v>-1</v>
      </c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3">
        <f t="shared" si="1"/>
        <v>-97</v>
      </c>
      <c r="EM28" s="16"/>
    </row>
    <row r="29" spans="1:143" x14ac:dyDescent="0.25">
      <c r="A29" s="17">
        <v>25</v>
      </c>
      <c r="B29" s="18" t="s">
        <v>299</v>
      </c>
      <c r="C29" s="18">
        <v>2024</v>
      </c>
      <c r="D29" s="18">
        <v>6</v>
      </c>
      <c r="E29" s="19">
        <v>3352387</v>
      </c>
      <c r="F29" s="18" t="s">
        <v>277</v>
      </c>
      <c r="G29" s="20">
        <v>6</v>
      </c>
      <c r="H29" s="21">
        <v>220.79999999999995</v>
      </c>
      <c r="I29" s="21">
        <f t="shared" si="0"/>
        <v>36.79999999999999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>
        <v>-1</v>
      </c>
      <c r="AK29" s="22"/>
      <c r="AL29" s="22"/>
      <c r="AM29" s="22"/>
      <c r="AN29" s="22"/>
      <c r="AO29" s="22">
        <v>-6</v>
      </c>
      <c r="AP29" s="22"/>
      <c r="AQ29" s="22"/>
      <c r="AR29" s="22"/>
      <c r="AS29" s="22"/>
      <c r="AT29" s="22"/>
      <c r="AU29" s="22"/>
      <c r="AV29" s="22">
        <v>-2</v>
      </c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3">
        <f t="shared" si="1"/>
        <v>-9</v>
      </c>
      <c r="EM29" s="16"/>
    </row>
    <row r="30" spans="1:143" x14ac:dyDescent="0.25">
      <c r="A30" s="17">
        <v>26</v>
      </c>
      <c r="B30" s="18" t="s">
        <v>299</v>
      </c>
      <c r="C30" s="18">
        <v>2024</v>
      </c>
      <c r="D30" s="18">
        <v>6</v>
      </c>
      <c r="E30" s="19">
        <v>3384346</v>
      </c>
      <c r="F30" s="18" t="s">
        <v>280</v>
      </c>
      <c r="G30" s="20">
        <v>6</v>
      </c>
      <c r="H30" s="21">
        <v>210.833</v>
      </c>
      <c r="I30" s="21">
        <f t="shared" si="0"/>
        <v>35.138833333333331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>
        <v>0</v>
      </c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>
        <v>-4</v>
      </c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>
        <v>-3</v>
      </c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3">
        <f t="shared" si="1"/>
        <v>-7</v>
      </c>
      <c r="EM30" s="16"/>
    </row>
    <row r="31" spans="1:143" x14ac:dyDescent="0.25">
      <c r="A31" s="17">
        <v>27</v>
      </c>
      <c r="B31" s="18" t="s">
        <v>299</v>
      </c>
      <c r="C31" s="18">
        <v>2024</v>
      </c>
      <c r="D31" s="18">
        <v>6</v>
      </c>
      <c r="E31" s="19">
        <v>3408152</v>
      </c>
      <c r="F31" s="18" t="s">
        <v>282</v>
      </c>
      <c r="G31" s="20">
        <v>20</v>
      </c>
      <c r="H31" s="21">
        <v>366.66699999999997</v>
      </c>
      <c r="I31" s="21">
        <f t="shared" si="0"/>
        <v>18.333349999999999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>
        <v>-2</v>
      </c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3">
        <f t="shared" si="1"/>
        <v>-2</v>
      </c>
      <c r="EM31" s="16"/>
    </row>
    <row r="32" spans="1:143" x14ac:dyDescent="0.25">
      <c r="A32" s="17">
        <v>28</v>
      </c>
      <c r="B32" s="18" t="s">
        <v>299</v>
      </c>
      <c r="C32" s="18">
        <v>2024</v>
      </c>
      <c r="D32" s="18">
        <v>6</v>
      </c>
      <c r="E32" s="19">
        <v>3529248</v>
      </c>
      <c r="F32" s="18" t="s">
        <v>350</v>
      </c>
      <c r="G32" s="20">
        <v>60</v>
      </c>
      <c r="H32" s="21">
        <v>317.77800000000002</v>
      </c>
      <c r="I32" s="21">
        <f t="shared" si="0"/>
        <v>5.2963000000000005</v>
      </c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>
        <v>-3</v>
      </c>
      <c r="AI32" s="22"/>
      <c r="AJ32" s="22"/>
      <c r="AK32" s="22"/>
      <c r="AL32" s="22">
        <v>-7</v>
      </c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>
        <v>0</v>
      </c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3">
        <f t="shared" si="1"/>
        <v>-10</v>
      </c>
      <c r="EM32" s="16"/>
    </row>
    <row r="33" spans="1:143" x14ac:dyDescent="0.25">
      <c r="A33" s="17">
        <v>29</v>
      </c>
      <c r="B33" s="18" t="s">
        <v>299</v>
      </c>
      <c r="C33" s="18">
        <v>2024</v>
      </c>
      <c r="D33" s="18">
        <v>6</v>
      </c>
      <c r="E33" s="19">
        <v>3538108</v>
      </c>
      <c r="F33" s="18" t="s">
        <v>351</v>
      </c>
      <c r="G33" s="20">
        <v>6</v>
      </c>
      <c r="H33" s="21">
        <v>210.833</v>
      </c>
      <c r="I33" s="21">
        <f t="shared" si="0"/>
        <v>35.138833333333331</v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>
        <v>-36</v>
      </c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>
        <v>-32</v>
      </c>
      <c r="CN33" s="22">
        <v>-6</v>
      </c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>
        <v>-6</v>
      </c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>
        <v>-2</v>
      </c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3">
        <f t="shared" si="1"/>
        <v>-82</v>
      </c>
      <c r="EM33" s="16"/>
    </row>
    <row r="34" spans="1:143" x14ac:dyDescent="0.25">
      <c r="A34" s="17">
        <v>30</v>
      </c>
      <c r="B34" s="18" t="s">
        <v>299</v>
      </c>
      <c r="C34" s="18">
        <v>2024</v>
      </c>
      <c r="D34" s="18">
        <v>6</v>
      </c>
      <c r="E34" s="19">
        <v>3564666</v>
      </c>
      <c r="F34" s="18" t="s">
        <v>285</v>
      </c>
      <c r="G34" s="20">
        <v>12</v>
      </c>
      <c r="H34" s="21">
        <v>225.81800000000001</v>
      </c>
      <c r="I34" s="21">
        <f t="shared" si="0"/>
        <v>18.818166666666666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>
        <v>-1</v>
      </c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3">
        <f t="shared" si="1"/>
        <v>-1</v>
      </c>
      <c r="EM34" s="16"/>
    </row>
    <row r="35" spans="1:143" x14ac:dyDescent="0.25">
      <c r="A35" s="17">
        <v>31</v>
      </c>
      <c r="B35" s="18" t="s">
        <v>299</v>
      </c>
      <c r="C35" s="18">
        <v>2024</v>
      </c>
      <c r="D35" s="18">
        <v>6</v>
      </c>
      <c r="E35" s="19">
        <v>3565350</v>
      </c>
      <c r="F35" s="18" t="s">
        <v>287</v>
      </c>
      <c r="G35" s="20">
        <v>24</v>
      </c>
      <c r="H35" s="21">
        <v>281.01799999999997</v>
      </c>
      <c r="I35" s="21">
        <f t="shared" si="0"/>
        <v>11.709083333333332</v>
      </c>
      <c r="J35" s="22"/>
      <c r="K35" s="22"/>
      <c r="L35" s="22"/>
      <c r="M35" s="22"/>
      <c r="N35" s="22"/>
      <c r="O35" s="22"/>
      <c r="P35" s="22"/>
      <c r="Q35" s="22"/>
      <c r="R35" s="22">
        <v>-94</v>
      </c>
      <c r="S35" s="22"/>
      <c r="T35" s="22"/>
      <c r="U35" s="22"/>
      <c r="V35" s="22"/>
      <c r="W35" s="22"/>
      <c r="X35" s="22"/>
      <c r="Y35" s="22">
        <v>-16</v>
      </c>
      <c r="Z35" s="22"/>
      <c r="AA35" s="22">
        <v>-50</v>
      </c>
      <c r="AB35" s="22"/>
      <c r="AC35" s="22"/>
      <c r="AD35" s="22"/>
      <c r="AE35" s="22"/>
      <c r="AF35" s="22"/>
      <c r="AG35" s="22"/>
      <c r="AH35" s="22">
        <v>-26</v>
      </c>
      <c r="AI35" s="22"/>
      <c r="AJ35" s="22"/>
      <c r="AK35" s="22"/>
      <c r="AL35" s="22"/>
      <c r="AM35" s="22">
        <v>-17</v>
      </c>
      <c r="AN35" s="22"/>
      <c r="AO35" s="22">
        <v>-35</v>
      </c>
      <c r="AP35" s="22"/>
      <c r="AQ35" s="22"/>
      <c r="AR35" s="22">
        <v>-31</v>
      </c>
      <c r="AS35" s="22"/>
      <c r="AT35" s="22"/>
      <c r="AU35" s="22"/>
      <c r="AV35" s="22">
        <v>-51</v>
      </c>
      <c r="AW35" s="22"/>
      <c r="AX35" s="22"/>
      <c r="AY35" s="22"/>
      <c r="AZ35" s="22"/>
      <c r="BA35" s="22"/>
      <c r="BB35" s="22"/>
      <c r="BC35" s="22">
        <v>-58</v>
      </c>
      <c r="BD35" s="22"/>
      <c r="BE35" s="22"/>
      <c r="BF35" s="22"/>
      <c r="BG35" s="22"/>
      <c r="BH35" s="22"/>
      <c r="BI35" s="22"/>
      <c r="BJ35" s="22"/>
      <c r="BK35" s="22">
        <v>-26</v>
      </c>
      <c r="BL35" s="22"/>
      <c r="BM35" s="22"/>
      <c r="BN35" s="22"/>
      <c r="BO35" s="22"/>
      <c r="BP35" s="22"/>
      <c r="BQ35" s="22"/>
      <c r="BR35" s="22">
        <v>-20</v>
      </c>
      <c r="BS35" s="22"/>
      <c r="BT35" s="22">
        <v>-138</v>
      </c>
      <c r="BU35" s="22"/>
      <c r="BV35" s="22"/>
      <c r="BW35" s="22"/>
      <c r="BX35" s="22"/>
      <c r="BY35" s="22">
        <v>-29</v>
      </c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>
        <v>-22</v>
      </c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>
        <v>-58</v>
      </c>
      <c r="CY35" s="22"/>
      <c r="CZ35" s="22"/>
      <c r="DA35" s="22"/>
      <c r="DB35" s="22"/>
      <c r="DC35" s="22">
        <v>-21</v>
      </c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>
        <v>-18</v>
      </c>
      <c r="DQ35" s="22"/>
      <c r="DR35" s="22"/>
      <c r="DS35" s="22"/>
      <c r="DT35" s="22"/>
      <c r="DU35" s="22"/>
      <c r="DV35" s="22"/>
      <c r="DW35" s="22"/>
      <c r="DX35" s="22"/>
      <c r="DY35" s="22">
        <v>-12</v>
      </c>
      <c r="DZ35" s="22"/>
      <c r="EA35" s="22"/>
      <c r="EB35" s="22"/>
      <c r="EC35" s="22"/>
      <c r="ED35" s="22"/>
      <c r="EE35" s="22"/>
      <c r="EF35" s="22"/>
      <c r="EG35" s="22"/>
      <c r="EH35" s="22"/>
      <c r="EI35" s="22">
        <v>-25</v>
      </c>
      <c r="EJ35" s="22"/>
      <c r="EK35" s="23">
        <f t="shared" si="1"/>
        <v>-747</v>
      </c>
      <c r="EM35" s="16"/>
    </row>
    <row r="36" spans="1:143" x14ac:dyDescent="0.25">
      <c r="A36" s="17">
        <v>32</v>
      </c>
      <c r="B36" s="18" t="s">
        <v>299</v>
      </c>
      <c r="C36" s="18">
        <v>2024</v>
      </c>
      <c r="D36" s="18">
        <v>6</v>
      </c>
      <c r="E36" s="19">
        <v>3565351</v>
      </c>
      <c r="F36" s="18" t="s">
        <v>288</v>
      </c>
      <c r="G36" s="20">
        <v>24</v>
      </c>
      <c r="H36" s="21">
        <v>281.01799999999997</v>
      </c>
      <c r="I36" s="21">
        <f t="shared" si="0"/>
        <v>11.709083333333332</v>
      </c>
      <c r="J36" s="22"/>
      <c r="K36" s="22"/>
      <c r="L36" s="22"/>
      <c r="M36" s="22"/>
      <c r="N36" s="22"/>
      <c r="O36" s="22"/>
      <c r="P36" s="22"/>
      <c r="Q36" s="22"/>
      <c r="R36" s="22">
        <v>-66</v>
      </c>
      <c r="S36" s="22"/>
      <c r="T36" s="22"/>
      <c r="U36" s="22"/>
      <c r="V36" s="22"/>
      <c r="W36" s="22"/>
      <c r="X36" s="22"/>
      <c r="Y36" s="22"/>
      <c r="Z36" s="22"/>
      <c r="AA36" s="22">
        <v>-25</v>
      </c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>
        <v>-6</v>
      </c>
      <c r="AP36" s="22"/>
      <c r="AQ36" s="22"/>
      <c r="AR36" s="22">
        <v>-15</v>
      </c>
      <c r="AS36" s="22"/>
      <c r="AT36" s="22"/>
      <c r="AU36" s="22"/>
      <c r="AV36" s="22">
        <v>-9</v>
      </c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>
        <v>-2</v>
      </c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>
        <v>-27</v>
      </c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>
        <v>-4</v>
      </c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>
        <v>-12</v>
      </c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>
        <v>-14</v>
      </c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>
        <v>-12</v>
      </c>
      <c r="EF36" s="22"/>
      <c r="EG36" s="22"/>
      <c r="EH36" s="22"/>
      <c r="EI36" s="22">
        <v>-5</v>
      </c>
      <c r="EJ36" s="22"/>
      <c r="EK36" s="23">
        <f t="shared" si="1"/>
        <v>-197</v>
      </c>
      <c r="EM36" s="16"/>
    </row>
    <row r="37" spans="1:143" x14ac:dyDescent="0.25">
      <c r="A37" s="17">
        <v>33</v>
      </c>
      <c r="B37" s="18" t="s">
        <v>299</v>
      </c>
      <c r="C37" s="18">
        <v>2024</v>
      </c>
      <c r="D37" s="18">
        <v>6</v>
      </c>
      <c r="E37" s="19">
        <v>3566457</v>
      </c>
      <c r="F37" s="18" t="s">
        <v>289</v>
      </c>
      <c r="G37" s="20">
        <v>24</v>
      </c>
      <c r="H37" s="21">
        <v>281.01799999999997</v>
      </c>
      <c r="I37" s="21">
        <f t="shared" si="0"/>
        <v>11.709083333333332</v>
      </c>
      <c r="J37" s="22"/>
      <c r="K37" s="22"/>
      <c r="L37" s="22"/>
      <c r="M37" s="22"/>
      <c r="N37" s="22"/>
      <c r="O37" s="22"/>
      <c r="P37" s="22"/>
      <c r="Q37" s="22"/>
      <c r="R37" s="22">
        <v>-48</v>
      </c>
      <c r="S37" s="22"/>
      <c r="T37" s="22"/>
      <c r="U37" s="22"/>
      <c r="V37" s="22"/>
      <c r="W37" s="22"/>
      <c r="X37" s="22"/>
      <c r="Y37" s="22"/>
      <c r="Z37" s="22"/>
      <c r="AA37" s="22">
        <v>-13</v>
      </c>
      <c r="AB37" s="22"/>
      <c r="AC37" s="22"/>
      <c r="AD37" s="22"/>
      <c r="AE37" s="22">
        <v>-29</v>
      </c>
      <c r="AF37" s="22"/>
      <c r="AG37" s="22"/>
      <c r="AH37" s="22"/>
      <c r="AI37" s="22"/>
      <c r="AJ37" s="22"/>
      <c r="AK37" s="22"/>
      <c r="AL37" s="22"/>
      <c r="AM37" s="22"/>
      <c r="AN37" s="22"/>
      <c r="AO37" s="22">
        <v>-72</v>
      </c>
      <c r="AP37" s="22"/>
      <c r="AQ37" s="22"/>
      <c r="AR37" s="22"/>
      <c r="AS37" s="22"/>
      <c r="AT37" s="22"/>
      <c r="AU37" s="22"/>
      <c r="AV37" s="22">
        <v>-20</v>
      </c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>
        <v>-1</v>
      </c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>
        <v>-2</v>
      </c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>
        <v>-26</v>
      </c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3">
        <f t="shared" si="1"/>
        <v>-211</v>
      </c>
      <c r="EM37" s="16"/>
    </row>
    <row r="38" spans="1:143" x14ac:dyDescent="0.25">
      <c r="A38" s="17">
        <v>34</v>
      </c>
      <c r="B38" s="18" t="s">
        <v>299</v>
      </c>
      <c r="C38" s="18">
        <v>2024</v>
      </c>
      <c r="D38" s="18">
        <v>6</v>
      </c>
      <c r="E38" s="19">
        <v>3568860</v>
      </c>
      <c r="F38" s="18" t="s">
        <v>290</v>
      </c>
      <c r="G38" s="20">
        <v>24</v>
      </c>
      <c r="H38" s="21">
        <v>281.01799999999997</v>
      </c>
      <c r="I38" s="21">
        <f t="shared" si="0"/>
        <v>11.709083333333332</v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>
        <v>-18</v>
      </c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>
        <v>-145</v>
      </c>
      <c r="AP38" s="22"/>
      <c r="AQ38" s="22"/>
      <c r="AR38" s="22"/>
      <c r="AS38" s="22">
        <v>-33</v>
      </c>
      <c r="AT38" s="22"/>
      <c r="AU38" s="22"/>
      <c r="AV38" s="22">
        <v>-53</v>
      </c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>
        <v>-12</v>
      </c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>
        <v>-29</v>
      </c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>
        <v>-3</v>
      </c>
      <c r="EJ38" s="22"/>
      <c r="EK38" s="23">
        <f t="shared" si="1"/>
        <v>-293</v>
      </c>
      <c r="EM38" s="16"/>
    </row>
    <row r="39" spans="1:143" x14ac:dyDescent="0.25">
      <c r="A39" s="17">
        <v>35</v>
      </c>
      <c r="B39" s="18" t="s">
        <v>299</v>
      </c>
      <c r="C39" s="18">
        <v>2024</v>
      </c>
      <c r="D39" s="18">
        <v>6</v>
      </c>
      <c r="E39" s="19">
        <v>3572153</v>
      </c>
      <c r="F39" s="18" t="s">
        <v>291</v>
      </c>
      <c r="G39" s="20">
        <v>6</v>
      </c>
      <c r="H39" s="21">
        <v>167.22200000000001</v>
      </c>
      <c r="I39" s="21">
        <f t="shared" si="0"/>
        <v>27.870333333333335</v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>
        <v>-24</v>
      </c>
      <c r="AI39" s="22"/>
      <c r="AJ39" s="22">
        <v>-23</v>
      </c>
      <c r="AK39" s="22"/>
      <c r="AL39" s="22"/>
      <c r="AM39" s="22"/>
      <c r="AN39" s="22"/>
      <c r="AO39" s="22"/>
      <c r="AP39" s="22"/>
      <c r="AQ39" s="22">
        <v>-10</v>
      </c>
      <c r="AR39" s="22"/>
      <c r="AS39" s="22">
        <v>-20</v>
      </c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>
        <v>-42</v>
      </c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>
        <v>-3</v>
      </c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>
        <v>-28</v>
      </c>
      <c r="CY39" s="22"/>
      <c r="CZ39" s="22"/>
      <c r="DA39" s="22"/>
      <c r="DB39" s="22"/>
      <c r="DC39" s="22">
        <v>-5</v>
      </c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>
        <v>-4</v>
      </c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3">
        <f t="shared" si="1"/>
        <v>-159</v>
      </c>
      <c r="EM39" s="16"/>
    </row>
    <row r="40" spans="1:143" x14ac:dyDescent="0.25">
      <c r="A40" s="17">
        <v>36</v>
      </c>
      <c r="B40" s="18" t="s">
        <v>299</v>
      </c>
      <c r="C40" s="18">
        <v>2024</v>
      </c>
      <c r="D40" s="18">
        <v>6</v>
      </c>
      <c r="E40" s="19">
        <v>3573960</v>
      </c>
      <c r="F40" s="18" t="s">
        <v>352</v>
      </c>
      <c r="G40" s="20">
        <v>30</v>
      </c>
      <c r="H40" s="21">
        <v>188.18199999999999</v>
      </c>
      <c r="I40" s="21">
        <f t="shared" si="0"/>
        <v>6.2727333333333331</v>
      </c>
      <c r="J40" s="22"/>
      <c r="K40" s="22"/>
      <c r="L40" s="22"/>
      <c r="M40" s="22"/>
      <c r="N40" s="22"/>
      <c r="O40" s="22"/>
      <c r="P40" s="22"/>
      <c r="Q40" s="22"/>
      <c r="R40" s="22">
        <v>-60</v>
      </c>
      <c r="S40" s="22"/>
      <c r="T40" s="22"/>
      <c r="U40" s="22"/>
      <c r="V40" s="22"/>
      <c r="W40" s="22">
        <v>-55</v>
      </c>
      <c r="X40" s="22"/>
      <c r="Y40" s="22"/>
      <c r="Z40" s="22">
        <v>-1</v>
      </c>
      <c r="AA40" s="22">
        <v>-25</v>
      </c>
      <c r="AB40" s="22"/>
      <c r="AC40" s="22"/>
      <c r="AD40" s="22"/>
      <c r="AE40" s="22">
        <v>-1</v>
      </c>
      <c r="AF40" s="22"/>
      <c r="AG40" s="22"/>
      <c r="AH40" s="22"/>
      <c r="AI40" s="22"/>
      <c r="AJ40" s="22"/>
      <c r="AK40" s="22"/>
      <c r="AL40" s="22"/>
      <c r="AM40" s="22"/>
      <c r="AN40" s="22"/>
      <c r="AO40" s="22">
        <v>-30</v>
      </c>
      <c r="AP40" s="22"/>
      <c r="AQ40" s="22">
        <v>-49</v>
      </c>
      <c r="AR40" s="22"/>
      <c r="AS40" s="22"/>
      <c r="AT40" s="22"/>
      <c r="AU40" s="22">
        <v>-60</v>
      </c>
      <c r="AV40" s="22"/>
      <c r="AW40" s="22"/>
      <c r="AX40" s="22"/>
      <c r="AY40" s="22"/>
      <c r="AZ40" s="22"/>
      <c r="BA40" s="22"/>
      <c r="BB40" s="22"/>
      <c r="BC40" s="22"/>
      <c r="BD40" s="22">
        <v>-60</v>
      </c>
      <c r="BE40" s="22">
        <v>-101</v>
      </c>
      <c r="BF40" s="22"/>
      <c r="BG40" s="22"/>
      <c r="BH40" s="22"/>
      <c r="BI40" s="22"/>
      <c r="BJ40" s="22"/>
      <c r="BK40" s="22">
        <v>-31</v>
      </c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>
        <v>-30</v>
      </c>
      <c r="CJ40" s="22">
        <v>-40</v>
      </c>
      <c r="CK40" s="22"/>
      <c r="CL40" s="22">
        <v>-24</v>
      </c>
      <c r="CM40" s="22"/>
      <c r="CN40" s="22"/>
      <c r="CO40" s="22"/>
      <c r="CP40" s="22"/>
      <c r="CQ40" s="22"/>
      <c r="CR40" s="22"/>
      <c r="CS40" s="22"/>
      <c r="CT40" s="22"/>
      <c r="CU40" s="22">
        <v>-11</v>
      </c>
      <c r="CV40" s="22"/>
      <c r="CW40" s="22">
        <v>-33</v>
      </c>
      <c r="CX40" s="22"/>
      <c r="CY40" s="22"/>
      <c r="CZ40" s="22"/>
      <c r="DA40" s="22"/>
      <c r="DB40" s="22"/>
      <c r="DC40" s="22"/>
      <c r="DD40" s="22">
        <v>-49</v>
      </c>
      <c r="DE40" s="22"/>
      <c r="DF40" s="22"/>
      <c r="DG40" s="22"/>
      <c r="DH40" s="22"/>
      <c r="DI40" s="22">
        <v>-2</v>
      </c>
      <c r="DJ40" s="22"/>
      <c r="DK40" s="22">
        <v>-34</v>
      </c>
      <c r="DL40" s="22">
        <v>-10</v>
      </c>
      <c r="DM40" s="22"/>
      <c r="DN40" s="22"/>
      <c r="DO40" s="22"/>
      <c r="DP40" s="22">
        <v>-35</v>
      </c>
      <c r="DQ40" s="22"/>
      <c r="DR40" s="22"/>
      <c r="DS40" s="22"/>
      <c r="DT40" s="22"/>
      <c r="DU40" s="22"/>
      <c r="DV40" s="22"/>
      <c r="DW40" s="22"/>
      <c r="DX40" s="22"/>
      <c r="DY40" s="22">
        <v>-14</v>
      </c>
      <c r="DZ40" s="22">
        <v>-25</v>
      </c>
      <c r="EA40" s="22"/>
      <c r="EB40" s="22">
        <v>-72</v>
      </c>
      <c r="EC40" s="22"/>
      <c r="ED40" s="22">
        <v>-11</v>
      </c>
      <c r="EE40" s="22"/>
      <c r="EF40" s="22"/>
      <c r="EG40" s="22"/>
      <c r="EH40" s="22"/>
      <c r="EI40" s="22">
        <v>-15</v>
      </c>
      <c r="EJ40" s="22"/>
      <c r="EK40" s="23">
        <f t="shared" si="1"/>
        <v>-878</v>
      </c>
      <c r="EM40" s="16"/>
    </row>
    <row r="41" spans="1:143" x14ac:dyDescent="0.25">
      <c r="A41" s="17">
        <v>37</v>
      </c>
      <c r="B41" s="18" t="s">
        <v>299</v>
      </c>
      <c r="C41" s="18">
        <v>2024</v>
      </c>
      <c r="D41" s="18">
        <v>6</v>
      </c>
      <c r="E41" s="19">
        <v>3573961</v>
      </c>
      <c r="F41" s="18" t="s">
        <v>353</v>
      </c>
      <c r="G41" s="20">
        <v>30</v>
      </c>
      <c r="H41" s="21">
        <v>188.18199999999999</v>
      </c>
      <c r="I41" s="21">
        <f t="shared" si="0"/>
        <v>6.2727333333333331</v>
      </c>
      <c r="J41" s="22">
        <v>-29</v>
      </c>
      <c r="K41" s="22"/>
      <c r="L41" s="22"/>
      <c r="M41" s="22">
        <v>-73</v>
      </c>
      <c r="N41" s="22"/>
      <c r="O41" s="22"/>
      <c r="P41" s="22">
        <v>-12</v>
      </c>
      <c r="Q41" s="22"/>
      <c r="R41" s="22">
        <v>-60</v>
      </c>
      <c r="S41" s="22"/>
      <c r="T41" s="22"/>
      <c r="U41" s="22"/>
      <c r="V41" s="22"/>
      <c r="W41" s="22">
        <v>-12</v>
      </c>
      <c r="X41" s="22"/>
      <c r="Y41" s="22"/>
      <c r="Z41" s="22">
        <v>-35</v>
      </c>
      <c r="AA41" s="22">
        <v>-37</v>
      </c>
      <c r="AB41" s="22"/>
      <c r="AC41" s="22"/>
      <c r="AD41" s="22"/>
      <c r="AE41" s="22">
        <v>-55</v>
      </c>
      <c r="AF41" s="22">
        <v>-30</v>
      </c>
      <c r="AG41" s="22"/>
      <c r="AH41" s="22"/>
      <c r="AI41" s="22"/>
      <c r="AJ41" s="22"/>
      <c r="AK41" s="22"/>
      <c r="AL41" s="22">
        <v>-16</v>
      </c>
      <c r="AM41" s="22"/>
      <c r="AN41" s="22">
        <v>-51</v>
      </c>
      <c r="AO41" s="22">
        <v>-1</v>
      </c>
      <c r="AP41" s="22"/>
      <c r="AQ41" s="22">
        <v>-32</v>
      </c>
      <c r="AR41" s="22"/>
      <c r="AS41" s="22">
        <v>-31</v>
      </c>
      <c r="AT41" s="22">
        <v>-46</v>
      </c>
      <c r="AU41" s="22">
        <v>-60</v>
      </c>
      <c r="AV41" s="22"/>
      <c r="AW41" s="22"/>
      <c r="AX41" s="22"/>
      <c r="AY41" s="22"/>
      <c r="AZ41" s="22">
        <v>-33</v>
      </c>
      <c r="BA41" s="22"/>
      <c r="BB41" s="22"/>
      <c r="BC41" s="22"/>
      <c r="BD41" s="22">
        <v>-27</v>
      </c>
      <c r="BE41" s="22">
        <v>-88</v>
      </c>
      <c r="BF41" s="22"/>
      <c r="BG41" s="22"/>
      <c r="BH41" s="22"/>
      <c r="BI41" s="22"/>
      <c r="BJ41" s="22"/>
      <c r="BK41" s="22">
        <v>-21</v>
      </c>
      <c r="BL41" s="22"/>
      <c r="BM41" s="22"/>
      <c r="BN41" s="22"/>
      <c r="BO41" s="22"/>
      <c r="BP41" s="22">
        <v>-53</v>
      </c>
      <c r="BQ41" s="22"/>
      <c r="BR41" s="22">
        <v>-252</v>
      </c>
      <c r="BS41" s="22">
        <v>-50</v>
      </c>
      <c r="BT41" s="22">
        <v>-1</v>
      </c>
      <c r="BU41" s="22"/>
      <c r="BV41" s="22"/>
      <c r="BW41" s="22">
        <v>-30</v>
      </c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>
        <v>-59</v>
      </c>
      <c r="CJ41" s="22"/>
      <c r="CK41" s="22"/>
      <c r="CL41" s="22"/>
      <c r="CM41" s="22"/>
      <c r="CN41" s="22"/>
      <c r="CO41" s="22"/>
      <c r="CP41" s="22">
        <v>-8</v>
      </c>
      <c r="CQ41" s="22"/>
      <c r="CR41" s="22">
        <v>-8</v>
      </c>
      <c r="CS41" s="22">
        <v>-18</v>
      </c>
      <c r="CT41" s="22"/>
      <c r="CU41" s="22">
        <v>-26</v>
      </c>
      <c r="CV41" s="22"/>
      <c r="CW41" s="22"/>
      <c r="CX41" s="22"/>
      <c r="CY41" s="22"/>
      <c r="CZ41" s="22"/>
      <c r="DA41" s="22"/>
      <c r="DB41" s="22"/>
      <c r="DC41" s="22"/>
      <c r="DD41" s="22">
        <v>-53</v>
      </c>
      <c r="DE41" s="22"/>
      <c r="DF41" s="22"/>
      <c r="DG41" s="22"/>
      <c r="DH41" s="22"/>
      <c r="DI41" s="22">
        <v>-5</v>
      </c>
      <c r="DJ41" s="22"/>
      <c r="DK41" s="22">
        <v>-56</v>
      </c>
      <c r="DL41" s="22">
        <v>-23</v>
      </c>
      <c r="DM41" s="22"/>
      <c r="DN41" s="22">
        <v>-2</v>
      </c>
      <c r="DO41" s="22"/>
      <c r="DP41" s="22">
        <v>-33</v>
      </c>
      <c r="DQ41" s="22"/>
      <c r="DR41" s="22"/>
      <c r="DS41" s="22"/>
      <c r="DT41" s="22"/>
      <c r="DU41" s="22"/>
      <c r="DV41" s="22"/>
      <c r="DW41" s="22"/>
      <c r="DX41" s="22"/>
      <c r="DY41" s="22">
        <v>-12</v>
      </c>
      <c r="DZ41" s="22">
        <v>-13</v>
      </c>
      <c r="EA41" s="22"/>
      <c r="EB41" s="22">
        <v>-62</v>
      </c>
      <c r="EC41" s="22"/>
      <c r="ED41" s="22">
        <v>-19</v>
      </c>
      <c r="EE41" s="22">
        <v>-2</v>
      </c>
      <c r="EF41" s="22"/>
      <c r="EG41" s="22"/>
      <c r="EH41" s="22"/>
      <c r="EI41" s="22">
        <v>-24</v>
      </c>
      <c r="EJ41" s="22"/>
      <c r="EK41" s="23">
        <f t="shared" si="1"/>
        <v>-1558</v>
      </c>
      <c r="EM41" s="16"/>
    </row>
    <row r="42" spans="1:143" x14ac:dyDescent="0.25">
      <c r="A42" s="17">
        <v>38</v>
      </c>
      <c r="B42" s="18" t="s">
        <v>299</v>
      </c>
      <c r="C42" s="18">
        <v>2024</v>
      </c>
      <c r="D42" s="18">
        <v>6</v>
      </c>
      <c r="E42" s="19">
        <v>3573962</v>
      </c>
      <c r="F42" s="18" t="s">
        <v>354</v>
      </c>
      <c r="G42" s="20">
        <v>30</v>
      </c>
      <c r="H42" s="21">
        <v>188.18199999999999</v>
      </c>
      <c r="I42" s="21">
        <f t="shared" si="0"/>
        <v>6.2727333333333331</v>
      </c>
      <c r="J42" s="22"/>
      <c r="K42" s="22"/>
      <c r="L42" s="22"/>
      <c r="M42" s="22">
        <v>-32</v>
      </c>
      <c r="N42" s="22"/>
      <c r="O42" s="22"/>
      <c r="P42" s="22"/>
      <c r="Q42" s="22"/>
      <c r="R42" s="22">
        <v>-60</v>
      </c>
      <c r="S42" s="22"/>
      <c r="T42" s="22"/>
      <c r="U42" s="22"/>
      <c r="V42" s="22"/>
      <c r="W42" s="22">
        <v>-60</v>
      </c>
      <c r="X42" s="22"/>
      <c r="Y42" s="22"/>
      <c r="Z42" s="22">
        <v>-47</v>
      </c>
      <c r="AA42" s="22">
        <v>-6</v>
      </c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>
        <v>-30</v>
      </c>
      <c r="AP42" s="22"/>
      <c r="AQ42" s="22">
        <v>-30</v>
      </c>
      <c r="AR42" s="22"/>
      <c r="AS42" s="22">
        <v>-2</v>
      </c>
      <c r="AT42" s="22">
        <v>-1</v>
      </c>
      <c r="AU42" s="22">
        <v>-60</v>
      </c>
      <c r="AV42" s="22"/>
      <c r="AW42" s="22"/>
      <c r="AX42" s="22"/>
      <c r="AY42" s="22"/>
      <c r="AZ42" s="22"/>
      <c r="BA42" s="22"/>
      <c r="BB42" s="22"/>
      <c r="BC42" s="22"/>
      <c r="BD42" s="22"/>
      <c r="BE42" s="22">
        <v>-107</v>
      </c>
      <c r="BF42" s="22"/>
      <c r="BG42" s="22"/>
      <c r="BH42" s="22"/>
      <c r="BI42" s="22"/>
      <c r="BJ42" s="22"/>
      <c r="BK42" s="22">
        <v>-46</v>
      </c>
      <c r="BL42" s="22"/>
      <c r="BM42" s="22"/>
      <c r="BN42" s="22"/>
      <c r="BO42" s="22"/>
      <c r="BP42" s="22">
        <v>-38</v>
      </c>
      <c r="BQ42" s="22"/>
      <c r="BR42" s="22">
        <v>-137</v>
      </c>
      <c r="BS42" s="22">
        <v>-7</v>
      </c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>
        <v>-60</v>
      </c>
      <c r="CH42" s="22"/>
      <c r="CI42" s="22">
        <v>-16</v>
      </c>
      <c r="CJ42" s="22">
        <v>-78</v>
      </c>
      <c r="CK42" s="22"/>
      <c r="CL42" s="22"/>
      <c r="CM42" s="22"/>
      <c r="CN42" s="22"/>
      <c r="CO42" s="22"/>
      <c r="CP42" s="22"/>
      <c r="CQ42" s="22"/>
      <c r="CR42" s="22">
        <v>-20</v>
      </c>
      <c r="CS42" s="22">
        <v>-14</v>
      </c>
      <c r="CT42" s="22"/>
      <c r="CU42" s="22">
        <v>-33</v>
      </c>
      <c r="CV42" s="22"/>
      <c r="CW42" s="22">
        <v>-1</v>
      </c>
      <c r="CX42" s="22"/>
      <c r="CY42" s="22"/>
      <c r="CZ42" s="22"/>
      <c r="DA42" s="22"/>
      <c r="DB42" s="22"/>
      <c r="DC42" s="22"/>
      <c r="DD42" s="22">
        <v>-58</v>
      </c>
      <c r="DE42" s="22"/>
      <c r="DF42" s="22"/>
      <c r="DG42" s="22"/>
      <c r="DH42" s="22"/>
      <c r="DI42" s="22">
        <v>-9</v>
      </c>
      <c r="DJ42" s="22"/>
      <c r="DK42" s="22">
        <v>-45</v>
      </c>
      <c r="DL42" s="22"/>
      <c r="DM42" s="22"/>
      <c r="DN42" s="22">
        <v>-15</v>
      </c>
      <c r="DO42" s="22"/>
      <c r="DP42" s="22">
        <v>-11</v>
      </c>
      <c r="DQ42" s="22"/>
      <c r="DR42" s="22"/>
      <c r="DS42" s="22"/>
      <c r="DT42" s="22"/>
      <c r="DU42" s="22"/>
      <c r="DV42" s="22"/>
      <c r="DW42" s="22"/>
      <c r="DX42" s="22"/>
      <c r="DY42" s="22">
        <v>-12</v>
      </c>
      <c r="DZ42" s="22">
        <v>-14</v>
      </c>
      <c r="EA42" s="22"/>
      <c r="EB42" s="22">
        <v>-49</v>
      </c>
      <c r="EC42" s="22"/>
      <c r="ED42" s="22"/>
      <c r="EE42" s="22"/>
      <c r="EF42" s="22"/>
      <c r="EG42" s="22"/>
      <c r="EH42" s="22"/>
      <c r="EI42" s="22">
        <v>-24</v>
      </c>
      <c r="EJ42" s="22"/>
      <c r="EK42" s="23">
        <f t="shared" si="1"/>
        <v>-1122</v>
      </c>
      <c r="EM42" s="16"/>
    </row>
    <row r="43" spans="1:143" x14ac:dyDescent="0.25">
      <c r="A43" s="17">
        <v>39</v>
      </c>
      <c r="B43" s="18" t="s">
        <v>299</v>
      </c>
      <c r="C43" s="18">
        <v>2024</v>
      </c>
      <c r="D43" s="18">
        <v>6</v>
      </c>
      <c r="E43" s="19">
        <v>3573963</v>
      </c>
      <c r="F43" s="18" t="s">
        <v>355</v>
      </c>
      <c r="G43" s="20">
        <v>30</v>
      </c>
      <c r="H43" s="21">
        <v>188.18199999999999</v>
      </c>
      <c r="I43" s="21">
        <f t="shared" si="0"/>
        <v>6.2727333333333331</v>
      </c>
      <c r="J43" s="22">
        <v>-22</v>
      </c>
      <c r="K43" s="22"/>
      <c r="L43" s="22"/>
      <c r="M43" s="22">
        <v>-46</v>
      </c>
      <c r="N43" s="22"/>
      <c r="O43" s="22"/>
      <c r="P43" s="22">
        <v>-31</v>
      </c>
      <c r="Q43" s="22"/>
      <c r="R43" s="22">
        <v>-60</v>
      </c>
      <c r="S43" s="22"/>
      <c r="T43" s="22"/>
      <c r="U43" s="22"/>
      <c r="V43" s="22"/>
      <c r="W43" s="22">
        <v>-36</v>
      </c>
      <c r="X43" s="22"/>
      <c r="Y43" s="22"/>
      <c r="Z43" s="22">
        <v>-79</v>
      </c>
      <c r="AA43" s="22">
        <v>-68</v>
      </c>
      <c r="AB43" s="22"/>
      <c r="AC43" s="22"/>
      <c r="AD43" s="22"/>
      <c r="AE43" s="22"/>
      <c r="AF43" s="22">
        <v>-30</v>
      </c>
      <c r="AG43" s="22"/>
      <c r="AH43" s="22"/>
      <c r="AI43" s="22"/>
      <c r="AJ43" s="22"/>
      <c r="AK43" s="22"/>
      <c r="AL43" s="22">
        <v>-31</v>
      </c>
      <c r="AM43" s="22"/>
      <c r="AN43" s="22">
        <v>-62</v>
      </c>
      <c r="AO43" s="22">
        <v>-32</v>
      </c>
      <c r="AP43" s="22"/>
      <c r="AQ43" s="22">
        <v>-45</v>
      </c>
      <c r="AR43" s="22"/>
      <c r="AS43" s="22">
        <v>-92</v>
      </c>
      <c r="AT43" s="22">
        <v>-6</v>
      </c>
      <c r="AU43" s="22">
        <v>-60</v>
      </c>
      <c r="AV43" s="22"/>
      <c r="AW43" s="22"/>
      <c r="AX43" s="22"/>
      <c r="AY43" s="22"/>
      <c r="AZ43" s="22">
        <v>-33</v>
      </c>
      <c r="BA43" s="22"/>
      <c r="BB43" s="22"/>
      <c r="BC43" s="22"/>
      <c r="BD43" s="22">
        <v>-49</v>
      </c>
      <c r="BE43" s="22">
        <v>-90</v>
      </c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>
        <v>-25</v>
      </c>
      <c r="BQ43" s="22"/>
      <c r="BR43" s="22">
        <v>-144</v>
      </c>
      <c r="BS43" s="22">
        <v>-121</v>
      </c>
      <c r="BT43" s="22">
        <v>-194</v>
      </c>
      <c r="BU43" s="22"/>
      <c r="BV43" s="22"/>
      <c r="BW43" s="22">
        <v>-30</v>
      </c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>
        <v>-29</v>
      </c>
      <c r="CJ43" s="22">
        <v>-3</v>
      </c>
      <c r="CK43" s="22"/>
      <c r="CL43" s="22">
        <v>-4</v>
      </c>
      <c r="CM43" s="22"/>
      <c r="CN43" s="22"/>
      <c r="CO43" s="22"/>
      <c r="CP43" s="22">
        <v>-21</v>
      </c>
      <c r="CQ43" s="22"/>
      <c r="CR43" s="22">
        <v>-31</v>
      </c>
      <c r="CS43" s="22">
        <v>-19</v>
      </c>
      <c r="CT43" s="22"/>
      <c r="CU43" s="22">
        <v>-50</v>
      </c>
      <c r="CV43" s="22"/>
      <c r="CW43" s="22">
        <v>-60</v>
      </c>
      <c r="CX43" s="22"/>
      <c r="CY43" s="22"/>
      <c r="CZ43" s="22"/>
      <c r="DA43" s="22"/>
      <c r="DB43" s="22"/>
      <c r="DC43" s="22"/>
      <c r="DD43" s="22">
        <v>-62</v>
      </c>
      <c r="DE43" s="22"/>
      <c r="DF43" s="22"/>
      <c r="DG43" s="22"/>
      <c r="DH43" s="22"/>
      <c r="DI43" s="22">
        <v>-28</v>
      </c>
      <c r="DJ43" s="22"/>
      <c r="DK43" s="22">
        <v>-73</v>
      </c>
      <c r="DL43" s="22">
        <v>-19</v>
      </c>
      <c r="DM43" s="22"/>
      <c r="DN43" s="22">
        <v>-20</v>
      </c>
      <c r="DO43" s="22"/>
      <c r="DP43" s="22">
        <v>-23</v>
      </c>
      <c r="DQ43" s="22"/>
      <c r="DR43" s="22"/>
      <c r="DS43" s="22"/>
      <c r="DT43" s="22"/>
      <c r="DU43" s="22"/>
      <c r="DV43" s="22"/>
      <c r="DW43" s="22"/>
      <c r="DX43" s="22"/>
      <c r="DY43" s="22">
        <v>-15</v>
      </c>
      <c r="DZ43" s="22">
        <v>-29</v>
      </c>
      <c r="EA43" s="22"/>
      <c r="EB43" s="22">
        <v>-64</v>
      </c>
      <c r="EC43" s="22"/>
      <c r="ED43" s="22">
        <v>-11</v>
      </c>
      <c r="EE43" s="22">
        <v>-8</v>
      </c>
      <c r="EF43" s="22"/>
      <c r="EG43" s="22"/>
      <c r="EH43" s="22"/>
      <c r="EI43" s="22">
        <v>-26</v>
      </c>
      <c r="EJ43" s="22"/>
      <c r="EK43" s="23">
        <f t="shared" si="1"/>
        <v>-1981</v>
      </c>
      <c r="EM43" s="16"/>
    </row>
    <row r="44" spans="1:143" x14ac:dyDescent="0.25">
      <c r="A44" s="17">
        <v>40</v>
      </c>
      <c r="B44" s="18" t="s">
        <v>299</v>
      </c>
      <c r="C44" s="18">
        <v>2024</v>
      </c>
      <c r="D44" s="18">
        <v>6</v>
      </c>
      <c r="E44" s="19">
        <v>3580595</v>
      </c>
      <c r="F44" s="18" t="s">
        <v>298</v>
      </c>
      <c r="G44" s="20">
        <v>6</v>
      </c>
      <c r="H44" s="21">
        <v>100.364</v>
      </c>
      <c r="I44" s="21">
        <f t="shared" si="0"/>
        <v>16.727333333333334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>
        <v>-1</v>
      </c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3">
        <f t="shared" si="1"/>
        <v>-1</v>
      </c>
      <c r="EM44" s="16"/>
    </row>
    <row r="45" spans="1:143" x14ac:dyDescent="0.25">
      <c r="A45" s="17"/>
      <c r="B45" s="18"/>
      <c r="C45" s="18"/>
      <c r="D45" s="18"/>
      <c r="E45" s="19"/>
      <c r="F45" s="18"/>
      <c r="G45" s="20"/>
      <c r="H45" s="21"/>
      <c r="I45" s="21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3">
        <f t="shared" si="1"/>
        <v>0</v>
      </c>
      <c r="EM45" s="16"/>
    </row>
    <row r="46" spans="1:143" x14ac:dyDescent="0.25">
      <c r="A46" s="17"/>
      <c r="B46" s="18"/>
      <c r="C46" s="18"/>
      <c r="D46" s="18"/>
      <c r="E46" s="19"/>
      <c r="F46" s="18"/>
      <c r="G46" s="20"/>
      <c r="H46" s="21"/>
      <c r="I46" s="21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3">
        <f t="shared" si="1"/>
        <v>0</v>
      </c>
      <c r="EM46" s="16"/>
    </row>
    <row r="47" spans="1:143" x14ac:dyDescent="0.25">
      <c r="A47" s="17"/>
      <c r="B47" s="18"/>
      <c r="C47" s="18"/>
      <c r="D47" s="18"/>
      <c r="E47" s="19"/>
      <c r="F47" s="18"/>
      <c r="G47" s="20"/>
      <c r="H47" s="21"/>
      <c r="I47" s="21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3">
        <f t="shared" si="1"/>
        <v>0</v>
      </c>
      <c r="EM47" s="16"/>
    </row>
    <row r="48" spans="1:143" x14ac:dyDescent="0.25">
      <c r="A48" s="17"/>
      <c r="B48" s="18"/>
      <c r="C48" s="18"/>
      <c r="D48" s="18"/>
      <c r="E48" s="19"/>
      <c r="F48" s="18"/>
      <c r="G48" s="20"/>
      <c r="H48" s="20"/>
      <c r="I48" s="21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3">
        <f t="shared" si="1"/>
        <v>0</v>
      </c>
      <c r="EM48" s="16"/>
    </row>
    <row r="50" spans="1:146" ht="15.75" customHeight="1" x14ac:dyDescent="0.25">
      <c r="A50" t="s">
        <v>1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  <c r="L50" t="s">
        <v>1</v>
      </c>
      <c r="M50" t="s">
        <v>1</v>
      </c>
      <c r="N50" t="s">
        <v>1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 t="s">
        <v>1</v>
      </c>
      <c r="Y50" t="s">
        <v>1</v>
      </c>
      <c r="Z50" t="s">
        <v>1</v>
      </c>
      <c r="AA50" t="s">
        <v>1</v>
      </c>
      <c r="AB50" t="s">
        <v>1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1</v>
      </c>
      <c r="AP50" t="s">
        <v>1</v>
      </c>
      <c r="AQ50" t="s">
        <v>1</v>
      </c>
      <c r="AR50" t="s">
        <v>1</v>
      </c>
      <c r="AS50" t="s">
        <v>1</v>
      </c>
      <c r="AT50" t="s">
        <v>1</v>
      </c>
      <c r="AU50" t="s">
        <v>1</v>
      </c>
      <c r="AV50" t="s">
        <v>1</v>
      </c>
      <c r="AW50" t="s">
        <v>1</v>
      </c>
      <c r="AX50" t="s">
        <v>1</v>
      </c>
      <c r="AY50" t="s">
        <v>1</v>
      </c>
      <c r="AZ50" t="s">
        <v>1</v>
      </c>
      <c r="BA50" t="s">
        <v>1</v>
      </c>
      <c r="BB50" t="s">
        <v>1</v>
      </c>
      <c r="BC50" t="s">
        <v>1</v>
      </c>
      <c r="BD50" t="s">
        <v>1</v>
      </c>
      <c r="BE50" t="s">
        <v>1</v>
      </c>
      <c r="BF50" t="s">
        <v>1</v>
      </c>
      <c r="BG50" t="s">
        <v>1</v>
      </c>
      <c r="BH50" t="s">
        <v>1</v>
      </c>
      <c r="BI50" t="s">
        <v>1</v>
      </c>
      <c r="BJ50" t="s">
        <v>1</v>
      </c>
      <c r="BK50" t="s">
        <v>1</v>
      </c>
      <c r="BL50" t="s">
        <v>1</v>
      </c>
      <c r="BM50" t="s">
        <v>1</v>
      </c>
      <c r="BN50" t="s">
        <v>1</v>
      </c>
      <c r="BO50" t="s">
        <v>1</v>
      </c>
      <c r="BP50" t="s">
        <v>1</v>
      </c>
      <c r="BQ50" t="s">
        <v>1</v>
      </c>
      <c r="BR50" t="s">
        <v>1</v>
      </c>
      <c r="BS50" t="s">
        <v>1</v>
      </c>
      <c r="BT50" t="s">
        <v>1</v>
      </c>
      <c r="BU50" t="s">
        <v>1</v>
      </c>
      <c r="BV50" t="s">
        <v>1</v>
      </c>
      <c r="BW50" t="s">
        <v>1</v>
      </c>
      <c r="BX50" t="s">
        <v>1</v>
      </c>
      <c r="BY50" t="s">
        <v>1</v>
      </c>
      <c r="BZ50" t="s">
        <v>1</v>
      </c>
      <c r="CA50" t="s">
        <v>1</v>
      </c>
      <c r="CB50" t="s">
        <v>1</v>
      </c>
      <c r="CC50" t="s">
        <v>1</v>
      </c>
      <c r="CD50" t="s">
        <v>1</v>
      </c>
      <c r="CE50" t="s">
        <v>1</v>
      </c>
      <c r="CF50" t="s">
        <v>1</v>
      </c>
      <c r="CG50" t="s">
        <v>1</v>
      </c>
      <c r="CH50" t="s">
        <v>1</v>
      </c>
      <c r="CI50" t="s">
        <v>1</v>
      </c>
      <c r="CJ50" t="s">
        <v>1</v>
      </c>
      <c r="CK50" t="s">
        <v>1</v>
      </c>
      <c r="CL50" t="s">
        <v>1</v>
      </c>
      <c r="CM50" t="s">
        <v>1</v>
      </c>
      <c r="CN50" t="s">
        <v>1</v>
      </c>
      <c r="CO50" t="s">
        <v>1</v>
      </c>
      <c r="CP50" t="s">
        <v>1</v>
      </c>
      <c r="CQ50" t="s">
        <v>1</v>
      </c>
      <c r="CR50" t="s">
        <v>1</v>
      </c>
      <c r="CT50" t="s">
        <v>1</v>
      </c>
      <c r="CU50" t="s">
        <v>1</v>
      </c>
      <c r="CV50" t="s">
        <v>1</v>
      </c>
      <c r="CW50" t="s">
        <v>1</v>
      </c>
      <c r="CX50" t="s">
        <v>1</v>
      </c>
      <c r="CY50" t="s">
        <v>1</v>
      </c>
      <c r="CZ50" t="s">
        <v>1</v>
      </c>
      <c r="DA50" t="s">
        <v>1</v>
      </c>
      <c r="DB50" t="s">
        <v>1</v>
      </c>
      <c r="DC50" t="s">
        <v>1</v>
      </c>
      <c r="DD50" t="s">
        <v>1</v>
      </c>
      <c r="DE50" t="s">
        <v>1</v>
      </c>
      <c r="DF50" t="s">
        <v>1</v>
      </c>
      <c r="DG50" t="s">
        <v>1</v>
      </c>
      <c r="DH50" t="s">
        <v>1</v>
      </c>
      <c r="DJ50" t="s">
        <v>1</v>
      </c>
      <c r="DK50" t="s">
        <v>1</v>
      </c>
      <c r="DL50" t="s">
        <v>1</v>
      </c>
      <c r="DN50" t="s">
        <v>1</v>
      </c>
      <c r="DP50" t="s">
        <v>1</v>
      </c>
      <c r="DR50" t="s">
        <v>1</v>
      </c>
      <c r="DS50" t="s">
        <v>1</v>
      </c>
      <c r="DW50" t="s">
        <v>1</v>
      </c>
      <c r="DX50" t="s">
        <v>1</v>
      </c>
      <c r="DY50" t="s">
        <v>1</v>
      </c>
      <c r="DZ50" t="s">
        <v>1</v>
      </c>
      <c r="EA50" t="s">
        <v>1</v>
      </c>
      <c r="EB50" t="s">
        <v>1</v>
      </c>
      <c r="ED50" t="s">
        <v>1</v>
      </c>
      <c r="EE50" t="s">
        <v>1</v>
      </c>
      <c r="EF50" t="s">
        <v>1</v>
      </c>
      <c r="EG50" t="s">
        <v>1</v>
      </c>
      <c r="EH50" t="s">
        <v>1</v>
      </c>
      <c r="EI50" t="s">
        <v>1</v>
      </c>
      <c r="EJ50" t="s">
        <v>1</v>
      </c>
      <c r="EK50" t="s">
        <v>1</v>
      </c>
      <c r="EL50" t="s">
        <v>1</v>
      </c>
      <c r="EM50" t="s">
        <v>1</v>
      </c>
      <c r="EN50" t="s">
        <v>1</v>
      </c>
      <c r="EO50" t="s">
        <v>1</v>
      </c>
      <c r="EP50" t="s">
        <v>1</v>
      </c>
    </row>
    <row r="51" spans="1:146" x14ac:dyDescent="0.25">
      <c r="J51" s="3">
        <f>+SUBTOTAL(9,J5:J48)</f>
        <v>627</v>
      </c>
      <c r="K51" s="3">
        <f t="shared" ref="K51:BV51" si="2">+SUBTOTAL(9,K5:K48)</f>
        <v>588</v>
      </c>
      <c r="L51" s="3">
        <f t="shared" si="2"/>
        <v>708</v>
      </c>
      <c r="M51" s="3">
        <f t="shared" si="2"/>
        <v>725</v>
      </c>
      <c r="N51" s="3">
        <f t="shared" si="2"/>
        <v>1300</v>
      </c>
      <c r="O51" s="3">
        <f t="shared" si="2"/>
        <v>1374</v>
      </c>
      <c r="P51" s="3">
        <f t="shared" si="2"/>
        <v>1745</v>
      </c>
      <c r="Q51" s="3">
        <f t="shared" si="2"/>
        <v>2072</v>
      </c>
      <c r="R51" s="3">
        <f t="shared" si="2"/>
        <v>546</v>
      </c>
      <c r="S51" s="3">
        <f t="shared" si="2"/>
        <v>1620</v>
      </c>
      <c r="T51" s="3">
        <f t="shared" si="2"/>
        <v>686</v>
      </c>
      <c r="U51" s="3">
        <f t="shared" si="2"/>
        <v>1314</v>
      </c>
      <c r="V51" s="3">
        <f t="shared" si="2"/>
        <v>744</v>
      </c>
      <c r="W51" s="3">
        <f t="shared" si="2"/>
        <v>401</v>
      </c>
      <c r="X51" s="3">
        <f t="shared" si="2"/>
        <v>998</v>
      </c>
      <c r="Y51" s="3">
        <f t="shared" si="2"/>
        <v>576</v>
      </c>
      <c r="Z51" s="3">
        <f t="shared" si="2"/>
        <v>78</v>
      </c>
      <c r="AA51" s="3">
        <f t="shared" si="2"/>
        <v>472</v>
      </c>
      <c r="AB51" s="3">
        <f t="shared" si="2"/>
        <v>418</v>
      </c>
      <c r="AC51" s="3">
        <f t="shared" si="2"/>
        <v>1324</v>
      </c>
      <c r="AD51" s="3">
        <f t="shared" si="2"/>
        <v>180</v>
      </c>
      <c r="AE51" s="3">
        <f t="shared" si="2"/>
        <v>1797</v>
      </c>
      <c r="AF51" s="3">
        <f t="shared" si="2"/>
        <v>782</v>
      </c>
      <c r="AG51" s="3">
        <f t="shared" si="2"/>
        <v>580</v>
      </c>
      <c r="AH51" s="3">
        <f t="shared" si="2"/>
        <v>454</v>
      </c>
      <c r="AI51" s="3">
        <f t="shared" si="2"/>
        <v>804</v>
      </c>
      <c r="AJ51" s="3">
        <f t="shared" si="2"/>
        <v>511</v>
      </c>
      <c r="AK51" s="3">
        <f t="shared" si="2"/>
        <v>650</v>
      </c>
      <c r="AL51" s="3">
        <f t="shared" si="2"/>
        <v>1016</v>
      </c>
      <c r="AM51" s="3">
        <f t="shared" si="2"/>
        <v>629</v>
      </c>
      <c r="AN51" s="3">
        <f t="shared" si="2"/>
        <v>775</v>
      </c>
      <c r="AO51" s="3">
        <f t="shared" si="2"/>
        <v>910</v>
      </c>
      <c r="AP51" s="3">
        <f t="shared" si="2"/>
        <v>2152</v>
      </c>
      <c r="AQ51" s="3">
        <f t="shared" si="2"/>
        <v>1142</v>
      </c>
      <c r="AR51" s="3">
        <f t="shared" si="2"/>
        <v>784</v>
      </c>
      <c r="AS51" s="3">
        <f t="shared" si="2"/>
        <v>1190</v>
      </c>
      <c r="AT51" s="3">
        <f t="shared" si="2"/>
        <v>1131</v>
      </c>
      <c r="AU51" s="3">
        <f t="shared" si="2"/>
        <v>2404</v>
      </c>
      <c r="AV51" s="3">
        <f t="shared" si="2"/>
        <v>313</v>
      </c>
      <c r="AW51" s="3">
        <f t="shared" si="2"/>
        <v>896</v>
      </c>
      <c r="AX51" s="3">
        <f t="shared" si="2"/>
        <v>318</v>
      </c>
      <c r="AY51" s="3">
        <f t="shared" si="2"/>
        <v>538</v>
      </c>
      <c r="AZ51" s="3">
        <f t="shared" si="2"/>
        <v>416</v>
      </c>
      <c r="BA51" s="3">
        <f t="shared" si="2"/>
        <v>586</v>
      </c>
      <c r="BB51" s="3">
        <f t="shared" si="2"/>
        <v>1116</v>
      </c>
      <c r="BC51" s="3">
        <f t="shared" si="2"/>
        <v>678</v>
      </c>
      <c r="BD51" s="3">
        <f t="shared" si="2"/>
        <v>506</v>
      </c>
      <c r="BE51" s="3">
        <f t="shared" si="2"/>
        <v>1112</v>
      </c>
      <c r="BF51" s="3">
        <f t="shared" si="2"/>
        <v>144</v>
      </c>
      <c r="BG51" s="3">
        <f t="shared" si="2"/>
        <v>684</v>
      </c>
      <c r="BH51" s="3">
        <f t="shared" si="2"/>
        <v>266</v>
      </c>
      <c r="BI51" s="3">
        <f t="shared" si="2"/>
        <v>422</v>
      </c>
      <c r="BJ51" s="3">
        <f t="shared" si="2"/>
        <v>646</v>
      </c>
      <c r="BK51" s="3">
        <f t="shared" si="2"/>
        <v>518</v>
      </c>
      <c r="BL51" s="3">
        <f t="shared" si="2"/>
        <v>1296</v>
      </c>
      <c r="BM51" s="3">
        <f t="shared" si="2"/>
        <v>1128</v>
      </c>
      <c r="BN51" s="3">
        <f t="shared" si="2"/>
        <v>600</v>
      </c>
      <c r="BO51" s="3">
        <f t="shared" si="2"/>
        <v>942</v>
      </c>
      <c r="BP51" s="3">
        <f t="shared" si="2"/>
        <v>1180</v>
      </c>
      <c r="BQ51" s="3">
        <f t="shared" si="2"/>
        <v>20828</v>
      </c>
      <c r="BR51" s="3">
        <f t="shared" si="2"/>
        <v>-4</v>
      </c>
      <c r="BS51" s="3">
        <f t="shared" si="2"/>
        <v>1420</v>
      </c>
      <c r="BT51" s="3">
        <f t="shared" si="2"/>
        <v>1571</v>
      </c>
      <c r="BU51" s="3">
        <f t="shared" si="2"/>
        <v>586</v>
      </c>
      <c r="BV51" s="3">
        <f t="shared" si="2"/>
        <v>612</v>
      </c>
      <c r="BW51" s="3">
        <f t="shared" ref="BW51:EH51" si="3">+SUBTOTAL(9,BW5:BW48)</f>
        <v>252</v>
      </c>
      <c r="BX51" s="3">
        <f t="shared" si="3"/>
        <v>296</v>
      </c>
      <c r="BY51" s="3">
        <f t="shared" si="3"/>
        <v>2471</v>
      </c>
      <c r="BZ51" s="3">
        <f t="shared" si="3"/>
        <v>422</v>
      </c>
      <c r="CA51" s="3">
        <f t="shared" si="3"/>
        <v>748</v>
      </c>
      <c r="CB51" s="3">
        <f t="shared" si="3"/>
        <v>358</v>
      </c>
      <c r="CC51" s="3">
        <f t="shared" si="3"/>
        <v>222</v>
      </c>
      <c r="CD51" s="3">
        <f t="shared" si="3"/>
        <v>188</v>
      </c>
      <c r="CE51" s="3">
        <f t="shared" si="3"/>
        <v>344</v>
      </c>
      <c r="CF51" s="3">
        <f t="shared" si="3"/>
        <v>1876</v>
      </c>
      <c r="CG51" s="3">
        <f t="shared" si="3"/>
        <v>90</v>
      </c>
      <c r="CH51" s="3">
        <f t="shared" si="3"/>
        <v>1312</v>
      </c>
      <c r="CI51" s="3">
        <f t="shared" si="3"/>
        <v>174</v>
      </c>
      <c r="CJ51" s="3">
        <f t="shared" si="3"/>
        <v>1311</v>
      </c>
      <c r="CK51" s="3">
        <f t="shared" si="3"/>
        <v>878</v>
      </c>
      <c r="CL51" s="3">
        <f t="shared" si="3"/>
        <v>284</v>
      </c>
      <c r="CM51" s="3">
        <f t="shared" si="3"/>
        <v>762</v>
      </c>
      <c r="CN51" s="3">
        <f t="shared" si="3"/>
        <v>538</v>
      </c>
      <c r="CO51" s="3">
        <f t="shared" si="3"/>
        <v>1188</v>
      </c>
      <c r="CP51" s="3">
        <f t="shared" si="3"/>
        <v>403</v>
      </c>
      <c r="CQ51" s="3">
        <f t="shared" si="3"/>
        <v>422</v>
      </c>
      <c r="CR51" s="3">
        <f t="shared" si="3"/>
        <v>219</v>
      </c>
      <c r="CS51" s="3">
        <f t="shared" si="3"/>
        <v>311</v>
      </c>
      <c r="CT51" s="3">
        <f t="shared" si="3"/>
        <v>578</v>
      </c>
      <c r="CU51" s="3">
        <f t="shared" si="3"/>
        <v>1398</v>
      </c>
      <c r="CV51" s="3">
        <f t="shared" si="3"/>
        <v>1022</v>
      </c>
      <c r="CW51" s="3">
        <f t="shared" si="3"/>
        <v>86</v>
      </c>
      <c r="CX51" s="3">
        <f t="shared" si="3"/>
        <v>250</v>
      </c>
      <c r="CY51" s="3">
        <f t="shared" si="3"/>
        <v>412</v>
      </c>
      <c r="CZ51" s="3">
        <f t="shared" si="3"/>
        <v>564</v>
      </c>
      <c r="DA51" s="3">
        <f t="shared" si="3"/>
        <v>188</v>
      </c>
      <c r="DB51" s="3">
        <f t="shared" si="3"/>
        <v>108</v>
      </c>
      <c r="DC51" s="3">
        <f t="shared" si="3"/>
        <v>50</v>
      </c>
      <c r="DD51" s="3">
        <f t="shared" si="3"/>
        <v>332</v>
      </c>
      <c r="DE51" s="3">
        <f t="shared" si="3"/>
        <v>420</v>
      </c>
      <c r="DF51" s="3">
        <f t="shared" si="3"/>
        <v>744</v>
      </c>
      <c r="DG51" s="3">
        <f t="shared" si="3"/>
        <v>460</v>
      </c>
      <c r="DH51" s="3">
        <f t="shared" si="3"/>
        <v>258</v>
      </c>
      <c r="DI51" s="3">
        <f t="shared" si="3"/>
        <v>-44</v>
      </c>
      <c r="DJ51" s="3">
        <f t="shared" si="3"/>
        <v>126</v>
      </c>
      <c r="DK51" s="3">
        <f t="shared" si="3"/>
        <v>-20</v>
      </c>
      <c r="DL51" s="3">
        <f t="shared" si="3"/>
        <v>194</v>
      </c>
      <c r="DM51" s="3">
        <f t="shared" si="3"/>
        <v>0</v>
      </c>
      <c r="DN51" s="3">
        <f t="shared" si="3"/>
        <v>599</v>
      </c>
      <c r="DO51" s="3">
        <f t="shared" si="3"/>
        <v>302</v>
      </c>
      <c r="DP51" s="3">
        <f t="shared" si="3"/>
        <v>17</v>
      </c>
      <c r="DQ51" s="3">
        <f t="shared" si="3"/>
        <v>0</v>
      </c>
      <c r="DR51" s="3">
        <f t="shared" si="3"/>
        <v>188</v>
      </c>
      <c r="DS51" s="3">
        <f t="shared" si="3"/>
        <v>438</v>
      </c>
      <c r="DT51" s="3">
        <f t="shared" si="3"/>
        <v>0</v>
      </c>
      <c r="DU51" s="3">
        <f t="shared" si="3"/>
        <v>0</v>
      </c>
      <c r="DV51" s="3">
        <f t="shared" si="3"/>
        <v>0</v>
      </c>
      <c r="DW51" s="3">
        <f t="shared" si="3"/>
        <v>300</v>
      </c>
      <c r="DX51" s="3">
        <f t="shared" si="3"/>
        <v>266</v>
      </c>
      <c r="DY51" s="3">
        <f t="shared" si="3"/>
        <v>51</v>
      </c>
      <c r="DZ51" s="3">
        <f t="shared" si="3"/>
        <v>-51</v>
      </c>
      <c r="EA51" s="3">
        <f t="shared" si="3"/>
        <v>662</v>
      </c>
      <c r="EB51" s="3">
        <f t="shared" si="3"/>
        <v>-199</v>
      </c>
      <c r="EC51" s="3">
        <f t="shared" si="3"/>
        <v>0</v>
      </c>
      <c r="ED51" s="3">
        <f t="shared" si="3"/>
        <v>147</v>
      </c>
      <c r="EE51" s="3">
        <f t="shared" si="3"/>
        <v>1178</v>
      </c>
      <c r="EF51" s="3">
        <f t="shared" si="3"/>
        <v>432</v>
      </c>
      <c r="EG51" s="3">
        <f t="shared" si="3"/>
        <v>284</v>
      </c>
      <c r="EH51" s="3">
        <f t="shared" si="3"/>
        <v>284</v>
      </c>
      <c r="EI51" s="3">
        <f t="shared" ref="EI51:EK51" si="4">+SUBTOTAL(9,EI5:EI48)</f>
        <v>58</v>
      </c>
      <c r="EJ51" s="3">
        <f t="shared" si="4"/>
        <v>358</v>
      </c>
      <c r="EK51" s="3">
        <f t="shared" si="4"/>
        <v>103034</v>
      </c>
    </row>
  </sheetData>
  <autoFilter ref="A3:EP48" xr:uid="{00000000-0001-0000-04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0AA8-E12D-4A7C-B35D-1CA14029BCD5}">
  <dimension ref="A1:AA207"/>
  <sheetViews>
    <sheetView workbookViewId="0">
      <pane xSplit="2" ySplit="2" topLeftCell="C197" activePane="bottomRight" state="frozen"/>
      <selection pane="topRight" activeCell="C1" sqref="C1"/>
      <selection pane="bottomLeft" activeCell="A3" sqref="A3"/>
      <selection pane="bottomRight" activeCell="F211" sqref="F211"/>
    </sheetView>
  </sheetViews>
  <sheetFormatPr defaultRowHeight="15" outlineLevelRow="1" x14ac:dyDescent="0.25"/>
  <cols>
    <col min="1" max="1" width="10.5703125" style="2" bestFit="1" customWidth="1"/>
    <col min="2" max="2" width="26.42578125" bestFit="1" customWidth="1"/>
    <col min="3" max="4" width="10.85546875" bestFit="1" customWidth="1"/>
    <col min="5" max="5" width="9.5703125" bestFit="1" customWidth="1"/>
    <col min="6" max="6" width="10.7109375" bestFit="1" customWidth="1"/>
    <col min="7" max="7" width="10.85546875" bestFit="1" customWidth="1"/>
    <col min="8" max="10" width="10.7109375" bestFit="1" customWidth="1"/>
    <col min="11" max="16" width="9.85546875" bestFit="1" customWidth="1"/>
    <col min="17" max="17" width="9.7109375" bestFit="1" customWidth="1"/>
    <col min="18" max="18" width="10.42578125" bestFit="1" customWidth="1"/>
    <col min="19" max="19" width="9.5703125" bestFit="1" customWidth="1"/>
    <col min="20" max="20" width="10.28515625" bestFit="1" customWidth="1"/>
    <col min="21" max="21" width="9.5703125" bestFit="1" customWidth="1"/>
    <col min="22" max="22" width="10.28515625" bestFit="1" customWidth="1"/>
    <col min="23" max="23" width="10.5703125" bestFit="1" customWidth="1"/>
    <col min="24" max="24" width="10.7109375" bestFit="1" customWidth="1"/>
    <col min="25" max="25" width="9.7109375" bestFit="1" customWidth="1"/>
    <col min="26" max="26" width="10.42578125" customWidth="1"/>
    <col min="27" max="27" width="9.28515625" bestFit="1" customWidth="1"/>
  </cols>
  <sheetData>
    <row r="1" spans="1:26" s="24" customFormat="1" ht="75" x14ac:dyDescent="0.25">
      <c r="A1" s="33" t="s">
        <v>139</v>
      </c>
      <c r="B1" s="24" t="s">
        <v>320</v>
      </c>
      <c r="C1" s="24" t="s">
        <v>276</v>
      </c>
      <c r="D1" s="24" t="s">
        <v>277</v>
      </c>
      <c r="E1" s="24" t="s">
        <v>349</v>
      </c>
      <c r="F1" s="24" t="s">
        <v>279</v>
      </c>
      <c r="G1" s="24" t="s">
        <v>280</v>
      </c>
      <c r="H1" s="24" t="s">
        <v>281</v>
      </c>
      <c r="I1" s="24" t="s">
        <v>282</v>
      </c>
      <c r="J1" s="24" t="s">
        <v>350</v>
      </c>
      <c r="K1" s="24" t="s">
        <v>351</v>
      </c>
      <c r="L1" s="24" t="s">
        <v>285</v>
      </c>
      <c r="M1" s="24" t="s">
        <v>286</v>
      </c>
      <c r="N1" s="24" t="s">
        <v>287</v>
      </c>
      <c r="O1" s="24" t="s">
        <v>288</v>
      </c>
      <c r="P1" s="24" t="s">
        <v>289</v>
      </c>
      <c r="Q1" s="24" t="s">
        <v>290</v>
      </c>
      <c r="R1" s="24" t="s">
        <v>291</v>
      </c>
      <c r="S1" s="24" t="s">
        <v>352</v>
      </c>
      <c r="T1" s="24" t="s">
        <v>353</v>
      </c>
      <c r="U1" s="24" t="s">
        <v>354</v>
      </c>
      <c r="V1" s="24" t="s">
        <v>355</v>
      </c>
      <c r="W1" s="24" t="s">
        <v>356</v>
      </c>
      <c r="X1" s="24" t="s">
        <v>297</v>
      </c>
      <c r="Y1" s="24" t="s">
        <v>298</v>
      </c>
    </row>
    <row r="2" spans="1:26" x14ac:dyDescent="0.25">
      <c r="A2" s="2" t="s">
        <v>143</v>
      </c>
      <c r="B2" t="s">
        <v>300</v>
      </c>
      <c r="C2" s="27">
        <v>60</v>
      </c>
      <c r="D2" s="27">
        <v>48</v>
      </c>
      <c r="E2" s="27"/>
      <c r="F2" s="27">
        <v>300</v>
      </c>
      <c r="G2" s="27">
        <v>90</v>
      </c>
      <c r="H2" s="27"/>
      <c r="I2" s="27"/>
      <c r="J2" s="27"/>
      <c r="K2" s="27"/>
      <c r="L2" s="27"/>
      <c r="M2" s="27">
        <v>60</v>
      </c>
      <c r="N2" s="27"/>
      <c r="O2" s="27"/>
      <c r="P2" s="27"/>
      <c r="Q2" s="27"/>
      <c r="R2" s="27">
        <v>60</v>
      </c>
      <c r="S2" s="27"/>
      <c r="T2" s="27">
        <v>-29</v>
      </c>
      <c r="U2" s="27"/>
      <c r="V2" s="27">
        <v>-22</v>
      </c>
      <c r="W2" s="27">
        <v>0</v>
      </c>
      <c r="X2" s="27">
        <v>30</v>
      </c>
      <c r="Y2" s="27">
        <v>30</v>
      </c>
      <c r="Z2">
        <f>+SUM(C2:Y2)</f>
        <v>627</v>
      </c>
    </row>
    <row r="3" spans="1:26" hidden="1" outlineLevel="1" x14ac:dyDescent="0.25">
      <c r="A3" s="2" t="s">
        <v>144</v>
      </c>
      <c r="B3" t="s">
        <v>301</v>
      </c>
      <c r="C3" s="27">
        <v>96</v>
      </c>
      <c r="D3" s="27">
        <v>60</v>
      </c>
      <c r="E3" s="27"/>
      <c r="F3" s="27">
        <v>60</v>
      </c>
      <c r="G3" s="27">
        <v>42</v>
      </c>
      <c r="H3" s="27"/>
      <c r="I3" s="27">
        <v>60</v>
      </c>
      <c r="J3" s="27"/>
      <c r="K3" s="27"/>
      <c r="L3" s="27">
        <v>48</v>
      </c>
      <c r="M3" s="27">
        <v>36</v>
      </c>
      <c r="N3" s="27"/>
      <c r="O3" s="27">
        <v>48</v>
      </c>
      <c r="P3" s="27">
        <v>48</v>
      </c>
      <c r="Q3" s="27">
        <v>24</v>
      </c>
      <c r="R3" s="27">
        <v>24</v>
      </c>
      <c r="S3" s="27"/>
      <c r="T3" s="27"/>
      <c r="U3" s="27"/>
      <c r="V3" s="27"/>
      <c r="W3" s="27"/>
      <c r="X3" s="27">
        <v>30</v>
      </c>
      <c r="Y3" s="27">
        <v>12</v>
      </c>
      <c r="Z3">
        <f t="shared" ref="Z3:Z66" si="0">+SUM(C3:Y3)</f>
        <v>588</v>
      </c>
    </row>
    <row r="4" spans="1:26" hidden="1" outlineLevel="1" x14ac:dyDescent="0.25">
      <c r="A4" s="2" t="s">
        <v>145</v>
      </c>
      <c r="B4" t="s">
        <v>302</v>
      </c>
      <c r="C4" s="27">
        <v>60</v>
      </c>
      <c r="D4" s="27"/>
      <c r="E4" s="27"/>
      <c r="F4" s="27">
        <v>240</v>
      </c>
      <c r="G4" s="27"/>
      <c r="H4" s="27">
        <v>60</v>
      </c>
      <c r="I4" s="27">
        <v>60</v>
      </c>
      <c r="J4" s="27">
        <v>0</v>
      </c>
      <c r="K4" s="27"/>
      <c r="L4" s="27">
        <v>12</v>
      </c>
      <c r="M4" s="27">
        <v>12</v>
      </c>
      <c r="N4" s="27">
        <v>48</v>
      </c>
      <c r="O4" s="27">
        <v>48</v>
      </c>
      <c r="P4" s="27">
        <v>24</v>
      </c>
      <c r="Q4" s="27">
        <v>120</v>
      </c>
      <c r="R4" s="27">
        <v>12</v>
      </c>
      <c r="S4" s="27"/>
      <c r="T4" s="27"/>
      <c r="U4" s="27"/>
      <c r="V4" s="27"/>
      <c r="W4" s="27"/>
      <c r="X4" s="27">
        <v>12</v>
      </c>
      <c r="Y4" s="27"/>
      <c r="Z4">
        <f t="shared" si="0"/>
        <v>708</v>
      </c>
    </row>
    <row r="5" spans="1:26" hidden="1" outlineLevel="1" x14ac:dyDescent="0.25">
      <c r="A5" s="2" t="s">
        <v>146</v>
      </c>
      <c r="B5" t="s">
        <v>303</v>
      </c>
      <c r="C5" s="27">
        <v>72</v>
      </c>
      <c r="D5" s="27">
        <v>60</v>
      </c>
      <c r="E5" s="27"/>
      <c r="F5" s="27">
        <v>300</v>
      </c>
      <c r="G5" s="27">
        <v>12</v>
      </c>
      <c r="H5" s="27">
        <v>120</v>
      </c>
      <c r="I5" s="27">
        <v>60</v>
      </c>
      <c r="J5" s="27">
        <v>120</v>
      </c>
      <c r="K5" s="27">
        <v>0</v>
      </c>
      <c r="L5" s="27">
        <v>12</v>
      </c>
      <c r="M5" s="27">
        <v>12</v>
      </c>
      <c r="N5" s="27"/>
      <c r="O5" s="27">
        <v>24</v>
      </c>
      <c r="P5" s="27">
        <v>24</v>
      </c>
      <c r="Q5" s="27">
        <v>24</v>
      </c>
      <c r="R5" s="27">
        <v>30</v>
      </c>
      <c r="S5" s="27"/>
      <c r="T5" s="27">
        <v>-73</v>
      </c>
      <c r="U5" s="27">
        <v>-32</v>
      </c>
      <c r="V5" s="27">
        <v>-46</v>
      </c>
      <c r="W5" s="27"/>
      <c r="X5" s="27">
        <v>6</v>
      </c>
      <c r="Y5" s="27">
        <v>0</v>
      </c>
      <c r="Z5">
        <f t="shared" si="0"/>
        <v>725</v>
      </c>
    </row>
    <row r="6" spans="1:26" hidden="1" outlineLevel="1" x14ac:dyDescent="0.25">
      <c r="A6" s="2" t="s">
        <v>147</v>
      </c>
      <c r="B6" t="s">
        <v>301</v>
      </c>
      <c r="C6" s="27">
        <v>180</v>
      </c>
      <c r="D6" s="27">
        <v>90</v>
      </c>
      <c r="E6" s="27"/>
      <c r="F6" s="27">
        <v>480</v>
      </c>
      <c r="G6" s="27">
        <v>0</v>
      </c>
      <c r="H6" s="27">
        <v>240</v>
      </c>
      <c r="I6" s="27">
        <v>40</v>
      </c>
      <c r="J6" s="27">
        <v>240</v>
      </c>
      <c r="K6" s="27">
        <v>0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>
        <v>30</v>
      </c>
      <c r="Y6" s="27">
        <v>0</v>
      </c>
      <c r="Z6">
        <f t="shared" si="0"/>
        <v>1300</v>
      </c>
    </row>
    <row r="7" spans="1:26" hidden="1" outlineLevel="1" x14ac:dyDescent="0.25">
      <c r="A7" s="2" t="s">
        <v>148</v>
      </c>
      <c r="B7" t="s">
        <v>304</v>
      </c>
      <c r="C7" s="27">
        <v>150</v>
      </c>
      <c r="D7" s="27">
        <v>180</v>
      </c>
      <c r="E7" s="27"/>
      <c r="F7" s="27">
        <v>420</v>
      </c>
      <c r="G7" s="27">
        <v>24</v>
      </c>
      <c r="H7" s="27">
        <v>180</v>
      </c>
      <c r="I7" s="27">
        <v>60</v>
      </c>
      <c r="J7" s="27"/>
      <c r="K7" s="27"/>
      <c r="L7" s="27">
        <v>0</v>
      </c>
      <c r="M7" s="27">
        <v>24</v>
      </c>
      <c r="N7" s="27">
        <v>120</v>
      </c>
      <c r="O7" s="27">
        <v>72</v>
      </c>
      <c r="P7" s="27">
        <v>120</v>
      </c>
      <c r="Q7" s="27">
        <v>24</v>
      </c>
      <c r="R7" s="27">
        <v>0</v>
      </c>
      <c r="S7" s="27"/>
      <c r="T7" s="27"/>
      <c r="U7" s="27"/>
      <c r="V7" s="27"/>
      <c r="W7" s="27"/>
      <c r="X7" s="27">
        <v>0</v>
      </c>
      <c r="Y7" s="27"/>
      <c r="Z7">
        <f t="shared" si="0"/>
        <v>1374</v>
      </c>
    </row>
    <row r="8" spans="1:26" hidden="1" outlineLevel="1" x14ac:dyDescent="0.25">
      <c r="A8" s="2" t="s">
        <v>149</v>
      </c>
      <c r="B8" t="s">
        <v>305</v>
      </c>
      <c r="C8" s="27">
        <v>150</v>
      </c>
      <c r="D8" s="27">
        <v>60</v>
      </c>
      <c r="E8" s="27"/>
      <c r="F8" s="27">
        <v>300</v>
      </c>
      <c r="G8" s="27">
        <v>150</v>
      </c>
      <c r="H8" s="27">
        <v>420</v>
      </c>
      <c r="I8" s="27">
        <v>60</v>
      </c>
      <c r="J8" s="27"/>
      <c r="K8" s="27"/>
      <c r="L8" s="27">
        <v>240</v>
      </c>
      <c r="M8" s="27"/>
      <c r="N8" s="27">
        <v>120</v>
      </c>
      <c r="O8" s="27"/>
      <c r="P8" s="27"/>
      <c r="Q8" s="27"/>
      <c r="R8" s="27">
        <v>30</v>
      </c>
      <c r="S8" s="27"/>
      <c r="T8" s="27">
        <v>-12</v>
      </c>
      <c r="U8" s="27"/>
      <c r="V8" s="27">
        <v>-31</v>
      </c>
      <c r="W8" s="27"/>
      <c r="X8" s="27">
        <v>150</v>
      </c>
      <c r="Y8" s="27">
        <v>108</v>
      </c>
      <c r="Z8">
        <f t="shared" si="0"/>
        <v>1745</v>
      </c>
    </row>
    <row r="9" spans="1:26" hidden="1" outlineLevel="1" x14ac:dyDescent="0.25">
      <c r="A9" s="2" t="s">
        <v>150</v>
      </c>
      <c r="B9" t="s">
        <v>306</v>
      </c>
      <c r="C9" s="27">
        <v>120</v>
      </c>
      <c r="D9" s="27">
        <v>300</v>
      </c>
      <c r="E9" s="27"/>
      <c r="F9" s="27">
        <v>600</v>
      </c>
      <c r="G9" s="27">
        <v>90</v>
      </c>
      <c r="H9" s="27">
        <v>300</v>
      </c>
      <c r="I9" s="27">
        <v>200</v>
      </c>
      <c r="J9" s="27"/>
      <c r="K9" s="27"/>
      <c r="L9" s="27">
        <v>120</v>
      </c>
      <c r="M9" s="27">
        <v>96</v>
      </c>
      <c r="N9" s="27">
        <v>72</v>
      </c>
      <c r="O9" s="27">
        <v>72</v>
      </c>
      <c r="P9" s="27">
        <v>72</v>
      </c>
      <c r="Q9" s="27"/>
      <c r="R9" s="27">
        <v>30</v>
      </c>
      <c r="S9" s="27"/>
      <c r="T9" s="27"/>
      <c r="U9" s="27"/>
      <c r="V9" s="27"/>
      <c r="W9" s="27"/>
      <c r="X9" s="27"/>
      <c r="Y9" s="27"/>
      <c r="Z9">
        <f t="shared" si="0"/>
        <v>2072</v>
      </c>
    </row>
    <row r="10" spans="1:26" hidden="1" outlineLevel="1" x14ac:dyDescent="0.25">
      <c r="A10" s="2" t="s">
        <v>151</v>
      </c>
      <c r="B10" t="s">
        <v>302</v>
      </c>
      <c r="C10" s="27">
        <v>60</v>
      </c>
      <c r="D10" s="27">
        <v>78</v>
      </c>
      <c r="E10" s="27"/>
      <c r="F10" s="27">
        <v>60</v>
      </c>
      <c r="G10" s="27">
        <v>42</v>
      </c>
      <c r="H10" s="27">
        <v>120</v>
      </c>
      <c r="I10" s="27">
        <v>100</v>
      </c>
      <c r="J10" s="27"/>
      <c r="K10" s="27"/>
      <c r="L10" s="27">
        <v>12</v>
      </c>
      <c r="M10" s="27">
        <v>36</v>
      </c>
      <c r="N10" s="27">
        <v>-94</v>
      </c>
      <c r="O10" s="27">
        <v>-18</v>
      </c>
      <c r="P10" s="27">
        <v>0</v>
      </c>
      <c r="Q10" s="27">
        <v>120</v>
      </c>
      <c r="R10" s="27">
        <v>30</v>
      </c>
      <c r="S10" s="27">
        <v>0</v>
      </c>
      <c r="T10" s="27">
        <v>0</v>
      </c>
      <c r="U10" s="27">
        <v>0</v>
      </c>
      <c r="V10" s="27">
        <v>0</v>
      </c>
      <c r="W10" s="27"/>
      <c r="X10" s="27"/>
      <c r="Y10" s="27">
        <v>0</v>
      </c>
      <c r="Z10">
        <f t="shared" si="0"/>
        <v>546</v>
      </c>
    </row>
    <row r="11" spans="1:26" hidden="1" outlineLevel="1" x14ac:dyDescent="0.25">
      <c r="A11" s="2" t="s">
        <v>152</v>
      </c>
      <c r="B11" t="s">
        <v>307</v>
      </c>
      <c r="C11" s="27">
        <v>120</v>
      </c>
      <c r="D11" s="27">
        <v>270</v>
      </c>
      <c r="E11" s="27"/>
      <c r="F11" s="27">
        <v>600</v>
      </c>
      <c r="G11" s="27">
        <v>90</v>
      </c>
      <c r="H11" s="27">
        <v>180</v>
      </c>
      <c r="I11" s="27">
        <v>60</v>
      </c>
      <c r="J11" s="27">
        <v>0</v>
      </c>
      <c r="K11" s="27">
        <v>0</v>
      </c>
      <c r="L11" s="27">
        <v>60</v>
      </c>
      <c r="M11" s="27">
        <v>120</v>
      </c>
      <c r="N11" s="27"/>
      <c r="O11" s="27"/>
      <c r="P11" s="27"/>
      <c r="Q11" s="27"/>
      <c r="R11" s="27">
        <v>30</v>
      </c>
      <c r="S11" s="27"/>
      <c r="T11" s="27"/>
      <c r="U11" s="27"/>
      <c r="V11" s="27"/>
      <c r="W11" s="27"/>
      <c r="X11" s="27">
        <v>60</v>
      </c>
      <c r="Y11" s="27">
        <v>30</v>
      </c>
      <c r="Z11">
        <f t="shared" si="0"/>
        <v>1620</v>
      </c>
    </row>
    <row r="12" spans="1:26" hidden="1" outlineLevel="1" x14ac:dyDescent="0.25">
      <c r="A12" s="2" t="s">
        <v>153</v>
      </c>
      <c r="B12" t="s">
        <v>300</v>
      </c>
      <c r="C12" s="27">
        <v>72</v>
      </c>
      <c r="D12" s="27">
        <v>66</v>
      </c>
      <c r="E12" s="27"/>
      <c r="F12" s="27">
        <v>120</v>
      </c>
      <c r="G12" s="27">
        <v>60</v>
      </c>
      <c r="H12" s="27">
        <v>120</v>
      </c>
      <c r="I12" s="27">
        <v>80</v>
      </c>
      <c r="J12" s="27">
        <v>0</v>
      </c>
      <c r="K12" s="27"/>
      <c r="L12" s="27">
        <v>36</v>
      </c>
      <c r="M12" s="27">
        <v>36</v>
      </c>
      <c r="N12" s="27">
        <v>48</v>
      </c>
      <c r="O12" s="27"/>
      <c r="P12" s="27">
        <v>0</v>
      </c>
      <c r="Q12" s="27">
        <v>48</v>
      </c>
      <c r="R12" s="27"/>
      <c r="S12" s="27"/>
      <c r="T12" s="27"/>
      <c r="U12" s="27"/>
      <c r="V12" s="27"/>
      <c r="W12" s="27"/>
      <c r="X12" s="27"/>
      <c r="Y12" s="27"/>
      <c r="Z12">
        <f t="shared" si="0"/>
        <v>686</v>
      </c>
    </row>
    <row r="13" spans="1:26" hidden="1" outlineLevel="1" x14ac:dyDescent="0.25">
      <c r="A13" s="2" t="s">
        <v>154</v>
      </c>
      <c r="B13" t="s">
        <v>308</v>
      </c>
      <c r="C13" s="27">
        <v>138</v>
      </c>
      <c r="D13" s="27">
        <v>186</v>
      </c>
      <c r="E13" s="27"/>
      <c r="F13" s="27">
        <v>60</v>
      </c>
      <c r="G13" s="27">
        <v>54</v>
      </c>
      <c r="H13" s="27">
        <v>180</v>
      </c>
      <c r="I13" s="27">
        <v>240</v>
      </c>
      <c r="J13" s="27">
        <v>0</v>
      </c>
      <c r="K13" s="27">
        <v>0</v>
      </c>
      <c r="L13" s="27">
        <v>36</v>
      </c>
      <c r="M13" s="27">
        <v>24</v>
      </c>
      <c r="N13" s="27">
        <v>48</v>
      </c>
      <c r="O13" s="27">
        <v>72</v>
      </c>
      <c r="P13" s="27">
        <v>72</v>
      </c>
      <c r="Q13" s="27">
        <v>168</v>
      </c>
      <c r="R13" s="27">
        <v>12</v>
      </c>
      <c r="S13" s="27"/>
      <c r="T13" s="27"/>
      <c r="U13" s="27"/>
      <c r="V13" s="27"/>
      <c r="W13" s="27"/>
      <c r="X13" s="27">
        <v>24</v>
      </c>
      <c r="Y13" s="27"/>
      <c r="Z13">
        <f t="shared" si="0"/>
        <v>1314</v>
      </c>
    </row>
    <row r="14" spans="1:26" hidden="1" outlineLevel="1" x14ac:dyDescent="0.25">
      <c r="A14" s="2" t="s">
        <v>155</v>
      </c>
      <c r="B14" t="s">
        <v>302</v>
      </c>
      <c r="C14" s="27">
        <v>12</v>
      </c>
      <c r="D14" s="27">
        <v>120</v>
      </c>
      <c r="E14" s="27"/>
      <c r="F14" s="27">
        <v>360</v>
      </c>
      <c r="G14" s="27">
        <v>18</v>
      </c>
      <c r="H14" s="27">
        <v>60</v>
      </c>
      <c r="I14" s="27"/>
      <c r="J14" s="27">
        <v>0</v>
      </c>
      <c r="K14" s="27"/>
      <c r="L14" s="27">
        <v>24</v>
      </c>
      <c r="M14" s="27">
        <v>24</v>
      </c>
      <c r="N14" s="27">
        <v>48</v>
      </c>
      <c r="O14" s="27">
        <v>24</v>
      </c>
      <c r="P14" s="27"/>
      <c r="Q14" s="27">
        <v>24</v>
      </c>
      <c r="R14" s="27">
        <v>12</v>
      </c>
      <c r="S14" s="27"/>
      <c r="T14" s="27"/>
      <c r="U14" s="27"/>
      <c r="V14" s="27"/>
      <c r="W14" s="27"/>
      <c r="X14" s="27">
        <v>12</v>
      </c>
      <c r="Y14" s="27">
        <v>6</v>
      </c>
      <c r="Z14">
        <f t="shared" si="0"/>
        <v>744</v>
      </c>
    </row>
    <row r="15" spans="1:26" hidden="1" outlineLevel="1" x14ac:dyDescent="0.25">
      <c r="A15" s="2" t="s">
        <v>156</v>
      </c>
      <c r="B15" t="s">
        <v>300</v>
      </c>
      <c r="C15" s="27"/>
      <c r="D15" s="27"/>
      <c r="E15" s="27"/>
      <c r="F15" s="27">
        <v>180</v>
      </c>
      <c r="G15" s="27"/>
      <c r="H15" s="27">
        <v>120</v>
      </c>
      <c r="I15" s="27"/>
      <c r="J15" s="27">
        <v>0</v>
      </c>
      <c r="K15" s="27"/>
      <c r="L15" s="27">
        <v>36</v>
      </c>
      <c r="M15" s="27">
        <v>48</v>
      </c>
      <c r="N15" s="27"/>
      <c r="O15" s="27">
        <v>72</v>
      </c>
      <c r="P15" s="27">
        <v>48</v>
      </c>
      <c r="Q15" s="27"/>
      <c r="R15" s="27">
        <v>30</v>
      </c>
      <c r="S15" s="27">
        <v>-55</v>
      </c>
      <c r="T15" s="27">
        <v>-12</v>
      </c>
      <c r="U15" s="27">
        <v>-60</v>
      </c>
      <c r="V15" s="27">
        <v>-36</v>
      </c>
      <c r="W15" s="27"/>
      <c r="X15" s="27">
        <v>30</v>
      </c>
      <c r="Y15" s="27">
        <v>0</v>
      </c>
      <c r="Z15">
        <f t="shared" si="0"/>
        <v>401</v>
      </c>
    </row>
    <row r="16" spans="1:26" hidden="1" outlineLevel="1" x14ac:dyDescent="0.25">
      <c r="A16" s="2" t="s">
        <v>157</v>
      </c>
      <c r="B16" t="s">
        <v>309</v>
      </c>
      <c r="C16" s="27">
        <v>120</v>
      </c>
      <c r="D16" s="27">
        <v>120</v>
      </c>
      <c r="E16" s="27"/>
      <c r="F16" s="27">
        <v>300</v>
      </c>
      <c r="G16" s="27">
        <v>30</v>
      </c>
      <c r="H16" s="27">
        <v>240</v>
      </c>
      <c r="I16" s="27">
        <v>80</v>
      </c>
      <c r="J16" s="27">
        <v>0</v>
      </c>
      <c r="K16" s="27">
        <v>0</v>
      </c>
      <c r="L16" s="27">
        <v>24</v>
      </c>
      <c r="M16" s="27">
        <v>24</v>
      </c>
      <c r="N16" s="27">
        <v>24</v>
      </c>
      <c r="O16" s="27">
        <v>24</v>
      </c>
      <c r="P16" s="27"/>
      <c r="Q16" s="27"/>
      <c r="R16" s="27"/>
      <c r="S16" s="27"/>
      <c r="T16" s="27"/>
      <c r="U16" s="27"/>
      <c r="V16" s="27"/>
      <c r="W16" s="27"/>
      <c r="X16" s="27">
        <v>12</v>
      </c>
      <c r="Y16" s="27">
        <v>0</v>
      </c>
      <c r="Z16">
        <f t="shared" si="0"/>
        <v>998</v>
      </c>
    </row>
    <row r="17" spans="1:26" hidden="1" outlineLevel="1" x14ac:dyDescent="0.25">
      <c r="A17" s="2" t="s">
        <v>158</v>
      </c>
      <c r="B17" t="s">
        <v>330</v>
      </c>
      <c r="C17" s="27"/>
      <c r="D17" s="27">
        <v>96</v>
      </c>
      <c r="E17" s="27"/>
      <c r="F17" s="27">
        <v>180</v>
      </c>
      <c r="G17" s="27">
        <v>6</v>
      </c>
      <c r="H17" s="27">
        <v>120</v>
      </c>
      <c r="I17" s="27">
        <v>40</v>
      </c>
      <c r="J17" s="27">
        <v>0</v>
      </c>
      <c r="K17" s="27"/>
      <c r="L17" s="27">
        <v>24</v>
      </c>
      <c r="M17" s="27">
        <v>24</v>
      </c>
      <c r="N17" s="27">
        <v>8</v>
      </c>
      <c r="O17" s="27">
        <v>24</v>
      </c>
      <c r="P17" s="27">
        <v>24</v>
      </c>
      <c r="Q17" s="27"/>
      <c r="R17" s="27"/>
      <c r="S17" s="27"/>
      <c r="T17" s="27"/>
      <c r="U17" s="27"/>
      <c r="V17" s="27"/>
      <c r="W17" s="27"/>
      <c r="X17" s="27">
        <v>30</v>
      </c>
      <c r="Y17" s="27">
        <v>0</v>
      </c>
      <c r="Z17">
        <f t="shared" si="0"/>
        <v>576</v>
      </c>
    </row>
    <row r="18" spans="1:26" hidden="1" outlineLevel="1" x14ac:dyDescent="0.25">
      <c r="A18" s="2" t="s">
        <v>159</v>
      </c>
      <c r="B18" t="s">
        <v>311</v>
      </c>
      <c r="C18" s="27">
        <v>48</v>
      </c>
      <c r="D18" s="27">
        <v>30</v>
      </c>
      <c r="E18" s="27"/>
      <c r="F18" s="27"/>
      <c r="G18" s="27"/>
      <c r="H18" s="27"/>
      <c r="I18" s="27">
        <v>120</v>
      </c>
      <c r="J18" s="27"/>
      <c r="K18" s="27"/>
      <c r="L18" s="27"/>
      <c r="M18" s="27"/>
      <c r="N18" s="27"/>
      <c r="O18" s="27"/>
      <c r="P18" s="27">
        <v>0</v>
      </c>
      <c r="Q18" s="27">
        <v>24</v>
      </c>
      <c r="R18" s="27">
        <v>18</v>
      </c>
      <c r="S18" s="27">
        <v>-1</v>
      </c>
      <c r="T18" s="27">
        <v>-35</v>
      </c>
      <c r="U18" s="27">
        <v>-47</v>
      </c>
      <c r="V18" s="27">
        <v>-79</v>
      </c>
      <c r="W18" s="27"/>
      <c r="X18" s="27"/>
      <c r="Y18" s="27">
        <v>0</v>
      </c>
      <c r="Z18">
        <f t="shared" si="0"/>
        <v>78</v>
      </c>
    </row>
    <row r="19" spans="1:26" hidden="1" outlineLevel="1" x14ac:dyDescent="0.25">
      <c r="A19" s="2" t="s">
        <v>160</v>
      </c>
      <c r="B19" t="s">
        <v>312</v>
      </c>
      <c r="C19" s="27">
        <v>60</v>
      </c>
      <c r="D19" s="27">
        <v>18</v>
      </c>
      <c r="E19" s="27"/>
      <c r="F19" s="27">
        <v>360</v>
      </c>
      <c r="G19" s="27">
        <v>12</v>
      </c>
      <c r="H19" s="27">
        <v>60</v>
      </c>
      <c r="I19" s="27">
        <v>60</v>
      </c>
      <c r="J19" s="27"/>
      <c r="K19" s="27"/>
      <c r="L19" s="27"/>
      <c r="M19" s="27"/>
      <c r="N19" s="27">
        <v>-50</v>
      </c>
      <c r="O19" s="27">
        <v>23</v>
      </c>
      <c r="P19" s="27">
        <v>35</v>
      </c>
      <c r="Q19" s="27">
        <v>6</v>
      </c>
      <c r="R19" s="27"/>
      <c r="S19" s="27">
        <v>-25</v>
      </c>
      <c r="T19" s="27">
        <v>-37</v>
      </c>
      <c r="U19" s="27">
        <v>-6</v>
      </c>
      <c r="V19" s="27">
        <v>-68</v>
      </c>
      <c r="W19" s="27"/>
      <c r="X19" s="27">
        <v>12</v>
      </c>
      <c r="Y19" s="27">
        <v>12</v>
      </c>
      <c r="Z19">
        <f t="shared" si="0"/>
        <v>472</v>
      </c>
    </row>
    <row r="20" spans="1:26" hidden="1" outlineLevel="1" x14ac:dyDescent="0.25">
      <c r="A20" s="2" t="s">
        <v>161</v>
      </c>
      <c r="B20" t="s">
        <v>300</v>
      </c>
      <c r="C20" s="27">
        <v>30</v>
      </c>
      <c r="D20" s="27"/>
      <c r="E20" s="27"/>
      <c r="F20" s="27">
        <v>180</v>
      </c>
      <c r="G20" s="27"/>
      <c r="H20" s="27">
        <v>120</v>
      </c>
      <c r="I20" s="27">
        <v>40</v>
      </c>
      <c r="J20" s="27">
        <v>0</v>
      </c>
      <c r="K20" s="27"/>
      <c r="L20" s="27"/>
      <c r="M20" s="27"/>
      <c r="N20" s="27"/>
      <c r="O20" s="27">
        <v>24</v>
      </c>
      <c r="P20" s="27">
        <v>24</v>
      </c>
      <c r="Q20" s="27"/>
      <c r="R20" s="27"/>
      <c r="S20" s="27"/>
      <c r="T20" s="27"/>
      <c r="U20" s="27"/>
      <c r="V20" s="27"/>
      <c r="W20" s="27"/>
      <c r="X20" s="27"/>
      <c r="Y20" s="27"/>
      <c r="Z20">
        <f t="shared" si="0"/>
        <v>418</v>
      </c>
    </row>
    <row r="21" spans="1:26" hidden="1" outlineLevel="1" x14ac:dyDescent="0.25">
      <c r="A21" s="2" t="s">
        <v>162</v>
      </c>
      <c r="B21" t="s">
        <v>306</v>
      </c>
      <c r="C21" s="27">
        <v>90</v>
      </c>
      <c r="D21" s="27">
        <v>150</v>
      </c>
      <c r="E21" s="27"/>
      <c r="F21" s="27">
        <v>180</v>
      </c>
      <c r="G21" s="27">
        <v>90</v>
      </c>
      <c r="H21" s="27">
        <v>120</v>
      </c>
      <c r="I21" s="27">
        <v>160</v>
      </c>
      <c r="J21" s="27"/>
      <c r="K21" s="27"/>
      <c r="L21" s="27">
        <v>36</v>
      </c>
      <c r="M21" s="27">
        <v>36</v>
      </c>
      <c r="N21" s="27"/>
      <c r="O21" s="27">
        <v>72</v>
      </c>
      <c r="P21" s="27">
        <v>120</v>
      </c>
      <c r="Q21" s="27">
        <v>144</v>
      </c>
      <c r="R21" s="27">
        <v>66</v>
      </c>
      <c r="S21" s="27"/>
      <c r="T21" s="27"/>
      <c r="U21" s="27"/>
      <c r="V21" s="27"/>
      <c r="W21" s="27"/>
      <c r="X21" s="27"/>
      <c r="Y21" s="27">
        <v>60</v>
      </c>
      <c r="Z21">
        <f t="shared" si="0"/>
        <v>1324</v>
      </c>
    </row>
    <row r="22" spans="1:26" hidden="1" outlineLevel="1" x14ac:dyDescent="0.25">
      <c r="A22" s="2" t="s">
        <v>163</v>
      </c>
      <c r="B22" t="s">
        <v>305</v>
      </c>
      <c r="C22" s="27">
        <v>60</v>
      </c>
      <c r="D22" s="27">
        <v>60</v>
      </c>
      <c r="E22" s="27"/>
      <c r="F22" s="27"/>
      <c r="G22" s="27">
        <v>60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>
        <f t="shared" si="0"/>
        <v>180</v>
      </c>
    </row>
    <row r="23" spans="1:26" hidden="1" outlineLevel="1" x14ac:dyDescent="0.25">
      <c r="A23" s="2" t="s">
        <v>164</v>
      </c>
      <c r="B23" t="s">
        <v>313</v>
      </c>
      <c r="C23" s="27">
        <v>120</v>
      </c>
      <c r="D23" s="27">
        <v>210</v>
      </c>
      <c r="E23" s="27"/>
      <c r="F23" s="27">
        <v>720</v>
      </c>
      <c r="G23" s="27"/>
      <c r="H23" s="27">
        <v>300</v>
      </c>
      <c r="I23" s="27">
        <v>160</v>
      </c>
      <c r="J23" s="27"/>
      <c r="K23" s="27">
        <v>-36</v>
      </c>
      <c r="L23" s="27">
        <v>12</v>
      </c>
      <c r="M23" s="27">
        <v>108</v>
      </c>
      <c r="N23" s="27"/>
      <c r="O23" s="27">
        <v>96</v>
      </c>
      <c r="P23" s="27">
        <v>19</v>
      </c>
      <c r="Q23" s="27">
        <v>24</v>
      </c>
      <c r="R23" s="27"/>
      <c r="S23" s="27">
        <v>-1</v>
      </c>
      <c r="T23" s="27">
        <v>-55</v>
      </c>
      <c r="U23" s="27"/>
      <c r="V23" s="27"/>
      <c r="W23" s="27"/>
      <c r="X23" s="27">
        <v>60</v>
      </c>
      <c r="Y23" s="27">
        <v>60</v>
      </c>
      <c r="Z23">
        <f t="shared" si="0"/>
        <v>1797</v>
      </c>
    </row>
    <row r="24" spans="1:26" hidden="1" outlineLevel="1" x14ac:dyDescent="0.25">
      <c r="A24" s="2" t="s">
        <v>165</v>
      </c>
      <c r="B24" t="s">
        <v>303</v>
      </c>
      <c r="C24" s="27">
        <v>60</v>
      </c>
      <c r="D24" s="27">
        <v>30</v>
      </c>
      <c r="E24" s="27"/>
      <c r="F24" s="27">
        <v>240</v>
      </c>
      <c r="G24" s="27">
        <v>30</v>
      </c>
      <c r="H24" s="27">
        <v>180</v>
      </c>
      <c r="I24" s="27">
        <v>20</v>
      </c>
      <c r="J24" s="27">
        <v>60</v>
      </c>
      <c r="K24" s="27">
        <v>0</v>
      </c>
      <c r="L24" s="27">
        <v>48</v>
      </c>
      <c r="M24" s="27">
        <v>36</v>
      </c>
      <c r="N24" s="27">
        <v>24</v>
      </c>
      <c r="O24" s="27">
        <v>24</v>
      </c>
      <c r="P24" s="27">
        <v>24</v>
      </c>
      <c r="Q24" s="27"/>
      <c r="R24" s="27">
        <v>6</v>
      </c>
      <c r="S24" s="27"/>
      <c r="T24" s="27">
        <v>-30</v>
      </c>
      <c r="U24" s="27"/>
      <c r="V24" s="27">
        <v>-30</v>
      </c>
      <c r="W24" s="27"/>
      <c r="X24" s="27">
        <v>60</v>
      </c>
      <c r="Y24" s="27">
        <v>0</v>
      </c>
      <c r="Z24">
        <f t="shared" si="0"/>
        <v>782</v>
      </c>
    </row>
    <row r="25" spans="1:26" hidden="1" outlineLevel="1" x14ac:dyDescent="0.25">
      <c r="A25" s="2" t="s">
        <v>166</v>
      </c>
      <c r="B25" t="s">
        <v>303</v>
      </c>
      <c r="C25" s="27">
        <v>90</v>
      </c>
      <c r="D25" s="27">
        <v>120</v>
      </c>
      <c r="E25" s="27"/>
      <c r="F25" s="27"/>
      <c r="G25" s="27">
        <v>30</v>
      </c>
      <c r="H25" s="27"/>
      <c r="I25" s="27">
        <v>40</v>
      </c>
      <c r="J25" s="27">
        <v>300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>
        <f t="shared" si="0"/>
        <v>580</v>
      </c>
    </row>
    <row r="26" spans="1:26" hidden="1" outlineLevel="1" x14ac:dyDescent="0.25">
      <c r="A26" s="2" t="s">
        <v>167</v>
      </c>
      <c r="B26" t="s">
        <v>300</v>
      </c>
      <c r="C26" s="27">
        <v>5</v>
      </c>
      <c r="D26" s="27">
        <v>30</v>
      </c>
      <c r="E26" s="27"/>
      <c r="F26" s="27">
        <v>180</v>
      </c>
      <c r="G26" s="27">
        <v>48</v>
      </c>
      <c r="H26" s="27">
        <v>120</v>
      </c>
      <c r="I26" s="27">
        <v>40</v>
      </c>
      <c r="J26" s="27">
        <v>-3</v>
      </c>
      <c r="K26" s="27"/>
      <c r="L26" s="27">
        <v>24</v>
      </c>
      <c r="M26" s="27"/>
      <c r="N26" s="27">
        <v>-26</v>
      </c>
      <c r="O26" s="27"/>
      <c r="P26" s="27">
        <v>48</v>
      </c>
      <c r="Q26" s="27"/>
      <c r="R26" s="27">
        <v>-24</v>
      </c>
      <c r="S26" s="27"/>
      <c r="T26" s="27"/>
      <c r="U26" s="27"/>
      <c r="V26" s="27"/>
      <c r="W26" s="27"/>
      <c r="X26" s="27">
        <v>12</v>
      </c>
      <c r="Y26" s="27">
        <v>0</v>
      </c>
      <c r="Z26">
        <f t="shared" si="0"/>
        <v>454</v>
      </c>
    </row>
    <row r="27" spans="1:26" hidden="1" outlineLevel="1" x14ac:dyDescent="0.25">
      <c r="A27" s="2" t="s">
        <v>168</v>
      </c>
      <c r="B27" t="s">
        <v>303</v>
      </c>
      <c r="C27" s="27">
        <v>18</v>
      </c>
      <c r="D27" s="27">
        <v>90</v>
      </c>
      <c r="E27" s="27"/>
      <c r="F27" s="27">
        <v>300</v>
      </c>
      <c r="G27" s="27">
        <v>54</v>
      </c>
      <c r="H27" s="27">
        <v>120</v>
      </c>
      <c r="I27" s="27">
        <v>60</v>
      </c>
      <c r="J27" s="27">
        <v>60</v>
      </c>
      <c r="K27" s="27"/>
      <c r="L27" s="27">
        <v>36</v>
      </c>
      <c r="M27" s="27">
        <v>36</v>
      </c>
      <c r="N27" s="27"/>
      <c r="O27" s="27"/>
      <c r="P27" s="27"/>
      <c r="Q27" s="27"/>
      <c r="R27" s="27">
        <v>0</v>
      </c>
      <c r="S27" s="27"/>
      <c r="T27" s="27"/>
      <c r="U27" s="27"/>
      <c r="V27" s="27"/>
      <c r="W27" s="27"/>
      <c r="X27" s="27">
        <v>30</v>
      </c>
      <c r="Y27" s="27">
        <v>0</v>
      </c>
      <c r="Z27">
        <f t="shared" si="0"/>
        <v>804</v>
      </c>
    </row>
    <row r="28" spans="1:26" hidden="1" outlineLevel="1" x14ac:dyDescent="0.25">
      <c r="A28" s="2" t="s">
        <v>169</v>
      </c>
      <c r="B28" t="s">
        <v>305</v>
      </c>
      <c r="C28" s="27">
        <v>23</v>
      </c>
      <c r="D28" s="27">
        <v>71</v>
      </c>
      <c r="E28" s="27"/>
      <c r="F28" s="27">
        <v>240</v>
      </c>
      <c r="G28" s="27"/>
      <c r="H28" s="27"/>
      <c r="I28" s="27">
        <v>80</v>
      </c>
      <c r="J28" s="27">
        <v>0</v>
      </c>
      <c r="K28" s="27"/>
      <c r="L28" s="27">
        <v>24</v>
      </c>
      <c r="M28" s="27">
        <v>24</v>
      </c>
      <c r="N28" s="27"/>
      <c r="O28" s="27"/>
      <c r="P28" s="27">
        <v>48</v>
      </c>
      <c r="Q28" s="27"/>
      <c r="R28" s="27">
        <v>-23</v>
      </c>
      <c r="S28" s="27"/>
      <c r="T28" s="27"/>
      <c r="U28" s="27"/>
      <c r="V28" s="27"/>
      <c r="W28" s="27"/>
      <c r="X28" s="27">
        <v>12</v>
      </c>
      <c r="Y28" s="27">
        <v>12</v>
      </c>
      <c r="Z28">
        <f t="shared" si="0"/>
        <v>511</v>
      </c>
    </row>
    <row r="29" spans="1:26" hidden="1" outlineLevel="1" x14ac:dyDescent="0.25">
      <c r="A29" s="2" t="s">
        <v>170</v>
      </c>
      <c r="B29" t="s">
        <v>345</v>
      </c>
      <c r="C29" s="27">
        <v>36</v>
      </c>
      <c r="D29" s="27">
        <v>54</v>
      </c>
      <c r="E29" s="27"/>
      <c r="F29" s="27">
        <v>180</v>
      </c>
      <c r="G29" s="27">
        <v>36</v>
      </c>
      <c r="H29" s="27">
        <v>120</v>
      </c>
      <c r="I29" s="27">
        <v>20</v>
      </c>
      <c r="J29" s="27"/>
      <c r="K29" s="27"/>
      <c r="L29" s="27">
        <v>60</v>
      </c>
      <c r="M29" s="27">
        <v>48</v>
      </c>
      <c r="N29" s="27">
        <v>48</v>
      </c>
      <c r="O29" s="27">
        <v>0</v>
      </c>
      <c r="P29" s="27"/>
      <c r="Q29" s="27"/>
      <c r="R29" s="27">
        <v>18</v>
      </c>
      <c r="S29" s="27">
        <v>30</v>
      </c>
      <c r="T29" s="27"/>
      <c r="U29" s="27"/>
      <c r="V29" s="27"/>
      <c r="W29" s="27"/>
      <c r="X29" s="27"/>
      <c r="Y29" s="27"/>
      <c r="Z29">
        <f t="shared" si="0"/>
        <v>650</v>
      </c>
    </row>
    <row r="30" spans="1:26" hidden="1" outlineLevel="1" x14ac:dyDescent="0.25">
      <c r="A30" s="2" t="s">
        <v>171</v>
      </c>
      <c r="B30" t="s">
        <v>309</v>
      </c>
      <c r="C30" s="27">
        <v>150</v>
      </c>
      <c r="D30" s="27">
        <v>216</v>
      </c>
      <c r="E30" s="27"/>
      <c r="F30" s="27">
        <v>180</v>
      </c>
      <c r="G30" s="27">
        <v>30</v>
      </c>
      <c r="H30" s="27">
        <v>120</v>
      </c>
      <c r="I30" s="27">
        <v>140</v>
      </c>
      <c r="J30" s="27">
        <v>-7</v>
      </c>
      <c r="K30" s="27"/>
      <c r="L30" s="27">
        <v>60</v>
      </c>
      <c r="M30" s="27">
        <v>24</v>
      </c>
      <c r="N30" s="27">
        <v>24</v>
      </c>
      <c r="O30" s="27">
        <v>48</v>
      </c>
      <c r="P30" s="27">
        <v>24</v>
      </c>
      <c r="Q30" s="27"/>
      <c r="R30" s="27"/>
      <c r="S30" s="27"/>
      <c r="T30" s="27">
        <v>-16</v>
      </c>
      <c r="U30" s="27"/>
      <c r="V30" s="27">
        <v>-31</v>
      </c>
      <c r="W30" s="27"/>
      <c r="X30" s="27">
        <v>42</v>
      </c>
      <c r="Y30" s="27">
        <v>12</v>
      </c>
      <c r="Z30">
        <f t="shared" si="0"/>
        <v>1016</v>
      </c>
    </row>
    <row r="31" spans="1:26" hidden="1" outlineLevel="1" x14ac:dyDescent="0.25">
      <c r="A31" s="2" t="s">
        <v>172</v>
      </c>
      <c r="B31" t="s">
        <v>313</v>
      </c>
      <c r="C31" s="27">
        <v>24</v>
      </c>
      <c r="D31" s="27">
        <v>30</v>
      </c>
      <c r="E31" s="27"/>
      <c r="F31" s="27">
        <v>240</v>
      </c>
      <c r="G31" s="27"/>
      <c r="H31" s="27">
        <v>120</v>
      </c>
      <c r="I31" s="27">
        <v>100</v>
      </c>
      <c r="J31" s="27"/>
      <c r="K31" s="27"/>
      <c r="L31" s="27">
        <v>24</v>
      </c>
      <c r="M31" s="27">
        <v>12</v>
      </c>
      <c r="N31" s="27">
        <v>-17</v>
      </c>
      <c r="O31" s="27">
        <v>48</v>
      </c>
      <c r="P31" s="27">
        <v>48</v>
      </c>
      <c r="Q31" s="27"/>
      <c r="R31" s="27"/>
      <c r="S31" s="27"/>
      <c r="T31" s="27"/>
      <c r="U31" s="27"/>
      <c r="V31" s="27"/>
      <c r="W31" s="27"/>
      <c r="X31" s="27"/>
      <c r="Y31" s="27"/>
      <c r="Z31">
        <f t="shared" si="0"/>
        <v>629</v>
      </c>
    </row>
    <row r="32" spans="1:26" hidden="1" outlineLevel="1" x14ac:dyDescent="0.25">
      <c r="A32" s="2" t="s">
        <v>173</v>
      </c>
      <c r="B32" t="s">
        <v>312</v>
      </c>
      <c r="C32" s="27">
        <v>48</v>
      </c>
      <c r="D32" s="27">
        <v>132</v>
      </c>
      <c r="E32" s="27"/>
      <c r="F32" s="27">
        <v>300</v>
      </c>
      <c r="G32" s="27">
        <v>60</v>
      </c>
      <c r="H32" s="27">
        <v>60</v>
      </c>
      <c r="I32" s="27">
        <v>120</v>
      </c>
      <c r="J32" s="27"/>
      <c r="K32" s="27"/>
      <c r="L32" s="27"/>
      <c r="M32" s="27">
        <v>24</v>
      </c>
      <c r="N32" s="27"/>
      <c r="O32" s="27"/>
      <c r="P32" s="27">
        <v>48</v>
      </c>
      <c r="Q32" s="27"/>
      <c r="R32" s="27"/>
      <c r="S32" s="27"/>
      <c r="T32" s="27">
        <v>-51</v>
      </c>
      <c r="U32" s="27"/>
      <c r="V32" s="27">
        <v>-62</v>
      </c>
      <c r="W32" s="27">
        <v>0</v>
      </c>
      <c r="X32" s="27">
        <v>48</v>
      </c>
      <c r="Y32" s="27">
        <v>48</v>
      </c>
      <c r="Z32">
        <f t="shared" si="0"/>
        <v>775</v>
      </c>
    </row>
    <row r="33" spans="1:26" hidden="1" outlineLevel="1" x14ac:dyDescent="0.25">
      <c r="A33" s="2" t="s">
        <v>174</v>
      </c>
      <c r="B33" t="s">
        <v>311</v>
      </c>
      <c r="C33" s="27">
        <v>84</v>
      </c>
      <c r="D33" s="27">
        <v>270</v>
      </c>
      <c r="E33" s="27"/>
      <c r="F33" s="27">
        <v>180</v>
      </c>
      <c r="G33" s="27">
        <v>30</v>
      </c>
      <c r="H33" s="27">
        <v>120</v>
      </c>
      <c r="I33" s="27">
        <v>80</v>
      </c>
      <c r="J33" s="27">
        <v>0</v>
      </c>
      <c r="K33" s="27"/>
      <c r="L33" s="27">
        <v>48</v>
      </c>
      <c r="M33" s="27">
        <v>84</v>
      </c>
      <c r="N33" s="27">
        <v>-35</v>
      </c>
      <c r="O33" s="27">
        <v>66</v>
      </c>
      <c r="P33" s="27">
        <v>-72</v>
      </c>
      <c r="Q33" s="27">
        <v>-49</v>
      </c>
      <c r="R33" s="27">
        <v>18</v>
      </c>
      <c r="S33" s="27">
        <v>0</v>
      </c>
      <c r="T33" s="27">
        <v>-1</v>
      </c>
      <c r="U33" s="27">
        <v>0</v>
      </c>
      <c r="V33" s="27">
        <v>-2</v>
      </c>
      <c r="W33" s="27"/>
      <c r="X33" s="27">
        <v>30</v>
      </c>
      <c r="Y33" s="27">
        <v>59</v>
      </c>
      <c r="Z33">
        <f t="shared" si="0"/>
        <v>910</v>
      </c>
    </row>
    <row r="34" spans="1:26" hidden="1" outlineLevel="1" x14ac:dyDescent="0.25">
      <c r="A34" s="2" t="s">
        <v>175</v>
      </c>
      <c r="B34" t="s">
        <v>309</v>
      </c>
      <c r="C34" s="27">
        <v>300</v>
      </c>
      <c r="D34" s="27">
        <v>240</v>
      </c>
      <c r="E34" s="27"/>
      <c r="F34" s="27">
        <v>420</v>
      </c>
      <c r="G34" s="27">
        <v>30</v>
      </c>
      <c r="H34" s="27">
        <v>180</v>
      </c>
      <c r="I34" s="27">
        <v>220</v>
      </c>
      <c r="J34" s="27">
        <v>0</v>
      </c>
      <c r="K34" s="27"/>
      <c r="L34" s="27">
        <v>84</v>
      </c>
      <c r="M34" s="27">
        <v>132</v>
      </c>
      <c r="N34" s="27"/>
      <c r="O34" s="27">
        <v>48</v>
      </c>
      <c r="P34" s="27">
        <v>216</v>
      </c>
      <c r="Q34" s="27">
        <v>72</v>
      </c>
      <c r="R34" s="27"/>
      <c r="S34" s="27"/>
      <c r="T34" s="27"/>
      <c r="U34" s="27">
        <v>90</v>
      </c>
      <c r="V34" s="27"/>
      <c r="W34" s="27">
        <v>0</v>
      </c>
      <c r="X34" s="27">
        <v>90</v>
      </c>
      <c r="Y34" s="27">
        <v>30</v>
      </c>
      <c r="Z34">
        <f t="shared" si="0"/>
        <v>2152</v>
      </c>
    </row>
    <row r="35" spans="1:26" hidden="1" outlineLevel="1" x14ac:dyDescent="0.25">
      <c r="A35" s="2" t="s">
        <v>176</v>
      </c>
      <c r="B35" t="s">
        <v>312</v>
      </c>
      <c r="C35" s="27">
        <v>60</v>
      </c>
      <c r="D35" s="27"/>
      <c r="E35" s="27"/>
      <c r="F35" s="27">
        <v>480</v>
      </c>
      <c r="G35" s="27"/>
      <c r="H35" s="27">
        <v>240</v>
      </c>
      <c r="I35" s="27">
        <v>60</v>
      </c>
      <c r="J35" s="27"/>
      <c r="K35" s="27">
        <v>0</v>
      </c>
      <c r="L35" s="27">
        <v>12</v>
      </c>
      <c r="M35" s="27">
        <v>12</v>
      </c>
      <c r="N35" s="27">
        <v>72</v>
      </c>
      <c r="O35" s="27">
        <v>96</v>
      </c>
      <c r="P35" s="27">
        <v>48</v>
      </c>
      <c r="Q35" s="27">
        <v>24</v>
      </c>
      <c r="R35" s="27">
        <v>-10</v>
      </c>
      <c r="S35" s="27">
        <v>11</v>
      </c>
      <c r="T35" s="27">
        <v>-32</v>
      </c>
      <c r="U35" s="27">
        <v>0</v>
      </c>
      <c r="V35" s="27">
        <v>-15</v>
      </c>
      <c r="W35" s="27"/>
      <c r="X35" s="27">
        <v>42</v>
      </c>
      <c r="Y35" s="27">
        <v>42</v>
      </c>
      <c r="Z35">
        <f t="shared" si="0"/>
        <v>1142</v>
      </c>
    </row>
    <row r="36" spans="1:26" hidden="1" outlineLevel="1" x14ac:dyDescent="0.25">
      <c r="A36" s="2" t="s">
        <v>177</v>
      </c>
      <c r="B36" t="s">
        <v>313</v>
      </c>
      <c r="C36" s="27">
        <v>72</v>
      </c>
      <c r="D36" s="27">
        <v>120</v>
      </c>
      <c r="E36" s="27"/>
      <c r="F36" s="27">
        <v>240</v>
      </c>
      <c r="G36" s="27">
        <v>72</v>
      </c>
      <c r="H36" s="27"/>
      <c r="I36" s="27">
        <v>140</v>
      </c>
      <c r="J36" s="27"/>
      <c r="K36" s="27"/>
      <c r="L36" s="27">
        <v>12</v>
      </c>
      <c r="M36" s="27"/>
      <c r="N36" s="27">
        <v>-7</v>
      </c>
      <c r="O36" s="27">
        <v>57</v>
      </c>
      <c r="P36" s="27">
        <v>24</v>
      </c>
      <c r="Q36" s="27"/>
      <c r="R36" s="27">
        <v>30</v>
      </c>
      <c r="S36" s="27"/>
      <c r="T36" s="27"/>
      <c r="U36" s="27"/>
      <c r="V36" s="27"/>
      <c r="W36" s="27"/>
      <c r="X36" s="27">
        <v>24</v>
      </c>
      <c r="Y36" s="27">
        <v>0</v>
      </c>
      <c r="Z36">
        <f t="shared" si="0"/>
        <v>784</v>
      </c>
    </row>
    <row r="37" spans="1:26" hidden="1" outlineLevel="1" x14ac:dyDescent="0.25">
      <c r="A37" s="2" t="s">
        <v>178</v>
      </c>
      <c r="B37" t="s">
        <v>330</v>
      </c>
      <c r="C37" s="27">
        <v>60</v>
      </c>
      <c r="D37" s="27">
        <v>210</v>
      </c>
      <c r="E37" s="27"/>
      <c r="F37" s="27">
        <v>420</v>
      </c>
      <c r="G37" s="27">
        <v>48</v>
      </c>
      <c r="H37" s="27">
        <v>180</v>
      </c>
      <c r="I37" s="27">
        <v>60</v>
      </c>
      <c r="J37" s="27"/>
      <c r="K37" s="27"/>
      <c r="L37" s="27">
        <v>36</v>
      </c>
      <c r="M37" s="27">
        <v>36</v>
      </c>
      <c r="N37" s="27"/>
      <c r="O37" s="27">
        <v>48</v>
      </c>
      <c r="P37" s="27">
        <v>48</v>
      </c>
      <c r="Q37" s="27">
        <v>39</v>
      </c>
      <c r="R37" s="27">
        <v>-20</v>
      </c>
      <c r="S37" s="27"/>
      <c r="T37" s="27">
        <v>-31</v>
      </c>
      <c r="U37" s="27">
        <v>-2</v>
      </c>
      <c r="V37" s="27">
        <v>-92</v>
      </c>
      <c r="W37" s="27"/>
      <c r="X37" s="27">
        <v>60</v>
      </c>
      <c r="Y37" s="27">
        <v>90</v>
      </c>
      <c r="Z37">
        <f t="shared" si="0"/>
        <v>1190</v>
      </c>
    </row>
    <row r="38" spans="1:26" hidden="1" outlineLevel="1" x14ac:dyDescent="0.25">
      <c r="A38" s="2" t="s">
        <v>179</v>
      </c>
      <c r="B38" t="s">
        <v>308</v>
      </c>
      <c r="C38" s="27">
        <v>90</v>
      </c>
      <c r="D38" s="27">
        <v>228</v>
      </c>
      <c r="E38" s="27"/>
      <c r="F38" s="27">
        <v>240</v>
      </c>
      <c r="G38" s="27">
        <v>120</v>
      </c>
      <c r="H38" s="27"/>
      <c r="I38" s="27">
        <v>80</v>
      </c>
      <c r="J38" s="27">
        <v>0</v>
      </c>
      <c r="K38" s="27">
        <v>0</v>
      </c>
      <c r="L38" s="27">
        <v>24</v>
      </c>
      <c r="M38" s="27">
        <v>24</v>
      </c>
      <c r="N38" s="27"/>
      <c r="O38" s="27"/>
      <c r="P38" s="27">
        <v>120</v>
      </c>
      <c r="Q38" s="27">
        <v>120</v>
      </c>
      <c r="R38" s="27">
        <v>18</v>
      </c>
      <c r="S38" s="27"/>
      <c r="T38" s="27">
        <v>-46</v>
      </c>
      <c r="U38" s="27">
        <v>-1</v>
      </c>
      <c r="V38" s="27">
        <v>-6</v>
      </c>
      <c r="W38" s="27"/>
      <c r="X38" s="27">
        <v>60</v>
      </c>
      <c r="Y38" s="27">
        <v>60</v>
      </c>
      <c r="Z38">
        <f t="shared" si="0"/>
        <v>1131</v>
      </c>
    </row>
    <row r="39" spans="1:26" hidden="1" outlineLevel="1" x14ac:dyDescent="0.25">
      <c r="A39" s="2" t="s">
        <v>180</v>
      </c>
      <c r="B39" t="s">
        <v>315</v>
      </c>
      <c r="C39" s="27">
        <v>300</v>
      </c>
      <c r="D39" s="27">
        <v>372</v>
      </c>
      <c r="E39" s="27"/>
      <c r="F39" s="27">
        <v>420</v>
      </c>
      <c r="G39" s="27">
        <v>42</v>
      </c>
      <c r="H39" s="27">
        <v>300</v>
      </c>
      <c r="I39" s="27">
        <v>220</v>
      </c>
      <c r="J39" s="27">
        <v>0</v>
      </c>
      <c r="K39" s="27">
        <v>0</v>
      </c>
      <c r="L39" s="27">
        <v>72</v>
      </c>
      <c r="M39" s="27">
        <v>108</v>
      </c>
      <c r="N39" s="27">
        <v>72</v>
      </c>
      <c r="O39" s="27">
        <v>168</v>
      </c>
      <c r="P39" s="27">
        <v>192</v>
      </c>
      <c r="Q39" s="27">
        <v>48</v>
      </c>
      <c r="R39" s="27"/>
      <c r="S39" s="27">
        <v>0</v>
      </c>
      <c r="T39" s="27">
        <v>0</v>
      </c>
      <c r="U39" s="27">
        <v>0</v>
      </c>
      <c r="V39" s="27">
        <v>0</v>
      </c>
      <c r="W39" s="27"/>
      <c r="X39" s="27">
        <v>30</v>
      </c>
      <c r="Y39" s="27">
        <v>60</v>
      </c>
      <c r="Z39">
        <f t="shared" si="0"/>
        <v>2404</v>
      </c>
    </row>
    <row r="40" spans="1:26" hidden="1" outlineLevel="1" x14ac:dyDescent="0.25">
      <c r="A40" s="2" t="s">
        <v>181</v>
      </c>
      <c r="B40" t="s">
        <v>308</v>
      </c>
      <c r="C40" s="27">
        <v>30</v>
      </c>
      <c r="D40" s="27">
        <v>46</v>
      </c>
      <c r="E40" s="27"/>
      <c r="F40" s="27">
        <v>120</v>
      </c>
      <c r="G40" s="27">
        <v>24</v>
      </c>
      <c r="H40" s="27">
        <v>60</v>
      </c>
      <c r="I40" s="27">
        <v>40</v>
      </c>
      <c r="J40" s="27">
        <v>0</v>
      </c>
      <c r="K40" s="27">
        <v>0</v>
      </c>
      <c r="L40" s="27"/>
      <c r="M40" s="27"/>
      <c r="N40" s="27">
        <v>-51</v>
      </c>
      <c r="O40" s="27">
        <v>-9</v>
      </c>
      <c r="P40" s="27">
        <v>-20</v>
      </c>
      <c r="Q40" s="27">
        <v>-53</v>
      </c>
      <c r="R40" s="27">
        <v>24</v>
      </c>
      <c r="S40" s="27"/>
      <c r="T40" s="27"/>
      <c r="U40" s="27"/>
      <c r="V40" s="27"/>
      <c r="W40" s="27"/>
      <c r="X40" s="27">
        <v>60</v>
      </c>
      <c r="Y40" s="27">
        <v>42</v>
      </c>
      <c r="Z40">
        <f t="shared" si="0"/>
        <v>313</v>
      </c>
    </row>
    <row r="41" spans="1:26" hidden="1" outlineLevel="1" x14ac:dyDescent="0.25">
      <c r="A41" s="2" t="s">
        <v>182</v>
      </c>
      <c r="B41" t="s">
        <v>316</v>
      </c>
      <c r="C41" s="27">
        <v>60</v>
      </c>
      <c r="D41" s="27">
        <v>90</v>
      </c>
      <c r="E41" s="27">
        <v>0</v>
      </c>
      <c r="F41" s="27">
        <v>180</v>
      </c>
      <c r="G41" s="27">
        <v>60</v>
      </c>
      <c r="H41" s="27">
        <v>180</v>
      </c>
      <c r="I41" s="27">
        <v>20</v>
      </c>
      <c r="J41" s="27">
        <v>0</v>
      </c>
      <c r="K41" s="27">
        <v>18</v>
      </c>
      <c r="L41" s="27">
        <v>60</v>
      </c>
      <c r="M41" s="27">
        <v>36</v>
      </c>
      <c r="N41" s="27"/>
      <c r="O41" s="27">
        <v>0</v>
      </c>
      <c r="P41" s="27">
        <v>72</v>
      </c>
      <c r="Q41" s="27"/>
      <c r="R41" s="27">
        <v>84</v>
      </c>
      <c r="S41" s="27"/>
      <c r="T41" s="27"/>
      <c r="U41" s="27"/>
      <c r="V41" s="27"/>
      <c r="W41" s="27">
        <v>0</v>
      </c>
      <c r="X41" s="27">
        <v>36</v>
      </c>
      <c r="Y41" s="27">
        <v>0</v>
      </c>
      <c r="Z41">
        <f t="shared" si="0"/>
        <v>896</v>
      </c>
    </row>
    <row r="42" spans="1:26" hidden="1" outlineLevel="1" x14ac:dyDescent="0.25">
      <c r="A42" s="2" t="s">
        <v>183</v>
      </c>
      <c r="B42" t="s">
        <v>300</v>
      </c>
      <c r="C42" s="27">
        <v>12</v>
      </c>
      <c r="D42" s="27">
        <v>12</v>
      </c>
      <c r="E42" s="27"/>
      <c r="F42" s="27">
        <v>120</v>
      </c>
      <c r="G42" s="27"/>
      <c r="H42" s="27">
        <v>60</v>
      </c>
      <c r="I42" s="27"/>
      <c r="J42" s="27"/>
      <c r="K42" s="27"/>
      <c r="L42" s="27">
        <v>24</v>
      </c>
      <c r="M42" s="27">
        <v>24</v>
      </c>
      <c r="N42" s="27"/>
      <c r="O42" s="27"/>
      <c r="P42" s="27"/>
      <c r="Q42" s="27">
        <v>48</v>
      </c>
      <c r="R42" s="27"/>
      <c r="S42" s="27"/>
      <c r="T42" s="27"/>
      <c r="U42" s="27"/>
      <c r="V42" s="27"/>
      <c r="W42" s="27">
        <v>0</v>
      </c>
      <c r="X42" s="27">
        <v>6</v>
      </c>
      <c r="Y42" s="27">
        <v>12</v>
      </c>
      <c r="Z42">
        <f t="shared" si="0"/>
        <v>318</v>
      </c>
    </row>
    <row r="43" spans="1:26" hidden="1" outlineLevel="1" x14ac:dyDescent="0.25">
      <c r="A43" s="2" t="s">
        <v>184</v>
      </c>
      <c r="B43" t="s">
        <v>301</v>
      </c>
      <c r="C43" s="27">
        <v>18</v>
      </c>
      <c r="D43" s="27">
        <v>90</v>
      </c>
      <c r="E43" s="27"/>
      <c r="F43" s="27">
        <v>120</v>
      </c>
      <c r="G43" s="27">
        <v>48</v>
      </c>
      <c r="H43" s="27">
        <v>60</v>
      </c>
      <c r="I43" s="27">
        <v>40</v>
      </c>
      <c r="J43" s="27"/>
      <c r="K43" s="27">
        <v>0</v>
      </c>
      <c r="L43" s="27">
        <v>12</v>
      </c>
      <c r="M43" s="27">
        <v>12</v>
      </c>
      <c r="N43" s="27">
        <v>24</v>
      </c>
      <c r="O43" s="27">
        <v>48</v>
      </c>
      <c r="P43" s="27">
        <v>24</v>
      </c>
      <c r="Q43" s="27">
        <v>24</v>
      </c>
      <c r="R43" s="27">
        <v>12</v>
      </c>
      <c r="S43" s="27"/>
      <c r="T43" s="27"/>
      <c r="U43" s="27"/>
      <c r="V43" s="27"/>
      <c r="W43" s="27"/>
      <c r="X43" s="27">
        <v>6</v>
      </c>
      <c r="Y43" s="27"/>
      <c r="Z43">
        <f t="shared" si="0"/>
        <v>538</v>
      </c>
    </row>
    <row r="44" spans="1:26" hidden="1" outlineLevel="1" x14ac:dyDescent="0.25">
      <c r="A44" s="2" t="s">
        <v>185</v>
      </c>
      <c r="B44" t="s">
        <v>304</v>
      </c>
      <c r="C44" s="27"/>
      <c r="D44" s="27">
        <v>60</v>
      </c>
      <c r="E44" s="27"/>
      <c r="F44" s="27">
        <v>120</v>
      </c>
      <c r="G44" s="27"/>
      <c r="H44" s="27">
        <v>120</v>
      </c>
      <c r="I44" s="27">
        <v>20</v>
      </c>
      <c r="J44" s="27">
        <v>0</v>
      </c>
      <c r="K44" s="27"/>
      <c r="L44" s="27">
        <v>24</v>
      </c>
      <c r="M44" s="27">
        <v>24</v>
      </c>
      <c r="N44" s="27"/>
      <c r="O44" s="27"/>
      <c r="P44" s="27"/>
      <c r="Q44" s="27"/>
      <c r="R44" s="27"/>
      <c r="S44" s="27"/>
      <c r="T44" s="27">
        <v>-33</v>
      </c>
      <c r="U44" s="27"/>
      <c r="V44" s="27">
        <v>-33</v>
      </c>
      <c r="W44" s="27"/>
      <c r="X44" s="27">
        <v>60</v>
      </c>
      <c r="Y44" s="27">
        <v>54</v>
      </c>
      <c r="Z44">
        <f t="shared" si="0"/>
        <v>416</v>
      </c>
    </row>
    <row r="45" spans="1:26" hidden="1" outlineLevel="1" x14ac:dyDescent="0.25">
      <c r="A45" s="2" t="s">
        <v>186</v>
      </c>
      <c r="B45" t="s">
        <v>306</v>
      </c>
      <c r="C45" s="27">
        <v>60</v>
      </c>
      <c r="D45" s="27">
        <v>60</v>
      </c>
      <c r="E45" s="27"/>
      <c r="F45" s="27"/>
      <c r="G45" s="27">
        <v>60</v>
      </c>
      <c r="H45" s="27"/>
      <c r="I45" s="27">
        <v>100</v>
      </c>
      <c r="J45" s="27"/>
      <c r="K45" s="27"/>
      <c r="L45" s="27">
        <v>84</v>
      </c>
      <c r="M45" s="27">
        <v>84</v>
      </c>
      <c r="N45" s="27"/>
      <c r="O45" s="27">
        <v>48</v>
      </c>
      <c r="P45" s="27">
        <v>48</v>
      </c>
      <c r="Q45" s="27"/>
      <c r="R45" s="27">
        <v>30</v>
      </c>
      <c r="S45" s="27"/>
      <c r="T45" s="27"/>
      <c r="U45" s="27"/>
      <c r="V45" s="27"/>
      <c r="W45" s="27"/>
      <c r="X45" s="27">
        <v>12</v>
      </c>
      <c r="Y45" s="27"/>
      <c r="Z45">
        <f t="shared" si="0"/>
        <v>586</v>
      </c>
    </row>
    <row r="46" spans="1:26" hidden="1" outlineLevel="1" x14ac:dyDescent="0.25">
      <c r="A46" s="2" t="s">
        <v>187</v>
      </c>
      <c r="B46" t="s">
        <v>305</v>
      </c>
      <c r="C46" s="27">
        <v>90</v>
      </c>
      <c r="D46" s="27">
        <v>108</v>
      </c>
      <c r="E46" s="27"/>
      <c r="F46" s="27">
        <v>240</v>
      </c>
      <c r="G46" s="27">
        <v>42</v>
      </c>
      <c r="H46" s="27">
        <v>240</v>
      </c>
      <c r="I46" s="27">
        <v>60</v>
      </c>
      <c r="J46" s="27">
        <v>0</v>
      </c>
      <c r="K46" s="27">
        <v>0</v>
      </c>
      <c r="L46" s="27">
        <v>48</v>
      </c>
      <c r="M46" s="27">
        <v>48</v>
      </c>
      <c r="N46" s="27">
        <v>24</v>
      </c>
      <c r="O46" s="27">
        <v>24</v>
      </c>
      <c r="P46" s="27">
        <v>192</v>
      </c>
      <c r="Q46" s="27"/>
      <c r="R46" s="27"/>
      <c r="S46" s="27"/>
      <c r="T46" s="27"/>
      <c r="U46" s="27"/>
      <c r="V46" s="27"/>
      <c r="W46" s="27"/>
      <c r="X46" s="27"/>
      <c r="Y46" s="27"/>
      <c r="Z46">
        <f t="shared" si="0"/>
        <v>1116</v>
      </c>
    </row>
    <row r="47" spans="1:26" hidden="1" outlineLevel="1" x14ac:dyDescent="0.25">
      <c r="A47" s="2" t="s">
        <v>188</v>
      </c>
      <c r="B47" t="s">
        <v>313</v>
      </c>
      <c r="C47" s="27">
        <v>84</v>
      </c>
      <c r="D47" s="27">
        <v>84</v>
      </c>
      <c r="E47" s="27"/>
      <c r="F47" s="27">
        <v>180</v>
      </c>
      <c r="G47" s="27">
        <v>18</v>
      </c>
      <c r="H47" s="27">
        <v>180</v>
      </c>
      <c r="I47" s="27">
        <v>100</v>
      </c>
      <c r="J47" s="27">
        <v>0</v>
      </c>
      <c r="K47" s="27">
        <v>0</v>
      </c>
      <c r="L47" s="27"/>
      <c r="M47" s="27"/>
      <c r="N47" s="27">
        <v>-34</v>
      </c>
      <c r="O47" s="27"/>
      <c r="P47" s="27">
        <v>24</v>
      </c>
      <c r="Q47" s="27"/>
      <c r="R47" s="27">
        <v>18</v>
      </c>
      <c r="S47" s="27"/>
      <c r="T47" s="27"/>
      <c r="U47" s="27"/>
      <c r="V47" s="27"/>
      <c r="W47" s="27"/>
      <c r="X47" s="27">
        <v>12</v>
      </c>
      <c r="Y47" s="27">
        <v>12</v>
      </c>
      <c r="Z47">
        <f t="shared" si="0"/>
        <v>678</v>
      </c>
    </row>
    <row r="48" spans="1:26" hidden="1" outlineLevel="1" x14ac:dyDescent="0.25">
      <c r="A48" s="2" t="s">
        <v>189</v>
      </c>
      <c r="B48" t="s">
        <v>307</v>
      </c>
      <c r="C48" s="27">
        <v>90</v>
      </c>
      <c r="D48" s="27">
        <v>30</v>
      </c>
      <c r="E48" s="27"/>
      <c r="F48" s="27">
        <v>180</v>
      </c>
      <c r="G48" s="27"/>
      <c r="H48" s="27">
        <v>120</v>
      </c>
      <c r="I48" s="27">
        <v>60</v>
      </c>
      <c r="J48" s="27"/>
      <c r="K48" s="27"/>
      <c r="L48" s="27">
        <v>36</v>
      </c>
      <c r="M48" s="27"/>
      <c r="N48" s="27"/>
      <c r="O48" s="27"/>
      <c r="P48" s="27">
        <v>48</v>
      </c>
      <c r="Q48" s="27"/>
      <c r="R48" s="27">
        <v>18</v>
      </c>
      <c r="S48" s="27">
        <v>-60</v>
      </c>
      <c r="T48" s="27">
        <v>-27</v>
      </c>
      <c r="U48" s="27"/>
      <c r="V48" s="27">
        <v>-49</v>
      </c>
      <c r="W48" s="27"/>
      <c r="X48" s="27">
        <v>60</v>
      </c>
      <c r="Y48" s="27"/>
      <c r="Z48">
        <f t="shared" si="0"/>
        <v>506</v>
      </c>
    </row>
    <row r="49" spans="1:26" hidden="1" outlineLevel="1" x14ac:dyDescent="0.25">
      <c r="A49" s="2" t="s">
        <v>190</v>
      </c>
      <c r="B49" t="s">
        <v>317</v>
      </c>
      <c r="C49" s="27">
        <v>30</v>
      </c>
      <c r="D49" s="27">
        <v>450</v>
      </c>
      <c r="E49" s="27"/>
      <c r="F49" s="27">
        <v>300</v>
      </c>
      <c r="G49" s="27">
        <v>12</v>
      </c>
      <c r="H49" s="27">
        <v>180</v>
      </c>
      <c r="I49" s="27">
        <v>100</v>
      </c>
      <c r="J49" s="27">
        <v>0</v>
      </c>
      <c r="K49" s="27"/>
      <c r="L49" s="27"/>
      <c r="M49" s="27">
        <v>36</v>
      </c>
      <c r="N49" s="27"/>
      <c r="O49" s="27"/>
      <c r="P49" s="27"/>
      <c r="Q49" s="27"/>
      <c r="R49" s="27">
        <v>12</v>
      </c>
      <c r="S49" s="27">
        <v>-11</v>
      </c>
      <c r="T49" s="27">
        <v>2</v>
      </c>
      <c r="U49" s="27">
        <v>-17</v>
      </c>
      <c r="V49" s="27">
        <v>0</v>
      </c>
      <c r="W49" s="27"/>
      <c r="X49" s="27">
        <v>12</v>
      </c>
      <c r="Y49" s="27">
        <v>6</v>
      </c>
      <c r="Z49">
        <f t="shared" si="0"/>
        <v>1112</v>
      </c>
    </row>
    <row r="50" spans="1:26" hidden="1" outlineLevel="1" x14ac:dyDescent="0.25">
      <c r="A50" s="2" t="s">
        <v>191</v>
      </c>
      <c r="B50" t="s">
        <v>316</v>
      </c>
      <c r="C50" s="27">
        <v>12</v>
      </c>
      <c r="D50" s="27"/>
      <c r="E50" s="27"/>
      <c r="F50" s="27">
        <v>60</v>
      </c>
      <c r="G50" s="27"/>
      <c r="H50" s="27">
        <v>60</v>
      </c>
      <c r="I50" s="27"/>
      <c r="J50" s="27"/>
      <c r="K50" s="27"/>
      <c r="L50" s="27">
        <v>12</v>
      </c>
      <c r="M50" s="27"/>
      <c r="N50" s="27"/>
      <c r="O50" s="27"/>
      <c r="P50" s="27"/>
      <c r="Q50" s="27"/>
      <c r="R50" s="27">
        <v>0</v>
      </c>
      <c r="S50" s="27"/>
      <c r="T50" s="27"/>
      <c r="U50" s="27"/>
      <c r="V50" s="27"/>
      <c r="W50" s="27"/>
      <c r="X50" s="27"/>
      <c r="Y50" s="27"/>
      <c r="Z50">
        <f t="shared" si="0"/>
        <v>144</v>
      </c>
    </row>
    <row r="51" spans="1:26" hidden="1" outlineLevel="1" x14ac:dyDescent="0.25">
      <c r="A51" s="2" t="s">
        <v>192</v>
      </c>
      <c r="B51" t="s">
        <v>330</v>
      </c>
      <c r="C51" s="27">
        <v>42</v>
      </c>
      <c r="D51" s="27">
        <v>60</v>
      </c>
      <c r="E51" s="27"/>
      <c r="F51" s="27">
        <v>240</v>
      </c>
      <c r="G51" s="27">
        <v>18</v>
      </c>
      <c r="H51" s="27">
        <v>180</v>
      </c>
      <c r="I51" s="27">
        <v>60</v>
      </c>
      <c r="J51" s="27"/>
      <c r="K51" s="27"/>
      <c r="L51" s="27">
        <v>12</v>
      </c>
      <c r="M51" s="27"/>
      <c r="N51" s="27"/>
      <c r="O51" s="27">
        <v>48</v>
      </c>
      <c r="P51" s="27">
        <v>24</v>
      </c>
      <c r="Q51" s="27"/>
      <c r="R51" s="27"/>
      <c r="S51" s="27"/>
      <c r="T51" s="27"/>
      <c r="U51" s="27"/>
      <c r="V51" s="27"/>
      <c r="W51" s="27"/>
      <c r="X51" s="27"/>
      <c r="Y51" s="27"/>
      <c r="Z51">
        <f t="shared" si="0"/>
        <v>684</v>
      </c>
    </row>
    <row r="52" spans="1:26" hidden="1" outlineLevel="1" x14ac:dyDescent="0.25">
      <c r="A52" s="2" t="s">
        <v>193</v>
      </c>
      <c r="B52" t="s">
        <v>318</v>
      </c>
      <c r="C52" s="27"/>
      <c r="D52" s="27">
        <v>90</v>
      </c>
      <c r="E52" s="27"/>
      <c r="F52" s="27"/>
      <c r="G52" s="27">
        <v>42</v>
      </c>
      <c r="H52" s="27"/>
      <c r="I52" s="27">
        <v>20</v>
      </c>
      <c r="J52" s="27"/>
      <c r="K52" s="27"/>
      <c r="L52" s="27"/>
      <c r="M52" s="27">
        <v>0</v>
      </c>
      <c r="N52" s="27"/>
      <c r="O52" s="27"/>
      <c r="P52" s="27">
        <v>24</v>
      </c>
      <c r="Q52" s="27">
        <v>24</v>
      </c>
      <c r="R52" s="27"/>
      <c r="S52" s="27">
        <v>0</v>
      </c>
      <c r="T52" s="27">
        <v>0</v>
      </c>
      <c r="U52" s="27">
        <v>0</v>
      </c>
      <c r="V52" s="27">
        <v>0</v>
      </c>
      <c r="W52" s="27"/>
      <c r="X52" s="27">
        <v>36</v>
      </c>
      <c r="Y52" s="27">
        <v>30</v>
      </c>
      <c r="Z52">
        <f t="shared" si="0"/>
        <v>266</v>
      </c>
    </row>
    <row r="53" spans="1:26" hidden="1" outlineLevel="1" x14ac:dyDescent="0.25">
      <c r="A53" s="2" t="s">
        <v>194</v>
      </c>
      <c r="B53" t="s">
        <v>303</v>
      </c>
      <c r="C53" s="27">
        <v>66</v>
      </c>
      <c r="D53" s="27"/>
      <c r="E53" s="27"/>
      <c r="F53" s="27">
        <v>120</v>
      </c>
      <c r="G53" s="27"/>
      <c r="H53" s="27">
        <v>60</v>
      </c>
      <c r="I53" s="27">
        <v>80</v>
      </c>
      <c r="J53" s="27"/>
      <c r="K53" s="27">
        <v>0</v>
      </c>
      <c r="L53" s="27"/>
      <c r="M53" s="27"/>
      <c r="N53" s="27">
        <v>24</v>
      </c>
      <c r="O53" s="27">
        <v>24</v>
      </c>
      <c r="P53" s="27"/>
      <c r="Q53" s="27">
        <v>48</v>
      </c>
      <c r="R53" s="27"/>
      <c r="S53" s="27"/>
      <c r="T53" s="27"/>
      <c r="U53" s="27"/>
      <c r="V53" s="27"/>
      <c r="W53" s="27"/>
      <c r="X53" s="27">
        <v>0</v>
      </c>
      <c r="Y53" s="27">
        <v>0</v>
      </c>
      <c r="Z53">
        <f t="shared" si="0"/>
        <v>422</v>
      </c>
    </row>
    <row r="54" spans="1:26" hidden="1" outlineLevel="1" x14ac:dyDescent="0.25">
      <c r="A54" s="2" t="s">
        <v>195</v>
      </c>
      <c r="B54" t="s">
        <v>345</v>
      </c>
      <c r="C54" s="27">
        <v>24</v>
      </c>
      <c r="D54" s="27">
        <v>60</v>
      </c>
      <c r="E54" s="27"/>
      <c r="F54" s="27">
        <v>60</v>
      </c>
      <c r="G54" s="27">
        <v>24</v>
      </c>
      <c r="H54" s="27">
        <v>120</v>
      </c>
      <c r="I54" s="27">
        <v>40</v>
      </c>
      <c r="J54" s="27">
        <v>0</v>
      </c>
      <c r="K54" s="27">
        <v>0</v>
      </c>
      <c r="L54" s="27">
        <v>12</v>
      </c>
      <c r="M54" s="27">
        <v>24</v>
      </c>
      <c r="N54" s="27"/>
      <c r="O54" s="27"/>
      <c r="P54" s="27"/>
      <c r="Q54" s="27">
        <v>216</v>
      </c>
      <c r="R54" s="27">
        <v>30</v>
      </c>
      <c r="S54" s="27"/>
      <c r="T54" s="27"/>
      <c r="U54" s="27"/>
      <c r="V54" s="27"/>
      <c r="W54" s="27"/>
      <c r="X54" s="27"/>
      <c r="Y54" s="27">
        <v>36</v>
      </c>
      <c r="Z54">
        <f t="shared" si="0"/>
        <v>646</v>
      </c>
    </row>
    <row r="55" spans="1:26" hidden="1" outlineLevel="1" x14ac:dyDescent="0.25">
      <c r="A55" s="2" t="s">
        <v>196</v>
      </c>
      <c r="B55" t="s">
        <v>315</v>
      </c>
      <c r="C55" s="27">
        <v>-28</v>
      </c>
      <c r="D55" s="27"/>
      <c r="E55" s="27"/>
      <c r="F55" s="27">
        <v>360</v>
      </c>
      <c r="G55" s="27"/>
      <c r="H55" s="27">
        <v>60</v>
      </c>
      <c r="I55" s="27"/>
      <c r="J55" s="27">
        <v>0</v>
      </c>
      <c r="K55" s="27"/>
      <c r="L55" s="27">
        <v>24</v>
      </c>
      <c r="M55" s="27"/>
      <c r="N55" s="27">
        <v>22</v>
      </c>
      <c r="O55" s="27">
        <v>-2</v>
      </c>
      <c r="P55" s="27">
        <v>72</v>
      </c>
      <c r="Q55" s="27"/>
      <c r="R55" s="27">
        <v>18</v>
      </c>
      <c r="S55" s="27">
        <v>-1</v>
      </c>
      <c r="T55" s="27">
        <v>-21</v>
      </c>
      <c r="U55" s="27">
        <v>-16</v>
      </c>
      <c r="V55" s="27"/>
      <c r="W55" s="27"/>
      <c r="X55" s="27">
        <v>18</v>
      </c>
      <c r="Y55" s="27">
        <v>12</v>
      </c>
      <c r="Z55">
        <f t="shared" si="0"/>
        <v>518</v>
      </c>
    </row>
    <row r="56" spans="1:26" hidden="1" outlineLevel="1" x14ac:dyDescent="0.25">
      <c r="A56" s="2" t="s">
        <v>197</v>
      </c>
      <c r="B56" t="s">
        <v>304</v>
      </c>
      <c r="C56" s="27">
        <v>54</v>
      </c>
      <c r="D56" s="27">
        <v>180</v>
      </c>
      <c r="E56" s="27"/>
      <c r="F56" s="27">
        <v>360</v>
      </c>
      <c r="G56" s="27">
        <v>30</v>
      </c>
      <c r="H56" s="27">
        <v>120</v>
      </c>
      <c r="I56" s="27">
        <v>120</v>
      </c>
      <c r="J56" s="27">
        <v>180</v>
      </c>
      <c r="K56" s="27">
        <v>0</v>
      </c>
      <c r="L56" s="27">
        <v>24</v>
      </c>
      <c r="M56" s="27"/>
      <c r="N56" s="27">
        <v>24</v>
      </c>
      <c r="O56" s="27">
        <v>48</v>
      </c>
      <c r="P56" s="27">
        <v>72</v>
      </c>
      <c r="Q56" s="27"/>
      <c r="R56" s="27">
        <v>42</v>
      </c>
      <c r="S56" s="27"/>
      <c r="T56" s="27"/>
      <c r="U56" s="27"/>
      <c r="V56" s="27"/>
      <c r="W56" s="27"/>
      <c r="X56" s="27">
        <v>30</v>
      </c>
      <c r="Y56" s="27">
        <v>12</v>
      </c>
      <c r="Z56">
        <f t="shared" si="0"/>
        <v>1296</v>
      </c>
    </row>
    <row r="57" spans="1:26" hidden="1" outlineLevel="1" x14ac:dyDescent="0.25">
      <c r="A57" s="2" t="s">
        <v>198</v>
      </c>
      <c r="B57" t="s">
        <v>307</v>
      </c>
      <c r="C57" s="27">
        <v>90</v>
      </c>
      <c r="D57" s="27">
        <v>108</v>
      </c>
      <c r="E57" s="27"/>
      <c r="F57" s="27">
        <v>240</v>
      </c>
      <c r="G57" s="27">
        <v>18</v>
      </c>
      <c r="H57" s="27">
        <v>420</v>
      </c>
      <c r="I57" s="27">
        <v>60</v>
      </c>
      <c r="J57" s="27"/>
      <c r="K57" s="27"/>
      <c r="L57" s="27">
        <v>36</v>
      </c>
      <c r="M57" s="27">
        <v>36</v>
      </c>
      <c r="N57" s="27">
        <v>24</v>
      </c>
      <c r="O57" s="27">
        <v>24</v>
      </c>
      <c r="P57" s="27"/>
      <c r="Q57" s="27"/>
      <c r="R57" s="27">
        <v>30</v>
      </c>
      <c r="S57" s="27"/>
      <c r="T57" s="27"/>
      <c r="U57" s="27"/>
      <c r="V57" s="27"/>
      <c r="W57" s="27"/>
      <c r="X57" s="27">
        <v>42</v>
      </c>
      <c r="Y57" s="27">
        <v>0</v>
      </c>
      <c r="Z57">
        <f t="shared" si="0"/>
        <v>1128</v>
      </c>
    </row>
    <row r="58" spans="1:26" hidden="1" outlineLevel="1" x14ac:dyDescent="0.25">
      <c r="A58" s="2" t="s">
        <v>199</v>
      </c>
      <c r="B58" t="s">
        <v>308</v>
      </c>
      <c r="C58" s="27">
        <v>120</v>
      </c>
      <c r="D58" s="27">
        <v>78</v>
      </c>
      <c r="E58" s="27"/>
      <c r="F58" s="27">
        <v>120</v>
      </c>
      <c r="G58" s="27">
        <v>24</v>
      </c>
      <c r="H58" s="27">
        <v>120</v>
      </c>
      <c r="I58" s="27"/>
      <c r="J58" s="27">
        <v>0</v>
      </c>
      <c r="K58" s="27">
        <v>0</v>
      </c>
      <c r="L58" s="27"/>
      <c r="M58" s="27"/>
      <c r="N58" s="27">
        <v>24</v>
      </c>
      <c r="O58" s="27"/>
      <c r="P58" s="27"/>
      <c r="Q58" s="27">
        <v>72</v>
      </c>
      <c r="R58" s="27">
        <v>30</v>
      </c>
      <c r="S58" s="27"/>
      <c r="T58" s="27"/>
      <c r="U58" s="27"/>
      <c r="V58" s="27"/>
      <c r="W58" s="27"/>
      <c r="X58" s="27">
        <v>12</v>
      </c>
      <c r="Y58" s="27">
        <v>0</v>
      </c>
      <c r="Z58">
        <f t="shared" si="0"/>
        <v>600</v>
      </c>
    </row>
    <row r="59" spans="1:26" hidden="1" outlineLevel="1" x14ac:dyDescent="0.25">
      <c r="A59" s="2" t="s">
        <v>200</v>
      </c>
      <c r="B59" t="s">
        <v>303</v>
      </c>
      <c r="C59" s="27">
        <v>120</v>
      </c>
      <c r="D59" s="27">
        <v>60</v>
      </c>
      <c r="E59" s="27"/>
      <c r="F59" s="27">
        <v>240</v>
      </c>
      <c r="G59" s="27">
        <v>36</v>
      </c>
      <c r="H59" s="27">
        <v>120</v>
      </c>
      <c r="I59" s="27">
        <v>60</v>
      </c>
      <c r="J59" s="27">
        <v>60</v>
      </c>
      <c r="K59" s="27">
        <v>0</v>
      </c>
      <c r="L59" s="27">
        <v>48</v>
      </c>
      <c r="M59" s="27">
        <v>36</v>
      </c>
      <c r="N59" s="27">
        <v>48</v>
      </c>
      <c r="O59" s="27">
        <v>48</v>
      </c>
      <c r="P59" s="27">
        <v>24</v>
      </c>
      <c r="Q59" s="27">
        <v>24</v>
      </c>
      <c r="R59" s="27"/>
      <c r="S59" s="27"/>
      <c r="T59" s="27"/>
      <c r="U59" s="27"/>
      <c r="V59" s="27">
        <v>0</v>
      </c>
      <c r="W59" s="27"/>
      <c r="X59" s="27">
        <v>12</v>
      </c>
      <c r="Y59" s="27">
        <v>6</v>
      </c>
      <c r="Z59">
        <f t="shared" si="0"/>
        <v>942</v>
      </c>
    </row>
    <row r="60" spans="1:26" hidden="1" outlineLevel="1" x14ac:dyDescent="0.25">
      <c r="A60" s="2" t="s">
        <v>201</v>
      </c>
      <c r="B60" t="s">
        <v>301</v>
      </c>
      <c r="C60" s="27">
        <v>138</v>
      </c>
      <c r="D60" s="27">
        <v>90</v>
      </c>
      <c r="E60" s="27"/>
      <c r="F60" s="27">
        <v>360</v>
      </c>
      <c r="G60" s="27">
        <v>30</v>
      </c>
      <c r="H60" s="27">
        <v>240</v>
      </c>
      <c r="I60" s="27">
        <v>120</v>
      </c>
      <c r="J60" s="27">
        <v>0</v>
      </c>
      <c r="K60" s="27"/>
      <c r="L60" s="27">
        <v>60</v>
      </c>
      <c r="M60" s="27">
        <v>24</v>
      </c>
      <c r="N60" s="27">
        <v>24</v>
      </c>
      <c r="O60" s="27">
        <v>48</v>
      </c>
      <c r="P60" s="27">
        <v>48</v>
      </c>
      <c r="Q60" s="27"/>
      <c r="R60" s="27">
        <v>78</v>
      </c>
      <c r="S60" s="27"/>
      <c r="T60" s="27">
        <v>-53</v>
      </c>
      <c r="U60" s="27">
        <v>-38</v>
      </c>
      <c r="V60" s="27">
        <v>-25</v>
      </c>
      <c r="W60" s="27"/>
      <c r="X60" s="27">
        <v>18</v>
      </c>
      <c r="Y60" s="27">
        <v>18</v>
      </c>
      <c r="Z60">
        <f t="shared" si="0"/>
        <v>1180</v>
      </c>
    </row>
    <row r="61" spans="1:26" hidden="1" outlineLevel="1" x14ac:dyDescent="0.25">
      <c r="A61" s="2" t="s">
        <v>202</v>
      </c>
      <c r="B61" t="s">
        <v>357</v>
      </c>
      <c r="C61" s="27">
        <v>1154</v>
      </c>
      <c r="D61" s="27">
        <v>1344</v>
      </c>
      <c r="E61" s="27">
        <v>1</v>
      </c>
      <c r="F61" s="27">
        <v>7920</v>
      </c>
      <c r="G61" s="27">
        <v>468</v>
      </c>
      <c r="H61" s="27">
        <v>6119</v>
      </c>
      <c r="I61" s="27">
        <v>1080</v>
      </c>
      <c r="J61" s="27">
        <v>180</v>
      </c>
      <c r="K61" s="27">
        <v>6</v>
      </c>
      <c r="L61" s="27">
        <v>408</v>
      </c>
      <c r="M61" s="27">
        <v>372</v>
      </c>
      <c r="N61" s="27"/>
      <c r="O61" s="27"/>
      <c r="P61" s="27">
        <v>864</v>
      </c>
      <c r="Q61" s="27">
        <v>912</v>
      </c>
      <c r="R61" s="27"/>
      <c r="S61" s="27"/>
      <c r="T61" s="27"/>
      <c r="U61" s="27"/>
      <c r="V61" s="27"/>
      <c r="W61" s="27"/>
      <c r="X61" s="27"/>
      <c r="Y61" s="27">
        <v>0</v>
      </c>
      <c r="Z61">
        <f t="shared" si="0"/>
        <v>20828</v>
      </c>
    </row>
    <row r="62" spans="1:26" hidden="1" outlineLevel="1" x14ac:dyDescent="0.25">
      <c r="A62" s="2" t="s">
        <v>203</v>
      </c>
      <c r="B62" t="s">
        <v>315</v>
      </c>
      <c r="C62" s="27">
        <v>99</v>
      </c>
      <c r="D62" s="27"/>
      <c r="E62" s="27"/>
      <c r="F62" s="27"/>
      <c r="G62" s="27"/>
      <c r="H62" s="27"/>
      <c r="I62" s="27">
        <v>120</v>
      </c>
      <c r="J62" s="27">
        <v>0</v>
      </c>
      <c r="K62" s="27"/>
      <c r="L62" s="27">
        <v>60</v>
      </c>
      <c r="M62" s="27">
        <v>36</v>
      </c>
      <c r="N62" s="27">
        <v>-20</v>
      </c>
      <c r="O62" s="27"/>
      <c r="P62" s="27">
        <v>24</v>
      </c>
      <c r="Q62" s="27">
        <v>72</v>
      </c>
      <c r="R62" s="27">
        <v>-42</v>
      </c>
      <c r="S62" s="27">
        <v>30</v>
      </c>
      <c r="T62" s="27">
        <v>-252</v>
      </c>
      <c r="U62" s="27">
        <v>-137</v>
      </c>
      <c r="V62" s="27">
        <v>-144</v>
      </c>
      <c r="W62" s="27"/>
      <c r="X62" s="27">
        <v>60</v>
      </c>
      <c r="Y62" s="27">
        <v>90</v>
      </c>
      <c r="Z62">
        <f t="shared" si="0"/>
        <v>-4</v>
      </c>
    </row>
    <row r="63" spans="1:26" hidden="1" outlineLevel="1" x14ac:dyDescent="0.25">
      <c r="A63" s="2" t="s">
        <v>204</v>
      </c>
      <c r="B63" t="s">
        <v>330</v>
      </c>
      <c r="C63" s="27">
        <v>222</v>
      </c>
      <c r="D63" s="27">
        <v>162</v>
      </c>
      <c r="E63" s="27"/>
      <c r="F63" s="27">
        <v>480</v>
      </c>
      <c r="G63" s="27"/>
      <c r="H63" s="27">
        <v>180</v>
      </c>
      <c r="I63" s="27">
        <v>80</v>
      </c>
      <c r="J63" s="27"/>
      <c r="K63" s="27"/>
      <c r="L63" s="27">
        <v>120</v>
      </c>
      <c r="M63" s="27">
        <v>24</v>
      </c>
      <c r="N63" s="27">
        <v>48</v>
      </c>
      <c r="O63" s="27">
        <v>48</v>
      </c>
      <c r="P63" s="27">
        <v>120</v>
      </c>
      <c r="Q63" s="27">
        <v>72</v>
      </c>
      <c r="R63" s="27">
        <v>12</v>
      </c>
      <c r="S63" s="27"/>
      <c r="T63" s="27">
        <v>-50</v>
      </c>
      <c r="U63" s="27">
        <v>-7</v>
      </c>
      <c r="V63" s="27">
        <v>-121</v>
      </c>
      <c r="W63" s="27"/>
      <c r="X63" s="27">
        <v>30</v>
      </c>
      <c r="Y63" s="27"/>
      <c r="Z63">
        <f t="shared" si="0"/>
        <v>1420</v>
      </c>
    </row>
    <row r="64" spans="1:26" hidden="1" outlineLevel="1" x14ac:dyDescent="0.25">
      <c r="A64" s="2" t="s">
        <v>205</v>
      </c>
      <c r="B64" t="s">
        <v>311</v>
      </c>
      <c r="C64" s="27">
        <v>300</v>
      </c>
      <c r="D64" s="27">
        <v>120</v>
      </c>
      <c r="E64" s="27"/>
      <c r="F64" s="27">
        <v>420</v>
      </c>
      <c r="G64" s="27"/>
      <c r="H64" s="27">
        <v>240</v>
      </c>
      <c r="I64" s="27">
        <v>158</v>
      </c>
      <c r="J64" s="27">
        <v>0</v>
      </c>
      <c r="K64" s="27"/>
      <c r="L64" s="27">
        <v>96</v>
      </c>
      <c r="M64" s="27"/>
      <c r="N64" s="27">
        <v>-66</v>
      </c>
      <c r="O64" s="27"/>
      <c r="P64" s="27">
        <v>96</v>
      </c>
      <c r="Q64" s="27">
        <v>48</v>
      </c>
      <c r="R64" s="27">
        <v>60</v>
      </c>
      <c r="S64" s="27"/>
      <c r="T64" s="27">
        <v>-1</v>
      </c>
      <c r="U64" s="27"/>
      <c r="V64" s="27">
        <v>-194</v>
      </c>
      <c r="W64" s="27"/>
      <c r="X64" s="27">
        <v>294</v>
      </c>
      <c r="Y64" s="27">
        <v>0</v>
      </c>
      <c r="Z64">
        <f t="shared" si="0"/>
        <v>1571</v>
      </c>
    </row>
    <row r="65" spans="1:26" hidden="1" outlineLevel="1" x14ac:dyDescent="0.25">
      <c r="A65" s="2" t="s">
        <v>206</v>
      </c>
      <c r="B65" t="s">
        <v>315</v>
      </c>
      <c r="C65" s="27">
        <v>120</v>
      </c>
      <c r="D65" s="27">
        <v>60</v>
      </c>
      <c r="E65" s="27"/>
      <c r="F65" s="27"/>
      <c r="G65" s="27"/>
      <c r="H65" s="27"/>
      <c r="I65" s="27">
        <v>100</v>
      </c>
      <c r="J65" s="27"/>
      <c r="K65" s="27"/>
      <c r="L65" s="27"/>
      <c r="M65" s="27"/>
      <c r="N65" s="27"/>
      <c r="O65" s="27"/>
      <c r="P65" s="27">
        <v>48</v>
      </c>
      <c r="Q65" s="27"/>
      <c r="R65" s="27">
        <v>48</v>
      </c>
      <c r="S65" s="27"/>
      <c r="T65" s="27"/>
      <c r="U65" s="27"/>
      <c r="V65" s="27"/>
      <c r="W65" s="27"/>
      <c r="X65" s="27">
        <v>210</v>
      </c>
      <c r="Y65" s="27"/>
      <c r="Z65">
        <f t="shared" si="0"/>
        <v>586</v>
      </c>
    </row>
    <row r="66" spans="1:26" hidden="1" outlineLevel="1" x14ac:dyDescent="0.25">
      <c r="A66" s="2" t="s">
        <v>207</v>
      </c>
      <c r="B66" t="s">
        <v>316</v>
      </c>
      <c r="C66" s="27">
        <v>12</v>
      </c>
      <c r="D66" s="27">
        <v>12</v>
      </c>
      <c r="E66" s="27"/>
      <c r="F66" s="27">
        <v>240</v>
      </c>
      <c r="G66" s="27">
        <v>6</v>
      </c>
      <c r="H66" s="27">
        <v>240</v>
      </c>
      <c r="I66" s="27"/>
      <c r="J66" s="27">
        <v>0</v>
      </c>
      <c r="K66" s="27"/>
      <c r="L66" s="27">
        <v>24</v>
      </c>
      <c r="M66" s="27"/>
      <c r="N66" s="27">
        <v>24</v>
      </c>
      <c r="O66" s="27"/>
      <c r="P66" s="27">
        <v>24</v>
      </c>
      <c r="Q66" s="27">
        <v>24</v>
      </c>
      <c r="R66" s="27">
        <v>6</v>
      </c>
      <c r="S66" s="27"/>
      <c r="T66" s="27"/>
      <c r="U66" s="27"/>
      <c r="V66" s="27"/>
      <c r="W66" s="27"/>
      <c r="X66" s="27"/>
      <c r="Y66" s="27">
        <v>0</v>
      </c>
      <c r="Z66">
        <f t="shared" si="0"/>
        <v>612</v>
      </c>
    </row>
    <row r="67" spans="1:26" hidden="1" outlineLevel="1" x14ac:dyDescent="0.25">
      <c r="A67" s="2" t="s">
        <v>208</v>
      </c>
      <c r="B67" t="s">
        <v>307</v>
      </c>
      <c r="C67" s="27">
        <v>18</v>
      </c>
      <c r="D67" s="27">
        <v>30</v>
      </c>
      <c r="E67" s="27"/>
      <c r="F67" s="27">
        <v>180</v>
      </c>
      <c r="G67" s="27"/>
      <c r="H67" s="27"/>
      <c r="I67" s="27">
        <v>60</v>
      </c>
      <c r="J67" s="27"/>
      <c r="K67" s="27"/>
      <c r="L67" s="27"/>
      <c r="M67" s="27">
        <v>24</v>
      </c>
      <c r="N67" s="27">
        <v>0</v>
      </c>
      <c r="O67" s="27"/>
      <c r="P67" s="27"/>
      <c r="Q67" s="27"/>
      <c r="R67" s="27"/>
      <c r="S67" s="27"/>
      <c r="T67" s="27">
        <v>-30</v>
      </c>
      <c r="U67" s="27"/>
      <c r="V67" s="27">
        <v>-30</v>
      </c>
      <c r="W67" s="27"/>
      <c r="X67" s="27"/>
      <c r="Y67" s="27">
        <v>0</v>
      </c>
      <c r="Z67">
        <f t="shared" ref="Z67:Z130" si="1">+SUM(C67:Y67)</f>
        <v>252</v>
      </c>
    </row>
    <row r="68" spans="1:26" hidden="1" outlineLevel="1" x14ac:dyDescent="0.25">
      <c r="A68" s="2" t="s">
        <v>209</v>
      </c>
      <c r="B68" t="s">
        <v>306</v>
      </c>
      <c r="C68" s="27"/>
      <c r="D68" s="27">
        <v>48</v>
      </c>
      <c r="E68" s="27"/>
      <c r="F68" s="27">
        <v>120</v>
      </c>
      <c r="G68" s="27">
        <v>12</v>
      </c>
      <c r="H68" s="27">
        <v>60</v>
      </c>
      <c r="I68" s="27">
        <v>20</v>
      </c>
      <c r="J68" s="27">
        <v>0</v>
      </c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>
        <v>18</v>
      </c>
      <c r="Y68" s="27">
        <v>18</v>
      </c>
      <c r="Z68">
        <f t="shared" si="1"/>
        <v>296</v>
      </c>
    </row>
    <row r="69" spans="1:26" hidden="1" outlineLevel="1" x14ac:dyDescent="0.25">
      <c r="A69" s="2" t="s">
        <v>210</v>
      </c>
      <c r="B69" t="s">
        <v>311</v>
      </c>
      <c r="C69" s="27">
        <v>90</v>
      </c>
      <c r="D69" s="27">
        <v>180</v>
      </c>
      <c r="E69" s="27"/>
      <c r="F69" s="27">
        <v>1200</v>
      </c>
      <c r="G69" s="27">
        <v>30</v>
      </c>
      <c r="H69" s="27">
        <v>120</v>
      </c>
      <c r="I69" s="27">
        <v>140</v>
      </c>
      <c r="J69" s="27">
        <v>0</v>
      </c>
      <c r="K69" s="27">
        <v>0</v>
      </c>
      <c r="L69" s="27">
        <v>108</v>
      </c>
      <c r="M69" s="27"/>
      <c r="N69" s="27">
        <v>-29</v>
      </c>
      <c r="O69" s="27">
        <v>45</v>
      </c>
      <c r="P69" s="27">
        <v>95</v>
      </c>
      <c r="Q69" s="27">
        <v>192</v>
      </c>
      <c r="R69" s="27">
        <v>30</v>
      </c>
      <c r="S69" s="27"/>
      <c r="T69" s="27"/>
      <c r="U69" s="27"/>
      <c r="V69" s="27"/>
      <c r="W69" s="27"/>
      <c r="X69" s="27">
        <v>150</v>
      </c>
      <c r="Y69" s="27">
        <v>120</v>
      </c>
      <c r="Z69">
        <f t="shared" si="1"/>
        <v>2471</v>
      </c>
    </row>
    <row r="70" spans="1:26" hidden="1" outlineLevel="1" x14ac:dyDescent="0.25">
      <c r="A70" s="2" t="s">
        <v>211</v>
      </c>
      <c r="B70" t="s">
        <v>309</v>
      </c>
      <c r="C70" s="27">
        <v>36</v>
      </c>
      <c r="D70" s="27">
        <v>72</v>
      </c>
      <c r="E70" s="27"/>
      <c r="F70" s="27">
        <v>60</v>
      </c>
      <c r="G70" s="27">
        <v>12</v>
      </c>
      <c r="H70" s="27"/>
      <c r="I70" s="27">
        <v>80</v>
      </c>
      <c r="J70" s="27"/>
      <c r="K70" s="27">
        <v>0</v>
      </c>
      <c r="L70" s="27">
        <v>36</v>
      </c>
      <c r="M70" s="27">
        <v>36</v>
      </c>
      <c r="N70" s="27">
        <v>0</v>
      </c>
      <c r="O70" s="27"/>
      <c r="P70" s="27">
        <v>72</v>
      </c>
      <c r="Q70" s="27"/>
      <c r="R70" s="27"/>
      <c r="S70" s="27"/>
      <c r="T70" s="27"/>
      <c r="U70" s="27">
        <v>0</v>
      </c>
      <c r="V70" s="27"/>
      <c r="W70" s="27"/>
      <c r="X70" s="27">
        <v>18</v>
      </c>
      <c r="Y70" s="27">
        <v>0</v>
      </c>
      <c r="Z70">
        <f t="shared" si="1"/>
        <v>422</v>
      </c>
    </row>
    <row r="71" spans="1:26" hidden="1" outlineLevel="1" x14ac:dyDescent="0.25">
      <c r="A71" s="2" t="s">
        <v>212</v>
      </c>
      <c r="B71" t="s">
        <v>302</v>
      </c>
      <c r="C71" s="27">
        <v>30</v>
      </c>
      <c r="D71" s="27">
        <v>30</v>
      </c>
      <c r="E71" s="27"/>
      <c r="F71" s="27">
        <v>240</v>
      </c>
      <c r="G71" s="27">
        <v>30</v>
      </c>
      <c r="H71" s="27">
        <v>60</v>
      </c>
      <c r="I71" s="27">
        <v>40</v>
      </c>
      <c r="J71" s="27"/>
      <c r="K71" s="27"/>
      <c r="L71" s="27"/>
      <c r="M71" s="27">
        <v>36</v>
      </c>
      <c r="N71" s="27">
        <v>24</v>
      </c>
      <c r="O71" s="27">
        <v>48</v>
      </c>
      <c r="P71" s="27">
        <v>96</v>
      </c>
      <c r="Q71" s="27">
        <v>24</v>
      </c>
      <c r="R71" s="27"/>
      <c r="S71" s="27"/>
      <c r="T71" s="27"/>
      <c r="U71" s="27"/>
      <c r="V71" s="27"/>
      <c r="W71" s="27"/>
      <c r="X71" s="27">
        <v>60</v>
      </c>
      <c r="Y71" s="27">
        <v>30</v>
      </c>
      <c r="Z71">
        <f t="shared" si="1"/>
        <v>748</v>
      </c>
    </row>
    <row r="72" spans="1:26" hidden="1" outlineLevel="1" x14ac:dyDescent="0.25">
      <c r="A72" s="2" t="s">
        <v>213</v>
      </c>
      <c r="B72" t="s">
        <v>330</v>
      </c>
      <c r="C72" s="27">
        <v>36</v>
      </c>
      <c r="D72" s="27">
        <v>48</v>
      </c>
      <c r="E72" s="27"/>
      <c r="F72" s="27">
        <v>60</v>
      </c>
      <c r="G72" s="27"/>
      <c r="H72" s="27">
        <v>60</v>
      </c>
      <c r="I72" s="27">
        <v>40</v>
      </c>
      <c r="J72" s="27"/>
      <c r="K72" s="27"/>
      <c r="L72" s="27">
        <v>12</v>
      </c>
      <c r="M72" s="27"/>
      <c r="N72" s="27"/>
      <c r="O72" s="27">
        <v>24</v>
      </c>
      <c r="P72" s="27">
        <v>24</v>
      </c>
      <c r="Q72" s="27"/>
      <c r="R72" s="27"/>
      <c r="S72" s="27"/>
      <c r="T72" s="27"/>
      <c r="U72" s="27"/>
      <c r="V72" s="27">
        <v>30</v>
      </c>
      <c r="W72" s="27"/>
      <c r="X72" s="27">
        <v>12</v>
      </c>
      <c r="Y72" s="27">
        <v>12</v>
      </c>
      <c r="Z72">
        <f t="shared" si="1"/>
        <v>358</v>
      </c>
    </row>
    <row r="73" spans="1:26" hidden="1" outlineLevel="1" x14ac:dyDescent="0.25">
      <c r="A73" s="2" t="s">
        <v>214</v>
      </c>
      <c r="B73" t="s">
        <v>312</v>
      </c>
      <c r="C73" s="27"/>
      <c r="D73" s="27">
        <v>30</v>
      </c>
      <c r="E73" s="27"/>
      <c r="F73" s="27">
        <v>120</v>
      </c>
      <c r="G73" s="27"/>
      <c r="H73" s="27">
        <v>60</v>
      </c>
      <c r="I73" s="27"/>
      <c r="J73" s="27"/>
      <c r="K73" s="27"/>
      <c r="L73" s="27">
        <v>12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>
        <f t="shared" si="1"/>
        <v>222</v>
      </c>
    </row>
    <row r="74" spans="1:26" hidden="1" outlineLevel="1" x14ac:dyDescent="0.25">
      <c r="A74" s="2" t="s">
        <v>215</v>
      </c>
      <c r="B74" t="s">
        <v>313</v>
      </c>
      <c r="C74" s="27">
        <v>60</v>
      </c>
      <c r="D74" s="27">
        <v>30</v>
      </c>
      <c r="E74" s="27"/>
      <c r="F74" s="27"/>
      <c r="G74" s="27">
        <v>6</v>
      </c>
      <c r="H74" s="27"/>
      <c r="I74" s="27">
        <v>20</v>
      </c>
      <c r="J74" s="27">
        <v>0</v>
      </c>
      <c r="K74" s="27"/>
      <c r="L74" s="27">
        <v>12</v>
      </c>
      <c r="M74" s="27">
        <v>12</v>
      </c>
      <c r="N74" s="27"/>
      <c r="O74" s="27">
        <v>24</v>
      </c>
      <c r="P74" s="27">
        <v>24</v>
      </c>
      <c r="Q74" s="27"/>
      <c r="R74" s="27"/>
      <c r="S74" s="27"/>
      <c r="T74" s="27">
        <v>0</v>
      </c>
      <c r="U74" s="27"/>
      <c r="V74" s="27">
        <v>0</v>
      </c>
      <c r="W74" s="27"/>
      <c r="X74" s="27"/>
      <c r="Y74" s="27"/>
      <c r="Z74">
        <f t="shared" si="1"/>
        <v>188</v>
      </c>
    </row>
    <row r="75" spans="1:26" hidden="1" outlineLevel="1" x14ac:dyDescent="0.25">
      <c r="A75" s="2" t="s">
        <v>216</v>
      </c>
      <c r="B75" t="s">
        <v>313</v>
      </c>
      <c r="C75" s="27">
        <v>18</v>
      </c>
      <c r="D75" s="27">
        <v>48</v>
      </c>
      <c r="E75" s="27"/>
      <c r="F75" s="27">
        <v>120</v>
      </c>
      <c r="G75" s="27"/>
      <c r="H75" s="27"/>
      <c r="I75" s="27">
        <v>20</v>
      </c>
      <c r="J75" s="27"/>
      <c r="K75" s="27"/>
      <c r="L75" s="27">
        <v>24</v>
      </c>
      <c r="M75" s="27">
        <v>24</v>
      </c>
      <c r="N75" s="27"/>
      <c r="O75" s="27"/>
      <c r="P75" s="27"/>
      <c r="Q75" s="27"/>
      <c r="R75" s="27"/>
      <c r="S75" s="27">
        <v>30</v>
      </c>
      <c r="T75" s="27"/>
      <c r="U75" s="27"/>
      <c r="V75" s="27"/>
      <c r="W75" s="27"/>
      <c r="X75" s="27">
        <v>30</v>
      </c>
      <c r="Y75" s="27">
        <v>30</v>
      </c>
      <c r="Z75">
        <f t="shared" si="1"/>
        <v>344</v>
      </c>
    </row>
    <row r="76" spans="1:26" hidden="1" outlineLevel="1" x14ac:dyDescent="0.25">
      <c r="A76" s="2" t="s">
        <v>217</v>
      </c>
      <c r="B76" t="s">
        <v>300</v>
      </c>
      <c r="C76" s="27">
        <v>90</v>
      </c>
      <c r="D76" s="27">
        <v>138</v>
      </c>
      <c r="E76" s="27">
        <v>18</v>
      </c>
      <c r="F76" s="27">
        <v>540</v>
      </c>
      <c r="G76" s="27">
        <v>42</v>
      </c>
      <c r="H76" s="27">
        <v>240</v>
      </c>
      <c r="I76" s="27">
        <v>140</v>
      </c>
      <c r="J76" s="27">
        <v>0</v>
      </c>
      <c r="K76" s="27">
        <v>0</v>
      </c>
      <c r="L76" s="27">
        <v>72</v>
      </c>
      <c r="M76" s="27">
        <v>108</v>
      </c>
      <c r="N76" s="27">
        <v>144</v>
      </c>
      <c r="O76" s="27">
        <v>24</v>
      </c>
      <c r="P76" s="27"/>
      <c r="Q76" s="27"/>
      <c r="R76" s="27">
        <v>42</v>
      </c>
      <c r="S76" s="27"/>
      <c r="T76" s="27">
        <v>60</v>
      </c>
      <c r="U76" s="27"/>
      <c r="V76" s="27"/>
      <c r="W76" s="27">
        <v>38</v>
      </c>
      <c r="X76" s="27">
        <v>90</v>
      </c>
      <c r="Y76" s="27">
        <v>90</v>
      </c>
      <c r="Z76">
        <f t="shared" si="1"/>
        <v>1876</v>
      </c>
    </row>
    <row r="77" spans="1:26" hidden="1" outlineLevel="1" x14ac:dyDescent="0.25">
      <c r="A77" s="2" t="s">
        <v>218</v>
      </c>
      <c r="B77" t="s">
        <v>301</v>
      </c>
      <c r="C77" s="27">
        <v>24</v>
      </c>
      <c r="D77" s="27"/>
      <c r="E77" s="27"/>
      <c r="F77" s="27"/>
      <c r="G77" s="27"/>
      <c r="H77" s="27"/>
      <c r="I77" s="27"/>
      <c r="J77" s="27"/>
      <c r="K77" s="27">
        <v>0</v>
      </c>
      <c r="L77" s="27"/>
      <c r="M77" s="27">
        <v>12</v>
      </c>
      <c r="N77" s="27"/>
      <c r="O77" s="27"/>
      <c r="P77" s="27"/>
      <c r="Q77" s="27"/>
      <c r="R77" s="27">
        <v>30</v>
      </c>
      <c r="S77" s="27"/>
      <c r="T77" s="27"/>
      <c r="U77" s="27">
        <v>0</v>
      </c>
      <c r="V77" s="27"/>
      <c r="W77" s="27"/>
      <c r="X77" s="27">
        <v>24</v>
      </c>
      <c r="Y77" s="27">
        <v>0</v>
      </c>
      <c r="Z77">
        <f t="shared" si="1"/>
        <v>90</v>
      </c>
    </row>
    <row r="78" spans="1:26" hidden="1" outlineLevel="1" x14ac:dyDescent="0.25">
      <c r="A78" s="2" t="s">
        <v>219</v>
      </c>
      <c r="B78" t="s">
        <v>301</v>
      </c>
      <c r="C78" s="27">
        <v>120</v>
      </c>
      <c r="D78" s="27">
        <v>120</v>
      </c>
      <c r="E78" s="27"/>
      <c r="F78" s="27">
        <v>360</v>
      </c>
      <c r="G78" s="27">
        <v>36</v>
      </c>
      <c r="H78" s="27">
        <v>240</v>
      </c>
      <c r="I78" s="27">
        <v>160</v>
      </c>
      <c r="J78" s="27">
        <v>0</v>
      </c>
      <c r="K78" s="27"/>
      <c r="L78" s="27">
        <v>24</v>
      </c>
      <c r="M78" s="27">
        <v>36</v>
      </c>
      <c r="N78" s="27">
        <v>48</v>
      </c>
      <c r="O78" s="27">
        <v>96</v>
      </c>
      <c r="P78" s="27">
        <v>72</v>
      </c>
      <c r="Q78" s="27">
        <v>0</v>
      </c>
      <c r="R78" s="27"/>
      <c r="S78" s="27"/>
      <c r="T78" s="27"/>
      <c r="U78" s="27"/>
      <c r="V78" s="27"/>
      <c r="W78" s="27"/>
      <c r="X78" s="27"/>
      <c r="Y78" s="27"/>
      <c r="Z78">
        <f t="shared" si="1"/>
        <v>1312</v>
      </c>
    </row>
    <row r="79" spans="1:26" hidden="1" outlineLevel="1" x14ac:dyDescent="0.25">
      <c r="A79" s="2" t="s">
        <v>220</v>
      </c>
      <c r="B79" t="s">
        <v>302</v>
      </c>
      <c r="C79" s="27"/>
      <c r="D79" s="27">
        <v>30</v>
      </c>
      <c r="E79" s="27"/>
      <c r="F79" s="27">
        <v>60</v>
      </c>
      <c r="G79" s="27"/>
      <c r="H79" s="27">
        <v>60</v>
      </c>
      <c r="I79" s="27">
        <v>20</v>
      </c>
      <c r="J79" s="27">
        <v>0</v>
      </c>
      <c r="K79" s="27">
        <v>0</v>
      </c>
      <c r="L79" s="27"/>
      <c r="M79" s="27"/>
      <c r="N79" s="27"/>
      <c r="O79" s="27">
        <v>24</v>
      </c>
      <c r="P79" s="27"/>
      <c r="Q79" s="27"/>
      <c r="R79" s="27">
        <v>12</v>
      </c>
      <c r="S79" s="27">
        <v>-30</v>
      </c>
      <c r="T79" s="27">
        <v>-59</v>
      </c>
      <c r="U79" s="27">
        <v>-16</v>
      </c>
      <c r="V79" s="27">
        <v>-29</v>
      </c>
      <c r="W79" s="27"/>
      <c r="X79" s="27">
        <v>72</v>
      </c>
      <c r="Y79" s="27">
        <v>30</v>
      </c>
      <c r="Z79">
        <f t="shared" si="1"/>
        <v>174</v>
      </c>
    </row>
    <row r="80" spans="1:26" hidden="1" outlineLevel="1" x14ac:dyDescent="0.25">
      <c r="A80" s="2" t="s">
        <v>221</v>
      </c>
      <c r="B80" t="s">
        <v>307</v>
      </c>
      <c r="C80" s="27">
        <v>119</v>
      </c>
      <c r="D80" s="27">
        <v>60</v>
      </c>
      <c r="E80" s="27"/>
      <c r="F80" s="27">
        <v>600</v>
      </c>
      <c r="G80" s="27">
        <v>56</v>
      </c>
      <c r="H80" s="27">
        <v>360</v>
      </c>
      <c r="I80" s="27">
        <v>140</v>
      </c>
      <c r="J80" s="27"/>
      <c r="K80" s="27"/>
      <c r="L80" s="27"/>
      <c r="M80" s="27"/>
      <c r="N80" s="27">
        <v>-22</v>
      </c>
      <c r="O80" s="27">
        <v>44</v>
      </c>
      <c r="P80" s="27"/>
      <c r="Q80" s="27"/>
      <c r="R80" s="27">
        <v>15</v>
      </c>
      <c r="S80" s="27">
        <v>-40</v>
      </c>
      <c r="T80" s="27"/>
      <c r="U80" s="27">
        <v>-78</v>
      </c>
      <c r="V80" s="27">
        <v>-3</v>
      </c>
      <c r="W80" s="27">
        <v>0</v>
      </c>
      <c r="X80" s="27">
        <v>0</v>
      </c>
      <c r="Y80" s="27">
        <v>60</v>
      </c>
      <c r="Z80">
        <f t="shared" si="1"/>
        <v>1311</v>
      </c>
    </row>
    <row r="81" spans="1:26" hidden="1" outlineLevel="1" x14ac:dyDescent="0.25">
      <c r="A81" s="2" t="s">
        <v>222</v>
      </c>
      <c r="B81" t="s">
        <v>303</v>
      </c>
      <c r="C81" s="27">
        <v>36</v>
      </c>
      <c r="D81" s="27">
        <v>66</v>
      </c>
      <c r="E81" s="27"/>
      <c r="F81" s="27">
        <v>360</v>
      </c>
      <c r="G81" s="27">
        <v>30</v>
      </c>
      <c r="H81" s="27">
        <v>120</v>
      </c>
      <c r="I81" s="27">
        <v>80</v>
      </c>
      <c r="J81" s="27"/>
      <c r="K81" s="27">
        <v>0</v>
      </c>
      <c r="L81" s="27">
        <v>24</v>
      </c>
      <c r="M81" s="27">
        <v>24</v>
      </c>
      <c r="N81" s="27">
        <v>48</v>
      </c>
      <c r="O81" s="27">
        <v>24</v>
      </c>
      <c r="P81" s="27"/>
      <c r="Q81" s="27">
        <v>24</v>
      </c>
      <c r="R81" s="27">
        <v>0</v>
      </c>
      <c r="S81" s="27"/>
      <c r="T81" s="27"/>
      <c r="U81" s="27"/>
      <c r="V81" s="27"/>
      <c r="W81" s="27">
        <v>0</v>
      </c>
      <c r="X81" s="27">
        <v>30</v>
      </c>
      <c r="Y81" s="27">
        <v>12</v>
      </c>
      <c r="Z81">
        <f t="shared" si="1"/>
        <v>878</v>
      </c>
    </row>
    <row r="82" spans="1:26" hidden="1" outlineLevel="1" x14ac:dyDescent="0.25">
      <c r="A82" s="2" t="s">
        <v>223</v>
      </c>
      <c r="B82" t="s">
        <v>301</v>
      </c>
      <c r="C82" s="27"/>
      <c r="D82" s="27">
        <v>60</v>
      </c>
      <c r="E82" s="27"/>
      <c r="F82" s="27">
        <v>120</v>
      </c>
      <c r="G82" s="27"/>
      <c r="H82" s="27">
        <v>60</v>
      </c>
      <c r="I82" s="27"/>
      <c r="J82" s="27">
        <v>0</v>
      </c>
      <c r="K82" s="27"/>
      <c r="L82" s="27"/>
      <c r="M82" s="27"/>
      <c r="N82" s="27">
        <v>24</v>
      </c>
      <c r="O82" s="27"/>
      <c r="P82" s="27"/>
      <c r="Q82" s="27"/>
      <c r="R82" s="27"/>
      <c r="S82" s="27">
        <v>-24</v>
      </c>
      <c r="T82" s="27"/>
      <c r="U82" s="27"/>
      <c r="V82" s="27">
        <v>-4</v>
      </c>
      <c r="W82" s="27"/>
      <c r="X82" s="27">
        <v>18</v>
      </c>
      <c r="Y82" s="27">
        <v>30</v>
      </c>
      <c r="Z82">
        <f t="shared" si="1"/>
        <v>284</v>
      </c>
    </row>
    <row r="83" spans="1:26" hidden="1" outlineLevel="1" x14ac:dyDescent="0.25">
      <c r="A83" s="2" t="s">
        <v>224</v>
      </c>
      <c r="B83" t="s">
        <v>304</v>
      </c>
      <c r="C83" s="27">
        <v>48</v>
      </c>
      <c r="D83" s="27">
        <v>42</v>
      </c>
      <c r="E83" s="27"/>
      <c r="F83" s="27">
        <v>180</v>
      </c>
      <c r="G83" s="27">
        <v>48</v>
      </c>
      <c r="H83" s="27">
        <v>120</v>
      </c>
      <c r="I83" s="27">
        <v>80</v>
      </c>
      <c r="J83" s="27">
        <v>60</v>
      </c>
      <c r="K83" s="27">
        <v>-32</v>
      </c>
      <c r="L83" s="27">
        <v>48</v>
      </c>
      <c r="M83" s="27"/>
      <c r="N83" s="27">
        <v>48</v>
      </c>
      <c r="O83" s="27">
        <v>72</v>
      </c>
      <c r="P83" s="27"/>
      <c r="Q83" s="27">
        <v>48</v>
      </c>
      <c r="R83" s="27"/>
      <c r="S83" s="27"/>
      <c r="T83" s="27"/>
      <c r="U83" s="27"/>
      <c r="V83" s="27"/>
      <c r="W83" s="27"/>
      <c r="X83" s="27">
        <v>0</v>
      </c>
      <c r="Y83" s="27">
        <v>0</v>
      </c>
      <c r="Z83">
        <f t="shared" si="1"/>
        <v>762</v>
      </c>
    </row>
    <row r="84" spans="1:26" hidden="1" outlineLevel="1" x14ac:dyDescent="0.25">
      <c r="A84" s="2" t="s">
        <v>225</v>
      </c>
      <c r="B84" t="s">
        <v>303</v>
      </c>
      <c r="C84" s="27">
        <v>24</v>
      </c>
      <c r="D84" s="27">
        <v>24</v>
      </c>
      <c r="E84" s="27"/>
      <c r="F84" s="27">
        <v>180</v>
      </c>
      <c r="G84" s="27">
        <v>24</v>
      </c>
      <c r="H84" s="27">
        <v>120</v>
      </c>
      <c r="I84" s="27">
        <v>40</v>
      </c>
      <c r="J84" s="27"/>
      <c r="K84" s="27">
        <v>-6</v>
      </c>
      <c r="L84" s="27">
        <v>12</v>
      </c>
      <c r="M84" s="27">
        <v>12</v>
      </c>
      <c r="N84" s="27">
        <v>24</v>
      </c>
      <c r="O84" s="27">
        <v>24</v>
      </c>
      <c r="P84" s="27">
        <v>24</v>
      </c>
      <c r="Q84" s="27">
        <v>24</v>
      </c>
      <c r="R84" s="27"/>
      <c r="S84" s="27"/>
      <c r="T84" s="27">
        <v>0</v>
      </c>
      <c r="U84" s="27">
        <v>0</v>
      </c>
      <c r="V84" s="27">
        <v>0</v>
      </c>
      <c r="W84" s="27">
        <v>0</v>
      </c>
      <c r="X84" s="27">
        <v>12</v>
      </c>
      <c r="Y84" s="27">
        <v>0</v>
      </c>
      <c r="Z84">
        <f t="shared" si="1"/>
        <v>538</v>
      </c>
    </row>
    <row r="85" spans="1:26" hidden="1" outlineLevel="1" x14ac:dyDescent="0.25">
      <c r="A85" s="2" t="s">
        <v>226</v>
      </c>
      <c r="B85" t="s">
        <v>303</v>
      </c>
      <c r="C85" s="27">
        <v>120</v>
      </c>
      <c r="D85" s="27">
        <v>60</v>
      </c>
      <c r="E85" s="27"/>
      <c r="F85" s="27">
        <v>360</v>
      </c>
      <c r="G85" s="27">
        <v>24</v>
      </c>
      <c r="H85" s="27">
        <v>120</v>
      </c>
      <c r="I85" s="27">
        <v>60</v>
      </c>
      <c r="J85" s="27">
        <v>60</v>
      </c>
      <c r="K85" s="27">
        <v>0</v>
      </c>
      <c r="L85" s="27">
        <v>60</v>
      </c>
      <c r="M85" s="27">
        <v>60</v>
      </c>
      <c r="N85" s="27">
        <v>72</v>
      </c>
      <c r="O85" s="27">
        <v>48</v>
      </c>
      <c r="P85" s="27">
        <v>48</v>
      </c>
      <c r="Q85" s="27"/>
      <c r="R85" s="27">
        <v>36</v>
      </c>
      <c r="S85" s="27"/>
      <c r="T85" s="27"/>
      <c r="U85" s="27"/>
      <c r="V85" s="27"/>
      <c r="W85" s="27"/>
      <c r="X85" s="27">
        <v>60</v>
      </c>
      <c r="Y85" s="27">
        <v>0</v>
      </c>
      <c r="Z85">
        <f t="shared" si="1"/>
        <v>1188</v>
      </c>
    </row>
    <row r="86" spans="1:26" hidden="1" outlineLevel="1" x14ac:dyDescent="0.25">
      <c r="A86" s="2" t="s">
        <v>227</v>
      </c>
      <c r="B86" t="s">
        <v>306</v>
      </c>
      <c r="C86" s="27">
        <v>30</v>
      </c>
      <c r="D86" s="27">
        <v>12</v>
      </c>
      <c r="E86" s="27"/>
      <c r="F86" s="27">
        <v>120</v>
      </c>
      <c r="G86" s="27"/>
      <c r="H86" s="27">
        <v>120</v>
      </c>
      <c r="I86" s="27"/>
      <c r="J86" s="27">
        <v>0</v>
      </c>
      <c r="K86" s="27"/>
      <c r="L86" s="27">
        <v>24</v>
      </c>
      <c r="M86" s="27"/>
      <c r="N86" s="27">
        <v>24</v>
      </c>
      <c r="O86" s="27">
        <v>24</v>
      </c>
      <c r="P86" s="27">
        <v>24</v>
      </c>
      <c r="Q86" s="27">
        <v>24</v>
      </c>
      <c r="R86" s="27">
        <v>0</v>
      </c>
      <c r="S86" s="27"/>
      <c r="T86" s="27">
        <v>-8</v>
      </c>
      <c r="U86" s="27"/>
      <c r="V86" s="27">
        <v>-21</v>
      </c>
      <c r="W86" s="27"/>
      <c r="X86" s="27">
        <v>18</v>
      </c>
      <c r="Y86" s="27">
        <v>12</v>
      </c>
      <c r="Z86">
        <f t="shared" si="1"/>
        <v>403</v>
      </c>
    </row>
    <row r="87" spans="1:26" hidden="1" outlineLevel="1" x14ac:dyDescent="0.25">
      <c r="A87" s="2" t="s">
        <v>228</v>
      </c>
      <c r="B87" t="s">
        <v>309</v>
      </c>
      <c r="C87" s="27">
        <v>30</v>
      </c>
      <c r="D87" s="27">
        <v>60</v>
      </c>
      <c r="E87" s="27"/>
      <c r="F87" s="27"/>
      <c r="G87" s="27">
        <v>24</v>
      </c>
      <c r="H87" s="27"/>
      <c r="I87" s="27">
        <v>20</v>
      </c>
      <c r="J87" s="27"/>
      <c r="K87" s="27"/>
      <c r="L87" s="27">
        <v>24</v>
      </c>
      <c r="M87" s="27">
        <v>36</v>
      </c>
      <c r="N87" s="27">
        <v>24</v>
      </c>
      <c r="O87" s="27"/>
      <c r="P87" s="27">
        <v>24</v>
      </c>
      <c r="Q87" s="27"/>
      <c r="R87" s="27">
        <v>30</v>
      </c>
      <c r="S87" s="27"/>
      <c r="T87" s="27"/>
      <c r="U87" s="27">
        <v>30</v>
      </c>
      <c r="V87" s="27">
        <v>30</v>
      </c>
      <c r="W87" s="27"/>
      <c r="X87" s="27">
        <v>30</v>
      </c>
      <c r="Y87" s="27">
        <v>60</v>
      </c>
      <c r="Z87">
        <f t="shared" si="1"/>
        <v>422</v>
      </c>
    </row>
    <row r="88" spans="1:26" hidden="1" outlineLevel="1" x14ac:dyDescent="0.25">
      <c r="A88" s="2" t="s">
        <v>229</v>
      </c>
      <c r="B88" t="s">
        <v>307</v>
      </c>
      <c r="C88" s="27">
        <v>18</v>
      </c>
      <c r="D88" s="27">
        <v>12</v>
      </c>
      <c r="E88" s="27"/>
      <c r="F88" s="27">
        <v>60</v>
      </c>
      <c r="G88" s="27"/>
      <c r="H88" s="27">
        <v>60</v>
      </c>
      <c r="I88" s="27">
        <v>20</v>
      </c>
      <c r="J88" s="27"/>
      <c r="K88" s="27">
        <v>0</v>
      </c>
      <c r="L88" s="27"/>
      <c r="M88" s="27">
        <v>12</v>
      </c>
      <c r="N88" s="27"/>
      <c r="O88" s="27">
        <v>24</v>
      </c>
      <c r="P88" s="27">
        <v>24</v>
      </c>
      <c r="Q88" s="27"/>
      <c r="R88" s="27">
        <v>18</v>
      </c>
      <c r="S88" s="27"/>
      <c r="T88" s="27">
        <v>-8</v>
      </c>
      <c r="U88" s="27">
        <v>-20</v>
      </c>
      <c r="V88" s="27">
        <v>-31</v>
      </c>
      <c r="W88" s="27"/>
      <c r="X88" s="27">
        <v>18</v>
      </c>
      <c r="Y88" s="27">
        <v>12</v>
      </c>
      <c r="Z88">
        <f t="shared" si="1"/>
        <v>219</v>
      </c>
    </row>
    <row r="89" spans="1:26" hidden="1" outlineLevel="1" x14ac:dyDescent="0.25">
      <c r="A89" s="2" t="s">
        <v>230</v>
      </c>
      <c r="B89" t="s">
        <v>306</v>
      </c>
      <c r="C89" s="27">
        <v>24</v>
      </c>
      <c r="D89" s="27">
        <v>54</v>
      </c>
      <c r="E89" s="27"/>
      <c r="F89" s="27">
        <v>120</v>
      </c>
      <c r="G89" s="27">
        <v>30</v>
      </c>
      <c r="H89" s="27">
        <v>60</v>
      </c>
      <c r="I89" s="27">
        <v>20</v>
      </c>
      <c r="J89" s="27"/>
      <c r="K89" s="27"/>
      <c r="L89" s="27">
        <v>12</v>
      </c>
      <c r="M89" s="27">
        <v>12</v>
      </c>
      <c r="N89" s="27"/>
      <c r="O89" s="27"/>
      <c r="P89" s="27"/>
      <c r="Q89" s="27">
        <v>24</v>
      </c>
      <c r="R89" s="27">
        <v>6</v>
      </c>
      <c r="S89" s="27"/>
      <c r="T89" s="27">
        <v>-18</v>
      </c>
      <c r="U89" s="27">
        <v>-14</v>
      </c>
      <c r="V89" s="27">
        <v>-19</v>
      </c>
      <c r="W89" s="27"/>
      <c r="X89" s="27"/>
      <c r="Y89" s="27"/>
      <c r="Z89">
        <f t="shared" si="1"/>
        <v>311</v>
      </c>
    </row>
    <row r="90" spans="1:26" hidden="1" outlineLevel="1" x14ac:dyDescent="0.25">
      <c r="A90" s="2" t="s">
        <v>231</v>
      </c>
      <c r="B90" t="s">
        <v>306</v>
      </c>
      <c r="C90" s="27">
        <v>24</v>
      </c>
      <c r="D90" s="27">
        <v>72</v>
      </c>
      <c r="E90" s="27"/>
      <c r="F90" s="27">
        <v>180</v>
      </c>
      <c r="G90" s="27">
        <v>30</v>
      </c>
      <c r="H90" s="27">
        <v>60</v>
      </c>
      <c r="I90" s="27">
        <v>80</v>
      </c>
      <c r="J90" s="27">
        <v>0</v>
      </c>
      <c r="K90" s="27">
        <v>0</v>
      </c>
      <c r="L90" s="27">
        <v>24</v>
      </c>
      <c r="M90" s="27">
        <v>48</v>
      </c>
      <c r="N90" s="27"/>
      <c r="O90" s="27"/>
      <c r="P90" s="27"/>
      <c r="Q90" s="27"/>
      <c r="R90" s="27">
        <v>12</v>
      </c>
      <c r="S90" s="27"/>
      <c r="T90" s="27"/>
      <c r="U90" s="27"/>
      <c r="V90" s="27"/>
      <c r="W90" s="27"/>
      <c r="X90" s="27">
        <v>24</v>
      </c>
      <c r="Y90" s="27">
        <v>24</v>
      </c>
      <c r="Z90">
        <f t="shared" si="1"/>
        <v>578</v>
      </c>
    </row>
    <row r="91" spans="1:26" hidden="1" outlineLevel="1" x14ac:dyDescent="0.25">
      <c r="A91" s="2" t="s">
        <v>232</v>
      </c>
      <c r="B91" t="s">
        <v>302</v>
      </c>
      <c r="C91" s="27">
        <v>78</v>
      </c>
      <c r="D91" s="27">
        <v>60</v>
      </c>
      <c r="E91" s="27"/>
      <c r="F91" s="27">
        <v>600</v>
      </c>
      <c r="G91" s="27">
        <v>24</v>
      </c>
      <c r="H91" s="27">
        <v>300</v>
      </c>
      <c r="I91" s="27">
        <v>60</v>
      </c>
      <c r="J91" s="27">
        <v>0</v>
      </c>
      <c r="K91" s="27">
        <v>0</v>
      </c>
      <c r="L91" s="27">
        <v>60</v>
      </c>
      <c r="M91" s="27">
        <v>120</v>
      </c>
      <c r="N91" s="27"/>
      <c r="O91" s="27">
        <v>72</v>
      </c>
      <c r="P91" s="27">
        <v>48</v>
      </c>
      <c r="Q91" s="27">
        <v>24</v>
      </c>
      <c r="R91" s="27"/>
      <c r="S91" s="27">
        <v>-11</v>
      </c>
      <c r="T91" s="27">
        <v>-26</v>
      </c>
      <c r="U91" s="27">
        <v>-33</v>
      </c>
      <c r="V91" s="27">
        <v>-50</v>
      </c>
      <c r="W91" s="27"/>
      <c r="X91" s="27">
        <v>42</v>
      </c>
      <c r="Y91" s="27">
        <v>30</v>
      </c>
      <c r="Z91">
        <f t="shared" si="1"/>
        <v>1398</v>
      </c>
    </row>
    <row r="92" spans="1:26" hidden="1" outlineLevel="1" x14ac:dyDescent="0.25">
      <c r="A92" s="2" t="s">
        <v>233</v>
      </c>
      <c r="B92" t="s">
        <v>309</v>
      </c>
      <c r="C92" s="27">
        <v>120</v>
      </c>
      <c r="D92" s="27">
        <v>60</v>
      </c>
      <c r="E92" s="27"/>
      <c r="F92" s="27">
        <v>240</v>
      </c>
      <c r="G92" s="27">
        <v>60</v>
      </c>
      <c r="H92" s="27">
        <v>120</v>
      </c>
      <c r="I92" s="27">
        <v>140</v>
      </c>
      <c r="J92" s="27"/>
      <c r="K92" s="27"/>
      <c r="L92" s="27">
        <v>36</v>
      </c>
      <c r="M92" s="27">
        <v>36</v>
      </c>
      <c r="N92" s="27">
        <v>24</v>
      </c>
      <c r="O92" s="27">
        <v>48</v>
      </c>
      <c r="P92" s="27">
        <v>48</v>
      </c>
      <c r="Q92" s="27"/>
      <c r="R92" s="27">
        <v>30</v>
      </c>
      <c r="S92" s="27"/>
      <c r="T92" s="27"/>
      <c r="U92" s="27"/>
      <c r="V92" s="27"/>
      <c r="W92" s="27"/>
      <c r="X92" s="27">
        <v>42</v>
      </c>
      <c r="Y92" s="27">
        <v>18</v>
      </c>
      <c r="Z92">
        <f t="shared" si="1"/>
        <v>1022</v>
      </c>
    </row>
    <row r="93" spans="1:26" hidden="1" outlineLevel="1" x14ac:dyDescent="0.25">
      <c r="A93" s="2" t="s">
        <v>234</v>
      </c>
      <c r="B93" t="s">
        <v>303</v>
      </c>
      <c r="C93" s="27"/>
      <c r="D93" s="27"/>
      <c r="E93" s="27"/>
      <c r="F93" s="27">
        <v>180</v>
      </c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>
        <v>-33</v>
      </c>
      <c r="T93" s="27"/>
      <c r="U93" s="27">
        <v>-1</v>
      </c>
      <c r="V93" s="27">
        <v>-60</v>
      </c>
      <c r="W93" s="27"/>
      <c r="X93" s="27"/>
      <c r="Y93" s="27"/>
      <c r="Z93">
        <f t="shared" si="1"/>
        <v>86</v>
      </c>
    </row>
    <row r="94" spans="1:26" hidden="1" outlineLevel="1" x14ac:dyDescent="0.25">
      <c r="A94" s="2" t="s">
        <v>235</v>
      </c>
      <c r="B94" t="s">
        <v>301</v>
      </c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>
        <v>24</v>
      </c>
      <c r="N94" s="27">
        <v>-34</v>
      </c>
      <c r="O94" s="27">
        <v>-12</v>
      </c>
      <c r="P94" s="27"/>
      <c r="Q94" s="27"/>
      <c r="R94" s="27">
        <v>-16</v>
      </c>
      <c r="S94" s="27">
        <v>60</v>
      </c>
      <c r="T94" s="27">
        <v>60</v>
      </c>
      <c r="U94" s="27">
        <v>60</v>
      </c>
      <c r="V94" s="27">
        <v>60</v>
      </c>
      <c r="W94" s="27"/>
      <c r="X94" s="27">
        <v>18</v>
      </c>
      <c r="Y94" s="27">
        <v>30</v>
      </c>
      <c r="Z94">
        <f t="shared" si="1"/>
        <v>250</v>
      </c>
    </row>
    <row r="95" spans="1:26" hidden="1" outlineLevel="1" x14ac:dyDescent="0.25">
      <c r="A95" s="2" t="s">
        <v>236</v>
      </c>
      <c r="B95" t="s">
        <v>303</v>
      </c>
      <c r="C95" s="27"/>
      <c r="D95" s="27"/>
      <c r="E95" s="27"/>
      <c r="F95" s="27">
        <v>120</v>
      </c>
      <c r="G95" s="27"/>
      <c r="H95" s="27">
        <v>120</v>
      </c>
      <c r="I95" s="27">
        <v>40</v>
      </c>
      <c r="J95" s="27">
        <v>60</v>
      </c>
      <c r="K95" s="27">
        <v>0</v>
      </c>
      <c r="L95" s="27"/>
      <c r="M95" s="27">
        <v>24</v>
      </c>
      <c r="N95" s="27"/>
      <c r="O95" s="27">
        <v>48</v>
      </c>
      <c r="P95" s="27"/>
      <c r="Q95" s="27"/>
      <c r="R95" s="27"/>
      <c r="S95" s="27"/>
      <c r="T95" s="27"/>
      <c r="U95" s="27"/>
      <c r="V95" s="27"/>
      <c r="W95" s="27"/>
      <c r="X95" s="27">
        <v>0</v>
      </c>
      <c r="Y95" s="27">
        <v>0</v>
      </c>
      <c r="Z95">
        <f t="shared" si="1"/>
        <v>412</v>
      </c>
    </row>
    <row r="96" spans="1:26" hidden="1" outlineLevel="1" x14ac:dyDescent="0.25">
      <c r="A96" s="2" t="s">
        <v>237</v>
      </c>
      <c r="B96" t="s">
        <v>307</v>
      </c>
      <c r="C96" s="27">
        <v>12</v>
      </c>
      <c r="D96" s="27">
        <v>18</v>
      </c>
      <c r="E96" s="27"/>
      <c r="F96" s="27">
        <v>240</v>
      </c>
      <c r="G96" s="27">
        <v>6</v>
      </c>
      <c r="H96" s="27">
        <v>180</v>
      </c>
      <c r="I96" s="27"/>
      <c r="J96" s="27"/>
      <c r="K96" s="27"/>
      <c r="L96" s="27"/>
      <c r="M96" s="27">
        <v>24</v>
      </c>
      <c r="N96" s="27"/>
      <c r="O96" s="27">
        <v>24</v>
      </c>
      <c r="P96" s="27">
        <v>24</v>
      </c>
      <c r="Q96" s="27">
        <v>24</v>
      </c>
      <c r="R96" s="27">
        <v>12</v>
      </c>
      <c r="S96" s="27"/>
      <c r="T96" s="27"/>
      <c r="U96" s="27"/>
      <c r="V96" s="27"/>
      <c r="W96" s="27"/>
      <c r="X96" s="27"/>
      <c r="Y96" s="27"/>
      <c r="Z96">
        <f t="shared" si="1"/>
        <v>564</v>
      </c>
    </row>
    <row r="97" spans="1:26" hidden="1" outlineLevel="1" x14ac:dyDescent="0.25">
      <c r="A97" s="2" t="s">
        <v>238</v>
      </c>
      <c r="B97" t="s">
        <v>303</v>
      </c>
      <c r="C97" s="27">
        <v>18</v>
      </c>
      <c r="D97" s="27">
        <v>12</v>
      </c>
      <c r="E97" s="27"/>
      <c r="F97" s="27"/>
      <c r="G97" s="27">
        <v>18</v>
      </c>
      <c r="H97" s="27">
        <v>60</v>
      </c>
      <c r="I97" s="27">
        <v>20</v>
      </c>
      <c r="J97" s="27"/>
      <c r="K97" s="27">
        <v>0</v>
      </c>
      <c r="L97" s="27">
        <v>12</v>
      </c>
      <c r="M97" s="27">
        <v>12</v>
      </c>
      <c r="N97" s="27"/>
      <c r="O97" s="27"/>
      <c r="P97" s="27"/>
      <c r="Q97" s="27">
        <v>24</v>
      </c>
      <c r="R97" s="27">
        <v>12</v>
      </c>
      <c r="S97" s="27"/>
      <c r="T97" s="27"/>
      <c r="U97" s="27"/>
      <c r="V97" s="27"/>
      <c r="W97" s="27"/>
      <c r="X97" s="27">
        <v>0</v>
      </c>
      <c r="Y97" s="27">
        <v>0</v>
      </c>
      <c r="Z97">
        <f t="shared" si="1"/>
        <v>188</v>
      </c>
    </row>
    <row r="98" spans="1:26" hidden="1" outlineLevel="1" x14ac:dyDescent="0.25">
      <c r="A98" s="2" t="s">
        <v>239</v>
      </c>
      <c r="B98" t="s">
        <v>301</v>
      </c>
      <c r="C98" s="27">
        <v>12</v>
      </c>
      <c r="D98" s="27">
        <v>0</v>
      </c>
      <c r="E98" s="27"/>
      <c r="F98" s="27">
        <v>60</v>
      </c>
      <c r="G98" s="27"/>
      <c r="H98" s="27"/>
      <c r="I98" s="27"/>
      <c r="J98" s="27"/>
      <c r="K98" s="27"/>
      <c r="L98" s="27">
        <v>12</v>
      </c>
      <c r="M98" s="27">
        <v>12</v>
      </c>
      <c r="N98" s="27"/>
      <c r="O98" s="27"/>
      <c r="P98" s="27"/>
      <c r="Q98" s="27"/>
      <c r="R98" s="27">
        <v>12</v>
      </c>
      <c r="S98" s="27"/>
      <c r="T98" s="27"/>
      <c r="U98" s="27"/>
      <c r="V98" s="27"/>
      <c r="W98" s="27"/>
      <c r="X98" s="27"/>
      <c r="Y98" s="27"/>
      <c r="Z98">
        <f t="shared" si="1"/>
        <v>108</v>
      </c>
    </row>
    <row r="99" spans="1:26" hidden="1" outlineLevel="1" x14ac:dyDescent="0.25">
      <c r="A99" s="2" t="s">
        <v>240</v>
      </c>
      <c r="B99" t="s">
        <v>316</v>
      </c>
      <c r="C99" s="27">
        <v>6</v>
      </c>
      <c r="D99" s="27">
        <v>6</v>
      </c>
      <c r="E99" s="27"/>
      <c r="F99" s="27">
        <v>60</v>
      </c>
      <c r="G99" s="27">
        <v>6</v>
      </c>
      <c r="H99" s="27"/>
      <c r="I99" s="27"/>
      <c r="J99" s="27"/>
      <c r="K99" s="27"/>
      <c r="L99" s="27"/>
      <c r="M99" s="27"/>
      <c r="N99" s="27">
        <v>-21</v>
      </c>
      <c r="O99" s="27"/>
      <c r="P99" s="27">
        <v>-2</v>
      </c>
      <c r="Q99" s="27">
        <v>-12</v>
      </c>
      <c r="R99" s="27">
        <v>1</v>
      </c>
      <c r="S99" s="27"/>
      <c r="T99" s="27"/>
      <c r="U99" s="27"/>
      <c r="V99" s="27"/>
      <c r="W99" s="27"/>
      <c r="X99" s="27">
        <v>6</v>
      </c>
      <c r="Y99" s="27"/>
      <c r="Z99">
        <f t="shared" si="1"/>
        <v>50</v>
      </c>
    </row>
    <row r="100" spans="1:26" hidden="1" outlineLevel="1" x14ac:dyDescent="0.25">
      <c r="A100" s="2" t="s">
        <v>241</v>
      </c>
      <c r="B100" t="s">
        <v>307</v>
      </c>
      <c r="C100" s="27">
        <v>12</v>
      </c>
      <c r="D100" s="27">
        <v>18</v>
      </c>
      <c r="E100" s="27"/>
      <c r="F100" s="27">
        <v>180</v>
      </c>
      <c r="G100" s="27">
        <v>12</v>
      </c>
      <c r="H100" s="27">
        <v>60</v>
      </c>
      <c r="I100" s="27">
        <v>20</v>
      </c>
      <c r="J100" s="27"/>
      <c r="K100" s="27">
        <v>-6</v>
      </c>
      <c r="L100" s="27">
        <v>24</v>
      </c>
      <c r="M100" s="27"/>
      <c r="N100" s="27">
        <v>48</v>
      </c>
      <c r="O100" s="27">
        <v>48</v>
      </c>
      <c r="P100" s="27">
        <v>48</v>
      </c>
      <c r="Q100" s="27">
        <v>72</v>
      </c>
      <c r="R100" s="27">
        <v>18</v>
      </c>
      <c r="S100" s="27">
        <v>-49</v>
      </c>
      <c r="T100" s="27">
        <v>-53</v>
      </c>
      <c r="U100" s="27">
        <v>-58</v>
      </c>
      <c r="V100" s="27">
        <v>-62</v>
      </c>
      <c r="W100" s="27">
        <v>0</v>
      </c>
      <c r="X100" s="27">
        <v>0</v>
      </c>
      <c r="Y100" s="27">
        <v>0</v>
      </c>
      <c r="Z100">
        <f t="shared" si="1"/>
        <v>332</v>
      </c>
    </row>
    <row r="101" spans="1:26" hidden="1" outlineLevel="1" x14ac:dyDescent="0.25">
      <c r="A101" s="2" t="s">
        <v>242</v>
      </c>
      <c r="B101" t="s">
        <v>302</v>
      </c>
      <c r="C101" s="27">
        <v>30</v>
      </c>
      <c r="D101" s="27">
        <v>54</v>
      </c>
      <c r="E101" s="27"/>
      <c r="F101" s="27">
        <v>120</v>
      </c>
      <c r="G101" s="27">
        <v>12</v>
      </c>
      <c r="H101" s="27">
        <v>60</v>
      </c>
      <c r="I101" s="27">
        <v>60</v>
      </c>
      <c r="J101" s="27"/>
      <c r="K101" s="27"/>
      <c r="L101" s="27"/>
      <c r="M101" s="27"/>
      <c r="N101" s="27">
        <v>24</v>
      </c>
      <c r="O101" s="27">
        <v>24</v>
      </c>
      <c r="P101" s="27">
        <v>24</v>
      </c>
      <c r="Q101" s="27"/>
      <c r="R101" s="27">
        <v>12</v>
      </c>
      <c r="S101" s="27"/>
      <c r="T101" s="27"/>
      <c r="U101" s="27">
        <v>0</v>
      </c>
      <c r="V101" s="27">
        <v>0</v>
      </c>
      <c r="W101" s="27"/>
      <c r="X101" s="27"/>
      <c r="Y101" s="27"/>
      <c r="Z101">
        <f t="shared" si="1"/>
        <v>420</v>
      </c>
    </row>
    <row r="102" spans="1:26" hidden="1" outlineLevel="1" x14ac:dyDescent="0.25">
      <c r="A102" s="2" t="s">
        <v>243</v>
      </c>
      <c r="B102" t="s">
        <v>301</v>
      </c>
      <c r="C102" s="27">
        <v>30</v>
      </c>
      <c r="D102" s="27">
        <v>24</v>
      </c>
      <c r="E102" s="27"/>
      <c r="F102" s="27">
        <v>300</v>
      </c>
      <c r="G102" s="27">
        <v>12</v>
      </c>
      <c r="H102" s="27">
        <v>180</v>
      </c>
      <c r="I102" s="27"/>
      <c r="J102" s="27"/>
      <c r="K102" s="27"/>
      <c r="L102" s="27">
        <v>24</v>
      </c>
      <c r="M102" s="27">
        <v>24</v>
      </c>
      <c r="N102" s="27"/>
      <c r="O102" s="27"/>
      <c r="P102" s="27">
        <v>24</v>
      </c>
      <c r="Q102" s="27">
        <v>72</v>
      </c>
      <c r="R102" s="27">
        <v>18</v>
      </c>
      <c r="S102" s="27"/>
      <c r="T102" s="27"/>
      <c r="U102" s="27"/>
      <c r="V102" s="27"/>
      <c r="W102" s="27">
        <v>0</v>
      </c>
      <c r="X102" s="27">
        <v>18</v>
      </c>
      <c r="Y102" s="27">
        <v>18</v>
      </c>
      <c r="Z102">
        <f t="shared" si="1"/>
        <v>744</v>
      </c>
    </row>
    <row r="103" spans="1:26" hidden="1" outlineLevel="1" x14ac:dyDescent="0.25">
      <c r="A103" s="2" t="s">
        <v>244</v>
      </c>
      <c r="B103" t="s">
        <v>312</v>
      </c>
      <c r="C103" s="27">
        <v>30</v>
      </c>
      <c r="D103" s="27">
        <v>54</v>
      </c>
      <c r="E103" s="27"/>
      <c r="F103" s="27">
        <v>120</v>
      </c>
      <c r="G103" s="27"/>
      <c r="H103" s="27">
        <v>120</v>
      </c>
      <c r="I103" s="27">
        <v>40</v>
      </c>
      <c r="J103" s="27"/>
      <c r="K103" s="27"/>
      <c r="L103" s="27"/>
      <c r="M103" s="27"/>
      <c r="N103" s="27">
        <v>72</v>
      </c>
      <c r="O103" s="27"/>
      <c r="P103" s="27"/>
      <c r="Q103" s="27"/>
      <c r="R103" s="27"/>
      <c r="S103" s="27"/>
      <c r="T103" s="27"/>
      <c r="U103" s="27"/>
      <c r="V103" s="27"/>
      <c r="W103" s="27"/>
      <c r="X103" s="27">
        <v>12</v>
      </c>
      <c r="Y103" s="27">
        <v>12</v>
      </c>
      <c r="Z103">
        <f t="shared" si="1"/>
        <v>460</v>
      </c>
    </row>
    <row r="104" spans="1:26" hidden="1" outlineLevel="1" x14ac:dyDescent="0.25">
      <c r="A104" s="2" t="s">
        <v>245</v>
      </c>
      <c r="B104" t="s">
        <v>304</v>
      </c>
      <c r="C104" s="27">
        <v>18</v>
      </c>
      <c r="D104" s="27">
        <v>18</v>
      </c>
      <c r="E104" s="27"/>
      <c r="F104" s="27">
        <v>120</v>
      </c>
      <c r="G104" s="27">
        <v>30</v>
      </c>
      <c r="H104" s="27">
        <v>60</v>
      </c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>
        <v>12</v>
      </c>
      <c r="Y104" s="27">
        <v>0</v>
      </c>
      <c r="Z104">
        <f t="shared" si="1"/>
        <v>258</v>
      </c>
    </row>
    <row r="105" spans="1:26" hidden="1" outlineLevel="1" x14ac:dyDescent="0.25">
      <c r="A105" s="2" t="s">
        <v>246</v>
      </c>
      <c r="B105" t="s">
        <v>307</v>
      </c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>
        <v>-2</v>
      </c>
      <c r="T105" s="27">
        <v>-5</v>
      </c>
      <c r="U105" s="27">
        <v>-9</v>
      </c>
      <c r="V105" s="27">
        <v>-28</v>
      </c>
      <c r="W105" s="27"/>
      <c r="X105" s="27"/>
      <c r="Y105" s="27"/>
      <c r="Z105">
        <f t="shared" si="1"/>
        <v>-44</v>
      </c>
    </row>
    <row r="106" spans="1:26" hidden="1" outlineLevel="1" x14ac:dyDescent="0.25">
      <c r="A106" s="2" t="s">
        <v>247</v>
      </c>
      <c r="B106" t="s">
        <v>301</v>
      </c>
      <c r="C106" s="27"/>
      <c r="D106" s="27">
        <v>6</v>
      </c>
      <c r="E106" s="27"/>
      <c r="F106" s="27">
        <v>60</v>
      </c>
      <c r="G106" s="27"/>
      <c r="H106" s="27">
        <v>60</v>
      </c>
      <c r="I106" s="27"/>
      <c r="J106" s="27"/>
      <c r="K106" s="27"/>
      <c r="L106" s="27"/>
      <c r="M106" s="27"/>
      <c r="N106" s="27"/>
      <c r="O106" s="27"/>
      <c r="P106" s="27"/>
      <c r="Q106" s="27">
        <v>0</v>
      </c>
      <c r="R106" s="27"/>
      <c r="S106" s="27"/>
      <c r="T106" s="27"/>
      <c r="U106" s="27"/>
      <c r="V106" s="27"/>
      <c r="W106" s="27"/>
      <c r="X106" s="27">
        <v>0</v>
      </c>
      <c r="Y106" s="27"/>
      <c r="Z106">
        <f t="shared" si="1"/>
        <v>126</v>
      </c>
    </row>
    <row r="107" spans="1:26" hidden="1" outlineLevel="1" x14ac:dyDescent="0.25">
      <c r="A107" s="2" t="s">
        <v>248</v>
      </c>
      <c r="B107" t="s">
        <v>307</v>
      </c>
      <c r="C107" s="27"/>
      <c r="D107" s="27">
        <v>12</v>
      </c>
      <c r="E107" s="27"/>
      <c r="F107" s="27">
        <v>60</v>
      </c>
      <c r="G107" s="27"/>
      <c r="H107" s="27">
        <v>60</v>
      </c>
      <c r="I107" s="27">
        <v>20</v>
      </c>
      <c r="J107" s="27"/>
      <c r="K107" s="27"/>
      <c r="L107" s="27"/>
      <c r="M107" s="27"/>
      <c r="N107" s="27"/>
      <c r="O107" s="27"/>
      <c r="P107" s="27">
        <v>24</v>
      </c>
      <c r="Q107" s="27"/>
      <c r="R107" s="27">
        <v>6</v>
      </c>
      <c r="S107" s="27">
        <v>-34</v>
      </c>
      <c r="T107" s="27">
        <v>-56</v>
      </c>
      <c r="U107" s="27">
        <v>-45</v>
      </c>
      <c r="V107" s="27">
        <v>-73</v>
      </c>
      <c r="W107" s="27"/>
      <c r="X107" s="27">
        <v>6</v>
      </c>
      <c r="Y107" s="27"/>
      <c r="Z107">
        <f t="shared" si="1"/>
        <v>-20</v>
      </c>
    </row>
    <row r="108" spans="1:26" hidden="1" outlineLevel="1" x14ac:dyDescent="0.25">
      <c r="A108" s="2" t="s">
        <v>249</v>
      </c>
      <c r="B108" t="s">
        <v>300</v>
      </c>
      <c r="C108" s="27">
        <v>6</v>
      </c>
      <c r="D108" s="27">
        <v>42</v>
      </c>
      <c r="E108" s="27"/>
      <c r="F108" s="27">
        <v>60</v>
      </c>
      <c r="G108" s="27">
        <v>18</v>
      </c>
      <c r="H108" s="27"/>
      <c r="I108" s="27">
        <v>60</v>
      </c>
      <c r="J108" s="27"/>
      <c r="K108" s="27"/>
      <c r="L108" s="27">
        <v>24</v>
      </c>
      <c r="M108" s="27"/>
      <c r="N108" s="27"/>
      <c r="O108" s="27"/>
      <c r="P108" s="27">
        <v>24</v>
      </c>
      <c r="Q108" s="27"/>
      <c r="R108" s="27"/>
      <c r="S108" s="27">
        <v>-10</v>
      </c>
      <c r="T108" s="27">
        <v>-23</v>
      </c>
      <c r="U108" s="27"/>
      <c r="V108" s="27">
        <v>-19</v>
      </c>
      <c r="W108" s="27"/>
      <c r="X108" s="27"/>
      <c r="Y108" s="27">
        <v>12</v>
      </c>
      <c r="Z108">
        <f t="shared" si="1"/>
        <v>194</v>
      </c>
    </row>
    <row r="109" spans="1:26" hidden="1" outlineLevel="1" x14ac:dyDescent="0.25">
      <c r="A109" s="2" t="s">
        <v>251</v>
      </c>
      <c r="B109" t="s">
        <v>317</v>
      </c>
      <c r="C109" s="27">
        <v>30</v>
      </c>
      <c r="D109" s="27">
        <v>30</v>
      </c>
      <c r="E109" s="27"/>
      <c r="F109" s="27">
        <v>180</v>
      </c>
      <c r="G109" s="27">
        <v>18</v>
      </c>
      <c r="H109" s="27">
        <v>60</v>
      </c>
      <c r="I109" s="27">
        <v>60</v>
      </c>
      <c r="J109" s="27">
        <v>0</v>
      </c>
      <c r="K109" s="27"/>
      <c r="L109" s="27">
        <v>36</v>
      </c>
      <c r="M109" s="27">
        <v>36</v>
      </c>
      <c r="N109" s="27"/>
      <c r="O109" s="27">
        <v>24</v>
      </c>
      <c r="P109" s="27">
        <v>48</v>
      </c>
      <c r="Q109" s="27"/>
      <c r="R109" s="27">
        <v>30</v>
      </c>
      <c r="S109" s="27"/>
      <c r="T109" s="27">
        <v>-2</v>
      </c>
      <c r="U109" s="27">
        <v>-15</v>
      </c>
      <c r="V109" s="27">
        <v>-20</v>
      </c>
      <c r="W109" s="27"/>
      <c r="X109" s="27">
        <v>42</v>
      </c>
      <c r="Y109" s="27">
        <v>42</v>
      </c>
      <c r="Z109">
        <f t="shared" si="1"/>
        <v>599</v>
      </c>
    </row>
    <row r="110" spans="1:26" hidden="1" outlineLevel="1" x14ac:dyDescent="0.25">
      <c r="A110" s="2" t="s">
        <v>252</v>
      </c>
      <c r="B110" t="s">
        <v>345</v>
      </c>
      <c r="C110" s="27"/>
      <c r="D110" s="27"/>
      <c r="E110" s="27"/>
      <c r="F110" s="27">
        <v>120</v>
      </c>
      <c r="G110" s="27"/>
      <c r="H110" s="27">
        <v>120</v>
      </c>
      <c r="I110" s="27">
        <v>20</v>
      </c>
      <c r="J110" s="27">
        <v>0</v>
      </c>
      <c r="K110" s="27"/>
      <c r="L110" s="27"/>
      <c r="M110" s="27"/>
      <c r="N110" s="27">
        <v>24</v>
      </c>
      <c r="O110" s="27"/>
      <c r="P110" s="27"/>
      <c r="Q110" s="27"/>
      <c r="R110" s="27">
        <v>6</v>
      </c>
      <c r="S110" s="27"/>
      <c r="T110" s="27"/>
      <c r="U110" s="27"/>
      <c r="V110" s="27"/>
      <c r="W110" s="27"/>
      <c r="X110" s="27">
        <v>12</v>
      </c>
      <c r="Y110" s="27"/>
      <c r="Z110">
        <f t="shared" si="1"/>
        <v>302</v>
      </c>
    </row>
    <row r="111" spans="1:26" hidden="1" outlineLevel="1" x14ac:dyDescent="0.25">
      <c r="A111" s="2" t="s">
        <v>253</v>
      </c>
      <c r="B111" t="s">
        <v>345</v>
      </c>
      <c r="C111" s="27">
        <v>12</v>
      </c>
      <c r="D111" s="27">
        <v>12</v>
      </c>
      <c r="E111" s="27"/>
      <c r="F111" s="27">
        <v>60</v>
      </c>
      <c r="G111" s="27">
        <v>6</v>
      </c>
      <c r="H111" s="27">
        <v>60</v>
      </c>
      <c r="I111" s="27">
        <v>20</v>
      </c>
      <c r="J111" s="27"/>
      <c r="K111" s="27"/>
      <c r="L111" s="27">
        <v>12</v>
      </c>
      <c r="M111" s="27"/>
      <c r="N111" s="27">
        <v>-18</v>
      </c>
      <c r="O111" s="27">
        <v>-14</v>
      </c>
      <c r="P111" s="27">
        <v>-2</v>
      </c>
      <c r="Q111" s="27">
        <v>-29</v>
      </c>
      <c r="R111" s="27"/>
      <c r="S111" s="27">
        <v>-35</v>
      </c>
      <c r="T111" s="27">
        <v>-33</v>
      </c>
      <c r="U111" s="27">
        <v>-11</v>
      </c>
      <c r="V111" s="27">
        <v>-23</v>
      </c>
      <c r="W111" s="27"/>
      <c r="X111" s="27"/>
      <c r="Y111" s="27"/>
      <c r="Z111">
        <f t="shared" si="1"/>
        <v>17</v>
      </c>
    </row>
    <row r="112" spans="1:26" hidden="1" outlineLevel="1" x14ac:dyDescent="0.25">
      <c r="A112" s="2" t="s">
        <v>255</v>
      </c>
      <c r="B112" t="s">
        <v>345</v>
      </c>
      <c r="C112" s="27">
        <v>6</v>
      </c>
      <c r="D112" s="27">
        <v>6</v>
      </c>
      <c r="E112" s="27"/>
      <c r="F112" s="27">
        <v>60</v>
      </c>
      <c r="G112" s="27">
        <v>6</v>
      </c>
      <c r="H112" s="27">
        <v>60</v>
      </c>
      <c r="I112" s="27">
        <v>20</v>
      </c>
      <c r="J112" s="27"/>
      <c r="K112" s="27">
        <v>0</v>
      </c>
      <c r="L112" s="27"/>
      <c r="M112" s="27"/>
      <c r="N112" s="27"/>
      <c r="O112" s="27"/>
      <c r="P112" s="27"/>
      <c r="Q112" s="27">
        <v>24</v>
      </c>
      <c r="R112" s="27">
        <v>6</v>
      </c>
      <c r="S112" s="27"/>
      <c r="T112" s="27"/>
      <c r="U112" s="27"/>
      <c r="V112" s="27"/>
      <c r="W112" s="27">
        <v>0</v>
      </c>
      <c r="X112" s="27"/>
      <c r="Y112" s="27"/>
      <c r="Z112">
        <f t="shared" si="1"/>
        <v>188</v>
      </c>
    </row>
    <row r="113" spans="1:26" hidden="1" outlineLevel="1" x14ac:dyDescent="0.25">
      <c r="A113" s="2" t="s">
        <v>256</v>
      </c>
      <c r="B113" t="s">
        <v>313</v>
      </c>
      <c r="C113" s="27">
        <v>6</v>
      </c>
      <c r="D113" s="27"/>
      <c r="E113" s="27"/>
      <c r="F113" s="27">
        <v>120</v>
      </c>
      <c r="G113" s="27"/>
      <c r="H113" s="27">
        <v>120</v>
      </c>
      <c r="I113" s="27"/>
      <c r="J113" s="27"/>
      <c r="K113" s="27"/>
      <c r="L113" s="27"/>
      <c r="M113" s="27">
        <v>24</v>
      </c>
      <c r="N113" s="27">
        <v>24</v>
      </c>
      <c r="O113" s="27">
        <v>48</v>
      </c>
      <c r="P113" s="27">
        <v>48</v>
      </c>
      <c r="Q113" s="27">
        <v>48</v>
      </c>
      <c r="R113" s="27"/>
      <c r="S113" s="27"/>
      <c r="T113" s="27"/>
      <c r="U113" s="27"/>
      <c r="V113" s="27"/>
      <c r="W113" s="27"/>
      <c r="X113" s="27"/>
      <c r="Y113" s="27"/>
      <c r="Z113">
        <f t="shared" si="1"/>
        <v>438</v>
      </c>
    </row>
    <row r="114" spans="1:26" hidden="1" outlineLevel="1" x14ac:dyDescent="0.25">
      <c r="A114" s="2" t="s">
        <v>260</v>
      </c>
      <c r="B114" t="s">
        <v>311</v>
      </c>
      <c r="C114" s="27">
        <v>108</v>
      </c>
      <c r="D114" s="27">
        <v>12</v>
      </c>
      <c r="E114" s="27"/>
      <c r="F114" s="27">
        <v>120</v>
      </c>
      <c r="G114" s="27"/>
      <c r="H114" s="27"/>
      <c r="I114" s="27"/>
      <c r="J114" s="27"/>
      <c r="K114" s="27"/>
      <c r="L114" s="27"/>
      <c r="M114" s="27"/>
      <c r="N114" s="27"/>
      <c r="O114" s="27"/>
      <c r="P114" s="27">
        <v>24</v>
      </c>
      <c r="Q114" s="27"/>
      <c r="R114" s="27">
        <v>36</v>
      </c>
      <c r="S114" s="27"/>
      <c r="T114" s="27"/>
      <c r="U114" s="27"/>
      <c r="V114" s="27"/>
      <c r="W114" s="27"/>
      <c r="X114" s="27"/>
      <c r="Y114" s="27"/>
      <c r="Z114">
        <f t="shared" si="1"/>
        <v>300</v>
      </c>
    </row>
    <row r="115" spans="1:26" hidden="1" outlineLevel="1" x14ac:dyDescent="0.25">
      <c r="A115" s="2" t="s">
        <v>261</v>
      </c>
      <c r="B115" t="s">
        <v>303</v>
      </c>
      <c r="C115" s="27"/>
      <c r="D115" s="27">
        <v>18</v>
      </c>
      <c r="E115" s="27"/>
      <c r="F115" s="27">
        <v>120</v>
      </c>
      <c r="G115" s="27">
        <v>6</v>
      </c>
      <c r="H115" s="27">
        <v>60</v>
      </c>
      <c r="I115" s="27">
        <v>20</v>
      </c>
      <c r="J115" s="27"/>
      <c r="K115" s="27">
        <v>0</v>
      </c>
      <c r="L115" s="27"/>
      <c r="M115" s="27">
        <v>12</v>
      </c>
      <c r="N115" s="27">
        <v>24</v>
      </c>
      <c r="O115" s="27"/>
      <c r="P115" s="27"/>
      <c r="Q115" s="27">
        <v>0</v>
      </c>
      <c r="R115" s="27"/>
      <c r="S115" s="27"/>
      <c r="T115" s="27"/>
      <c r="U115" s="27"/>
      <c r="V115" s="27"/>
      <c r="W115" s="27"/>
      <c r="X115" s="27">
        <v>6</v>
      </c>
      <c r="Y115" s="27">
        <v>0</v>
      </c>
      <c r="Z115">
        <f t="shared" si="1"/>
        <v>266</v>
      </c>
    </row>
    <row r="116" spans="1:26" hidden="1" outlineLevel="1" x14ac:dyDescent="0.25">
      <c r="A116" s="2" t="s">
        <v>262</v>
      </c>
      <c r="B116" t="s">
        <v>307</v>
      </c>
      <c r="C116" s="27">
        <v>12</v>
      </c>
      <c r="D116" s="27">
        <v>18</v>
      </c>
      <c r="E116" s="27"/>
      <c r="F116" s="27"/>
      <c r="G116" s="27">
        <v>9</v>
      </c>
      <c r="H116" s="27">
        <v>60</v>
      </c>
      <c r="I116" s="27"/>
      <c r="J116" s="27"/>
      <c r="K116" s="27">
        <v>-2</v>
      </c>
      <c r="L116" s="27">
        <v>11</v>
      </c>
      <c r="M116" s="27"/>
      <c r="N116" s="27">
        <v>-12</v>
      </c>
      <c r="O116" s="27"/>
      <c r="P116" s="27"/>
      <c r="Q116" s="27"/>
      <c r="R116" s="27">
        <v>-4</v>
      </c>
      <c r="S116" s="27">
        <v>-14</v>
      </c>
      <c r="T116" s="27">
        <v>-12</v>
      </c>
      <c r="U116" s="27">
        <v>-12</v>
      </c>
      <c r="V116" s="27">
        <v>-15</v>
      </c>
      <c r="W116" s="27"/>
      <c r="X116" s="27">
        <v>12</v>
      </c>
      <c r="Y116" s="27">
        <v>0</v>
      </c>
      <c r="Z116">
        <f t="shared" si="1"/>
        <v>51</v>
      </c>
    </row>
    <row r="117" spans="1:26" hidden="1" outlineLevel="1" x14ac:dyDescent="0.25">
      <c r="A117" s="2" t="s">
        <v>263</v>
      </c>
      <c r="B117" t="s">
        <v>307</v>
      </c>
      <c r="C117" s="27">
        <v>6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>
        <v>24</v>
      </c>
      <c r="R117" s="27"/>
      <c r="S117" s="27">
        <v>-25</v>
      </c>
      <c r="T117" s="27">
        <v>-13</v>
      </c>
      <c r="U117" s="27">
        <v>-14</v>
      </c>
      <c r="V117" s="27">
        <v>-29</v>
      </c>
      <c r="W117" s="27"/>
      <c r="X117" s="27"/>
      <c r="Y117" s="27"/>
      <c r="Z117">
        <f t="shared" si="1"/>
        <v>-51</v>
      </c>
    </row>
    <row r="118" spans="1:26" hidden="1" outlineLevel="1" x14ac:dyDescent="0.25">
      <c r="A118" s="2" t="s">
        <v>264</v>
      </c>
      <c r="B118" t="s">
        <v>315</v>
      </c>
      <c r="C118" s="27">
        <v>54</v>
      </c>
      <c r="D118" s="27">
        <v>12</v>
      </c>
      <c r="E118" s="27"/>
      <c r="F118" s="27">
        <v>120</v>
      </c>
      <c r="G118" s="27">
        <v>18</v>
      </c>
      <c r="H118" s="27">
        <v>180</v>
      </c>
      <c r="I118" s="27">
        <v>20</v>
      </c>
      <c r="J118" s="27"/>
      <c r="K118" s="27"/>
      <c r="L118" s="27">
        <v>12</v>
      </c>
      <c r="M118" s="27">
        <v>60</v>
      </c>
      <c r="N118" s="27">
        <v>24</v>
      </c>
      <c r="O118" s="27">
        <v>24</v>
      </c>
      <c r="P118" s="27">
        <v>24</v>
      </c>
      <c r="Q118" s="27">
        <v>24</v>
      </c>
      <c r="R118" s="27"/>
      <c r="S118" s="27">
        <v>60</v>
      </c>
      <c r="T118" s="27"/>
      <c r="U118" s="27"/>
      <c r="V118" s="27"/>
      <c r="W118" s="27"/>
      <c r="X118" s="27">
        <v>30</v>
      </c>
      <c r="Y118" s="27"/>
      <c r="Z118">
        <f t="shared" si="1"/>
        <v>662</v>
      </c>
    </row>
    <row r="119" spans="1:26" hidden="1" outlineLevel="1" x14ac:dyDescent="0.25">
      <c r="A119" s="2" t="s">
        <v>265</v>
      </c>
      <c r="B119" t="s">
        <v>306</v>
      </c>
      <c r="C119" s="27"/>
      <c r="D119" s="27">
        <v>24</v>
      </c>
      <c r="E119" s="27"/>
      <c r="F119" s="27"/>
      <c r="G119" s="27">
        <v>12</v>
      </c>
      <c r="H119" s="27"/>
      <c r="I119" s="27"/>
      <c r="J119" s="27"/>
      <c r="K119" s="27"/>
      <c r="L119" s="27">
        <v>12</v>
      </c>
      <c r="M119" s="27"/>
      <c r="N119" s="27"/>
      <c r="O119" s="27"/>
      <c r="P119" s="27"/>
      <c r="Q119" s="27"/>
      <c r="R119" s="27"/>
      <c r="S119" s="27">
        <v>-72</v>
      </c>
      <c r="T119" s="27">
        <v>-62</v>
      </c>
      <c r="U119" s="27">
        <v>-49</v>
      </c>
      <c r="V119" s="27">
        <v>-64</v>
      </c>
      <c r="W119" s="27"/>
      <c r="X119" s="27"/>
      <c r="Y119" s="27"/>
      <c r="Z119">
        <f t="shared" si="1"/>
        <v>-199</v>
      </c>
    </row>
    <row r="120" spans="1:26" hidden="1" outlineLevel="1" x14ac:dyDescent="0.25">
      <c r="A120" s="2" t="s">
        <v>267</v>
      </c>
      <c r="B120" t="s">
        <v>303</v>
      </c>
      <c r="C120" s="27">
        <v>12</v>
      </c>
      <c r="D120" s="27">
        <v>12</v>
      </c>
      <c r="E120" s="27"/>
      <c r="F120" s="27">
        <v>60</v>
      </c>
      <c r="G120" s="27">
        <v>12</v>
      </c>
      <c r="H120" s="27"/>
      <c r="I120" s="27">
        <v>20</v>
      </c>
      <c r="J120" s="27"/>
      <c r="K120" s="27">
        <v>0</v>
      </c>
      <c r="L120" s="27">
        <v>12</v>
      </c>
      <c r="M120" s="27">
        <v>24</v>
      </c>
      <c r="N120" s="27"/>
      <c r="O120" s="27"/>
      <c r="P120" s="27">
        <v>24</v>
      </c>
      <c r="Q120" s="27"/>
      <c r="R120" s="27"/>
      <c r="S120" s="27">
        <v>-11</v>
      </c>
      <c r="T120" s="27">
        <v>-19</v>
      </c>
      <c r="U120" s="27"/>
      <c r="V120" s="27">
        <v>-11</v>
      </c>
      <c r="W120" s="27"/>
      <c r="X120" s="27">
        <v>12</v>
      </c>
      <c r="Y120" s="27"/>
      <c r="Z120">
        <f t="shared" si="1"/>
        <v>147</v>
      </c>
    </row>
    <row r="121" spans="1:26" hidden="1" outlineLevel="1" x14ac:dyDescent="0.25">
      <c r="A121" s="2" t="s">
        <v>268</v>
      </c>
      <c r="B121" t="s">
        <v>317</v>
      </c>
      <c r="C121" s="27">
        <v>60</v>
      </c>
      <c r="D121" s="27">
        <v>180</v>
      </c>
      <c r="E121" s="27"/>
      <c r="F121" s="27">
        <v>300</v>
      </c>
      <c r="G121" s="27">
        <v>60</v>
      </c>
      <c r="H121" s="27">
        <v>180</v>
      </c>
      <c r="I121" s="27">
        <v>60</v>
      </c>
      <c r="J121" s="27"/>
      <c r="K121" s="27"/>
      <c r="L121" s="27">
        <v>24</v>
      </c>
      <c r="M121" s="27">
        <v>12</v>
      </c>
      <c r="N121" s="27">
        <v>24</v>
      </c>
      <c r="O121" s="27">
        <v>60</v>
      </c>
      <c r="P121" s="27">
        <v>24</v>
      </c>
      <c r="Q121" s="27"/>
      <c r="R121" s="27">
        <v>60</v>
      </c>
      <c r="S121" s="27">
        <v>30</v>
      </c>
      <c r="T121" s="27">
        <v>28</v>
      </c>
      <c r="U121" s="27"/>
      <c r="V121" s="27">
        <v>-8</v>
      </c>
      <c r="W121" s="27"/>
      <c r="X121" s="27">
        <v>42</v>
      </c>
      <c r="Y121" s="27">
        <v>42</v>
      </c>
      <c r="Z121">
        <f t="shared" si="1"/>
        <v>1178</v>
      </c>
    </row>
    <row r="122" spans="1:26" hidden="1" outlineLevel="1" x14ac:dyDescent="0.25">
      <c r="A122" s="2" t="s">
        <v>269</v>
      </c>
      <c r="B122" t="s">
        <v>300</v>
      </c>
      <c r="C122" s="27">
        <v>30</v>
      </c>
      <c r="D122" s="27">
        <v>60</v>
      </c>
      <c r="E122" s="27"/>
      <c r="F122" s="27">
        <v>120</v>
      </c>
      <c r="G122" s="27">
        <v>48</v>
      </c>
      <c r="H122" s="27">
        <v>120</v>
      </c>
      <c r="I122" s="27"/>
      <c r="J122" s="27"/>
      <c r="K122" s="27"/>
      <c r="L122" s="27"/>
      <c r="M122" s="27"/>
      <c r="N122" s="27">
        <v>0</v>
      </c>
      <c r="O122" s="27"/>
      <c r="P122" s="27"/>
      <c r="Q122" s="27">
        <v>24</v>
      </c>
      <c r="R122" s="27"/>
      <c r="S122" s="27"/>
      <c r="T122" s="27"/>
      <c r="U122" s="27"/>
      <c r="V122" s="27"/>
      <c r="W122" s="27"/>
      <c r="X122" s="27">
        <v>18</v>
      </c>
      <c r="Y122" s="27">
        <v>12</v>
      </c>
      <c r="Z122">
        <f t="shared" si="1"/>
        <v>432</v>
      </c>
    </row>
    <row r="123" spans="1:26" hidden="1" outlineLevel="1" x14ac:dyDescent="0.25">
      <c r="A123" s="2" t="s">
        <v>270</v>
      </c>
      <c r="B123" t="s">
        <v>300</v>
      </c>
      <c r="C123" s="27">
        <v>24</v>
      </c>
      <c r="D123" s="27">
        <v>18</v>
      </c>
      <c r="E123" s="27"/>
      <c r="F123" s="27">
        <v>60</v>
      </c>
      <c r="G123" s="27">
        <v>12</v>
      </c>
      <c r="H123" s="27">
        <v>60</v>
      </c>
      <c r="I123" s="27">
        <v>20</v>
      </c>
      <c r="J123" s="27"/>
      <c r="K123" s="27"/>
      <c r="L123" s="27">
        <v>12</v>
      </c>
      <c r="M123" s="27">
        <v>12</v>
      </c>
      <c r="N123" s="27"/>
      <c r="O123" s="27"/>
      <c r="P123" s="27">
        <v>24</v>
      </c>
      <c r="Q123" s="27">
        <v>24</v>
      </c>
      <c r="R123" s="27">
        <v>12</v>
      </c>
      <c r="S123" s="27"/>
      <c r="T123" s="27"/>
      <c r="U123" s="27"/>
      <c r="V123" s="27"/>
      <c r="W123" s="27"/>
      <c r="X123" s="27">
        <v>6</v>
      </c>
      <c r="Y123" s="27">
        <v>0</v>
      </c>
      <c r="Z123">
        <f t="shared" si="1"/>
        <v>284</v>
      </c>
    </row>
    <row r="124" spans="1:26" hidden="1" outlineLevel="1" x14ac:dyDescent="0.25">
      <c r="A124" s="2" t="s">
        <v>271</v>
      </c>
      <c r="B124" t="s">
        <v>301</v>
      </c>
      <c r="C124" s="27">
        <v>30</v>
      </c>
      <c r="D124" s="27">
        <v>18</v>
      </c>
      <c r="E124" s="27"/>
      <c r="F124" s="27">
        <v>60</v>
      </c>
      <c r="G124" s="27">
        <v>12</v>
      </c>
      <c r="H124" s="27"/>
      <c r="I124" s="27">
        <v>20</v>
      </c>
      <c r="J124" s="27"/>
      <c r="K124" s="27"/>
      <c r="L124" s="27"/>
      <c r="M124" s="27"/>
      <c r="N124" s="27">
        <v>24</v>
      </c>
      <c r="O124" s="27">
        <v>24</v>
      </c>
      <c r="P124" s="27">
        <v>48</v>
      </c>
      <c r="Q124" s="27">
        <v>24</v>
      </c>
      <c r="R124" s="27"/>
      <c r="S124" s="27"/>
      <c r="T124" s="27"/>
      <c r="U124" s="27"/>
      <c r="V124" s="27"/>
      <c r="W124" s="27"/>
      <c r="X124" s="27">
        <v>12</v>
      </c>
      <c r="Y124" s="27">
        <v>12</v>
      </c>
      <c r="Z124">
        <f t="shared" si="1"/>
        <v>284</v>
      </c>
    </row>
    <row r="125" spans="1:26" hidden="1" outlineLevel="1" x14ac:dyDescent="0.25">
      <c r="A125" s="2" t="s">
        <v>272</v>
      </c>
      <c r="B125" t="s">
        <v>303</v>
      </c>
      <c r="C125" s="27">
        <v>24</v>
      </c>
      <c r="D125" s="27"/>
      <c r="E125" s="27"/>
      <c r="F125" s="27">
        <v>120</v>
      </c>
      <c r="G125" s="27"/>
      <c r="H125" s="27"/>
      <c r="I125" s="27"/>
      <c r="J125" s="27"/>
      <c r="K125" s="27"/>
      <c r="L125" s="27"/>
      <c r="M125" s="27"/>
      <c r="N125" s="27">
        <v>-25</v>
      </c>
      <c r="O125" s="27">
        <v>-5</v>
      </c>
      <c r="P125" s="27"/>
      <c r="Q125" s="27">
        <v>-3</v>
      </c>
      <c r="R125" s="27">
        <v>18</v>
      </c>
      <c r="S125" s="27">
        <v>-15</v>
      </c>
      <c r="T125" s="27">
        <v>-24</v>
      </c>
      <c r="U125" s="27">
        <v>-24</v>
      </c>
      <c r="V125" s="27">
        <v>-26</v>
      </c>
      <c r="W125" s="27"/>
      <c r="X125" s="27">
        <v>18</v>
      </c>
      <c r="Y125" s="27">
        <v>0</v>
      </c>
      <c r="Z125">
        <f t="shared" si="1"/>
        <v>58</v>
      </c>
    </row>
    <row r="126" spans="1:26" hidden="1" outlineLevel="1" x14ac:dyDescent="0.25">
      <c r="A126" s="2" t="s">
        <v>273</v>
      </c>
      <c r="B126" t="s">
        <v>273</v>
      </c>
      <c r="C126" s="27">
        <v>36</v>
      </c>
      <c r="D126" s="27">
        <v>54</v>
      </c>
      <c r="E126" s="27"/>
      <c r="F126" s="27">
        <v>180</v>
      </c>
      <c r="G126" s="27">
        <v>12</v>
      </c>
      <c r="H126" s="27"/>
      <c r="I126" s="27">
        <v>40</v>
      </c>
      <c r="J126" s="27"/>
      <c r="K126" s="27"/>
      <c r="L126" s="27">
        <v>12</v>
      </c>
      <c r="M126" s="27">
        <v>12</v>
      </c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>
        <v>12</v>
      </c>
      <c r="Y126" s="27"/>
      <c r="Z126">
        <f t="shared" si="1"/>
        <v>358</v>
      </c>
    </row>
    <row r="127" spans="1:26" hidden="1" outlineLevel="1" x14ac:dyDescent="0.25">
      <c r="Z127">
        <f t="shared" si="1"/>
        <v>0</v>
      </c>
    </row>
    <row r="128" spans="1:26" collapsed="1" x14ac:dyDescent="0.25">
      <c r="Z128">
        <f t="shared" si="1"/>
        <v>0</v>
      </c>
    </row>
    <row r="129" spans="1:27" x14ac:dyDescent="0.25">
      <c r="Z129">
        <f t="shared" si="1"/>
        <v>0</v>
      </c>
    </row>
    <row r="130" spans="1:27" x14ac:dyDescent="0.25">
      <c r="A130" s="2" t="s">
        <v>274</v>
      </c>
      <c r="Z130">
        <f t="shared" si="1"/>
        <v>0</v>
      </c>
    </row>
    <row r="131" spans="1:27" x14ac:dyDescent="0.25">
      <c r="C131" s="3">
        <f>+SUM(C2:C129)</f>
        <v>8074</v>
      </c>
      <c r="D131" s="3">
        <f t="shared" ref="D131:AA131" si="2">+SUM(D2:D129)</f>
        <v>10053</v>
      </c>
      <c r="E131" s="3">
        <f t="shared" si="2"/>
        <v>19</v>
      </c>
      <c r="F131" s="3">
        <f t="shared" si="2"/>
        <v>32700</v>
      </c>
      <c r="G131" s="3">
        <f t="shared" si="2"/>
        <v>3323</v>
      </c>
      <c r="H131" s="3">
        <f t="shared" si="2"/>
        <v>18959</v>
      </c>
      <c r="I131" s="3">
        <f t="shared" si="2"/>
        <v>7858</v>
      </c>
      <c r="J131" s="3">
        <f t="shared" si="2"/>
        <v>1370</v>
      </c>
      <c r="K131" s="3">
        <f t="shared" si="2"/>
        <v>-58</v>
      </c>
      <c r="L131" s="3">
        <f t="shared" si="2"/>
        <v>3383</v>
      </c>
      <c r="M131" s="3">
        <f t="shared" si="2"/>
        <v>3096</v>
      </c>
      <c r="N131" s="3">
        <f t="shared" si="2"/>
        <v>1317</v>
      </c>
      <c r="O131" s="3">
        <f t="shared" si="2"/>
        <v>2635</v>
      </c>
      <c r="P131" s="3">
        <f t="shared" si="2"/>
        <v>4325</v>
      </c>
      <c r="Q131" s="3">
        <f t="shared" si="2"/>
        <v>3259</v>
      </c>
      <c r="R131" s="3">
        <f t="shared" si="2"/>
        <v>1407</v>
      </c>
      <c r="S131" s="3">
        <f t="shared" si="2"/>
        <v>-308</v>
      </c>
      <c r="T131" s="3">
        <f t="shared" si="2"/>
        <v>-1198</v>
      </c>
      <c r="U131" s="3">
        <f t="shared" si="2"/>
        <v>-582</v>
      </c>
      <c r="V131" s="3">
        <f t="shared" si="2"/>
        <v>-1591</v>
      </c>
      <c r="W131" s="3">
        <f t="shared" si="2"/>
        <v>38</v>
      </c>
      <c r="X131" s="3">
        <f t="shared" si="2"/>
        <v>3126</v>
      </c>
      <c r="Y131" s="3">
        <f t="shared" si="2"/>
        <v>1829</v>
      </c>
      <c r="Z131" s="3">
        <f t="shared" si="2"/>
        <v>103034</v>
      </c>
      <c r="AA131" s="3">
        <f t="shared" si="2"/>
        <v>0</v>
      </c>
    </row>
    <row r="134" spans="1:27" ht="75" x14ac:dyDescent="0.25">
      <c r="B134" s="26" t="s">
        <v>320</v>
      </c>
      <c r="C134" s="26" t="s">
        <v>276</v>
      </c>
      <c r="D134" s="26" t="s">
        <v>277</v>
      </c>
      <c r="E134" s="26" t="s">
        <v>278</v>
      </c>
      <c r="F134" s="26" t="s">
        <v>279</v>
      </c>
      <c r="G134" s="26" t="s">
        <v>280</v>
      </c>
      <c r="H134" s="26" t="s">
        <v>281</v>
      </c>
      <c r="I134" s="26" t="s">
        <v>282</v>
      </c>
      <c r="J134" s="26" t="s">
        <v>283</v>
      </c>
      <c r="K134" s="26" t="s">
        <v>284</v>
      </c>
      <c r="L134" s="26" t="s">
        <v>285</v>
      </c>
      <c r="M134" s="26" t="s">
        <v>286</v>
      </c>
      <c r="N134" s="26" t="s">
        <v>287</v>
      </c>
      <c r="O134" s="26" t="s">
        <v>288</v>
      </c>
      <c r="P134" s="26" t="s">
        <v>289</v>
      </c>
      <c r="Q134" s="26" t="s">
        <v>290</v>
      </c>
      <c r="R134" s="26" t="s">
        <v>291</v>
      </c>
      <c r="S134" s="26" t="s">
        <v>292</v>
      </c>
      <c r="T134" s="26" t="s">
        <v>293</v>
      </c>
      <c r="U134" s="26" t="s">
        <v>294</v>
      </c>
      <c r="V134" s="26" t="s">
        <v>295</v>
      </c>
      <c r="W134" s="26" t="s">
        <v>296</v>
      </c>
      <c r="X134" s="26" t="s">
        <v>297</v>
      </c>
      <c r="Y134" s="26" t="s">
        <v>298</v>
      </c>
    </row>
    <row r="135" spans="1:27" x14ac:dyDescent="0.25">
      <c r="B135" s="32" t="s">
        <v>346</v>
      </c>
      <c r="C135" s="32">
        <v>6</v>
      </c>
      <c r="D135" s="32">
        <v>6</v>
      </c>
      <c r="E135" s="32">
        <v>6</v>
      </c>
      <c r="F135" s="32">
        <v>60</v>
      </c>
      <c r="G135" s="32">
        <v>6</v>
      </c>
      <c r="H135" s="32">
        <v>60</v>
      </c>
      <c r="I135" s="32">
        <v>20</v>
      </c>
      <c r="J135" s="32">
        <v>60</v>
      </c>
      <c r="K135" s="32">
        <v>6</v>
      </c>
      <c r="L135" s="32">
        <v>12</v>
      </c>
      <c r="M135" s="32">
        <v>12</v>
      </c>
      <c r="N135" s="32">
        <v>24</v>
      </c>
      <c r="O135" s="32">
        <v>24</v>
      </c>
      <c r="P135" s="32">
        <v>24</v>
      </c>
      <c r="Q135" s="32">
        <v>24</v>
      </c>
      <c r="R135" s="32">
        <v>6</v>
      </c>
      <c r="S135" s="32">
        <v>30</v>
      </c>
      <c r="T135" s="32">
        <v>30</v>
      </c>
      <c r="U135" s="32">
        <v>30</v>
      </c>
      <c r="V135" s="32">
        <v>30</v>
      </c>
      <c r="W135" s="32">
        <v>6</v>
      </c>
      <c r="X135" s="32">
        <v>6</v>
      </c>
      <c r="Y135" s="32">
        <v>6</v>
      </c>
    </row>
    <row r="136" spans="1:27" x14ac:dyDescent="0.25">
      <c r="B136" t="s">
        <v>300</v>
      </c>
      <c r="C136" s="3">
        <f>+SUMIFS(C$1:C$129,$B$1:$B$129,$B136)</f>
        <v>329</v>
      </c>
      <c r="D136" s="3">
        <f t="shared" ref="D136:S136" si="3">+SUMIFS(D$1:D$129,$B$1:$B$129,$B136)</f>
        <v>414</v>
      </c>
      <c r="E136" s="3">
        <f t="shared" si="3"/>
        <v>18</v>
      </c>
      <c r="F136" s="3">
        <f t="shared" si="3"/>
        <v>1860</v>
      </c>
      <c r="G136" s="3">
        <f t="shared" si="3"/>
        <v>318</v>
      </c>
      <c r="H136" s="3">
        <f t="shared" si="3"/>
        <v>960</v>
      </c>
      <c r="I136" s="3">
        <f t="shared" si="3"/>
        <v>380</v>
      </c>
      <c r="J136" s="3">
        <f t="shared" si="3"/>
        <v>-3</v>
      </c>
      <c r="K136" s="3">
        <f t="shared" si="3"/>
        <v>0</v>
      </c>
      <c r="L136" s="3">
        <f t="shared" si="3"/>
        <v>228</v>
      </c>
      <c r="M136" s="3">
        <f t="shared" si="3"/>
        <v>288</v>
      </c>
      <c r="N136" s="3">
        <f t="shared" si="3"/>
        <v>166</v>
      </c>
      <c r="O136" s="3">
        <f t="shared" si="3"/>
        <v>120</v>
      </c>
      <c r="P136" s="3">
        <f t="shared" si="3"/>
        <v>168</v>
      </c>
      <c r="Q136" s="3">
        <f t="shared" si="3"/>
        <v>144</v>
      </c>
      <c r="R136" s="3">
        <f t="shared" si="3"/>
        <v>120</v>
      </c>
      <c r="S136" s="3">
        <f t="shared" si="3"/>
        <v>-65</v>
      </c>
      <c r="T136" s="3">
        <f t="shared" ref="T136:Y151" si="4">+SUMIFS(T$1:T$129,$B$1:$B$129,$B136)</f>
        <v>-4</v>
      </c>
      <c r="U136" s="3">
        <f t="shared" si="4"/>
        <v>-60</v>
      </c>
      <c r="V136" s="3">
        <f t="shared" si="4"/>
        <v>-77</v>
      </c>
      <c r="W136" s="3">
        <f t="shared" si="4"/>
        <v>38</v>
      </c>
      <c r="X136" s="3">
        <f t="shared" si="4"/>
        <v>192</v>
      </c>
      <c r="Y136" s="3">
        <f t="shared" si="4"/>
        <v>156</v>
      </c>
    </row>
    <row r="137" spans="1:27" hidden="1" outlineLevel="1" x14ac:dyDescent="0.25">
      <c r="B137" t="s">
        <v>301</v>
      </c>
      <c r="C137" s="3">
        <f t="shared" ref="C137:R156" si="5">+SUMIFS(C$1:C$129,$B$1:$B$129,$B137)</f>
        <v>648</v>
      </c>
      <c r="D137" s="3">
        <f t="shared" si="5"/>
        <v>558</v>
      </c>
      <c r="E137" s="3">
        <f t="shared" si="5"/>
        <v>0</v>
      </c>
      <c r="F137" s="3">
        <f t="shared" si="5"/>
        <v>1980</v>
      </c>
      <c r="G137" s="3">
        <f t="shared" si="5"/>
        <v>180</v>
      </c>
      <c r="H137" s="3">
        <f t="shared" si="5"/>
        <v>1080</v>
      </c>
      <c r="I137" s="3">
        <f t="shared" si="5"/>
        <v>440</v>
      </c>
      <c r="J137" s="3">
        <f t="shared" si="5"/>
        <v>240</v>
      </c>
      <c r="K137" s="3">
        <f t="shared" si="5"/>
        <v>0</v>
      </c>
      <c r="L137" s="3">
        <f t="shared" si="5"/>
        <v>180</v>
      </c>
      <c r="M137" s="3">
        <f t="shared" si="5"/>
        <v>180</v>
      </c>
      <c r="N137" s="3">
        <f t="shared" si="5"/>
        <v>110</v>
      </c>
      <c r="O137" s="3">
        <f t="shared" si="5"/>
        <v>252</v>
      </c>
      <c r="P137" s="3">
        <f t="shared" si="5"/>
        <v>264</v>
      </c>
      <c r="Q137" s="3">
        <f t="shared" si="5"/>
        <v>144</v>
      </c>
      <c r="R137" s="3">
        <f t="shared" si="5"/>
        <v>158</v>
      </c>
      <c r="S137" s="3">
        <f t="shared" ref="D137:S153" si="6">+SUMIFS(S$1:S$129,$B$1:$B$129,$B137)</f>
        <v>36</v>
      </c>
      <c r="T137" s="3">
        <f t="shared" si="4"/>
        <v>7</v>
      </c>
      <c r="U137" s="3">
        <f t="shared" si="4"/>
        <v>22</v>
      </c>
      <c r="V137" s="3">
        <f t="shared" si="4"/>
        <v>31</v>
      </c>
      <c r="W137" s="3">
        <f t="shared" si="4"/>
        <v>0</v>
      </c>
      <c r="X137" s="3">
        <f t="shared" si="4"/>
        <v>174</v>
      </c>
      <c r="Y137" s="3">
        <f t="shared" si="4"/>
        <v>120</v>
      </c>
    </row>
    <row r="138" spans="1:27" hidden="1" outlineLevel="1" x14ac:dyDescent="0.25">
      <c r="B138" t="s">
        <v>302</v>
      </c>
      <c r="C138" s="3">
        <f t="shared" si="5"/>
        <v>270</v>
      </c>
      <c r="D138" s="3">
        <f t="shared" si="6"/>
        <v>372</v>
      </c>
      <c r="E138" s="3">
        <f t="shared" si="6"/>
        <v>0</v>
      </c>
      <c r="F138" s="3">
        <f t="shared" si="6"/>
        <v>1680</v>
      </c>
      <c r="G138" s="3">
        <f t="shared" si="6"/>
        <v>126</v>
      </c>
      <c r="H138" s="3">
        <f t="shared" si="6"/>
        <v>720</v>
      </c>
      <c r="I138" s="3">
        <f t="shared" si="6"/>
        <v>340</v>
      </c>
      <c r="J138" s="3">
        <f t="shared" si="6"/>
        <v>0</v>
      </c>
      <c r="K138" s="3">
        <f t="shared" si="6"/>
        <v>0</v>
      </c>
      <c r="L138" s="3">
        <f t="shared" si="6"/>
        <v>108</v>
      </c>
      <c r="M138" s="3">
        <f t="shared" si="6"/>
        <v>228</v>
      </c>
      <c r="N138" s="3">
        <f t="shared" si="6"/>
        <v>50</v>
      </c>
      <c r="O138" s="3">
        <f t="shared" si="6"/>
        <v>222</v>
      </c>
      <c r="P138" s="3">
        <f t="shared" si="6"/>
        <v>192</v>
      </c>
      <c r="Q138" s="3">
        <f t="shared" si="6"/>
        <v>312</v>
      </c>
      <c r="R138" s="3">
        <f t="shared" si="6"/>
        <v>78</v>
      </c>
      <c r="S138" s="3">
        <f t="shared" si="6"/>
        <v>-41</v>
      </c>
      <c r="T138" s="3">
        <f t="shared" si="4"/>
        <v>-85</v>
      </c>
      <c r="U138" s="3">
        <f t="shared" si="4"/>
        <v>-49</v>
      </c>
      <c r="V138" s="3">
        <f t="shared" si="4"/>
        <v>-79</v>
      </c>
      <c r="W138" s="3">
        <f t="shared" si="4"/>
        <v>0</v>
      </c>
      <c r="X138" s="3">
        <f t="shared" si="4"/>
        <v>198</v>
      </c>
      <c r="Y138" s="3">
        <f t="shared" si="4"/>
        <v>96</v>
      </c>
    </row>
    <row r="139" spans="1:27" hidden="1" outlineLevel="1" x14ac:dyDescent="0.25">
      <c r="B139" t="s">
        <v>303</v>
      </c>
      <c r="C139" s="3">
        <f t="shared" si="5"/>
        <v>660</v>
      </c>
      <c r="D139" s="3">
        <f t="shared" si="6"/>
        <v>552</v>
      </c>
      <c r="E139" s="3">
        <f t="shared" si="6"/>
        <v>0</v>
      </c>
      <c r="F139" s="3">
        <f t="shared" si="6"/>
        <v>2700</v>
      </c>
      <c r="G139" s="3">
        <f t="shared" si="6"/>
        <v>276</v>
      </c>
      <c r="H139" s="3">
        <f t="shared" si="6"/>
        <v>1200</v>
      </c>
      <c r="I139" s="3">
        <f t="shared" si="6"/>
        <v>600</v>
      </c>
      <c r="J139" s="3">
        <f t="shared" si="6"/>
        <v>720</v>
      </c>
      <c r="K139" s="3">
        <f t="shared" si="6"/>
        <v>-6</v>
      </c>
      <c r="L139" s="3">
        <f t="shared" si="6"/>
        <v>264</v>
      </c>
      <c r="M139" s="3">
        <f t="shared" si="6"/>
        <v>288</v>
      </c>
      <c r="N139" s="3">
        <f t="shared" si="6"/>
        <v>239</v>
      </c>
      <c r="O139" s="3">
        <f t="shared" si="6"/>
        <v>259</v>
      </c>
      <c r="P139" s="3">
        <f t="shared" si="6"/>
        <v>168</v>
      </c>
      <c r="Q139" s="3">
        <f t="shared" si="6"/>
        <v>165</v>
      </c>
      <c r="R139" s="3">
        <f t="shared" si="6"/>
        <v>102</v>
      </c>
      <c r="S139" s="3">
        <f t="shared" si="6"/>
        <v>-59</v>
      </c>
      <c r="T139" s="3">
        <f t="shared" si="4"/>
        <v>-146</v>
      </c>
      <c r="U139" s="3">
        <f t="shared" si="4"/>
        <v>-57</v>
      </c>
      <c r="V139" s="3">
        <f t="shared" si="4"/>
        <v>-173</v>
      </c>
      <c r="W139" s="3">
        <f t="shared" si="4"/>
        <v>0</v>
      </c>
      <c r="X139" s="3">
        <f t="shared" si="4"/>
        <v>246</v>
      </c>
      <c r="Y139" s="3">
        <f t="shared" si="4"/>
        <v>18</v>
      </c>
    </row>
    <row r="140" spans="1:27" hidden="1" outlineLevel="1" x14ac:dyDescent="0.25">
      <c r="B140" t="s">
        <v>304</v>
      </c>
      <c r="C140" s="3">
        <f t="shared" si="5"/>
        <v>270</v>
      </c>
      <c r="D140" s="3">
        <f t="shared" si="6"/>
        <v>480</v>
      </c>
      <c r="E140" s="3">
        <f t="shared" si="6"/>
        <v>0</v>
      </c>
      <c r="F140" s="3">
        <f t="shared" si="6"/>
        <v>1200</v>
      </c>
      <c r="G140" s="3">
        <f t="shared" si="6"/>
        <v>132</v>
      </c>
      <c r="H140" s="3">
        <f t="shared" si="6"/>
        <v>600</v>
      </c>
      <c r="I140" s="3">
        <f t="shared" si="6"/>
        <v>280</v>
      </c>
      <c r="J140" s="3">
        <f t="shared" si="6"/>
        <v>240</v>
      </c>
      <c r="K140" s="3">
        <f t="shared" si="6"/>
        <v>-32</v>
      </c>
      <c r="L140" s="3">
        <f t="shared" si="6"/>
        <v>96</v>
      </c>
      <c r="M140" s="3">
        <f t="shared" si="6"/>
        <v>48</v>
      </c>
      <c r="N140" s="3">
        <f t="shared" si="6"/>
        <v>192</v>
      </c>
      <c r="O140" s="3">
        <f t="shared" si="6"/>
        <v>192</v>
      </c>
      <c r="P140" s="3">
        <f t="shared" si="6"/>
        <v>192</v>
      </c>
      <c r="Q140" s="3">
        <f t="shared" si="6"/>
        <v>72</v>
      </c>
      <c r="R140" s="3">
        <f t="shared" si="6"/>
        <v>42</v>
      </c>
      <c r="S140" s="3">
        <f t="shared" si="6"/>
        <v>0</v>
      </c>
      <c r="T140" s="3">
        <f t="shared" si="4"/>
        <v>-33</v>
      </c>
      <c r="U140" s="3">
        <f t="shared" si="4"/>
        <v>0</v>
      </c>
      <c r="V140" s="3">
        <f t="shared" si="4"/>
        <v>-33</v>
      </c>
      <c r="W140" s="3">
        <f t="shared" si="4"/>
        <v>0</v>
      </c>
      <c r="X140" s="3">
        <f t="shared" si="4"/>
        <v>102</v>
      </c>
      <c r="Y140" s="3">
        <f t="shared" si="4"/>
        <v>66</v>
      </c>
    </row>
    <row r="141" spans="1:27" hidden="1" outlineLevel="1" x14ac:dyDescent="0.25">
      <c r="B141" t="s">
        <v>305</v>
      </c>
      <c r="C141" s="3">
        <f t="shared" si="5"/>
        <v>323</v>
      </c>
      <c r="D141" s="3">
        <f t="shared" si="6"/>
        <v>299</v>
      </c>
      <c r="E141" s="3">
        <f t="shared" si="6"/>
        <v>0</v>
      </c>
      <c r="F141" s="3">
        <f t="shared" si="6"/>
        <v>780</v>
      </c>
      <c r="G141" s="3">
        <f t="shared" si="6"/>
        <v>252</v>
      </c>
      <c r="H141" s="3">
        <f t="shared" si="6"/>
        <v>660</v>
      </c>
      <c r="I141" s="3">
        <f t="shared" si="6"/>
        <v>200</v>
      </c>
      <c r="J141" s="3">
        <f t="shared" si="6"/>
        <v>0</v>
      </c>
      <c r="K141" s="3">
        <f t="shared" si="6"/>
        <v>0</v>
      </c>
      <c r="L141" s="3">
        <f t="shared" si="6"/>
        <v>312</v>
      </c>
      <c r="M141" s="3">
        <f t="shared" si="6"/>
        <v>72</v>
      </c>
      <c r="N141" s="3">
        <f t="shared" si="6"/>
        <v>144</v>
      </c>
      <c r="O141" s="3">
        <f t="shared" si="6"/>
        <v>24</v>
      </c>
      <c r="P141" s="3">
        <f t="shared" si="6"/>
        <v>240</v>
      </c>
      <c r="Q141" s="3">
        <f t="shared" si="6"/>
        <v>0</v>
      </c>
      <c r="R141" s="3">
        <f t="shared" si="6"/>
        <v>7</v>
      </c>
      <c r="S141" s="3">
        <f t="shared" si="6"/>
        <v>0</v>
      </c>
      <c r="T141" s="3">
        <f t="shared" si="4"/>
        <v>-12</v>
      </c>
      <c r="U141" s="3">
        <f t="shared" si="4"/>
        <v>0</v>
      </c>
      <c r="V141" s="3">
        <f t="shared" si="4"/>
        <v>-31</v>
      </c>
      <c r="W141" s="3">
        <f t="shared" si="4"/>
        <v>0</v>
      </c>
      <c r="X141" s="3">
        <f t="shared" si="4"/>
        <v>162</v>
      </c>
      <c r="Y141" s="3">
        <f t="shared" si="4"/>
        <v>120</v>
      </c>
    </row>
    <row r="142" spans="1:27" hidden="1" outlineLevel="1" x14ac:dyDescent="0.25">
      <c r="B142" t="s">
        <v>306</v>
      </c>
      <c r="C142" s="3">
        <f t="shared" si="5"/>
        <v>348</v>
      </c>
      <c r="D142" s="3">
        <f t="shared" si="6"/>
        <v>720</v>
      </c>
      <c r="E142" s="3">
        <f t="shared" si="6"/>
        <v>0</v>
      </c>
      <c r="F142" s="3">
        <f t="shared" si="6"/>
        <v>1320</v>
      </c>
      <c r="G142" s="3">
        <f t="shared" si="6"/>
        <v>324</v>
      </c>
      <c r="H142" s="3">
        <f t="shared" si="6"/>
        <v>720</v>
      </c>
      <c r="I142" s="3">
        <f t="shared" si="6"/>
        <v>580</v>
      </c>
      <c r="J142" s="3">
        <f t="shared" si="6"/>
        <v>0</v>
      </c>
      <c r="K142" s="3">
        <f t="shared" si="6"/>
        <v>0</v>
      </c>
      <c r="L142" s="3">
        <f t="shared" si="6"/>
        <v>312</v>
      </c>
      <c r="M142" s="3">
        <f t="shared" si="6"/>
        <v>276</v>
      </c>
      <c r="N142" s="3">
        <f t="shared" si="6"/>
        <v>96</v>
      </c>
      <c r="O142" s="3">
        <f t="shared" si="6"/>
        <v>216</v>
      </c>
      <c r="P142" s="3">
        <f t="shared" si="6"/>
        <v>264</v>
      </c>
      <c r="Q142" s="3">
        <f t="shared" si="6"/>
        <v>192</v>
      </c>
      <c r="R142" s="3">
        <f t="shared" si="6"/>
        <v>144</v>
      </c>
      <c r="S142" s="3">
        <f t="shared" si="6"/>
        <v>-72</v>
      </c>
      <c r="T142" s="3">
        <f t="shared" si="4"/>
        <v>-88</v>
      </c>
      <c r="U142" s="3">
        <f t="shared" si="4"/>
        <v>-63</v>
      </c>
      <c r="V142" s="3">
        <f t="shared" si="4"/>
        <v>-104</v>
      </c>
      <c r="W142" s="3">
        <f t="shared" si="4"/>
        <v>0</v>
      </c>
      <c r="X142" s="3">
        <f t="shared" si="4"/>
        <v>72</v>
      </c>
      <c r="Y142" s="3">
        <f t="shared" si="4"/>
        <v>114</v>
      </c>
    </row>
    <row r="143" spans="1:27" hidden="1" outlineLevel="1" x14ac:dyDescent="0.25">
      <c r="B143" t="s">
        <v>307</v>
      </c>
      <c r="C143" s="3">
        <f t="shared" si="5"/>
        <v>497</v>
      </c>
      <c r="D143" s="3">
        <f t="shared" si="6"/>
        <v>576</v>
      </c>
      <c r="E143" s="3">
        <f t="shared" si="6"/>
        <v>0</v>
      </c>
      <c r="F143" s="3">
        <f t="shared" si="6"/>
        <v>2340</v>
      </c>
      <c r="G143" s="3">
        <f t="shared" si="6"/>
        <v>191</v>
      </c>
      <c r="H143" s="3">
        <f t="shared" si="6"/>
        <v>1500</v>
      </c>
      <c r="I143" s="3">
        <f t="shared" si="6"/>
        <v>440</v>
      </c>
      <c r="J143" s="3">
        <f t="shared" si="6"/>
        <v>0</v>
      </c>
      <c r="K143" s="3">
        <f t="shared" si="6"/>
        <v>-8</v>
      </c>
      <c r="L143" s="3">
        <f t="shared" si="6"/>
        <v>167</v>
      </c>
      <c r="M143" s="3">
        <f t="shared" si="6"/>
        <v>216</v>
      </c>
      <c r="N143" s="3">
        <f t="shared" si="6"/>
        <v>38</v>
      </c>
      <c r="O143" s="3">
        <f t="shared" si="6"/>
        <v>164</v>
      </c>
      <c r="P143" s="3">
        <f t="shared" si="6"/>
        <v>168</v>
      </c>
      <c r="Q143" s="3">
        <f t="shared" si="6"/>
        <v>120</v>
      </c>
      <c r="R143" s="3">
        <f t="shared" si="6"/>
        <v>143</v>
      </c>
      <c r="S143" s="3">
        <f t="shared" si="6"/>
        <v>-224</v>
      </c>
      <c r="T143" s="3">
        <f t="shared" si="4"/>
        <v>-204</v>
      </c>
      <c r="U143" s="3">
        <f t="shared" si="4"/>
        <v>-236</v>
      </c>
      <c r="V143" s="3">
        <f t="shared" si="4"/>
        <v>-320</v>
      </c>
      <c r="W143" s="3">
        <f t="shared" si="4"/>
        <v>0</v>
      </c>
      <c r="X143" s="3">
        <f t="shared" si="4"/>
        <v>198</v>
      </c>
      <c r="Y143" s="3">
        <f t="shared" si="4"/>
        <v>102</v>
      </c>
    </row>
    <row r="144" spans="1:27" hidden="1" outlineLevel="1" x14ac:dyDescent="0.25">
      <c r="B144" t="s">
        <v>308</v>
      </c>
      <c r="C144" s="3">
        <f t="shared" si="5"/>
        <v>378</v>
      </c>
      <c r="D144" s="3">
        <f t="shared" si="6"/>
        <v>538</v>
      </c>
      <c r="E144" s="3">
        <f t="shared" si="6"/>
        <v>0</v>
      </c>
      <c r="F144" s="3">
        <f t="shared" si="6"/>
        <v>540</v>
      </c>
      <c r="G144" s="3">
        <f t="shared" si="6"/>
        <v>222</v>
      </c>
      <c r="H144" s="3">
        <f t="shared" si="6"/>
        <v>360</v>
      </c>
      <c r="I144" s="3">
        <f t="shared" si="6"/>
        <v>360</v>
      </c>
      <c r="J144" s="3">
        <f t="shared" si="6"/>
        <v>0</v>
      </c>
      <c r="K144" s="3">
        <f t="shared" si="6"/>
        <v>0</v>
      </c>
      <c r="L144" s="3">
        <f t="shared" si="6"/>
        <v>60</v>
      </c>
      <c r="M144" s="3">
        <f t="shared" si="6"/>
        <v>48</v>
      </c>
      <c r="N144" s="3">
        <f t="shared" si="6"/>
        <v>21</v>
      </c>
      <c r="O144" s="3">
        <f t="shared" si="6"/>
        <v>63</v>
      </c>
      <c r="P144" s="3">
        <f t="shared" si="6"/>
        <v>172</v>
      </c>
      <c r="Q144" s="3">
        <f t="shared" si="6"/>
        <v>307</v>
      </c>
      <c r="R144" s="3">
        <f t="shared" si="6"/>
        <v>84</v>
      </c>
      <c r="S144" s="3">
        <f t="shared" si="6"/>
        <v>0</v>
      </c>
      <c r="T144" s="3">
        <f t="shared" si="4"/>
        <v>-46</v>
      </c>
      <c r="U144" s="3">
        <f t="shared" si="4"/>
        <v>-1</v>
      </c>
      <c r="V144" s="3">
        <f t="shared" si="4"/>
        <v>-6</v>
      </c>
      <c r="W144" s="3">
        <f t="shared" si="4"/>
        <v>0</v>
      </c>
      <c r="X144" s="3">
        <f t="shared" si="4"/>
        <v>156</v>
      </c>
      <c r="Y144" s="3">
        <f t="shared" si="4"/>
        <v>102</v>
      </c>
    </row>
    <row r="145" spans="1:25" hidden="1" outlineLevel="1" x14ac:dyDescent="0.25">
      <c r="B145" t="s">
        <v>309</v>
      </c>
      <c r="C145" s="3">
        <f t="shared" si="5"/>
        <v>756</v>
      </c>
      <c r="D145" s="3">
        <f t="shared" si="6"/>
        <v>768</v>
      </c>
      <c r="E145" s="3">
        <f t="shared" si="6"/>
        <v>0</v>
      </c>
      <c r="F145" s="3">
        <f t="shared" si="6"/>
        <v>1200</v>
      </c>
      <c r="G145" s="3">
        <f t="shared" si="6"/>
        <v>186</v>
      </c>
      <c r="H145" s="3">
        <f t="shared" si="6"/>
        <v>660</v>
      </c>
      <c r="I145" s="3">
        <f t="shared" si="6"/>
        <v>680</v>
      </c>
      <c r="J145" s="3">
        <f t="shared" si="6"/>
        <v>-7</v>
      </c>
      <c r="K145" s="3">
        <f t="shared" si="6"/>
        <v>0</v>
      </c>
      <c r="L145" s="3">
        <f t="shared" si="6"/>
        <v>264</v>
      </c>
      <c r="M145" s="3">
        <f t="shared" si="6"/>
        <v>288</v>
      </c>
      <c r="N145" s="3">
        <f t="shared" si="6"/>
        <v>96</v>
      </c>
      <c r="O145" s="3">
        <f t="shared" si="6"/>
        <v>168</v>
      </c>
      <c r="P145" s="3">
        <f t="shared" si="6"/>
        <v>384</v>
      </c>
      <c r="Q145" s="3">
        <f t="shared" si="6"/>
        <v>72</v>
      </c>
      <c r="R145" s="3">
        <f t="shared" si="6"/>
        <v>60</v>
      </c>
      <c r="S145" s="3">
        <f t="shared" si="6"/>
        <v>0</v>
      </c>
      <c r="T145" s="3">
        <f t="shared" si="4"/>
        <v>-16</v>
      </c>
      <c r="U145" s="3">
        <f t="shared" si="4"/>
        <v>120</v>
      </c>
      <c r="V145" s="3">
        <f t="shared" si="4"/>
        <v>-1</v>
      </c>
      <c r="W145" s="3">
        <f t="shared" si="4"/>
        <v>0</v>
      </c>
      <c r="X145" s="3">
        <f t="shared" si="4"/>
        <v>234</v>
      </c>
      <c r="Y145" s="3">
        <f t="shared" si="4"/>
        <v>120</v>
      </c>
    </row>
    <row r="146" spans="1:25" hidden="1" outlineLevel="1" x14ac:dyDescent="0.25">
      <c r="B146" t="s">
        <v>330</v>
      </c>
      <c r="C146" s="3">
        <f t="shared" si="5"/>
        <v>360</v>
      </c>
      <c r="D146" s="3">
        <f t="shared" si="6"/>
        <v>576</v>
      </c>
      <c r="E146" s="3">
        <f t="shared" si="6"/>
        <v>0</v>
      </c>
      <c r="F146" s="3">
        <f t="shared" si="6"/>
        <v>1380</v>
      </c>
      <c r="G146" s="3">
        <f t="shared" si="6"/>
        <v>72</v>
      </c>
      <c r="H146" s="3">
        <f t="shared" si="6"/>
        <v>720</v>
      </c>
      <c r="I146" s="3">
        <f t="shared" si="6"/>
        <v>280</v>
      </c>
      <c r="J146" s="3">
        <f t="shared" si="6"/>
        <v>0</v>
      </c>
      <c r="K146" s="3">
        <f t="shared" si="6"/>
        <v>0</v>
      </c>
      <c r="L146" s="3">
        <f t="shared" si="6"/>
        <v>204</v>
      </c>
      <c r="M146" s="3">
        <f t="shared" si="6"/>
        <v>84</v>
      </c>
      <c r="N146" s="3">
        <f t="shared" si="6"/>
        <v>56</v>
      </c>
      <c r="O146" s="3">
        <f t="shared" si="6"/>
        <v>192</v>
      </c>
      <c r="P146" s="3">
        <f t="shared" si="6"/>
        <v>240</v>
      </c>
      <c r="Q146" s="3">
        <f t="shared" si="6"/>
        <v>111</v>
      </c>
      <c r="R146" s="3">
        <f t="shared" si="6"/>
        <v>-8</v>
      </c>
      <c r="S146" s="3">
        <f t="shared" si="6"/>
        <v>0</v>
      </c>
      <c r="T146" s="3">
        <f t="shared" si="4"/>
        <v>-81</v>
      </c>
      <c r="U146" s="3">
        <f t="shared" si="4"/>
        <v>-9</v>
      </c>
      <c r="V146" s="3">
        <f t="shared" si="4"/>
        <v>-183</v>
      </c>
      <c r="W146" s="3">
        <f t="shared" si="4"/>
        <v>0</v>
      </c>
      <c r="X146" s="3">
        <f t="shared" si="4"/>
        <v>132</v>
      </c>
      <c r="Y146" s="3">
        <f t="shared" si="4"/>
        <v>102</v>
      </c>
    </row>
    <row r="147" spans="1:25" hidden="1" outlineLevel="1" x14ac:dyDescent="0.25">
      <c r="B147" t="s">
        <v>311</v>
      </c>
      <c r="C147" s="3">
        <f t="shared" si="5"/>
        <v>630</v>
      </c>
      <c r="D147" s="3">
        <f t="shared" si="6"/>
        <v>612</v>
      </c>
      <c r="E147" s="3">
        <f t="shared" si="6"/>
        <v>0</v>
      </c>
      <c r="F147" s="3">
        <f t="shared" si="6"/>
        <v>1920</v>
      </c>
      <c r="G147" s="3">
        <f t="shared" si="6"/>
        <v>60</v>
      </c>
      <c r="H147" s="3">
        <f t="shared" si="6"/>
        <v>480</v>
      </c>
      <c r="I147" s="3">
        <f t="shared" si="6"/>
        <v>498</v>
      </c>
      <c r="J147" s="3">
        <f t="shared" si="6"/>
        <v>0</v>
      </c>
      <c r="K147" s="3">
        <f t="shared" si="6"/>
        <v>0</v>
      </c>
      <c r="L147" s="3">
        <f t="shared" si="6"/>
        <v>252</v>
      </c>
      <c r="M147" s="3">
        <f t="shared" si="6"/>
        <v>84</v>
      </c>
      <c r="N147" s="3">
        <f t="shared" si="6"/>
        <v>-130</v>
      </c>
      <c r="O147" s="3">
        <f t="shared" si="6"/>
        <v>111</v>
      </c>
      <c r="P147" s="3">
        <f t="shared" si="6"/>
        <v>143</v>
      </c>
      <c r="Q147" s="3">
        <f t="shared" si="6"/>
        <v>215</v>
      </c>
      <c r="R147" s="3">
        <f t="shared" si="6"/>
        <v>162</v>
      </c>
      <c r="S147" s="3">
        <f t="shared" si="6"/>
        <v>-1</v>
      </c>
      <c r="T147" s="3">
        <f t="shared" si="4"/>
        <v>-37</v>
      </c>
      <c r="U147" s="3">
        <f t="shared" si="4"/>
        <v>-47</v>
      </c>
      <c r="V147" s="3">
        <f t="shared" si="4"/>
        <v>-275</v>
      </c>
      <c r="W147" s="3">
        <f t="shared" si="4"/>
        <v>0</v>
      </c>
      <c r="X147" s="3">
        <f t="shared" si="4"/>
        <v>474</v>
      </c>
      <c r="Y147" s="3">
        <f t="shared" si="4"/>
        <v>179</v>
      </c>
    </row>
    <row r="148" spans="1:25" hidden="1" outlineLevel="1" x14ac:dyDescent="0.25">
      <c r="B148" t="s">
        <v>312</v>
      </c>
      <c r="C148" s="3">
        <f t="shared" si="5"/>
        <v>198</v>
      </c>
      <c r="D148" s="3">
        <f t="shared" si="6"/>
        <v>234</v>
      </c>
      <c r="E148" s="3">
        <f t="shared" si="6"/>
        <v>0</v>
      </c>
      <c r="F148" s="3">
        <f t="shared" si="6"/>
        <v>1380</v>
      </c>
      <c r="G148" s="3">
        <f t="shared" si="6"/>
        <v>72</v>
      </c>
      <c r="H148" s="3">
        <f t="shared" si="6"/>
        <v>540</v>
      </c>
      <c r="I148" s="3">
        <f t="shared" si="6"/>
        <v>280</v>
      </c>
      <c r="J148" s="3">
        <f t="shared" si="6"/>
        <v>0</v>
      </c>
      <c r="K148" s="3">
        <f t="shared" si="6"/>
        <v>0</v>
      </c>
      <c r="L148" s="3">
        <f t="shared" si="6"/>
        <v>24</v>
      </c>
      <c r="M148" s="3">
        <f t="shared" si="6"/>
        <v>36</v>
      </c>
      <c r="N148" s="3">
        <f t="shared" si="6"/>
        <v>94</v>
      </c>
      <c r="O148" s="3">
        <f t="shared" si="6"/>
        <v>119</v>
      </c>
      <c r="P148" s="3">
        <f t="shared" si="6"/>
        <v>131</v>
      </c>
      <c r="Q148" s="3">
        <f t="shared" si="6"/>
        <v>30</v>
      </c>
      <c r="R148" s="3">
        <f t="shared" si="6"/>
        <v>-10</v>
      </c>
      <c r="S148" s="3">
        <f t="shared" si="6"/>
        <v>-14</v>
      </c>
      <c r="T148" s="3">
        <f t="shared" si="4"/>
        <v>-120</v>
      </c>
      <c r="U148" s="3">
        <f t="shared" si="4"/>
        <v>-6</v>
      </c>
      <c r="V148" s="3">
        <f t="shared" si="4"/>
        <v>-145</v>
      </c>
      <c r="W148" s="3">
        <f t="shared" si="4"/>
        <v>0</v>
      </c>
      <c r="X148" s="3">
        <f t="shared" si="4"/>
        <v>114</v>
      </c>
      <c r="Y148" s="3">
        <f t="shared" si="4"/>
        <v>114</v>
      </c>
    </row>
    <row r="149" spans="1:25" hidden="1" outlineLevel="1" x14ac:dyDescent="0.25">
      <c r="B149" t="s">
        <v>313</v>
      </c>
      <c r="C149" s="3">
        <f t="shared" si="5"/>
        <v>384</v>
      </c>
      <c r="D149" s="3">
        <f t="shared" si="6"/>
        <v>522</v>
      </c>
      <c r="E149" s="3">
        <f t="shared" si="6"/>
        <v>0</v>
      </c>
      <c r="F149" s="3">
        <f t="shared" si="6"/>
        <v>1620</v>
      </c>
      <c r="G149" s="3">
        <f t="shared" si="6"/>
        <v>96</v>
      </c>
      <c r="H149" s="3">
        <f t="shared" si="6"/>
        <v>720</v>
      </c>
      <c r="I149" s="3">
        <f t="shared" si="6"/>
        <v>540</v>
      </c>
      <c r="J149" s="3">
        <f t="shared" si="6"/>
        <v>0</v>
      </c>
      <c r="K149" s="3">
        <f t="shared" si="6"/>
        <v>-36</v>
      </c>
      <c r="L149" s="3">
        <f t="shared" si="6"/>
        <v>84</v>
      </c>
      <c r="M149" s="3">
        <f t="shared" si="6"/>
        <v>180</v>
      </c>
      <c r="N149" s="3">
        <f t="shared" si="6"/>
        <v>-34</v>
      </c>
      <c r="O149" s="3">
        <f t="shared" si="6"/>
        <v>273</v>
      </c>
      <c r="P149" s="3">
        <f t="shared" si="6"/>
        <v>187</v>
      </c>
      <c r="Q149" s="3">
        <f t="shared" si="6"/>
        <v>72</v>
      </c>
      <c r="R149" s="3">
        <f t="shared" si="6"/>
        <v>48</v>
      </c>
      <c r="S149" s="3">
        <f t="shared" si="6"/>
        <v>29</v>
      </c>
      <c r="T149" s="3">
        <f t="shared" si="4"/>
        <v>-55</v>
      </c>
      <c r="U149" s="3">
        <f t="shared" si="4"/>
        <v>0</v>
      </c>
      <c r="V149" s="3">
        <f t="shared" si="4"/>
        <v>0</v>
      </c>
      <c r="W149" s="3">
        <f t="shared" si="4"/>
        <v>0</v>
      </c>
      <c r="X149" s="3">
        <f t="shared" si="4"/>
        <v>126</v>
      </c>
      <c r="Y149" s="3">
        <f t="shared" si="4"/>
        <v>102</v>
      </c>
    </row>
    <row r="150" spans="1:25" hidden="1" outlineLevel="1" x14ac:dyDescent="0.25">
      <c r="B150" t="s">
        <v>345</v>
      </c>
      <c r="C150" s="3">
        <f t="shared" si="5"/>
        <v>78</v>
      </c>
      <c r="D150" s="3">
        <f t="shared" si="6"/>
        <v>132</v>
      </c>
      <c r="E150" s="3">
        <f t="shared" si="6"/>
        <v>0</v>
      </c>
      <c r="F150" s="3">
        <f t="shared" si="6"/>
        <v>480</v>
      </c>
      <c r="G150" s="3">
        <f t="shared" si="6"/>
        <v>72</v>
      </c>
      <c r="H150" s="3">
        <f t="shared" si="6"/>
        <v>480</v>
      </c>
      <c r="I150" s="3">
        <f t="shared" si="6"/>
        <v>120</v>
      </c>
      <c r="J150" s="3">
        <f t="shared" si="6"/>
        <v>0</v>
      </c>
      <c r="K150" s="3">
        <f t="shared" si="6"/>
        <v>0</v>
      </c>
      <c r="L150" s="3">
        <f t="shared" si="6"/>
        <v>84</v>
      </c>
      <c r="M150" s="3">
        <f t="shared" si="6"/>
        <v>72</v>
      </c>
      <c r="N150" s="3">
        <f t="shared" si="6"/>
        <v>54</v>
      </c>
      <c r="O150" s="3">
        <f t="shared" si="6"/>
        <v>-14</v>
      </c>
      <c r="P150" s="3">
        <f t="shared" si="6"/>
        <v>-2</v>
      </c>
      <c r="Q150" s="3">
        <f t="shared" si="6"/>
        <v>211</v>
      </c>
      <c r="R150" s="3">
        <f t="shared" si="6"/>
        <v>60</v>
      </c>
      <c r="S150" s="3">
        <f t="shared" si="6"/>
        <v>-5</v>
      </c>
      <c r="T150" s="3">
        <f t="shared" si="4"/>
        <v>-33</v>
      </c>
      <c r="U150" s="3">
        <f t="shared" si="4"/>
        <v>-11</v>
      </c>
      <c r="V150" s="3">
        <f t="shared" si="4"/>
        <v>-23</v>
      </c>
      <c r="W150" s="3">
        <f t="shared" si="4"/>
        <v>0</v>
      </c>
      <c r="X150" s="3">
        <f t="shared" si="4"/>
        <v>12</v>
      </c>
      <c r="Y150" s="3">
        <f t="shared" si="4"/>
        <v>36</v>
      </c>
    </row>
    <row r="151" spans="1:25" hidden="1" outlineLevel="1" x14ac:dyDescent="0.25">
      <c r="B151" t="s">
        <v>315</v>
      </c>
      <c r="C151" s="3">
        <f t="shared" si="5"/>
        <v>545</v>
      </c>
      <c r="D151" s="3">
        <f t="shared" si="6"/>
        <v>444</v>
      </c>
      <c r="E151" s="3">
        <f t="shared" si="6"/>
        <v>0</v>
      </c>
      <c r="F151" s="3">
        <f t="shared" si="6"/>
        <v>900</v>
      </c>
      <c r="G151" s="3">
        <f t="shared" si="6"/>
        <v>60</v>
      </c>
      <c r="H151" s="3">
        <f t="shared" si="6"/>
        <v>540</v>
      </c>
      <c r="I151" s="3">
        <f t="shared" si="6"/>
        <v>460</v>
      </c>
      <c r="J151" s="3">
        <f t="shared" si="6"/>
        <v>0</v>
      </c>
      <c r="K151" s="3">
        <f t="shared" si="6"/>
        <v>0</v>
      </c>
      <c r="L151" s="3">
        <f t="shared" si="6"/>
        <v>168</v>
      </c>
      <c r="M151" s="3">
        <f t="shared" si="6"/>
        <v>204</v>
      </c>
      <c r="N151" s="3">
        <f t="shared" si="6"/>
        <v>98</v>
      </c>
      <c r="O151" s="3">
        <f t="shared" si="6"/>
        <v>190</v>
      </c>
      <c r="P151" s="3">
        <f t="shared" si="6"/>
        <v>360</v>
      </c>
      <c r="Q151" s="3">
        <f t="shared" si="6"/>
        <v>144</v>
      </c>
      <c r="R151" s="3">
        <f t="shared" si="6"/>
        <v>24</v>
      </c>
      <c r="S151" s="3">
        <f t="shared" si="6"/>
        <v>89</v>
      </c>
      <c r="T151" s="3">
        <f t="shared" si="4"/>
        <v>-273</v>
      </c>
      <c r="U151" s="3">
        <f t="shared" si="4"/>
        <v>-153</v>
      </c>
      <c r="V151" s="3">
        <f t="shared" si="4"/>
        <v>-144</v>
      </c>
      <c r="W151" s="3">
        <f t="shared" si="4"/>
        <v>0</v>
      </c>
      <c r="X151" s="3">
        <f t="shared" si="4"/>
        <v>348</v>
      </c>
      <c r="Y151" s="3">
        <f t="shared" si="4"/>
        <v>162</v>
      </c>
    </row>
    <row r="152" spans="1:25" hidden="1" outlineLevel="1" x14ac:dyDescent="0.25">
      <c r="B152" t="s">
        <v>316</v>
      </c>
      <c r="C152" s="3">
        <f t="shared" si="5"/>
        <v>90</v>
      </c>
      <c r="D152" s="3">
        <f t="shared" si="6"/>
        <v>108</v>
      </c>
      <c r="E152" s="3">
        <f t="shared" si="6"/>
        <v>0</v>
      </c>
      <c r="F152" s="3">
        <f t="shared" si="6"/>
        <v>540</v>
      </c>
      <c r="G152" s="3">
        <f t="shared" si="6"/>
        <v>72</v>
      </c>
      <c r="H152" s="3">
        <f t="shared" si="6"/>
        <v>480</v>
      </c>
      <c r="I152" s="3">
        <f t="shared" si="6"/>
        <v>20</v>
      </c>
      <c r="J152" s="3">
        <f t="shared" si="6"/>
        <v>0</v>
      </c>
      <c r="K152" s="3">
        <f t="shared" si="6"/>
        <v>18</v>
      </c>
      <c r="L152" s="3">
        <f t="shared" si="6"/>
        <v>96</v>
      </c>
      <c r="M152" s="3">
        <f t="shared" si="6"/>
        <v>36</v>
      </c>
      <c r="N152" s="3">
        <f t="shared" si="6"/>
        <v>3</v>
      </c>
      <c r="O152" s="3">
        <f t="shared" si="6"/>
        <v>0</v>
      </c>
      <c r="P152" s="3">
        <f t="shared" si="6"/>
        <v>94</v>
      </c>
      <c r="Q152" s="3">
        <f t="shared" si="6"/>
        <v>12</v>
      </c>
      <c r="R152" s="3">
        <f t="shared" si="6"/>
        <v>91</v>
      </c>
      <c r="S152" s="3">
        <f t="shared" si="6"/>
        <v>0</v>
      </c>
      <c r="T152" s="3">
        <f t="shared" ref="T152:Y156" si="7">+SUMIFS(T$1:T$129,$B$1:$B$129,$B152)</f>
        <v>0</v>
      </c>
      <c r="U152" s="3">
        <f t="shared" si="7"/>
        <v>0</v>
      </c>
      <c r="V152" s="3">
        <f t="shared" si="7"/>
        <v>0</v>
      </c>
      <c r="W152" s="3">
        <f t="shared" si="7"/>
        <v>0</v>
      </c>
      <c r="X152" s="3">
        <f t="shared" si="7"/>
        <v>42</v>
      </c>
      <c r="Y152" s="3">
        <f t="shared" si="7"/>
        <v>0</v>
      </c>
    </row>
    <row r="153" spans="1:25" hidden="1" outlineLevel="1" x14ac:dyDescent="0.25">
      <c r="B153" t="s">
        <v>317</v>
      </c>
      <c r="C153" s="3">
        <f t="shared" si="5"/>
        <v>120</v>
      </c>
      <c r="D153" s="3">
        <f t="shared" si="6"/>
        <v>660</v>
      </c>
      <c r="E153" s="3">
        <f t="shared" si="6"/>
        <v>0</v>
      </c>
      <c r="F153" s="3">
        <f t="shared" si="6"/>
        <v>780</v>
      </c>
      <c r="G153" s="3">
        <f t="shared" si="6"/>
        <v>90</v>
      </c>
      <c r="H153" s="3">
        <f t="shared" si="6"/>
        <v>420</v>
      </c>
      <c r="I153" s="3">
        <f t="shared" si="6"/>
        <v>220</v>
      </c>
      <c r="J153" s="3">
        <f t="shared" si="6"/>
        <v>0</v>
      </c>
      <c r="K153" s="3">
        <f t="shared" si="6"/>
        <v>0</v>
      </c>
      <c r="L153" s="3">
        <f t="shared" si="6"/>
        <v>60</v>
      </c>
      <c r="M153" s="3">
        <f t="shared" si="6"/>
        <v>84</v>
      </c>
      <c r="N153" s="3">
        <f t="shared" si="6"/>
        <v>24</v>
      </c>
      <c r="O153" s="3">
        <f t="shared" si="6"/>
        <v>84</v>
      </c>
      <c r="P153" s="3">
        <f t="shared" si="6"/>
        <v>72</v>
      </c>
      <c r="Q153" s="3">
        <f t="shared" si="6"/>
        <v>0</v>
      </c>
      <c r="R153" s="3">
        <f t="shared" ref="D153:S156" si="8">+SUMIFS(R$1:R$129,$B$1:$B$129,$B153)</f>
        <v>102</v>
      </c>
      <c r="S153" s="3">
        <f t="shared" si="8"/>
        <v>19</v>
      </c>
      <c r="T153" s="3">
        <f t="shared" si="7"/>
        <v>28</v>
      </c>
      <c r="U153" s="3">
        <f t="shared" si="7"/>
        <v>-32</v>
      </c>
      <c r="V153" s="3">
        <f t="shared" si="7"/>
        <v>-28</v>
      </c>
      <c r="W153" s="3">
        <f t="shared" si="7"/>
        <v>0</v>
      </c>
      <c r="X153" s="3">
        <f t="shared" si="7"/>
        <v>96</v>
      </c>
      <c r="Y153" s="3">
        <f t="shared" si="7"/>
        <v>90</v>
      </c>
    </row>
    <row r="154" spans="1:25" hidden="1" outlineLevel="1" x14ac:dyDescent="0.25">
      <c r="B154" t="s">
        <v>318</v>
      </c>
      <c r="C154" s="3">
        <f t="shared" si="5"/>
        <v>0</v>
      </c>
      <c r="D154" s="3">
        <f t="shared" si="8"/>
        <v>90</v>
      </c>
      <c r="E154" s="3">
        <f t="shared" si="8"/>
        <v>0</v>
      </c>
      <c r="F154" s="3">
        <f t="shared" si="8"/>
        <v>0</v>
      </c>
      <c r="G154" s="3">
        <f t="shared" si="8"/>
        <v>42</v>
      </c>
      <c r="H154" s="3">
        <f t="shared" si="8"/>
        <v>0</v>
      </c>
      <c r="I154" s="3">
        <f t="shared" si="8"/>
        <v>20</v>
      </c>
      <c r="J154" s="3">
        <f t="shared" si="8"/>
        <v>0</v>
      </c>
      <c r="K154" s="3">
        <f t="shared" si="8"/>
        <v>0</v>
      </c>
      <c r="L154" s="3">
        <f t="shared" si="8"/>
        <v>0</v>
      </c>
      <c r="M154" s="3">
        <f t="shared" si="8"/>
        <v>0</v>
      </c>
      <c r="N154" s="3">
        <f t="shared" si="8"/>
        <v>0</v>
      </c>
      <c r="O154" s="3">
        <f t="shared" si="8"/>
        <v>0</v>
      </c>
      <c r="P154" s="3">
        <f t="shared" si="8"/>
        <v>24</v>
      </c>
      <c r="Q154" s="3">
        <f t="shared" si="8"/>
        <v>24</v>
      </c>
      <c r="R154" s="3">
        <f t="shared" si="8"/>
        <v>0</v>
      </c>
      <c r="S154" s="3">
        <f t="shared" si="8"/>
        <v>0</v>
      </c>
      <c r="T154" s="3">
        <f t="shared" si="7"/>
        <v>0</v>
      </c>
      <c r="U154" s="3">
        <f t="shared" si="7"/>
        <v>0</v>
      </c>
      <c r="V154" s="3">
        <f t="shared" si="7"/>
        <v>0</v>
      </c>
      <c r="W154" s="3">
        <f t="shared" si="7"/>
        <v>0</v>
      </c>
      <c r="X154" s="3">
        <f t="shared" si="7"/>
        <v>36</v>
      </c>
      <c r="Y154" s="3">
        <f t="shared" si="7"/>
        <v>30</v>
      </c>
    </row>
    <row r="155" spans="1:25" collapsed="1" x14ac:dyDescent="0.25">
      <c r="B155" t="s">
        <v>319</v>
      </c>
      <c r="C155" s="3">
        <f t="shared" si="5"/>
        <v>1154</v>
      </c>
      <c r="D155" s="3">
        <f t="shared" si="8"/>
        <v>1344</v>
      </c>
      <c r="E155" s="3">
        <f t="shared" si="8"/>
        <v>1</v>
      </c>
      <c r="F155" s="3">
        <f t="shared" si="8"/>
        <v>7920</v>
      </c>
      <c r="G155" s="3">
        <f t="shared" si="8"/>
        <v>468</v>
      </c>
      <c r="H155" s="3">
        <f t="shared" si="8"/>
        <v>6119</v>
      </c>
      <c r="I155" s="3">
        <f t="shared" si="8"/>
        <v>1080</v>
      </c>
      <c r="J155" s="3">
        <f t="shared" si="8"/>
        <v>180</v>
      </c>
      <c r="K155" s="3">
        <f t="shared" si="8"/>
        <v>6</v>
      </c>
      <c r="L155" s="3">
        <f t="shared" si="8"/>
        <v>408</v>
      </c>
      <c r="M155" s="3">
        <f t="shared" si="8"/>
        <v>372</v>
      </c>
      <c r="N155" s="3">
        <f t="shared" si="8"/>
        <v>0</v>
      </c>
      <c r="O155" s="3">
        <f t="shared" si="8"/>
        <v>0</v>
      </c>
      <c r="P155" s="3">
        <f t="shared" si="8"/>
        <v>864</v>
      </c>
      <c r="Q155" s="3">
        <f t="shared" si="8"/>
        <v>912</v>
      </c>
      <c r="R155" s="3">
        <f t="shared" si="8"/>
        <v>0</v>
      </c>
      <c r="S155" s="3">
        <f t="shared" si="8"/>
        <v>0</v>
      </c>
      <c r="T155" s="3">
        <f t="shared" si="7"/>
        <v>0</v>
      </c>
      <c r="U155" s="3">
        <f t="shared" si="7"/>
        <v>0</v>
      </c>
      <c r="V155" s="3">
        <f t="shared" si="7"/>
        <v>0</v>
      </c>
      <c r="W155" s="3">
        <f t="shared" si="7"/>
        <v>0</v>
      </c>
      <c r="X155" s="3">
        <f t="shared" si="7"/>
        <v>0</v>
      </c>
      <c r="Y155" s="3">
        <f t="shared" si="7"/>
        <v>0</v>
      </c>
    </row>
    <row r="156" spans="1:25" x14ac:dyDescent="0.25">
      <c r="B156" s="2">
        <v>4200</v>
      </c>
      <c r="C156" s="3">
        <f t="shared" si="5"/>
        <v>36</v>
      </c>
      <c r="D156" s="3">
        <f t="shared" si="8"/>
        <v>54</v>
      </c>
      <c r="E156" s="3">
        <f t="shared" si="8"/>
        <v>0</v>
      </c>
      <c r="F156" s="3">
        <f t="shared" si="8"/>
        <v>180</v>
      </c>
      <c r="G156" s="3">
        <f t="shared" si="8"/>
        <v>12</v>
      </c>
      <c r="H156" s="3">
        <f t="shared" si="8"/>
        <v>0</v>
      </c>
      <c r="I156" s="3">
        <f t="shared" si="8"/>
        <v>40</v>
      </c>
      <c r="J156" s="3">
        <f t="shared" si="8"/>
        <v>0</v>
      </c>
      <c r="K156" s="3">
        <f t="shared" si="8"/>
        <v>0</v>
      </c>
      <c r="L156" s="3">
        <f t="shared" si="8"/>
        <v>12</v>
      </c>
      <c r="M156" s="3">
        <f t="shared" si="8"/>
        <v>12</v>
      </c>
      <c r="N156" s="3">
        <f t="shared" si="8"/>
        <v>0</v>
      </c>
      <c r="O156" s="3">
        <f t="shared" si="8"/>
        <v>0</v>
      </c>
      <c r="P156" s="3">
        <f t="shared" si="8"/>
        <v>0</v>
      </c>
      <c r="Q156" s="3">
        <f t="shared" si="8"/>
        <v>0</v>
      </c>
      <c r="R156" s="3">
        <f t="shared" si="8"/>
        <v>0</v>
      </c>
      <c r="S156" s="3">
        <f t="shared" si="8"/>
        <v>0</v>
      </c>
      <c r="T156" s="3">
        <f t="shared" si="7"/>
        <v>0</v>
      </c>
      <c r="U156" s="3">
        <f t="shared" si="7"/>
        <v>0</v>
      </c>
      <c r="V156" s="3">
        <f t="shared" si="7"/>
        <v>0</v>
      </c>
      <c r="W156" s="3">
        <f t="shared" si="7"/>
        <v>0</v>
      </c>
      <c r="X156" s="3">
        <f t="shared" si="7"/>
        <v>12</v>
      </c>
      <c r="Y156" s="3">
        <f t="shared" si="7"/>
        <v>0</v>
      </c>
    </row>
    <row r="157" spans="1:25" x14ac:dyDescent="0.25">
      <c r="C157" s="30">
        <f>+SUM(C136:C156)</f>
        <v>8074</v>
      </c>
      <c r="D157" s="30">
        <f t="shared" ref="D157:Y157" si="9">+SUM(D136:D156)</f>
        <v>10053</v>
      </c>
      <c r="E157" s="30">
        <f t="shared" si="9"/>
        <v>19</v>
      </c>
      <c r="F157" s="30">
        <f t="shared" si="9"/>
        <v>32700</v>
      </c>
      <c r="G157" s="30">
        <f t="shared" si="9"/>
        <v>3323</v>
      </c>
      <c r="H157" s="30">
        <f t="shared" si="9"/>
        <v>18959</v>
      </c>
      <c r="I157" s="30">
        <f t="shared" si="9"/>
        <v>7858</v>
      </c>
      <c r="J157" s="30">
        <f t="shared" si="9"/>
        <v>1370</v>
      </c>
      <c r="K157" s="30">
        <f t="shared" si="9"/>
        <v>-58</v>
      </c>
      <c r="L157" s="30">
        <f t="shared" si="9"/>
        <v>3383</v>
      </c>
      <c r="M157" s="30">
        <f t="shared" si="9"/>
        <v>3096</v>
      </c>
      <c r="N157" s="30">
        <f t="shared" si="9"/>
        <v>1317</v>
      </c>
      <c r="O157" s="30">
        <f t="shared" si="9"/>
        <v>2635</v>
      </c>
      <c r="P157" s="30">
        <f t="shared" si="9"/>
        <v>4325</v>
      </c>
      <c r="Q157" s="30">
        <f t="shared" si="9"/>
        <v>3259</v>
      </c>
      <c r="R157" s="30">
        <f t="shared" si="9"/>
        <v>1407</v>
      </c>
      <c r="S157" s="30">
        <f t="shared" si="9"/>
        <v>-308</v>
      </c>
      <c r="T157" s="30">
        <f t="shared" si="9"/>
        <v>-1198</v>
      </c>
      <c r="U157" s="30">
        <f t="shared" si="9"/>
        <v>-582</v>
      </c>
      <c r="V157" s="30">
        <f t="shared" si="9"/>
        <v>-1591</v>
      </c>
      <c r="W157" s="30">
        <f t="shared" si="9"/>
        <v>38</v>
      </c>
      <c r="X157" s="30">
        <f t="shared" si="9"/>
        <v>3126</v>
      </c>
      <c r="Y157" s="30">
        <f t="shared" si="9"/>
        <v>1829</v>
      </c>
    </row>
    <row r="158" spans="1:25" x14ac:dyDescent="0.25">
      <c r="C158" s="27">
        <f>+C157/C$135</f>
        <v>1345.6666666666667</v>
      </c>
      <c r="D158" s="27">
        <f t="shared" ref="D158:Y158" si="10">+D157/D$135</f>
        <v>1675.5</v>
      </c>
      <c r="E158" s="27">
        <f t="shared" si="10"/>
        <v>3.1666666666666665</v>
      </c>
      <c r="F158" s="27">
        <f t="shared" si="10"/>
        <v>545</v>
      </c>
      <c r="G158" s="27">
        <f t="shared" si="10"/>
        <v>553.83333333333337</v>
      </c>
      <c r="H158" s="27">
        <f t="shared" si="10"/>
        <v>315.98333333333335</v>
      </c>
      <c r="I158" s="27">
        <f t="shared" si="10"/>
        <v>392.9</v>
      </c>
      <c r="J158" s="27">
        <f t="shared" si="10"/>
        <v>22.833333333333332</v>
      </c>
      <c r="K158" s="27">
        <f t="shared" si="10"/>
        <v>-9.6666666666666661</v>
      </c>
      <c r="L158" s="27">
        <f t="shared" si="10"/>
        <v>281.91666666666669</v>
      </c>
      <c r="M158" s="27">
        <f t="shared" si="10"/>
        <v>258</v>
      </c>
      <c r="N158" s="27">
        <f t="shared" si="10"/>
        <v>54.875</v>
      </c>
      <c r="O158" s="27">
        <f t="shared" si="10"/>
        <v>109.79166666666667</v>
      </c>
      <c r="P158" s="27">
        <f t="shared" si="10"/>
        <v>180.20833333333334</v>
      </c>
      <c r="Q158" s="27">
        <f t="shared" si="10"/>
        <v>135.79166666666666</v>
      </c>
      <c r="R158" s="27">
        <f t="shared" si="10"/>
        <v>234.5</v>
      </c>
      <c r="S158" s="27">
        <f t="shared" si="10"/>
        <v>-10.266666666666667</v>
      </c>
      <c r="T158" s="27">
        <f t="shared" si="10"/>
        <v>-39.93333333333333</v>
      </c>
      <c r="U158" s="27">
        <f t="shared" si="10"/>
        <v>-19.399999999999999</v>
      </c>
      <c r="V158" s="27">
        <f t="shared" si="10"/>
        <v>-53.033333333333331</v>
      </c>
      <c r="W158" s="27">
        <f t="shared" si="10"/>
        <v>6.333333333333333</v>
      </c>
      <c r="X158" s="27">
        <f t="shared" si="10"/>
        <v>521</v>
      </c>
      <c r="Y158" s="27">
        <f t="shared" si="10"/>
        <v>304.83333333333331</v>
      </c>
    </row>
    <row r="159" spans="1:25" ht="75" x14ac:dyDescent="0.25">
      <c r="A159" s="34" t="s">
        <v>347</v>
      </c>
      <c r="B159" s="26" t="s">
        <v>320</v>
      </c>
      <c r="C159" s="26" t="s">
        <v>276</v>
      </c>
      <c r="D159" s="26" t="s">
        <v>277</v>
      </c>
      <c r="E159" s="26" t="s">
        <v>278</v>
      </c>
      <c r="F159" s="26" t="s">
        <v>279</v>
      </c>
      <c r="G159" s="26" t="s">
        <v>280</v>
      </c>
      <c r="H159" s="26" t="s">
        <v>281</v>
      </c>
      <c r="I159" s="26" t="s">
        <v>282</v>
      </c>
      <c r="J159" s="26" t="s">
        <v>283</v>
      </c>
      <c r="K159" s="26" t="s">
        <v>284</v>
      </c>
      <c r="L159" s="26" t="s">
        <v>285</v>
      </c>
      <c r="M159" s="26" t="s">
        <v>286</v>
      </c>
      <c r="N159" s="26" t="s">
        <v>287</v>
      </c>
      <c r="O159" s="26" t="s">
        <v>288</v>
      </c>
      <c r="P159" s="26" t="s">
        <v>289</v>
      </c>
      <c r="Q159" s="26" t="s">
        <v>290</v>
      </c>
      <c r="R159" s="26" t="s">
        <v>291</v>
      </c>
      <c r="S159" s="26" t="s">
        <v>292</v>
      </c>
      <c r="T159" s="26" t="s">
        <v>293</v>
      </c>
      <c r="U159" s="26" t="s">
        <v>294</v>
      </c>
      <c r="V159" s="26" t="s">
        <v>295</v>
      </c>
      <c r="W159" s="26" t="s">
        <v>296</v>
      </c>
      <c r="X159" s="26" t="s">
        <v>297</v>
      </c>
      <c r="Y159" s="26" t="s">
        <v>298</v>
      </c>
    </row>
    <row r="160" spans="1:25" x14ac:dyDescent="0.25">
      <c r="A160" s="2" t="s">
        <v>321</v>
      </c>
      <c r="B160" t="s">
        <v>300</v>
      </c>
      <c r="C160" s="27">
        <f>+C136/C$135</f>
        <v>54.833333333333336</v>
      </c>
      <c r="D160" s="27">
        <f t="shared" ref="D160:Y160" si="11">+D136/D$135</f>
        <v>69</v>
      </c>
      <c r="E160" s="27">
        <f t="shared" si="11"/>
        <v>3</v>
      </c>
      <c r="F160" s="27">
        <f t="shared" si="11"/>
        <v>31</v>
      </c>
      <c r="G160" s="27">
        <f t="shared" si="11"/>
        <v>53</v>
      </c>
      <c r="H160" s="27">
        <f t="shared" si="11"/>
        <v>16</v>
      </c>
      <c r="I160" s="27">
        <f t="shared" si="11"/>
        <v>19</v>
      </c>
      <c r="J160" s="27">
        <f t="shared" si="11"/>
        <v>-0.05</v>
      </c>
      <c r="K160" s="27">
        <f t="shared" si="11"/>
        <v>0</v>
      </c>
      <c r="L160" s="27">
        <f t="shared" si="11"/>
        <v>19</v>
      </c>
      <c r="M160" s="27">
        <f t="shared" si="11"/>
        <v>24</v>
      </c>
      <c r="N160" s="27">
        <f t="shared" si="11"/>
        <v>6.916666666666667</v>
      </c>
      <c r="O160" s="27">
        <f t="shared" si="11"/>
        <v>5</v>
      </c>
      <c r="P160" s="27">
        <f t="shared" si="11"/>
        <v>7</v>
      </c>
      <c r="Q160" s="27">
        <f t="shared" si="11"/>
        <v>6</v>
      </c>
      <c r="R160" s="27">
        <f t="shared" si="11"/>
        <v>20</v>
      </c>
      <c r="S160" s="27">
        <f t="shared" si="11"/>
        <v>-2.1666666666666665</v>
      </c>
      <c r="T160" s="27">
        <f t="shared" si="11"/>
        <v>-0.13333333333333333</v>
      </c>
      <c r="U160" s="27">
        <f t="shared" si="11"/>
        <v>-2</v>
      </c>
      <c r="V160" s="27">
        <f t="shared" si="11"/>
        <v>-2.5666666666666669</v>
      </c>
      <c r="W160" s="27">
        <f t="shared" si="11"/>
        <v>6.333333333333333</v>
      </c>
      <c r="X160" s="27">
        <f t="shared" si="11"/>
        <v>32</v>
      </c>
      <c r="Y160" s="27">
        <f t="shared" si="11"/>
        <v>26</v>
      </c>
    </row>
    <row r="161" spans="1:25" hidden="1" outlineLevel="1" x14ac:dyDescent="0.25">
      <c r="A161" s="2" t="s">
        <v>322</v>
      </c>
      <c r="B161" t="s">
        <v>301</v>
      </c>
      <c r="C161" s="27">
        <f t="shared" ref="C161:Y161" si="12">+C137/C$135</f>
        <v>108</v>
      </c>
      <c r="D161" s="27">
        <f t="shared" si="12"/>
        <v>93</v>
      </c>
      <c r="E161" s="27">
        <f t="shared" si="12"/>
        <v>0</v>
      </c>
      <c r="F161" s="27">
        <f t="shared" si="12"/>
        <v>33</v>
      </c>
      <c r="G161" s="27">
        <f t="shared" si="12"/>
        <v>30</v>
      </c>
      <c r="H161" s="27">
        <f t="shared" si="12"/>
        <v>18</v>
      </c>
      <c r="I161" s="27">
        <f t="shared" si="12"/>
        <v>22</v>
      </c>
      <c r="J161" s="27">
        <f t="shared" si="12"/>
        <v>4</v>
      </c>
      <c r="K161" s="27">
        <f t="shared" si="12"/>
        <v>0</v>
      </c>
      <c r="L161" s="27">
        <f t="shared" si="12"/>
        <v>15</v>
      </c>
      <c r="M161" s="27">
        <f t="shared" si="12"/>
        <v>15</v>
      </c>
      <c r="N161" s="27">
        <f t="shared" si="12"/>
        <v>4.583333333333333</v>
      </c>
      <c r="O161" s="27">
        <f t="shared" si="12"/>
        <v>10.5</v>
      </c>
      <c r="P161" s="27">
        <f t="shared" si="12"/>
        <v>11</v>
      </c>
      <c r="Q161" s="27">
        <f t="shared" si="12"/>
        <v>6</v>
      </c>
      <c r="R161" s="27">
        <f t="shared" si="12"/>
        <v>26.333333333333332</v>
      </c>
      <c r="S161" s="27">
        <f t="shared" si="12"/>
        <v>1.2</v>
      </c>
      <c r="T161" s="27">
        <f t="shared" si="12"/>
        <v>0.23333333333333334</v>
      </c>
      <c r="U161" s="27">
        <f t="shared" si="12"/>
        <v>0.73333333333333328</v>
      </c>
      <c r="V161" s="27">
        <f t="shared" si="12"/>
        <v>1.0333333333333334</v>
      </c>
      <c r="W161" s="27">
        <f t="shared" si="12"/>
        <v>0</v>
      </c>
      <c r="X161" s="27">
        <f t="shared" si="12"/>
        <v>29</v>
      </c>
      <c r="Y161" s="27">
        <f t="shared" si="12"/>
        <v>20</v>
      </c>
    </row>
    <row r="162" spans="1:25" hidden="1" outlineLevel="1" x14ac:dyDescent="0.25">
      <c r="A162" s="2" t="s">
        <v>323</v>
      </c>
      <c r="B162" t="s">
        <v>302</v>
      </c>
      <c r="C162" s="27">
        <f t="shared" ref="C162:Y162" si="13">+C138/C$135</f>
        <v>45</v>
      </c>
      <c r="D162" s="27">
        <f t="shared" si="13"/>
        <v>62</v>
      </c>
      <c r="E162" s="27">
        <f t="shared" si="13"/>
        <v>0</v>
      </c>
      <c r="F162" s="27">
        <f t="shared" si="13"/>
        <v>28</v>
      </c>
      <c r="G162" s="27">
        <f t="shared" si="13"/>
        <v>21</v>
      </c>
      <c r="H162" s="27">
        <f t="shared" si="13"/>
        <v>12</v>
      </c>
      <c r="I162" s="27">
        <f t="shared" si="13"/>
        <v>17</v>
      </c>
      <c r="J162" s="27">
        <f t="shared" si="13"/>
        <v>0</v>
      </c>
      <c r="K162" s="27">
        <f t="shared" si="13"/>
        <v>0</v>
      </c>
      <c r="L162" s="27">
        <f t="shared" si="13"/>
        <v>9</v>
      </c>
      <c r="M162" s="27">
        <f t="shared" si="13"/>
        <v>19</v>
      </c>
      <c r="N162" s="27">
        <f t="shared" si="13"/>
        <v>2.0833333333333335</v>
      </c>
      <c r="O162" s="27">
        <f t="shared" si="13"/>
        <v>9.25</v>
      </c>
      <c r="P162" s="27">
        <f t="shared" si="13"/>
        <v>8</v>
      </c>
      <c r="Q162" s="27">
        <f t="shared" si="13"/>
        <v>13</v>
      </c>
      <c r="R162" s="27">
        <f t="shared" si="13"/>
        <v>13</v>
      </c>
      <c r="S162" s="27">
        <f t="shared" si="13"/>
        <v>-1.3666666666666667</v>
      </c>
      <c r="T162" s="27">
        <f t="shared" si="13"/>
        <v>-2.8333333333333335</v>
      </c>
      <c r="U162" s="27">
        <f t="shared" si="13"/>
        <v>-1.6333333333333333</v>
      </c>
      <c r="V162" s="27">
        <f t="shared" si="13"/>
        <v>-2.6333333333333333</v>
      </c>
      <c r="W162" s="27">
        <f t="shared" si="13"/>
        <v>0</v>
      </c>
      <c r="X162" s="27">
        <f t="shared" si="13"/>
        <v>33</v>
      </c>
      <c r="Y162" s="27">
        <f t="shared" si="13"/>
        <v>16</v>
      </c>
    </row>
    <row r="163" spans="1:25" hidden="1" outlineLevel="1" x14ac:dyDescent="0.25">
      <c r="A163" s="2" t="s">
        <v>324</v>
      </c>
      <c r="B163" t="s">
        <v>303</v>
      </c>
      <c r="C163" s="27">
        <f t="shared" ref="C163:Y163" si="14">+C139/C$135</f>
        <v>110</v>
      </c>
      <c r="D163" s="27">
        <f t="shared" si="14"/>
        <v>92</v>
      </c>
      <c r="E163" s="27">
        <f t="shared" si="14"/>
        <v>0</v>
      </c>
      <c r="F163" s="27">
        <f t="shared" si="14"/>
        <v>45</v>
      </c>
      <c r="G163" s="27">
        <f t="shared" si="14"/>
        <v>46</v>
      </c>
      <c r="H163" s="27">
        <f t="shared" si="14"/>
        <v>20</v>
      </c>
      <c r="I163" s="27">
        <f t="shared" si="14"/>
        <v>30</v>
      </c>
      <c r="J163" s="27">
        <f t="shared" si="14"/>
        <v>12</v>
      </c>
      <c r="K163" s="27">
        <f t="shared" si="14"/>
        <v>-1</v>
      </c>
      <c r="L163" s="27">
        <f t="shared" si="14"/>
        <v>22</v>
      </c>
      <c r="M163" s="27">
        <f t="shared" si="14"/>
        <v>24</v>
      </c>
      <c r="N163" s="27">
        <f t="shared" si="14"/>
        <v>9.9583333333333339</v>
      </c>
      <c r="O163" s="27">
        <f t="shared" si="14"/>
        <v>10.791666666666666</v>
      </c>
      <c r="P163" s="27">
        <f t="shared" si="14"/>
        <v>7</v>
      </c>
      <c r="Q163" s="27">
        <f t="shared" si="14"/>
        <v>6.875</v>
      </c>
      <c r="R163" s="27">
        <f t="shared" si="14"/>
        <v>17</v>
      </c>
      <c r="S163" s="27">
        <f t="shared" si="14"/>
        <v>-1.9666666666666666</v>
      </c>
      <c r="T163" s="27">
        <f t="shared" si="14"/>
        <v>-4.8666666666666663</v>
      </c>
      <c r="U163" s="27">
        <f t="shared" si="14"/>
        <v>-1.9</v>
      </c>
      <c r="V163" s="27">
        <f t="shared" si="14"/>
        <v>-5.7666666666666666</v>
      </c>
      <c r="W163" s="27">
        <f t="shared" si="14"/>
        <v>0</v>
      </c>
      <c r="X163" s="27">
        <f t="shared" si="14"/>
        <v>41</v>
      </c>
      <c r="Y163" s="27">
        <f t="shared" si="14"/>
        <v>3</v>
      </c>
    </row>
    <row r="164" spans="1:25" hidden="1" outlineLevel="1" x14ac:dyDescent="0.25">
      <c r="A164" s="2" t="s">
        <v>325</v>
      </c>
      <c r="B164" t="s">
        <v>304</v>
      </c>
      <c r="C164" s="27">
        <f t="shared" ref="C164:Y164" si="15">+C140/C$135</f>
        <v>45</v>
      </c>
      <c r="D164" s="27">
        <f t="shared" si="15"/>
        <v>80</v>
      </c>
      <c r="E164" s="27">
        <f t="shared" si="15"/>
        <v>0</v>
      </c>
      <c r="F164" s="27">
        <f t="shared" si="15"/>
        <v>20</v>
      </c>
      <c r="G164" s="27">
        <f t="shared" si="15"/>
        <v>22</v>
      </c>
      <c r="H164" s="27">
        <f t="shared" si="15"/>
        <v>10</v>
      </c>
      <c r="I164" s="27">
        <f t="shared" si="15"/>
        <v>14</v>
      </c>
      <c r="J164" s="27">
        <f t="shared" si="15"/>
        <v>4</v>
      </c>
      <c r="K164" s="27">
        <f t="shared" si="15"/>
        <v>-5.333333333333333</v>
      </c>
      <c r="L164" s="27">
        <f t="shared" si="15"/>
        <v>8</v>
      </c>
      <c r="M164" s="27">
        <f t="shared" si="15"/>
        <v>4</v>
      </c>
      <c r="N164" s="27">
        <f t="shared" si="15"/>
        <v>8</v>
      </c>
      <c r="O164" s="27">
        <f t="shared" si="15"/>
        <v>8</v>
      </c>
      <c r="P164" s="27">
        <f t="shared" si="15"/>
        <v>8</v>
      </c>
      <c r="Q164" s="27">
        <f t="shared" si="15"/>
        <v>3</v>
      </c>
      <c r="R164" s="27">
        <f t="shared" si="15"/>
        <v>7</v>
      </c>
      <c r="S164" s="27">
        <f t="shared" si="15"/>
        <v>0</v>
      </c>
      <c r="T164" s="27">
        <f t="shared" si="15"/>
        <v>-1.1000000000000001</v>
      </c>
      <c r="U164" s="27">
        <f t="shared" si="15"/>
        <v>0</v>
      </c>
      <c r="V164" s="27">
        <f t="shared" si="15"/>
        <v>-1.1000000000000001</v>
      </c>
      <c r="W164" s="27">
        <f t="shared" si="15"/>
        <v>0</v>
      </c>
      <c r="X164" s="27">
        <f t="shared" si="15"/>
        <v>17</v>
      </c>
      <c r="Y164" s="27">
        <f t="shared" si="15"/>
        <v>11</v>
      </c>
    </row>
    <row r="165" spans="1:25" hidden="1" outlineLevel="1" x14ac:dyDescent="0.25">
      <c r="A165" s="2" t="s">
        <v>326</v>
      </c>
      <c r="B165" t="s">
        <v>305</v>
      </c>
      <c r="C165" s="27">
        <f t="shared" ref="C165:Y165" si="16">+C141/C$135</f>
        <v>53.833333333333336</v>
      </c>
      <c r="D165" s="27">
        <f t="shared" si="16"/>
        <v>49.833333333333336</v>
      </c>
      <c r="E165" s="27">
        <f t="shared" si="16"/>
        <v>0</v>
      </c>
      <c r="F165" s="27">
        <f t="shared" si="16"/>
        <v>13</v>
      </c>
      <c r="G165" s="27">
        <f t="shared" si="16"/>
        <v>42</v>
      </c>
      <c r="H165" s="27">
        <f t="shared" si="16"/>
        <v>11</v>
      </c>
      <c r="I165" s="27">
        <f t="shared" si="16"/>
        <v>10</v>
      </c>
      <c r="J165" s="27">
        <f t="shared" si="16"/>
        <v>0</v>
      </c>
      <c r="K165" s="27">
        <f t="shared" si="16"/>
        <v>0</v>
      </c>
      <c r="L165" s="27">
        <f t="shared" si="16"/>
        <v>26</v>
      </c>
      <c r="M165" s="27">
        <f t="shared" si="16"/>
        <v>6</v>
      </c>
      <c r="N165" s="27">
        <f t="shared" si="16"/>
        <v>6</v>
      </c>
      <c r="O165" s="27">
        <f t="shared" si="16"/>
        <v>1</v>
      </c>
      <c r="P165" s="27">
        <f t="shared" si="16"/>
        <v>10</v>
      </c>
      <c r="Q165" s="27">
        <f t="shared" si="16"/>
        <v>0</v>
      </c>
      <c r="R165" s="27">
        <f t="shared" si="16"/>
        <v>1.1666666666666667</v>
      </c>
      <c r="S165" s="27">
        <f t="shared" si="16"/>
        <v>0</v>
      </c>
      <c r="T165" s="27">
        <f t="shared" si="16"/>
        <v>-0.4</v>
      </c>
      <c r="U165" s="27">
        <f t="shared" si="16"/>
        <v>0</v>
      </c>
      <c r="V165" s="27">
        <f t="shared" si="16"/>
        <v>-1.0333333333333334</v>
      </c>
      <c r="W165" s="27">
        <f t="shared" si="16"/>
        <v>0</v>
      </c>
      <c r="X165" s="27">
        <f t="shared" si="16"/>
        <v>27</v>
      </c>
      <c r="Y165" s="27">
        <f t="shared" si="16"/>
        <v>20</v>
      </c>
    </row>
    <row r="166" spans="1:25" hidden="1" outlineLevel="1" x14ac:dyDescent="0.25">
      <c r="A166" s="2" t="s">
        <v>327</v>
      </c>
      <c r="B166" t="s">
        <v>306</v>
      </c>
      <c r="C166" s="27">
        <f t="shared" ref="C166:Y166" si="17">+C142/C$135</f>
        <v>58</v>
      </c>
      <c r="D166" s="27">
        <f t="shared" si="17"/>
        <v>120</v>
      </c>
      <c r="E166" s="27">
        <f t="shared" si="17"/>
        <v>0</v>
      </c>
      <c r="F166" s="27">
        <f t="shared" si="17"/>
        <v>22</v>
      </c>
      <c r="G166" s="27">
        <f t="shared" si="17"/>
        <v>54</v>
      </c>
      <c r="H166" s="27">
        <f t="shared" si="17"/>
        <v>12</v>
      </c>
      <c r="I166" s="27">
        <f t="shared" si="17"/>
        <v>29</v>
      </c>
      <c r="J166" s="27">
        <f t="shared" si="17"/>
        <v>0</v>
      </c>
      <c r="K166" s="27">
        <f t="shared" si="17"/>
        <v>0</v>
      </c>
      <c r="L166" s="27">
        <f t="shared" si="17"/>
        <v>26</v>
      </c>
      <c r="M166" s="27">
        <f t="shared" si="17"/>
        <v>23</v>
      </c>
      <c r="N166" s="27">
        <f t="shared" si="17"/>
        <v>4</v>
      </c>
      <c r="O166" s="27">
        <f t="shared" si="17"/>
        <v>9</v>
      </c>
      <c r="P166" s="27">
        <f t="shared" si="17"/>
        <v>11</v>
      </c>
      <c r="Q166" s="27">
        <f t="shared" si="17"/>
        <v>8</v>
      </c>
      <c r="R166" s="27">
        <f t="shared" si="17"/>
        <v>24</v>
      </c>
      <c r="S166" s="27">
        <f t="shared" si="17"/>
        <v>-2.4</v>
      </c>
      <c r="T166" s="27">
        <f t="shared" si="17"/>
        <v>-2.9333333333333331</v>
      </c>
      <c r="U166" s="27">
        <f t="shared" si="17"/>
        <v>-2.1</v>
      </c>
      <c r="V166" s="27">
        <f t="shared" si="17"/>
        <v>-3.4666666666666668</v>
      </c>
      <c r="W166" s="27">
        <f t="shared" si="17"/>
        <v>0</v>
      </c>
      <c r="X166" s="27">
        <f t="shared" si="17"/>
        <v>12</v>
      </c>
      <c r="Y166" s="27">
        <f t="shared" si="17"/>
        <v>19</v>
      </c>
    </row>
    <row r="167" spans="1:25" hidden="1" outlineLevel="1" x14ac:dyDescent="0.25">
      <c r="A167" s="2" t="s">
        <v>328</v>
      </c>
      <c r="B167" t="s">
        <v>307</v>
      </c>
      <c r="C167" s="27">
        <f t="shared" ref="C167:Y167" si="18">+C143/C$135</f>
        <v>82.833333333333329</v>
      </c>
      <c r="D167" s="27">
        <f t="shared" si="18"/>
        <v>96</v>
      </c>
      <c r="E167" s="27">
        <f t="shared" si="18"/>
        <v>0</v>
      </c>
      <c r="F167" s="27">
        <f t="shared" si="18"/>
        <v>39</v>
      </c>
      <c r="G167" s="27">
        <f t="shared" si="18"/>
        <v>31.833333333333332</v>
      </c>
      <c r="H167" s="27">
        <f t="shared" si="18"/>
        <v>25</v>
      </c>
      <c r="I167" s="27">
        <f t="shared" si="18"/>
        <v>22</v>
      </c>
      <c r="J167" s="27">
        <f t="shared" si="18"/>
        <v>0</v>
      </c>
      <c r="K167" s="27">
        <f t="shared" si="18"/>
        <v>-1.3333333333333333</v>
      </c>
      <c r="L167" s="27">
        <f t="shared" si="18"/>
        <v>13.916666666666666</v>
      </c>
      <c r="M167" s="27">
        <f t="shared" si="18"/>
        <v>18</v>
      </c>
      <c r="N167" s="27">
        <f t="shared" si="18"/>
        <v>1.5833333333333333</v>
      </c>
      <c r="O167" s="27">
        <f t="shared" si="18"/>
        <v>6.833333333333333</v>
      </c>
      <c r="P167" s="27">
        <f t="shared" si="18"/>
        <v>7</v>
      </c>
      <c r="Q167" s="27">
        <f t="shared" si="18"/>
        <v>5</v>
      </c>
      <c r="R167" s="27">
        <f t="shared" si="18"/>
        <v>23.833333333333332</v>
      </c>
      <c r="S167" s="27">
        <f t="shared" si="18"/>
        <v>-7.4666666666666668</v>
      </c>
      <c r="T167" s="27">
        <f t="shared" si="18"/>
        <v>-6.8</v>
      </c>
      <c r="U167" s="27">
        <f t="shared" si="18"/>
        <v>-7.8666666666666663</v>
      </c>
      <c r="V167" s="27">
        <f t="shared" si="18"/>
        <v>-10.666666666666666</v>
      </c>
      <c r="W167" s="27">
        <f t="shared" si="18"/>
        <v>0</v>
      </c>
      <c r="X167" s="27">
        <f t="shared" si="18"/>
        <v>33</v>
      </c>
      <c r="Y167" s="27">
        <f t="shared" si="18"/>
        <v>17</v>
      </c>
    </row>
    <row r="168" spans="1:25" hidden="1" outlineLevel="1" x14ac:dyDescent="0.25">
      <c r="A168" s="2" t="s">
        <v>337</v>
      </c>
      <c r="B168" t="s">
        <v>308</v>
      </c>
      <c r="C168" s="27">
        <f t="shared" ref="C168:Y168" si="19">+C144/C$135</f>
        <v>63</v>
      </c>
      <c r="D168" s="27">
        <f t="shared" si="19"/>
        <v>89.666666666666671</v>
      </c>
      <c r="E168" s="27">
        <f t="shared" si="19"/>
        <v>0</v>
      </c>
      <c r="F168" s="27">
        <f t="shared" si="19"/>
        <v>9</v>
      </c>
      <c r="G168" s="27">
        <f t="shared" si="19"/>
        <v>37</v>
      </c>
      <c r="H168" s="27">
        <f t="shared" si="19"/>
        <v>6</v>
      </c>
      <c r="I168" s="27">
        <f t="shared" si="19"/>
        <v>18</v>
      </c>
      <c r="J168" s="27">
        <f t="shared" si="19"/>
        <v>0</v>
      </c>
      <c r="K168" s="27">
        <f t="shared" si="19"/>
        <v>0</v>
      </c>
      <c r="L168" s="27">
        <f t="shared" si="19"/>
        <v>5</v>
      </c>
      <c r="M168" s="27">
        <f t="shared" si="19"/>
        <v>4</v>
      </c>
      <c r="N168" s="27">
        <f t="shared" si="19"/>
        <v>0.875</v>
      </c>
      <c r="O168" s="27">
        <f t="shared" si="19"/>
        <v>2.625</v>
      </c>
      <c r="P168" s="27">
        <f t="shared" si="19"/>
        <v>7.166666666666667</v>
      </c>
      <c r="Q168" s="27">
        <f t="shared" si="19"/>
        <v>12.791666666666666</v>
      </c>
      <c r="R168" s="27">
        <f t="shared" si="19"/>
        <v>14</v>
      </c>
      <c r="S168" s="27">
        <f t="shared" si="19"/>
        <v>0</v>
      </c>
      <c r="T168" s="27">
        <f t="shared" si="19"/>
        <v>-1.5333333333333334</v>
      </c>
      <c r="U168" s="27">
        <f t="shared" si="19"/>
        <v>-3.3333333333333333E-2</v>
      </c>
      <c r="V168" s="27">
        <f t="shared" si="19"/>
        <v>-0.2</v>
      </c>
      <c r="W168" s="27">
        <f t="shared" si="19"/>
        <v>0</v>
      </c>
      <c r="X168" s="27">
        <f t="shared" si="19"/>
        <v>26</v>
      </c>
      <c r="Y168" s="27">
        <f t="shared" si="19"/>
        <v>17</v>
      </c>
    </row>
    <row r="169" spans="1:25" hidden="1" outlineLevel="1" x14ac:dyDescent="0.25">
      <c r="A169" s="2" t="s">
        <v>338</v>
      </c>
      <c r="B169" t="s">
        <v>309</v>
      </c>
      <c r="C169" s="27">
        <f t="shared" ref="C169:Y169" si="20">+C145/C$135</f>
        <v>126</v>
      </c>
      <c r="D169" s="27">
        <f t="shared" si="20"/>
        <v>128</v>
      </c>
      <c r="E169" s="27">
        <f t="shared" si="20"/>
        <v>0</v>
      </c>
      <c r="F169" s="27">
        <f t="shared" si="20"/>
        <v>20</v>
      </c>
      <c r="G169" s="27">
        <f t="shared" si="20"/>
        <v>31</v>
      </c>
      <c r="H169" s="27">
        <f t="shared" si="20"/>
        <v>11</v>
      </c>
      <c r="I169" s="27">
        <f t="shared" si="20"/>
        <v>34</v>
      </c>
      <c r="J169" s="27">
        <f t="shared" si="20"/>
        <v>-0.11666666666666667</v>
      </c>
      <c r="K169" s="27">
        <f t="shared" si="20"/>
        <v>0</v>
      </c>
      <c r="L169" s="27">
        <f t="shared" si="20"/>
        <v>22</v>
      </c>
      <c r="M169" s="27">
        <f t="shared" si="20"/>
        <v>24</v>
      </c>
      <c r="N169" s="27">
        <f t="shared" si="20"/>
        <v>4</v>
      </c>
      <c r="O169" s="27">
        <f t="shared" si="20"/>
        <v>7</v>
      </c>
      <c r="P169" s="27">
        <f t="shared" si="20"/>
        <v>16</v>
      </c>
      <c r="Q169" s="27">
        <f t="shared" si="20"/>
        <v>3</v>
      </c>
      <c r="R169" s="27">
        <f t="shared" si="20"/>
        <v>10</v>
      </c>
      <c r="S169" s="27">
        <f t="shared" si="20"/>
        <v>0</v>
      </c>
      <c r="T169" s="27">
        <f t="shared" si="20"/>
        <v>-0.53333333333333333</v>
      </c>
      <c r="U169" s="27">
        <f t="shared" si="20"/>
        <v>4</v>
      </c>
      <c r="V169" s="27">
        <f t="shared" si="20"/>
        <v>-3.3333333333333333E-2</v>
      </c>
      <c r="W169" s="27">
        <f t="shared" si="20"/>
        <v>0</v>
      </c>
      <c r="X169" s="27">
        <f t="shared" si="20"/>
        <v>39</v>
      </c>
      <c r="Y169" s="27">
        <f t="shared" si="20"/>
        <v>20</v>
      </c>
    </row>
    <row r="170" spans="1:25" hidden="1" outlineLevel="1" x14ac:dyDescent="0.25">
      <c r="A170" s="2" t="s">
        <v>329</v>
      </c>
      <c r="B170" t="s">
        <v>330</v>
      </c>
      <c r="C170" s="27">
        <f t="shared" ref="C170:Y170" si="21">+C146/C$135</f>
        <v>60</v>
      </c>
      <c r="D170" s="27">
        <f t="shared" si="21"/>
        <v>96</v>
      </c>
      <c r="E170" s="27">
        <f t="shared" si="21"/>
        <v>0</v>
      </c>
      <c r="F170" s="27">
        <f t="shared" si="21"/>
        <v>23</v>
      </c>
      <c r="G170" s="27">
        <f t="shared" si="21"/>
        <v>12</v>
      </c>
      <c r="H170" s="27">
        <f t="shared" si="21"/>
        <v>12</v>
      </c>
      <c r="I170" s="27">
        <f t="shared" si="21"/>
        <v>14</v>
      </c>
      <c r="J170" s="27">
        <f t="shared" si="21"/>
        <v>0</v>
      </c>
      <c r="K170" s="27">
        <f t="shared" si="21"/>
        <v>0</v>
      </c>
      <c r="L170" s="27">
        <f t="shared" si="21"/>
        <v>17</v>
      </c>
      <c r="M170" s="27">
        <f t="shared" si="21"/>
        <v>7</v>
      </c>
      <c r="N170" s="27">
        <f t="shared" si="21"/>
        <v>2.3333333333333335</v>
      </c>
      <c r="O170" s="27">
        <f t="shared" si="21"/>
        <v>8</v>
      </c>
      <c r="P170" s="27">
        <f t="shared" si="21"/>
        <v>10</v>
      </c>
      <c r="Q170" s="27">
        <f t="shared" si="21"/>
        <v>4.625</v>
      </c>
      <c r="R170" s="27">
        <f t="shared" si="21"/>
        <v>-1.3333333333333333</v>
      </c>
      <c r="S170" s="27">
        <f t="shared" si="21"/>
        <v>0</v>
      </c>
      <c r="T170" s="27">
        <f t="shared" si="21"/>
        <v>-2.7</v>
      </c>
      <c r="U170" s="27">
        <f t="shared" si="21"/>
        <v>-0.3</v>
      </c>
      <c r="V170" s="27">
        <f t="shared" si="21"/>
        <v>-6.1</v>
      </c>
      <c r="W170" s="27">
        <f t="shared" si="21"/>
        <v>0</v>
      </c>
      <c r="X170" s="27">
        <f t="shared" si="21"/>
        <v>22</v>
      </c>
      <c r="Y170" s="27">
        <f t="shared" si="21"/>
        <v>17</v>
      </c>
    </row>
    <row r="171" spans="1:25" hidden="1" outlineLevel="1" x14ac:dyDescent="0.25">
      <c r="A171" s="2" t="s">
        <v>331</v>
      </c>
      <c r="B171" t="s">
        <v>311</v>
      </c>
      <c r="C171" s="27">
        <f t="shared" ref="C171:Y171" si="22">+C147/C$135</f>
        <v>105</v>
      </c>
      <c r="D171" s="27">
        <f t="shared" si="22"/>
        <v>102</v>
      </c>
      <c r="E171" s="27">
        <f t="shared" si="22"/>
        <v>0</v>
      </c>
      <c r="F171" s="27">
        <f t="shared" si="22"/>
        <v>32</v>
      </c>
      <c r="G171" s="27">
        <f t="shared" si="22"/>
        <v>10</v>
      </c>
      <c r="H171" s="27">
        <f t="shared" si="22"/>
        <v>8</v>
      </c>
      <c r="I171" s="27">
        <f t="shared" si="22"/>
        <v>24.9</v>
      </c>
      <c r="J171" s="27">
        <f t="shared" si="22"/>
        <v>0</v>
      </c>
      <c r="K171" s="27">
        <f t="shared" si="22"/>
        <v>0</v>
      </c>
      <c r="L171" s="27">
        <f t="shared" si="22"/>
        <v>21</v>
      </c>
      <c r="M171" s="27">
        <f t="shared" si="22"/>
        <v>7</v>
      </c>
      <c r="N171" s="27">
        <f t="shared" si="22"/>
        <v>-5.416666666666667</v>
      </c>
      <c r="O171" s="27">
        <f t="shared" si="22"/>
        <v>4.625</v>
      </c>
      <c r="P171" s="27">
        <f t="shared" si="22"/>
        <v>5.958333333333333</v>
      </c>
      <c r="Q171" s="27">
        <f t="shared" si="22"/>
        <v>8.9583333333333339</v>
      </c>
      <c r="R171" s="27">
        <f t="shared" si="22"/>
        <v>27</v>
      </c>
      <c r="S171" s="27">
        <f t="shared" si="22"/>
        <v>-3.3333333333333333E-2</v>
      </c>
      <c r="T171" s="27">
        <f t="shared" si="22"/>
        <v>-1.2333333333333334</v>
      </c>
      <c r="U171" s="27">
        <f t="shared" si="22"/>
        <v>-1.5666666666666667</v>
      </c>
      <c r="V171" s="27">
        <f t="shared" si="22"/>
        <v>-9.1666666666666661</v>
      </c>
      <c r="W171" s="27">
        <f t="shared" si="22"/>
        <v>0</v>
      </c>
      <c r="X171" s="27">
        <f t="shared" si="22"/>
        <v>79</v>
      </c>
      <c r="Y171" s="27">
        <f t="shared" si="22"/>
        <v>29.833333333333332</v>
      </c>
    </row>
    <row r="172" spans="1:25" hidden="1" outlineLevel="1" x14ac:dyDescent="0.25">
      <c r="A172" s="2" t="s">
        <v>332</v>
      </c>
      <c r="B172" t="s">
        <v>312</v>
      </c>
      <c r="C172" s="27">
        <f t="shared" ref="C172:Y172" si="23">+C148/C$135</f>
        <v>33</v>
      </c>
      <c r="D172" s="27">
        <f t="shared" si="23"/>
        <v>39</v>
      </c>
      <c r="E172" s="27">
        <f t="shared" si="23"/>
        <v>0</v>
      </c>
      <c r="F172" s="27">
        <f t="shared" si="23"/>
        <v>23</v>
      </c>
      <c r="G172" s="27">
        <f t="shared" si="23"/>
        <v>12</v>
      </c>
      <c r="H172" s="27">
        <f t="shared" si="23"/>
        <v>9</v>
      </c>
      <c r="I172" s="27">
        <f t="shared" si="23"/>
        <v>14</v>
      </c>
      <c r="J172" s="27">
        <f t="shared" si="23"/>
        <v>0</v>
      </c>
      <c r="K172" s="27">
        <f t="shared" si="23"/>
        <v>0</v>
      </c>
      <c r="L172" s="27">
        <f t="shared" si="23"/>
        <v>2</v>
      </c>
      <c r="M172" s="27">
        <f t="shared" si="23"/>
        <v>3</v>
      </c>
      <c r="N172" s="27">
        <f t="shared" si="23"/>
        <v>3.9166666666666665</v>
      </c>
      <c r="O172" s="27">
        <f t="shared" si="23"/>
        <v>4.958333333333333</v>
      </c>
      <c r="P172" s="27">
        <f t="shared" si="23"/>
        <v>5.458333333333333</v>
      </c>
      <c r="Q172" s="27">
        <f t="shared" si="23"/>
        <v>1.25</v>
      </c>
      <c r="R172" s="27">
        <f t="shared" si="23"/>
        <v>-1.6666666666666667</v>
      </c>
      <c r="S172" s="27">
        <f t="shared" si="23"/>
        <v>-0.46666666666666667</v>
      </c>
      <c r="T172" s="27">
        <f t="shared" si="23"/>
        <v>-4</v>
      </c>
      <c r="U172" s="27">
        <f t="shared" si="23"/>
        <v>-0.2</v>
      </c>
      <c r="V172" s="27">
        <f t="shared" si="23"/>
        <v>-4.833333333333333</v>
      </c>
      <c r="W172" s="27">
        <f t="shared" si="23"/>
        <v>0</v>
      </c>
      <c r="X172" s="27">
        <f t="shared" si="23"/>
        <v>19</v>
      </c>
      <c r="Y172" s="27">
        <f t="shared" si="23"/>
        <v>19</v>
      </c>
    </row>
    <row r="173" spans="1:25" hidden="1" outlineLevel="1" x14ac:dyDescent="0.25">
      <c r="A173" s="2" t="s">
        <v>339</v>
      </c>
      <c r="B173" t="s">
        <v>313</v>
      </c>
      <c r="C173" s="27">
        <f t="shared" ref="C173:Y173" si="24">+C149/C$135</f>
        <v>64</v>
      </c>
      <c r="D173" s="27">
        <f t="shared" si="24"/>
        <v>87</v>
      </c>
      <c r="E173" s="27">
        <f t="shared" si="24"/>
        <v>0</v>
      </c>
      <c r="F173" s="27">
        <f t="shared" si="24"/>
        <v>27</v>
      </c>
      <c r="G173" s="27">
        <f t="shared" si="24"/>
        <v>16</v>
      </c>
      <c r="H173" s="27">
        <f t="shared" si="24"/>
        <v>12</v>
      </c>
      <c r="I173" s="27">
        <f t="shared" si="24"/>
        <v>27</v>
      </c>
      <c r="J173" s="27">
        <f t="shared" si="24"/>
        <v>0</v>
      </c>
      <c r="K173" s="27">
        <f t="shared" si="24"/>
        <v>-6</v>
      </c>
      <c r="L173" s="27">
        <f t="shared" si="24"/>
        <v>7</v>
      </c>
      <c r="M173" s="27">
        <f t="shared" si="24"/>
        <v>15</v>
      </c>
      <c r="N173" s="27">
        <f t="shared" si="24"/>
        <v>-1.4166666666666667</v>
      </c>
      <c r="O173" s="27">
        <f t="shared" si="24"/>
        <v>11.375</v>
      </c>
      <c r="P173" s="27">
        <f t="shared" si="24"/>
        <v>7.791666666666667</v>
      </c>
      <c r="Q173" s="27">
        <f t="shared" si="24"/>
        <v>3</v>
      </c>
      <c r="R173" s="27">
        <f t="shared" si="24"/>
        <v>8</v>
      </c>
      <c r="S173" s="27">
        <f t="shared" si="24"/>
        <v>0.96666666666666667</v>
      </c>
      <c r="T173" s="27">
        <f t="shared" si="24"/>
        <v>-1.8333333333333333</v>
      </c>
      <c r="U173" s="27">
        <f t="shared" si="24"/>
        <v>0</v>
      </c>
      <c r="V173" s="27">
        <f t="shared" si="24"/>
        <v>0</v>
      </c>
      <c r="W173" s="27">
        <f t="shared" si="24"/>
        <v>0</v>
      </c>
      <c r="X173" s="27">
        <f t="shared" si="24"/>
        <v>21</v>
      </c>
      <c r="Y173" s="27">
        <f t="shared" si="24"/>
        <v>17</v>
      </c>
    </row>
    <row r="174" spans="1:25" hidden="1" outlineLevel="1" x14ac:dyDescent="0.25">
      <c r="A174" s="2" t="s">
        <v>358</v>
      </c>
      <c r="B174" t="s">
        <v>345</v>
      </c>
      <c r="C174" s="27">
        <f t="shared" ref="C174:Y174" si="25">+C150/C$135</f>
        <v>13</v>
      </c>
      <c r="D174" s="27">
        <f t="shared" si="25"/>
        <v>22</v>
      </c>
      <c r="E174" s="27">
        <f t="shared" si="25"/>
        <v>0</v>
      </c>
      <c r="F174" s="27">
        <f t="shared" si="25"/>
        <v>8</v>
      </c>
      <c r="G174" s="27">
        <f t="shared" si="25"/>
        <v>12</v>
      </c>
      <c r="H174" s="27">
        <f t="shared" si="25"/>
        <v>8</v>
      </c>
      <c r="I174" s="27">
        <f t="shared" si="25"/>
        <v>6</v>
      </c>
      <c r="J174" s="27">
        <f t="shared" si="25"/>
        <v>0</v>
      </c>
      <c r="K174" s="27">
        <f t="shared" si="25"/>
        <v>0</v>
      </c>
      <c r="L174" s="27">
        <f t="shared" si="25"/>
        <v>7</v>
      </c>
      <c r="M174" s="27">
        <f t="shared" si="25"/>
        <v>6</v>
      </c>
      <c r="N174" s="27">
        <f t="shared" si="25"/>
        <v>2.25</v>
      </c>
      <c r="O174" s="27">
        <f t="shared" si="25"/>
        <v>-0.58333333333333337</v>
      </c>
      <c r="P174" s="27">
        <f t="shared" si="25"/>
        <v>-8.3333333333333329E-2</v>
      </c>
      <c r="Q174" s="27">
        <f t="shared" si="25"/>
        <v>8.7916666666666661</v>
      </c>
      <c r="R174" s="27">
        <f t="shared" si="25"/>
        <v>10</v>
      </c>
      <c r="S174" s="27">
        <f t="shared" si="25"/>
        <v>-0.16666666666666666</v>
      </c>
      <c r="T174" s="27">
        <f t="shared" si="25"/>
        <v>-1.1000000000000001</v>
      </c>
      <c r="U174" s="27">
        <f t="shared" si="25"/>
        <v>-0.36666666666666664</v>
      </c>
      <c r="V174" s="27">
        <f t="shared" si="25"/>
        <v>-0.76666666666666672</v>
      </c>
      <c r="W174" s="27">
        <f t="shared" si="25"/>
        <v>0</v>
      </c>
      <c r="X174" s="27">
        <f t="shared" si="25"/>
        <v>2</v>
      </c>
      <c r="Y174" s="27">
        <f t="shared" si="25"/>
        <v>6</v>
      </c>
    </row>
    <row r="175" spans="1:25" hidden="1" outlineLevel="1" x14ac:dyDescent="0.25">
      <c r="A175" s="2" t="s">
        <v>333</v>
      </c>
      <c r="B175" t="s">
        <v>315</v>
      </c>
      <c r="C175" s="27">
        <f t="shared" ref="C175:Y175" si="26">+C151/C$135</f>
        <v>90.833333333333329</v>
      </c>
      <c r="D175" s="27">
        <f t="shared" si="26"/>
        <v>74</v>
      </c>
      <c r="E175" s="27">
        <f t="shared" si="26"/>
        <v>0</v>
      </c>
      <c r="F175" s="27">
        <f t="shared" si="26"/>
        <v>15</v>
      </c>
      <c r="G175" s="27">
        <f t="shared" si="26"/>
        <v>10</v>
      </c>
      <c r="H175" s="27">
        <f t="shared" si="26"/>
        <v>9</v>
      </c>
      <c r="I175" s="27">
        <f t="shared" si="26"/>
        <v>23</v>
      </c>
      <c r="J175" s="27">
        <f t="shared" si="26"/>
        <v>0</v>
      </c>
      <c r="K175" s="27">
        <f t="shared" si="26"/>
        <v>0</v>
      </c>
      <c r="L175" s="27">
        <f t="shared" si="26"/>
        <v>14</v>
      </c>
      <c r="M175" s="27">
        <f t="shared" si="26"/>
        <v>17</v>
      </c>
      <c r="N175" s="27">
        <f t="shared" si="26"/>
        <v>4.083333333333333</v>
      </c>
      <c r="O175" s="27">
        <f t="shared" si="26"/>
        <v>7.916666666666667</v>
      </c>
      <c r="P175" s="27">
        <f t="shared" si="26"/>
        <v>15</v>
      </c>
      <c r="Q175" s="27">
        <f t="shared" si="26"/>
        <v>6</v>
      </c>
      <c r="R175" s="27">
        <f t="shared" si="26"/>
        <v>4</v>
      </c>
      <c r="S175" s="27">
        <f t="shared" si="26"/>
        <v>2.9666666666666668</v>
      </c>
      <c r="T175" s="27">
        <f t="shared" si="26"/>
        <v>-9.1</v>
      </c>
      <c r="U175" s="27">
        <f t="shared" si="26"/>
        <v>-5.0999999999999996</v>
      </c>
      <c r="V175" s="27">
        <f t="shared" si="26"/>
        <v>-4.8</v>
      </c>
      <c r="W175" s="27">
        <f t="shared" si="26"/>
        <v>0</v>
      </c>
      <c r="X175" s="27">
        <f t="shared" si="26"/>
        <v>58</v>
      </c>
      <c r="Y175" s="27">
        <f t="shared" si="26"/>
        <v>27</v>
      </c>
    </row>
    <row r="176" spans="1:25" hidden="1" outlineLevel="1" x14ac:dyDescent="0.25">
      <c r="A176" s="2" t="s">
        <v>334</v>
      </c>
      <c r="B176" t="s">
        <v>316</v>
      </c>
      <c r="C176" s="27">
        <f t="shared" ref="C176:Y176" si="27">+C152/C$135</f>
        <v>15</v>
      </c>
      <c r="D176" s="27">
        <f t="shared" si="27"/>
        <v>18</v>
      </c>
      <c r="E176" s="27">
        <f t="shared" si="27"/>
        <v>0</v>
      </c>
      <c r="F176" s="27">
        <f t="shared" si="27"/>
        <v>9</v>
      </c>
      <c r="G176" s="27">
        <f t="shared" si="27"/>
        <v>12</v>
      </c>
      <c r="H176" s="27">
        <f t="shared" si="27"/>
        <v>8</v>
      </c>
      <c r="I176" s="27">
        <f t="shared" si="27"/>
        <v>1</v>
      </c>
      <c r="J176" s="27">
        <f t="shared" si="27"/>
        <v>0</v>
      </c>
      <c r="K176" s="27">
        <f t="shared" si="27"/>
        <v>3</v>
      </c>
      <c r="L176" s="27">
        <f t="shared" si="27"/>
        <v>8</v>
      </c>
      <c r="M176" s="27">
        <f t="shared" si="27"/>
        <v>3</v>
      </c>
      <c r="N176" s="27">
        <f t="shared" si="27"/>
        <v>0.125</v>
      </c>
      <c r="O176" s="27">
        <f t="shared" si="27"/>
        <v>0</v>
      </c>
      <c r="P176" s="27">
        <f t="shared" si="27"/>
        <v>3.9166666666666665</v>
      </c>
      <c r="Q176" s="27">
        <f t="shared" si="27"/>
        <v>0.5</v>
      </c>
      <c r="R176" s="27">
        <f t="shared" si="27"/>
        <v>15.166666666666666</v>
      </c>
      <c r="S176" s="27">
        <f t="shared" si="27"/>
        <v>0</v>
      </c>
      <c r="T176" s="27">
        <f t="shared" si="27"/>
        <v>0</v>
      </c>
      <c r="U176" s="27">
        <f t="shared" si="27"/>
        <v>0</v>
      </c>
      <c r="V176" s="27">
        <f t="shared" si="27"/>
        <v>0</v>
      </c>
      <c r="W176" s="27">
        <f t="shared" si="27"/>
        <v>0</v>
      </c>
      <c r="X176" s="27">
        <f t="shared" si="27"/>
        <v>7</v>
      </c>
      <c r="Y176" s="27">
        <f t="shared" si="27"/>
        <v>0</v>
      </c>
    </row>
    <row r="177" spans="1:26" hidden="1" outlineLevel="1" x14ac:dyDescent="0.25">
      <c r="A177" s="2" t="s">
        <v>335</v>
      </c>
      <c r="B177" t="s">
        <v>317</v>
      </c>
      <c r="C177" s="27">
        <f t="shared" ref="C177:Y177" si="28">+C153/C$135</f>
        <v>20</v>
      </c>
      <c r="D177" s="27">
        <f t="shared" si="28"/>
        <v>110</v>
      </c>
      <c r="E177" s="27">
        <f t="shared" si="28"/>
        <v>0</v>
      </c>
      <c r="F177" s="27">
        <f t="shared" si="28"/>
        <v>13</v>
      </c>
      <c r="G177" s="27">
        <f t="shared" si="28"/>
        <v>15</v>
      </c>
      <c r="H177" s="27">
        <f t="shared" si="28"/>
        <v>7</v>
      </c>
      <c r="I177" s="27">
        <f t="shared" si="28"/>
        <v>11</v>
      </c>
      <c r="J177" s="27">
        <f t="shared" si="28"/>
        <v>0</v>
      </c>
      <c r="K177" s="27">
        <f t="shared" si="28"/>
        <v>0</v>
      </c>
      <c r="L177" s="27">
        <f t="shared" si="28"/>
        <v>5</v>
      </c>
      <c r="M177" s="27">
        <f t="shared" si="28"/>
        <v>7</v>
      </c>
      <c r="N177" s="27">
        <f t="shared" si="28"/>
        <v>1</v>
      </c>
      <c r="O177" s="27">
        <f t="shared" si="28"/>
        <v>3.5</v>
      </c>
      <c r="P177" s="27">
        <f t="shared" si="28"/>
        <v>3</v>
      </c>
      <c r="Q177" s="27">
        <f t="shared" si="28"/>
        <v>0</v>
      </c>
      <c r="R177" s="27">
        <f t="shared" si="28"/>
        <v>17</v>
      </c>
      <c r="S177" s="27">
        <f t="shared" si="28"/>
        <v>0.6333333333333333</v>
      </c>
      <c r="T177" s="27">
        <f t="shared" si="28"/>
        <v>0.93333333333333335</v>
      </c>
      <c r="U177" s="27">
        <f t="shared" si="28"/>
        <v>-1.0666666666666667</v>
      </c>
      <c r="V177" s="27">
        <f t="shared" si="28"/>
        <v>-0.93333333333333335</v>
      </c>
      <c r="W177" s="27">
        <f t="shared" si="28"/>
        <v>0</v>
      </c>
      <c r="X177" s="27">
        <f t="shared" si="28"/>
        <v>16</v>
      </c>
      <c r="Y177" s="27">
        <f t="shared" si="28"/>
        <v>15</v>
      </c>
    </row>
    <row r="178" spans="1:26" hidden="1" outlineLevel="1" x14ac:dyDescent="0.25">
      <c r="A178" s="2" t="s">
        <v>336</v>
      </c>
      <c r="B178" t="s">
        <v>318</v>
      </c>
      <c r="C178" s="27">
        <f t="shared" ref="C178:Y178" si="29">+C154/C$135</f>
        <v>0</v>
      </c>
      <c r="D178" s="27">
        <f t="shared" si="29"/>
        <v>15</v>
      </c>
      <c r="E178" s="27">
        <f t="shared" si="29"/>
        <v>0</v>
      </c>
      <c r="F178" s="27">
        <f t="shared" si="29"/>
        <v>0</v>
      </c>
      <c r="G178" s="27">
        <f t="shared" si="29"/>
        <v>7</v>
      </c>
      <c r="H178" s="27">
        <f t="shared" si="29"/>
        <v>0</v>
      </c>
      <c r="I178" s="27">
        <f t="shared" si="29"/>
        <v>1</v>
      </c>
      <c r="J178" s="27">
        <f t="shared" si="29"/>
        <v>0</v>
      </c>
      <c r="K178" s="27">
        <f t="shared" si="29"/>
        <v>0</v>
      </c>
      <c r="L178" s="27">
        <f t="shared" si="29"/>
        <v>0</v>
      </c>
      <c r="M178" s="27">
        <f t="shared" si="29"/>
        <v>0</v>
      </c>
      <c r="N178" s="27">
        <f t="shared" si="29"/>
        <v>0</v>
      </c>
      <c r="O178" s="27">
        <f t="shared" si="29"/>
        <v>0</v>
      </c>
      <c r="P178" s="27">
        <f t="shared" si="29"/>
        <v>1</v>
      </c>
      <c r="Q178" s="27">
        <f t="shared" si="29"/>
        <v>1</v>
      </c>
      <c r="R178" s="27">
        <f t="shared" si="29"/>
        <v>0</v>
      </c>
      <c r="S178" s="27">
        <f t="shared" si="29"/>
        <v>0</v>
      </c>
      <c r="T178" s="27">
        <f t="shared" si="29"/>
        <v>0</v>
      </c>
      <c r="U178" s="27">
        <f t="shared" si="29"/>
        <v>0</v>
      </c>
      <c r="V178" s="27">
        <f t="shared" si="29"/>
        <v>0</v>
      </c>
      <c r="W178" s="27">
        <f t="shared" si="29"/>
        <v>0</v>
      </c>
      <c r="X178" s="27">
        <f t="shared" si="29"/>
        <v>6</v>
      </c>
      <c r="Y178" s="27">
        <f t="shared" si="29"/>
        <v>5</v>
      </c>
    </row>
    <row r="179" spans="1:26" collapsed="1" x14ac:dyDescent="0.25">
      <c r="B179" t="s">
        <v>319</v>
      </c>
      <c r="C179" s="27">
        <f t="shared" ref="C179:Y179" si="30">+C155/C$135</f>
        <v>192.33333333333334</v>
      </c>
      <c r="D179" s="27">
        <f t="shared" si="30"/>
        <v>224</v>
      </c>
      <c r="E179" s="27">
        <f t="shared" si="30"/>
        <v>0.16666666666666666</v>
      </c>
      <c r="F179" s="27">
        <f t="shared" si="30"/>
        <v>132</v>
      </c>
      <c r="G179" s="27">
        <f t="shared" si="30"/>
        <v>78</v>
      </c>
      <c r="H179" s="27">
        <f t="shared" si="30"/>
        <v>101.98333333333333</v>
      </c>
      <c r="I179" s="27">
        <f t="shared" si="30"/>
        <v>54</v>
      </c>
      <c r="J179" s="27">
        <f t="shared" si="30"/>
        <v>3</v>
      </c>
      <c r="K179" s="27">
        <f t="shared" si="30"/>
        <v>1</v>
      </c>
      <c r="L179" s="27">
        <f t="shared" si="30"/>
        <v>34</v>
      </c>
      <c r="M179" s="27">
        <f t="shared" si="30"/>
        <v>31</v>
      </c>
      <c r="N179" s="27">
        <f t="shared" si="30"/>
        <v>0</v>
      </c>
      <c r="O179" s="27">
        <f t="shared" si="30"/>
        <v>0</v>
      </c>
      <c r="P179" s="27">
        <f t="shared" si="30"/>
        <v>36</v>
      </c>
      <c r="Q179" s="27">
        <f t="shared" si="30"/>
        <v>38</v>
      </c>
      <c r="R179" s="27">
        <f t="shared" si="30"/>
        <v>0</v>
      </c>
      <c r="S179" s="27">
        <f t="shared" si="30"/>
        <v>0</v>
      </c>
      <c r="T179" s="27">
        <f t="shared" si="30"/>
        <v>0</v>
      </c>
      <c r="U179" s="27">
        <f t="shared" si="30"/>
        <v>0</v>
      </c>
      <c r="V179" s="27">
        <f t="shared" si="30"/>
        <v>0</v>
      </c>
      <c r="W179" s="27">
        <f t="shared" si="30"/>
        <v>0</v>
      </c>
      <c r="X179" s="27">
        <f t="shared" si="30"/>
        <v>0</v>
      </c>
      <c r="Y179" s="27">
        <f t="shared" si="30"/>
        <v>0</v>
      </c>
    </row>
    <row r="180" spans="1:26" x14ac:dyDescent="0.25">
      <c r="B180" s="2">
        <v>4200</v>
      </c>
      <c r="C180" s="27">
        <f t="shared" ref="C180:Y180" si="31">+C156/C$135</f>
        <v>6</v>
      </c>
      <c r="D180" s="27">
        <f t="shared" si="31"/>
        <v>9</v>
      </c>
      <c r="E180" s="27">
        <f t="shared" si="31"/>
        <v>0</v>
      </c>
      <c r="F180" s="27">
        <f t="shared" si="31"/>
        <v>3</v>
      </c>
      <c r="G180" s="27">
        <f t="shared" si="31"/>
        <v>2</v>
      </c>
      <c r="H180" s="27">
        <f t="shared" si="31"/>
        <v>0</v>
      </c>
      <c r="I180" s="27">
        <f t="shared" si="31"/>
        <v>2</v>
      </c>
      <c r="J180" s="27">
        <f t="shared" si="31"/>
        <v>0</v>
      </c>
      <c r="K180" s="27">
        <f t="shared" si="31"/>
        <v>0</v>
      </c>
      <c r="L180" s="27">
        <f t="shared" si="31"/>
        <v>1</v>
      </c>
      <c r="M180" s="27">
        <f t="shared" si="31"/>
        <v>1</v>
      </c>
      <c r="N180" s="27">
        <f t="shared" si="31"/>
        <v>0</v>
      </c>
      <c r="O180" s="27">
        <f t="shared" si="31"/>
        <v>0</v>
      </c>
      <c r="P180" s="27">
        <f t="shared" si="31"/>
        <v>0</v>
      </c>
      <c r="Q180" s="27">
        <f t="shared" si="31"/>
        <v>0</v>
      </c>
      <c r="R180" s="27">
        <f t="shared" si="31"/>
        <v>0</v>
      </c>
      <c r="S180" s="27">
        <f t="shared" si="31"/>
        <v>0</v>
      </c>
      <c r="T180" s="27">
        <f t="shared" si="31"/>
        <v>0</v>
      </c>
      <c r="U180" s="27">
        <f t="shared" si="31"/>
        <v>0</v>
      </c>
      <c r="V180" s="27">
        <f t="shared" si="31"/>
        <v>0</v>
      </c>
      <c r="W180" s="27">
        <f t="shared" si="31"/>
        <v>0</v>
      </c>
      <c r="X180" s="27">
        <f t="shared" si="31"/>
        <v>2</v>
      </c>
      <c r="Y180" s="27">
        <f t="shared" si="31"/>
        <v>0</v>
      </c>
    </row>
    <row r="181" spans="1:26" x14ac:dyDescent="0.25">
      <c r="C181" s="35">
        <f>+SUM(C160:C178)</f>
        <v>1147.3333333333333</v>
      </c>
      <c r="D181" s="35">
        <f t="shared" ref="D181:Y181" si="32">+SUM(D160:D178)</f>
        <v>1442.5</v>
      </c>
      <c r="E181" s="35">
        <f t="shared" si="32"/>
        <v>3</v>
      </c>
      <c r="F181" s="35">
        <f t="shared" si="32"/>
        <v>410</v>
      </c>
      <c r="G181" s="35">
        <f t="shared" si="32"/>
        <v>473.83333333333331</v>
      </c>
      <c r="H181" s="35">
        <f t="shared" si="32"/>
        <v>214</v>
      </c>
      <c r="I181" s="35">
        <f t="shared" si="32"/>
        <v>336.9</v>
      </c>
      <c r="J181" s="35">
        <f t="shared" si="32"/>
        <v>19.833333333333332</v>
      </c>
      <c r="K181" s="35">
        <f t="shared" si="32"/>
        <v>-10.666666666666666</v>
      </c>
      <c r="L181" s="35">
        <f t="shared" si="32"/>
        <v>246.91666666666666</v>
      </c>
      <c r="M181" s="35">
        <f t="shared" si="32"/>
        <v>226</v>
      </c>
      <c r="N181" s="35">
        <f t="shared" si="32"/>
        <v>54.875000000000014</v>
      </c>
      <c r="O181" s="35">
        <f t="shared" si="32"/>
        <v>109.79166666666667</v>
      </c>
      <c r="P181" s="35">
        <f t="shared" si="32"/>
        <v>144.20833333333334</v>
      </c>
      <c r="Q181" s="35">
        <f t="shared" si="32"/>
        <v>97.791666666666657</v>
      </c>
      <c r="R181" s="35">
        <f t="shared" si="32"/>
        <v>234.5</v>
      </c>
      <c r="S181" s="35">
        <f t="shared" si="32"/>
        <v>-10.266666666666666</v>
      </c>
      <c r="T181" s="35">
        <f t="shared" si="32"/>
        <v>-39.933333333333337</v>
      </c>
      <c r="U181" s="35">
        <f t="shared" si="32"/>
        <v>-19.399999999999999</v>
      </c>
      <c r="V181" s="35">
        <f t="shared" si="32"/>
        <v>-53.033333333333324</v>
      </c>
      <c r="W181" s="35">
        <f t="shared" si="32"/>
        <v>6.333333333333333</v>
      </c>
      <c r="X181" s="35">
        <f t="shared" si="32"/>
        <v>519</v>
      </c>
      <c r="Y181" s="35">
        <f t="shared" si="32"/>
        <v>304.83333333333337</v>
      </c>
    </row>
    <row r="182" spans="1:26" x14ac:dyDescent="0.25">
      <c r="C182" s="27">
        <v>1714.8333333333333</v>
      </c>
      <c r="D182" s="27">
        <v>2889.5</v>
      </c>
      <c r="E182" s="27">
        <v>-0.16666666666666666</v>
      </c>
      <c r="F182" s="27">
        <v>616.31666666666672</v>
      </c>
      <c r="G182" s="27">
        <v>825.83333333333337</v>
      </c>
      <c r="H182" s="27">
        <v>304.36666666666667</v>
      </c>
      <c r="I182" s="27">
        <v>436.7</v>
      </c>
      <c r="J182" s="27">
        <v>159.56666666666666</v>
      </c>
      <c r="K182" s="27">
        <v>17.716666666666665</v>
      </c>
      <c r="L182" s="27">
        <v>204.41666666666666</v>
      </c>
      <c r="M182" s="27">
        <v>249.08333333333334</v>
      </c>
      <c r="N182" s="27">
        <v>65.416666666666671</v>
      </c>
      <c r="O182" s="27">
        <v>74.791666666666671</v>
      </c>
      <c r="P182" s="27">
        <v>57.041666666666664</v>
      </c>
      <c r="Q182" s="27">
        <v>152.95833333333334</v>
      </c>
      <c r="R182" s="27">
        <v>105.16666666666667</v>
      </c>
      <c r="S182" s="27">
        <v>8</v>
      </c>
      <c r="T182" s="27">
        <v>0.96666666666666667</v>
      </c>
      <c r="U182" s="27">
        <v>3</v>
      </c>
      <c r="V182" s="27">
        <v>-1.3333333333333333</v>
      </c>
      <c r="W182" s="27">
        <v>0</v>
      </c>
      <c r="X182" s="27">
        <v>433</v>
      </c>
      <c r="Y182" s="27">
        <v>438</v>
      </c>
    </row>
    <row r="183" spans="1:26" x14ac:dyDescent="0.25">
      <c r="C183" s="31">
        <f>+C181-C182</f>
        <v>-567.5</v>
      </c>
      <c r="D183" s="31">
        <f t="shared" ref="D183:Y183" si="33">+D181-D182</f>
        <v>-1447</v>
      </c>
      <c r="E183" s="31">
        <f t="shared" si="33"/>
        <v>3.1666666666666665</v>
      </c>
      <c r="F183" s="31">
        <f t="shared" si="33"/>
        <v>-206.31666666666672</v>
      </c>
      <c r="G183" s="31">
        <f t="shared" si="33"/>
        <v>-352.00000000000006</v>
      </c>
      <c r="H183" s="31">
        <f t="shared" si="33"/>
        <v>-90.366666666666674</v>
      </c>
      <c r="I183" s="31">
        <f t="shared" si="33"/>
        <v>-99.800000000000011</v>
      </c>
      <c r="J183" s="31">
        <f t="shared" si="33"/>
        <v>-139.73333333333332</v>
      </c>
      <c r="K183" s="31">
        <f t="shared" si="33"/>
        <v>-28.383333333333333</v>
      </c>
      <c r="L183" s="31">
        <f t="shared" si="33"/>
        <v>42.5</v>
      </c>
      <c r="M183" s="31">
        <f t="shared" si="33"/>
        <v>-23.083333333333343</v>
      </c>
      <c r="N183" s="31">
        <f t="shared" si="33"/>
        <v>-10.541666666666657</v>
      </c>
      <c r="O183" s="31">
        <f t="shared" si="33"/>
        <v>35</v>
      </c>
      <c r="P183" s="31">
        <f t="shared" si="33"/>
        <v>87.166666666666686</v>
      </c>
      <c r="Q183" s="31">
        <f t="shared" si="33"/>
        <v>-55.166666666666686</v>
      </c>
      <c r="R183" s="31">
        <f t="shared" si="33"/>
        <v>129.33333333333331</v>
      </c>
      <c r="S183" s="31">
        <f t="shared" si="33"/>
        <v>-18.266666666666666</v>
      </c>
      <c r="T183" s="31">
        <f t="shared" si="33"/>
        <v>-40.900000000000006</v>
      </c>
      <c r="U183" s="31">
        <f t="shared" si="33"/>
        <v>-22.4</v>
      </c>
      <c r="V183" s="31">
        <f t="shared" si="33"/>
        <v>-51.699999999999989</v>
      </c>
      <c r="W183" s="31">
        <f t="shared" si="33"/>
        <v>6.333333333333333</v>
      </c>
      <c r="X183" s="31">
        <f t="shared" si="33"/>
        <v>86</v>
      </c>
      <c r="Y183" s="31">
        <f t="shared" si="33"/>
        <v>-133.16666666666663</v>
      </c>
    </row>
    <row r="185" spans="1:26" ht="75" x14ac:dyDescent="0.25">
      <c r="A185" s="34" t="s">
        <v>347</v>
      </c>
      <c r="B185" s="26" t="s">
        <v>320</v>
      </c>
      <c r="C185" s="26" t="s">
        <v>276</v>
      </c>
      <c r="D185" s="26" t="s">
        <v>277</v>
      </c>
      <c r="E185" s="26" t="s">
        <v>278</v>
      </c>
      <c r="F185" s="26" t="s">
        <v>279</v>
      </c>
      <c r="G185" s="26" t="s">
        <v>280</v>
      </c>
      <c r="H185" s="26" t="s">
        <v>281</v>
      </c>
      <c r="I185" s="26" t="s">
        <v>282</v>
      </c>
      <c r="J185" s="26" t="s">
        <v>283</v>
      </c>
      <c r="K185" s="26" t="s">
        <v>284</v>
      </c>
      <c r="L185" s="26" t="s">
        <v>285</v>
      </c>
      <c r="M185" s="26" t="s">
        <v>286</v>
      </c>
      <c r="N185" s="26" t="s">
        <v>287</v>
      </c>
      <c r="O185" s="26" t="s">
        <v>288</v>
      </c>
      <c r="P185" s="26" t="s">
        <v>289</v>
      </c>
      <c r="Q185" s="26" t="s">
        <v>290</v>
      </c>
      <c r="R185" s="26" t="s">
        <v>291</v>
      </c>
      <c r="S185" s="26" t="s">
        <v>292</v>
      </c>
      <c r="T185" s="26" t="s">
        <v>293</v>
      </c>
      <c r="U185" s="26" t="s">
        <v>294</v>
      </c>
      <c r="V185" s="26" t="s">
        <v>295</v>
      </c>
      <c r="W185" s="26" t="s">
        <v>296</v>
      </c>
      <c r="X185" s="26" t="s">
        <v>297</v>
      </c>
      <c r="Y185" s="26" t="s">
        <v>298</v>
      </c>
    </row>
    <row r="186" spans="1:26" x14ac:dyDescent="0.25">
      <c r="A186" s="34"/>
      <c r="B186" s="26"/>
      <c r="C186" s="26">
        <v>167.22200000000001</v>
      </c>
      <c r="D186" s="26">
        <v>220.79999999999995</v>
      </c>
      <c r="E186" s="26">
        <v>254.22200000000001</v>
      </c>
      <c r="F186" s="26">
        <v>332.45499999999998</v>
      </c>
      <c r="G186" s="26">
        <v>210.833</v>
      </c>
      <c r="H186" s="26">
        <v>317.77800000000002</v>
      </c>
      <c r="I186" s="26">
        <v>366.66699999999997</v>
      </c>
      <c r="J186" s="26">
        <v>317.77800000000002</v>
      </c>
      <c r="K186" s="26">
        <v>210.833</v>
      </c>
      <c r="L186" s="26">
        <v>225.81800000000001</v>
      </c>
      <c r="M186" s="26">
        <v>225.81800000000001</v>
      </c>
      <c r="N186" s="26">
        <v>281.01799999999997</v>
      </c>
      <c r="O186" s="26">
        <v>281.01799999999997</v>
      </c>
      <c r="P186" s="26">
        <v>281.01799999999997</v>
      </c>
      <c r="Q186" s="26">
        <v>281.01799999999997</v>
      </c>
      <c r="R186" s="26">
        <v>167.22200000000001</v>
      </c>
      <c r="S186" s="26">
        <v>188.18199999999999</v>
      </c>
      <c r="T186" s="26">
        <v>188.18199999999999</v>
      </c>
      <c r="U186" s="26">
        <v>188.18199999999999</v>
      </c>
      <c r="V186" s="26">
        <v>188.18199999999999</v>
      </c>
      <c r="W186" s="26">
        <v>204.44499999999999</v>
      </c>
      <c r="X186" s="26">
        <v>203.864</v>
      </c>
      <c r="Y186" s="26">
        <v>100.364</v>
      </c>
    </row>
    <row r="187" spans="1:26" x14ac:dyDescent="0.25">
      <c r="A187" s="2" t="s">
        <v>321</v>
      </c>
      <c r="B187" t="s">
        <v>300</v>
      </c>
      <c r="C187" s="3">
        <f>+C160*C$186*1.08</f>
        <v>9902.886840000001</v>
      </c>
      <c r="D187" s="3">
        <f t="shared" ref="D187:Y187" si="34">+D160*D$186*1.08</f>
        <v>16454.016</v>
      </c>
      <c r="E187" s="3">
        <f t="shared" si="34"/>
        <v>823.67928000000006</v>
      </c>
      <c r="F187" s="3">
        <f t="shared" si="34"/>
        <v>11130.5934</v>
      </c>
      <c r="G187" s="3">
        <f t="shared" si="34"/>
        <v>12068.08092</v>
      </c>
      <c r="H187" s="3">
        <f t="shared" si="34"/>
        <v>5491.203840000001</v>
      </c>
      <c r="I187" s="3">
        <f t="shared" si="34"/>
        <v>7524.00684</v>
      </c>
      <c r="J187" s="3">
        <f t="shared" si="34"/>
        <v>-17.160012000000002</v>
      </c>
      <c r="K187" s="3">
        <f t="shared" si="34"/>
        <v>0</v>
      </c>
      <c r="L187" s="3">
        <f t="shared" si="34"/>
        <v>4633.7853600000008</v>
      </c>
      <c r="M187" s="3">
        <f t="shared" si="34"/>
        <v>5853.2025600000006</v>
      </c>
      <c r="N187" s="3">
        <f t="shared" si="34"/>
        <v>2099.2044599999999</v>
      </c>
      <c r="O187" s="3">
        <f t="shared" si="34"/>
        <v>1517.4972</v>
      </c>
      <c r="P187" s="3">
        <f t="shared" si="34"/>
        <v>2124.4960799999999</v>
      </c>
      <c r="Q187" s="3">
        <f t="shared" si="34"/>
        <v>1820.9966399999998</v>
      </c>
      <c r="R187" s="3">
        <f t="shared" si="34"/>
        <v>3611.9952000000003</v>
      </c>
      <c r="S187" s="3">
        <f t="shared" si="34"/>
        <v>-440.34587999999997</v>
      </c>
      <c r="T187" s="3">
        <f t="shared" si="34"/>
        <v>-27.098208</v>
      </c>
      <c r="U187" s="3">
        <f t="shared" si="34"/>
        <v>-406.47311999999999</v>
      </c>
      <c r="V187" s="3">
        <f t="shared" si="34"/>
        <v>-521.64050400000008</v>
      </c>
      <c r="W187" s="3">
        <f t="shared" si="34"/>
        <v>1398.4037999999998</v>
      </c>
      <c r="X187" s="3">
        <f t="shared" si="34"/>
        <v>7045.5398400000004</v>
      </c>
      <c r="Y187" s="3">
        <f t="shared" si="34"/>
        <v>2818.2211200000002</v>
      </c>
      <c r="Z187" s="30">
        <f>+SUM(C187:Y187)</f>
        <v>94905.091656000019</v>
      </c>
    </row>
    <row r="188" spans="1:26" x14ac:dyDescent="0.25">
      <c r="A188" s="2" t="s">
        <v>322</v>
      </c>
      <c r="B188" t="s">
        <v>301</v>
      </c>
      <c r="C188" s="3">
        <f t="shared" ref="C188:Y188" si="35">+C161*C$186*1.08</f>
        <v>19504.774080000003</v>
      </c>
      <c r="D188" s="3">
        <f t="shared" si="35"/>
        <v>22177.151999999995</v>
      </c>
      <c r="E188" s="3">
        <f t="shared" si="35"/>
        <v>0</v>
      </c>
      <c r="F188" s="3">
        <f t="shared" si="35"/>
        <v>11848.6962</v>
      </c>
      <c r="G188" s="3">
        <f t="shared" si="35"/>
        <v>6830.9892</v>
      </c>
      <c r="H188" s="3">
        <f t="shared" si="35"/>
        <v>6177.6043200000013</v>
      </c>
      <c r="I188" s="3">
        <f t="shared" si="35"/>
        <v>8712.00792</v>
      </c>
      <c r="J188" s="3">
        <f t="shared" si="35"/>
        <v>1372.8009600000003</v>
      </c>
      <c r="K188" s="3">
        <f t="shared" si="35"/>
        <v>0</v>
      </c>
      <c r="L188" s="3">
        <f t="shared" si="35"/>
        <v>3658.2516000000001</v>
      </c>
      <c r="M188" s="3">
        <f t="shared" si="35"/>
        <v>3658.2516000000001</v>
      </c>
      <c r="N188" s="3">
        <f t="shared" si="35"/>
        <v>1391.0391</v>
      </c>
      <c r="O188" s="3">
        <f t="shared" si="35"/>
        <v>3186.7441199999998</v>
      </c>
      <c r="P188" s="3">
        <f t="shared" si="35"/>
        <v>3338.4938400000001</v>
      </c>
      <c r="Q188" s="3">
        <f t="shared" si="35"/>
        <v>1820.9966399999998</v>
      </c>
      <c r="R188" s="3">
        <f t="shared" si="35"/>
        <v>4755.7936799999998</v>
      </c>
      <c r="S188" s="3">
        <f t="shared" si="35"/>
        <v>243.88387199999997</v>
      </c>
      <c r="T188" s="3">
        <f t="shared" si="35"/>
        <v>47.421863999999999</v>
      </c>
      <c r="U188" s="3">
        <f t="shared" si="35"/>
        <v>149.040144</v>
      </c>
      <c r="V188" s="3">
        <f t="shared" si="35"/>
        <v>210.01111200000003</v>
      </c>
      <c r="W188" s="3">
        <f t="shared" si="35"/>
        <v>0</v>
      </c>
      <c r="X188" s="3">
        <f t="shared" si="35"/>
        <v>6385.020480000001</v>
      </c>
      <c r="Y188" s="3">
        <f t="shared" si="35"/>
        <v>2167.8624000000004</v>
      </c>
      <c r="Z188" s="30">
        <f t="shared" ref="Z188:Z205" si="36">+SUM(C188:Y188)</f>
        <v>107636.83513199999</v>
      </c>
    </row>
    <row r="189" spans="1:26" x14ac:dyDescent="0.25">
      <c r="A189" s="2" t="s">
        <v>323</v>
      </c>
      <c r="B189" t="s">
        <v>302</v>
      </c>
      <c r="C189" s="3">
        <f t="shared" ref="C189:Y189" si="37">+C162*C$186*1.08</f>
        <v>8126.9892000000009</v>
      </c>
      <c r="D189" s="3">
        <f t="shared" si="37"/>
        <v>14784.767999999998</v>
      </c>
      <c r="E189" s="3">
        <f t="shared" si="37"/>
        <v>0</v>
      </c>
      <c r="F189" s="3">
        <f t="shared" si="37"/>
        <v>10053.439200000001</v>
      </c>
      <c r="G189" s="3">
        <f t="shared" si="37"/>
        <v>4781.6924400000007</v>
      </c>
      <c r="H189" s="3">
        <f t="shared" si="37"/>
        <v>4118.4028800000006</v>
      </c>
      <c r="I189" s="3">
        <f t="shared" si="37"/>
        <v>6732.00612</v>
      </c>
      <c r="J189" s="3">
        <f t="shared" si="37"/>
        <v>0</v>
      </c>
      <c r="K189" s="3">
        <f t="shared" si="37"/>
        <v>0</v>
      </c>
      <c r="L189" s="3">
        <f t="shared" si="37"/>
        <v>2194.9509600000001</v>
      </c>
      <c r="M189" s="3">
        <f t="shared" si="37"/>
        <v>4633.7853600000008</v>
      </c>
      <c r="N189" s="3">
        <f t="shared" si="37"/>
        <v>632.29050000000007</v>
      </c>
      <c r="O189" s="3">
        <f t="shared" si="37"/>
        <v>2807.3698199999999</v>
      </c>
      <c r="P189" s="3">
        <f t="shared" si="37"/>
        <v>2427.9955199999999</v>
      </c>
      <c r="Q189" s="3">
        <f t="shared" si="37"/>
        <v>3945.4927199999997</v>
      </c>
      <c r="R189" s="3">
        <f t="shared" si="37"/>
        <v>2347.7968800000003</v>
      </c>
      <c r="S189" s="3">
        <f t="shared" si="37"/>
        <v>-277.75663199999997</v>
      </c>
      <c r="T189" s="3">
        <f t="shared" si="37"/>
        <v>-575.83691999999996</v>
      </c>
      <c r="U189" s="3">
        <f t="shared" si="37"/>
        <v>-331.95304799999997</v>
      </c>
      <c r="V189" s="3">
        <f t="shared" si="37"/>
        <v>-535.18960800000002</v>
      </c>
      <c r="W189" s="3">
        <f t="shared" si="37"/>
        <v>0</v>
      </c>
      <c r="X189" s="3">
        <f t="shared" si="37"/>
        <v>7265.7129599999998</v>
      </c>
      <c r="Y189" s="3">
        <f t="shared" si="37"/>
        <v>1734.2899200000002</v>
      </c>
      <c r="Z189" s="30">
        <f t="shared" si="36"/>
        <v>74866.246272000004</v>
      </c>
    </row>
    <row r="190" spans="1:26" x14ac:dyDescent="0.25">
      <c r="A190" s="2" t="s">
        <v>324</v>
      </c>
      <c r="B190" t="s">
        <v>303</v>
      </c>
      <c r="C190" s="3">
        <f t="shared" ref="C190:Y190" si="38">+C163*C$186*1.08</f>
        <v>19865.973600000005</v>
      </c>
      <c r="D190" s="3">
        <f t="shared" si="38"/>
        <v>21938.687999999995</v>
      </c>
      <c r="E190" s="3">
        <f t="shared" si="38"/>
        <v>0</v>
      </c>
      <c r="F190" s="3">
        <f t="shared" si="38"/>
        <v>16157.313</v>
      </c>
      <c r="G190" s="3">
        <f t="shared" si="38"/>
        <v>10474.183440000001</v>
      </c>
      <c r="H190" s="3">
        <f t="shared" si="38"/>
        <v>6864.0048000000006</v>
      </c>
      <c r="I190" s="3">
        <f t="shared" si="38"/>
        <v>11880.010799999998</v>
      </c>
      <c r="J190" s="3">
        <f t="shared" si="38"/>
        <v>4118.4028800000006</v>
      </c>
      <c r="K190" s="3">
        <f t="shared" si="38"/>
        <v>-227.69964000000002</v>
      </c>
      <c r="L190" s="3">
        <f t="shared" si="38"/>
        <v>5365.4356800000005</v>
      </c>
      <c r="M190" s="3">
        <f t="shared" si="38"/>
        <v>5853.2025600000006</v>
      </c>
      <c r="N190" s="3">
        <f t="shared" si="38"/>
        <v>3022.3485900000001</v>
      </c>
      <c r="O190" s="3">
        <f t="shared" si="38"/>
        <v>3275.2647899999997</v>
      </c>
      <c r="P190" s="3">
        <f t="shared" si="38"/>
        <v>2124.4960799999999</v>
      </c>
      <c r="Q190" s="3">
        <f t="shared" si="38"/>
        <v>2086.5586499999999</v>
      </c>
      <c r="R190" s="3">
        <f t="shared" si="38"/>
        <v>3070.1959200000006</v>
      </c>
      <c r="S190" s="3">
        <f t="shared" si="38"/>
        <v>-399.69856799999997</v>
      </c>
      <c r="T190" s="3">
        <f t="shared" si="38"/>
        <v>-989.08459199999993</v>
      </c>
      <c r="U190" s="3">
        <f t="shared" si="38"/>
        <v>-386.14946400000002</v>
      </c>
      <c r="V190" s="3">
        <f t="shared" si="38"/>
        <v>-1171.997496</v>
      </c>
      <c r="W190" s="3">
        <f t="shared" si="38"/>
        <v>0</v>
      </c>
      <c r="X190" s="3">
        <f t="shared" si="38"/>
        <v>9027.097920000002</v>
      </c>
      <c r="Y190" s="3">
        <f t="shared" si="38"/>
        <v>325.17936000000003</v>
      </c>
      <c r="Z190" s="30">
        <f t="shared" si="36"/>
        <v>122273.72630999998</v>
      </c>
    </row>
    <row r="191" spans="1:26" x14ac:dyDescent="0.25">
      <c r="A191" s="2" t="s">
        <v>325</v>
      </c>
      <c r="B191" t="s">
        <v>304</v>
      </c>
      <c r="C191" s="3">
        <f t="shared" ref="C191:Y191" si="39">+C164*C$186*1.08</f>
        <v>8126.9892000000009</v>
      </c>
      <c r="D191" s="3">
        <f t="shared" si="39"/>
        <v>19077.12</v>
      </c>
      <c r="E191" s="3">
        <f t="shared" si="39"/>
        <v>0</v>
      </c>
      <c r="F191" s="3">
        <f t="shared" si="39"/>
        <v>7181.0280000000002</v>
      </c>
      <c r="G191" s="3">
        <f t="shared" si="39"/>
        <v>5009.3920800000005</v>
      </c>
      <c r="H191" s="3">
        <f t="shared" si="39"/>
        <v>3432.0024000000003</v>
      </c>
      <c r="I191" s="3">
        <f t="shared" si="39"/>
        <v>5544.00504</v>
      </c>
      <c r="J191" s="3">
        <f t="shared" si="39"/>
        <v>1372.8009600000003</v>
      </c>
      <c r="K191" s="3">
        <f t="shared" si="39"/>
        <v>-1214.3980799999999</v>
      </c>
      <c r="L191" s="3">
        <f t="shared" si="39"/>
        <v>1951.0675200000003</v>
      </c>
      <c r="M191" s="3">
        <f t="shared" si="39"/>
        <v>975.53376000000014</v>
      </c>
      <c r="N191" s="3">
        <f t="shared" si="39"/>
        <v>2427.9955199999999</v>
      </c>
      <c r="O191" s="3">
        <f t="shared" si="39"/>
        <v>2427.9955199999999</v>
      </c>
      <c r="P191" s="3">
        <f t="shared" si="39"/>
        <v>2427.9955199999999</v>
      </c>
      <c r="Q191" s="3">
        <f t="shared" si="39"/>
        <v>910.49831999999992</v>
      </c>
      <c r="R191" s="3">
        <f t="shared" si="39"/>
        <v>1264.1983200000002</v>
      </c>
      <c r="S191" s="3">
        <f t="shared" si="39"/>
        <v>0</v>
      </c>
      <c r="T191" s="3">
        <f t="shared" si="39"/>
        <v>-223.56021600000003</v>
      </c>
      <c r="U191" s="3">
        <f t="shared" si="39"/>
        <v>0</v>
      </c>
      <c r="V191" s="3">
        <f t="shared" si="39"/>
        <v>-223.56021600000003</v>
      </c>
      <c r="W191" s="3">
        <f t="shared" si="39"/>
        <v>0</v>
      </c>
      <c r="X191" s="3">
        <f t="shared" si="39"/>
        <v>3742.9430400000006</v>
      </c>
      <c r="Y191" s="3">
        <f t="shared" si="39"/>
        <v>1192.3243200000002</v>
      </c>
      <c r="Z191" s="30">
        <f t="shared" si="36"/>
        <v>65402.37100799998</v>
      </c>
    </row>
    <row r="192" spans="1:26" x14ac:dyDescent="0.25">
      <c r="A192" s="2" t="s">
        <v>326</v>
      </c>
      <c r="B192" t="s">
        <v>305</v>
      </c>
      <c r="C192" s="3">
        <f t="shared" ref="C192:Y192" si="40">+C165*C$186*1.08</f>
        <v>9722.2870800000019</v>
      </c>
      <c r="D192" s="3">
        <f t="shared" si="40"/>
        <v>11883.456</v>
      </c>
      <c r="E192" s="3">
        <f t="shared" si="40"/>
        <v>0</v>
      </c>
      <c r="F192" s="3">
        <f t="shared" si="40"/>
        <v>4667.6682000000001</v>
      </c>
      <c r="G192" s="3">
        <f t="shared" si="40"/>
        <v>9563.3848800000014</v>
      </c>
      <c r="H192" s="3">
        <f t="shared" si="40"/>
        <v>3775.2026400000004</v>
      </c>
      <c r="I192" s="3">
        <f t="shared" si="40"/>
        <v>3960.0036</v>
      </c>
      <c r="J192" s="3">
        <f t="shared" si="40"/>
        <v>0</v>
      </c>
      <c r="K192" s="3">
        <f t="shared" si="40"/>
        <v>0</v>
      </c>
      <c r="L192" s="3">
        <f t="shared" si="40"/>
        <v>6340.9694400000008</v>
      </c>
      <c r="M192" s="3">
        <f t="shared" si="40"/>
        <v>1463.3006400000002</v>
      </c>
      <c r="N192" s="3">
        <f t="shared" si="40"/>
        <v>1820.9966399999998</v>
      </c>
      <c r="O192" s="3">
        <f t="shared" si="40"/>
        <v>303.49943999999999</v>
      </c>
      <c r="P192" s="3">
        <f t="shared" si="40"/>
        <v>3034.9944</v>
      </c>
      <c r="Q192" s="3">
        <f t="shared" si="40"/>
        <v>0</v>
      </c>
      <c r="R192" s="3">
        <f t="shared" si="40"/>
        <v>210.69972000000004</v>
      </c>
      <c r="S192" s="3">
        <f t="shared" si="40"/>
        <v>0</v>
      </c>
      <c r="T192" s="3">
        <f t="shared" si="40"/>
        <v>-81.294624000000013</v>
      </c>
      <c r="U192" s="3">
        <f t="shared" si="40"/>
        <v>0</v>
      </c>
      <c r="V192" s="3">
        <f t="shared" si="40"/>
        <v>-210.01111200000003</v>
      </c>
      <c r="W192" s="3">
        <f t="shared" si="40"/>
        <v>0</v>
      </c>
      <c r="X192" s="3">
        <f t="shared" si="40"/>
        <v>5944.6742400000012</v>
      </c>
      <c r="Y192" s="3">
        <f t="shared" si="40"/>
        <v>2167.8624000000004</v>
      </c>
      <c r="Z192" s="30">
        <f t="shared" si="36"/>
        <v>64567.693583999993</v>
      </c>
    </row>
    <row r="193" spans="1:26" x14ac:dyDescent="0.25">
      <c r="A193" s="2" t="s">
        <v>327</v>
      </c>
      <c r="B193" t="s">
        <v>306</v>
      </c>
      <c r="C193" s="3">
        <f t="shared" ref="C193:Y193" si="41">+C166*C$186*1.08</f>
        <v>10474.786080000002</v>
      </c>
      <c r="D193" s="3">
        <f t="shared" si="41"/>
        <v>28615.679999999993</v>
      </c>
      <c r="E193" s="3">
        <f t="shared" si="41"/>
        <v>0</v>
      </c>
      <c r="F193" s="3">
        <f t="shared" si="41"/>
        <v>7899.1307999999999</v>
      </c>
      <c r="G193" s="3">
        <f t="shared" si="41"/>
        <v>12295.780560000001</v>
      </c>
      <c r="H193" s="3">
        <f t="shared" si="41"/>
        <v>4118.4028800000006</v>
      </c>
      <c r="I193" s="3">
        <f t="shared" si="41"/>
        <v>11484.01044</v>
      </c>
      <c r="J193" s="3">
        <f t="shared" si="41"/>
        <v>0</v>
      </c>
      <c r="K193" s="3">
        <f t="shared" si="41"/>
        <v>0</v>
      </c>
      <c r="L193" s="3">
        <f t="shared" si="41"/>
        <v>6340.9694400000008</v>
      </c>
      <c r="M193" s="3">
        <f t="shared" si="41"/>
        <v>5609.319120000001</v>
      </c>
      <c r="N193" s="3">
        <f t="shared" si="41"/>
        <v>1213.99776</v>
      </c>
      <c r="O193" s="3">
        <f t="shared" si="41"/>
        <v>2731.49496</v>
      </c>
      <c r="P193" s="3">
        <f t="shared" si="41"/>
        <v>3338.4938400000001</v>
      </c>
      <c r="Q193" s="3">
        <f t="shared" si="41"/>
        <v>2427.9955199999999</v>
      </c>
      <c r="R193" s="3">
        <f t="shared" si="41"/>
        <v>4334.3942400000005</v>
      </c>
      <c r="S193" s="3">
        <f t="shared" si="41"/>
        <v>-487.76774399999994</v>
      </c>
      <c r="T193" s="3">
        <f t="shared" si="41"/>
        <v>-596.16057599999999</v>
      </c>
      <c r="U193" s="3">
        <f t="shared" si="41"/>
        <v>-426.79677599999997</v>
      </c>
      <c r="V193" s="3">
        <f t="shared" si="41"/>
        <v>-704.55340799999999</v>
      </c>
      <c r="W193" s="3">
        <f t="shared" si="41"/>
        <v>0</v>
      </c>
      <c r="X193" s="3">
        <f t="shared" si="41"/>
        <v>2642.07744</v>
      </c>
      <c r="Y193" s="3">
        <f t="shared" si="41"/>
        <v>2059.4692800000003</v>
      </c>
      <c r="Z193" s="30">
        <f t="shared" si="36"/>
        <v>103370.72385599998</v>
      </c>
    </row>
    <row r="194" spans="1:26" x14ac:dyDescent="0.25">
      <c r="A194" s="2" t="s">
        <v>328</v>
      </c>
      <c r="B194" t="s">
        <v>307</v>
      </c>
      <c r="C194" s="3">
        <f t="shared" ref="C194:Y194" si="42">+C167*C$186*1.08</f>
        <v>14959.680120000001</v>
      </c>
      <c r="D194" s="3">
        <f t="shared" si="42"/>
        <v>22892.543999999998</v>
      </c>
      <c r="E194" s="3">
        <f t="shared" si="42"/>
        <v>0</v>
      </c>
      <c r="F194" s="3">
        <f t="shared" si="42"/>
        <v>14003.0046</v>
      </c>
      <c r="G194" s="3">
        <f t="shared" si="42"/>
        <v>7248.4385400000001</v>
      </c>
      <c r="H194" s="3">
        <f t="shared" si="42"/>
        <v>8580.0060000000012</v>
      </c>
      <c r="I194" s="3">
        <f t="shared" si="42"/>
        <v>8712.00792</v>
      </c>
      <c r="J194" s="3">
        <f t="shared" si="42"/>
        <v>0</v>
      </c>
      <c r="K194" s="3">
        <f t="shared" si="42"/>
        <v>-303.59951999999998</v>
      </c>
      <c r="L194" s="3">
        <f t="shared" si="42"/>
        <v>3394.0445400000003</v>
      </c>
      <c r="M194" s="3">
        <f t="shared" si="42"/>
        <v>4389.9019200000002</v>
      </c>
      <c r="N194" s="3">
        <f t="shared" si="42"/>
        <v>480.54077999999993</v>
      </c>
      <c r="O194" s="3">
        <f t="shared" si="42"/>
        <v>2073.91284</v>
      </c>
      <c r="P194" s="3">
        <f t="shared" si="42"/>
        <v>2124.4960799999999</v>
      </c>
      <c r="Q194" s="3">
        <f t="shared" si="42"/>
        <v>1517.4972</v>
      </c>
      <c r="R194" s="3">
        <f t="shared" si="42"/>
        <v>4304.2942800000001</v>
      </c>
      <c r="S194" s="3">
        <f t="shared" si="42"/>
        <v>-1517.499648</v>
      </c>
      <c r="T194" s="3">
        <f t="shared" si="42"/>
        <v>-1382.0086079999999</v>
      </c>
      <c r="U194" s="3">
        <f t="shared" si="42"/>
        <v>-1598.7942719999999</v>
      </c>
      <c r="V194" s="3">
        <f t="shared" si="42"/>
        <v>-2167.85664</v>
      </c>
      <c r="W194" s="3">
        <f t="shared" si="42"/>
        <v>0</v>
      </c>
      <c r="X194" s="3">
        <f t="shared" si="42"/>
        <v>7265.7129599999998</v>
      </c>
      <c r="Y194" s="3">
        <f t="shared" si="42"/>
        <v>1842.6830400000001</v>
      </c>
      <c r="Z194" s="30">
        <f t="shared" si="36"/>
        <v>96819.006132000024</v>
      </c>
    </row>
    <row r="195" spans="1:26" x14ac:dyDescent="0.25">
      <c r="A195" s="2" t="s">
        <v>337</v>
      </c>
      <c r="B195" t="s">
        <v>308</v>
      </c>
      <c r="C195" s="3">
        <f t="shared" ref="C195:Y195" si="43">+C168*C$186*1.08</f>
        <v>11377.784880000001</v>
      </c>
      <c r="D195" s="3">
        <f t="shared" si="43"/>
        <v>21382.272000000001</v>
      </c>
      <c r="E195" s="3">
        <f t="shared" si="43"/>
        <v>0</v>
      </c>
      <c r="F195" s="3">
        <f t="shared" si="43"/>
        <v>3231.4625999999998</v>
      </c>
      <c r="G195" s="3">
        <f t="shared" si="43"/>
        <v>8424.8866799999996</v>
      </c>
      <c r="H195" s="3">
        <f t="shared" si="43"/>
        <v>2059.2014400000003</v>
      </c>
      <c r="I195" s="3">
        <f t="shared" si="43"/>
        <v>7128.00648</v>
      </c>
      <c r="J195" s="3">
        <f t="shared" si="43"/>
        <v>0</v>
      </c>
      <c r="K195" s="3">
        <f t="shared" si="43"/>
        <v>0</v>
      </c>
      <c r="L195" s="3">
        <f t="shared" si="43"/>
        <v>1219.4172000000003</v>
      </c>
      <c r="M195" s="3">
        <f t="shared" si="43"/>
        <v>975.53376000000014</v>
      </c>
      <c r="N195" s="3">
        <f t="shared" si="43"/>
        <v>265.56200999999999</v>
      </c>
      <c r="O195" s="3">
        <f t="shared" si="43"/>
        <v>796.68602999999996</v>
      </c>
      <c r="P195" s="3">
        <f t="shared" si="43"/>
        <v>2175.0793199999998</v>
      </c>
      <c r="Q195" s="3">
        <f t="shared" si="43"/>
        <v>3882.2636699999994</v>
      </c>
      <c r="R195" s="3">
        <f t="shared" si="43"/>
        <v>2528.3966400000004</v>
      </c>
      <c r="S195" s="3">
        <f t="shared" si="43"/>
        <v>0</v>
      </c>
      <c r="T195" s="3">
        <f t="shared" si="43"/>
        <v>-311.629392</v>
      </c>
      <c r="U195" s="3">
        <f t="shared" si="43"/>
        <v>-6.7745519999999999</v>
      </c>
      <c r="V195" s="3">
        <f t="shared" si="43"/>
        <v>-40.647312000000007</v>
      </c>
      <c r="W195" s="3">
        <f t="shared" si="43"/>
        <v>0</v>
      </c>
      <c r="X195" s="3">
        <f t="shared" si="43"/>
        <v>5724.5011199999999</v>
      </c>
      <c r="Y195" s="3">
        <f t="shared" si="43"/>
        <v>1842.6830400000001</v>
      </c>
      <c r="Z195" s="30">
        <f t="shared" si="36"/>
        <v>72654.685613999987</v>
      </c>
    </row>
    <row r="196" spans="1:26" x14ac:dyDescent="0.25">
      <c r="A196" s="2" t="s">
        <v>338</v>
      </c>
      <c r="B196" t="s">
        <v>309</v>
      </c>
      <c r="C196" s="3">
        <f t="shared" ref="C196:Y196" si="44">+C169*C$186*1.08</f>
        <v>22755.569760000002</v>
      </c>
      <c r="D196" s="3">
        <f t="shared" si="44"/>
        <v>30523.391999999996</v>
      </c>
      <c r="E196" s="3">
        <f t="shared" si="44"/>
        <v>0</v>
      </c>
      <c r="F196" s="3">
        <f t="shared" si="44"/>
        <v>7181.0280000000002</v>
      </c>
      <c r="G196" s="3">
        <f t="shared" si="44"/>
        <v>7058.6888400000007</v>
      </c>
      <c r="H196" s="3">
        <f t="shared" si="44"/>
        <v>3775.2026400000004</v>
      </c>
      <c r="I196" s="3">
        <f t="shared" si="44"/>
        <v>13464.01224</v>
      </c>
      <c r="J196" s="3">
        <f t="shared" si="44"/>
        <v>-40.040028000000007</v>
      </c>
      <c r="K196" s="3">
        <f t="shared" si="44"/>
        <v>0</v>
      </c>
      <c r="L196" s="3">
        <f t="shared" si="44"/>
        <v>5365.4356800000005</v>
      </c>
      <c r="M196" s="3">
        <f t="shared" si="44"/>
        <v>5853.2025600000006</v>
      </c>
      <c r="N196" s="3">
        <f t="shared" si="44"/>
        <v>1213.99776</v>
      </c>
      <c r="O196" s="3">
        <f t="shared" si="44"/>
        <v>2124.4960799999999</v>
      </c>
      <c r="P196" s="3">
        <f t="shared" si="44"/>
        <v>4855.9910399999999</v>
      </c>
      <c r="Q196" s="3">
        <f t="shared" si="44"/>
        <v>910.49831999999992</v>
      </c>
      <c r="R196" s="3">
        <f t="shared" si="44"/>
        <v>1805.9976000000001</v>
      </c>
      <c r="S196" s="3">
        <f t="shared" si="44"/>
        <v>0</v>
      </c>
      <c r="T196" s="3">
        <f t="shared" si="44"/>
        <v>-108.392832</v>
      </c>
      <c r="U196" s="3">
        <f t="shared" si="44"/>
        <v>812.94623999999999</v>
      </c>
      <c r="V196" s="3">
        <f t="shared" si="44"/>
        <v>-6.7745519999999999</v>
      </c>
      <c r="W196" s="3">
        <f t="shared" si="44"/>
        <v>0</v>
      </c>
      <c r="X196" s="3">
        <f t="shared" si="44"/>
        <v>8586.7516800000012</v>
      </c>
      <c r="Y196" s="3">
        <f t="shared" si="44"/>
        <v>2167.8624000000004</v>
      </c>
      <c r="Z196" s="30">
        <f t="shared" si="36"/>
        <v>118299.86542799999</v>
      </c>
    </row>
    <row r="197" spans="1:26" x14ac:dyDescent="0.25">
      <c r="A197" s="2" t="s">
        <v>329</v>
      </c>
      <c r="B197" t="s">
        <v>330</v>
      </c>
      <c r="C197" s="3">
        <f t="shared" ref="C197:Y197" si="45">+C170*C$186*1.08</f>
        <v>10835.9856</v>
      </c>
      <c r="D197" s="3">
        <f t="shared" si="45"/>
        <v>22892.543999999998</v>
      </c>
      <c r="E197" s="3">
        <f t="shared" si="45"/>
        <v>0</v>
      </c>
      <c r="F197" s="3">
        <f t="shared" si="45"/>
        <v>8258.1821999999993</v>
      </c>
      <c r="G197" s="3">
        <f t="shared" si="45"/>
        <v>2732.3956800000001</v>
      </c>
      <c r="H197" s="3">
        <f t="shared" si="45"/>
        <v>4118.4028800000006</v>
      </c>
      <c r="I197" s="3">
        <f t="shared" si="45"/>
        <v>5544.00504</v>
      </c>
      <c r="J197" s="3">
        <f t="shared" si="45"/>
        <v>0</v>
      </c>
      <c r="K197" s="3">
        <f t="shared" si="45"/>
        <v>0</v>
      </c>
      <c r="L197" s="3">
        <f t="shared" si="45"/>
        <v>4146.0184800000006</v>
      </c>
      <c r="M197" s="3">
        <f t="shared" si="45"/>
        <v>1707.1840800000002</v>
      </c>
      <c r="N197" s="3">
        <f t="shared" si="45"/>
        <v>708.16536000000008</v>
      </c>
      <c r="O197" s="3">
        <f t="shared" si="45"/>
        <v>2427.9955199999999</v>
      </c>
      <c r="P197" s="3">
        <f t="shared" si="45"/>
        <v>3034.9944</v>
      </c>
      <c r="Q197" s="3">
        <f t="shared" si="45"/>
        <v>1403.6849099999999</v>
      </c>
      <c r="R197" s="3">
        <f t="shared" si="45"/>
        <v>-240.79968000000002</v>
      </c>
      <c r="S197" s="3">
        <f t="shared" si="45"/>
        <v>0</v>
      </c>
      <c r="T197" s="3">
        <f t="shared" si="45"/>
        <v>-548.73871200000008</v>
      </c>
      <c r="U197" s="3">
        <f t="shared" si="45"/>
        <v>-60.970967999999992</v>
      </c>
      <c r="V197" s="3">
        <f t="shared" si="45"/>
        <v>-1239.7430159999999</v>
      </c>
      <c r="W197" s="3">
        <f t="shared" si="45"/>
        <v>0</v>
      </c>
      <c r="X197" s="3">
        <f t="shared" si="45"/>
        <v>4843.8086400000002</v>
      </c>
      <c r="Y197" s="3">
        <f t="shared" si="45"/>
        <v>1842.6830400000001</v>
      </c>
      <c r="Z197" s="30">
        <f t="shared" si="36"/>
        <v>72405.797454</v>
      </c>
    </row>
    <row r="198" spans="1:26" x14ac:dyDescent="0.25">
      <c r="A198" s="2" t="s">
        <v>331</v>
      </c>
      <c r="B198" t="s">
        <v>311</v>
      </c>
      <c r="C198" s="3">
        <f t="shared" ref="C198:Y198" si="46">+C171*C$186*1.08</f>
        <v>18962.974800000004</v>
      </c>
      <c r="D198" s="3">
        <f t="shared" si="46"/>
        <v>24323.327999999998</v>
      </c>
      <c r="E198" s="3">
        <f t="shared" si="46"/>
        <v>0</v>
      </c>
      <c r="F198" s="3">
        <f t="shared" si="46"/>
        <v>11489.6448</v>
      </c>
      <c r="G198" s="3">
        <f t="shared" si="46"/>
        <v>2276.9964</v>
      </c>
      <c r="H198" s="3">
        <f t="shared" si="46"/>
        <v>2745.6019200000005</v>
      </c>
      <c r="I198" s="3">
        <f t="shared" si="46"/>
        <v>9860.4089640000002</v>
      </c>
      <c r="J198" s="3">
        <f t="shared" si="46"/>
        <v>0</v>
      </c>
      <c r="K198" s="3">
        <f t="shared" si="46"/>
        <v>0</v>
      </c>
      <c r="L198" s="3">
        <f t="shared" si="46"/>
        <v>5121.55224</v>
      </c>
      <c r="M198" s="3">
        <f t="shared" si="46"/>
        <v>1707.1840800000002</v>
      </c>
      <c r="N198" s="3">
        <f t="shared" si="46"/>
        <v>-1643.9553000000001</v>
      </c>
      <c r="O198" s="3">
        <f t="shared" si="46"/>
        <v>1403.6849099999999</v>
      </c>
      <c r="P198" s="3">
        <f t="shared" si="46"/>
        <v>1808.3508299999996</v>
      </c>
      <c r="Q198" s="3">
        <f t="shared" si="46"/>
        <v>2718.84915</v>
      </c>
      <c r="R198" s="3">
        <f t="shared" si="46"/>
        <v>4876.1935200000007</v>
      </c>
      <c r="S198" s="3">
        <f t="shared" si="46"/>
        <v>-6.7745519999999999</v>
      </c>
      <c r="T198" s="3">
        <f t="shared" si="46"/>
        <v>-250.658424</v>
      </c>
      <c r="U198" s="3">
        <f t="shared" si="46"/>
        <v>-318.40394400000002</v>
      </c>
      <c r="V198" s="3">
        <f t="shared" si="46"/>
        <v>-1863.0018</v>
      </c>
      <c r="W198" s="3">
        <f t="shared" si="46"/>
        <v>0</v>
      </c>
      <c r="X198" s="3">
        <f t="shared" si="46"/>
        <v>17393.676480000002</v>
      </c>
      <c r="Y198" s="3">
        <f t="shared" si="46"/>
        <v>3233.7280800000003</v>
      </c>
      <c r="Z198" s="30">
        <f t="shared" si="36"/>
        <v>103839.38015400001</v>
      </c>
    </row>
    <row r="199" spans="1:26" x14ac:dyDescent="0.25">
      <c r="A199" s="2" t="s">
        <v>332</v>
      </c>
      <c r="B199" t="s">
        <v>312</v>
      </c>
      <c r="C199" s="3">
        <f t="shared" ref="C199:Y199" si="47">+C172*C$186*1.08</f>
        <v>5959.7920800000002</v>
      </c>
      <c r="D199" s="3">
        <f t="shared" si="47"/>
        <v>9300.0959999999995</v>
      </c>
      <c r="E199" s="3">
        <f t="shared" si="47"/>
        <v>0</v>
      </c>
      <c r="F199" s="3">
        <f t="shared" si="47"/>
        <v>8258.1821999999993</v>
      </c>
      <c r="G199" s="3">
        <f t="shared" si="47"/>
        <v>2732.3956800000001</v>
      </c>
      <c r="H199" s="3">
        <f t="shared" si="47"/>
        <v>3088.8021600000006</v>
      </c>
      <c r="I199" s="3">
        <f t="shared" si="47"/>
        <v>5544.00504</v>
      </c>
      <c r="J199" s="3">
        <f t="shared" si="47"/>
        <v>0</v>
      </c>
      <c r="K199" s="3">
        <f t="shared" si="47"/>
        <v>0</v>
      </c>
      <c r="L199" s="3">
        <f t="shared" si="47"/>
        <v>487.76688000000007</v>
      </c>
      <c r="M199" s="3">
        <f t="shared" si="47"/>
        <v>731.65032000000008</v>
      </c>
      <c r="N199" s="3">
        <f t="shared" si="47"/>
        <v>1188.70614</v>
      </c>
      <c r="O199" s="3">
        <f t="shared" si="47"/>
        <v>1504.85139</v>
      </c>
      <c r="P199" s="3">
        <f t="shared" si="47"/>
        <v>1656.6011100000001</v>
      </c>
      <c r="Q199" s="3">
        <f t="shared" si="47"/>
        <v>379.37430000000001</v>
      </c>
      <c r="R199" s="3">
        <f t="shared" si="47"/>
        <v>-300.99960000000004</v>
      </c>
      <c r="S199" s="3">
        <f t="shared" si="47"/>
        <v>-94.843727999999999</v>
      </c>
      <c r="T199" s="3">
        <f t="shared" si="47"/>
        <v>-812.94623999999999</v>
      </c>
      <c r="U199" s="3">
        <f t="shared" si="47"/>
        <v>-40.647312000000007</v>
      </c>
      <c r="V199" s="3">
        <f t="shared" si="47"/>
        <v>-982.31003999999996</v>
      </c>
      <c r="W199" s="3">
        <f t="shared" si="47"/>
        <v>0</v>
      </c>
      <c r="X199" s="3">
        <f t="shared" si="47"/>
        <v>4183.2892800000009</v>
      </c>
      <c r="Y199" s="3">
        <f t="shared" si="47"/>
        <v>2059.4692800000003</v>
      </c>
      <c r="Z199" s="30">
        <f t="shared" si="36"/>
        <v>44843.234940000017</v>
      </c>
    </row>
    <row r="200" spans="1:26" x14ac:dyDescent="0.25">
      <c r="A200" s="2" t="s">
        <v>339</v>
      </c>
      <c r="B200" t="s">
        <v>313</v>
      </c>
      <c r="C200" s="3">
        <f t="shared" ref="C200:Y200" si="48">+C173*C$186*1.08</f>
        <v>11558.384640000002</v>
      </c>
      <c r="D200" s="3">
        <f t="shared" si="48"/>
        <v>20746.367999999995</v>
      </c>
      <c r="E200" s="3">
        <f t="shared" si="48"/>
        <v>0</v>
      </c>
      <c r="F200" s="3">
        <f t="shared" si="48"/>
        <v>9694.3878000000004</v>
      </c>
      <c r="G200" s="3">
        <f t="shared" si="48"/>
        <v>3643.1942400000003</v>
      </c>
      <c r="H200" s="3">
        <f t="shared" si="48"/>
        <v>4118.4028800000006</v>
      </c>
      <c r="I200" s="3">
        <f t="shared" si="48"/>
        <v>10692.00972</v>
      </c>
      <c r="J200" s="3">
        <f t="shared" si="48"/>
        <v>0</v>
      </c>
      <c r="K200" s="3">
        <f t="shared" si="48"/>
        <v>-1366.19784</v>
      </c>
      <c r="L200" s="3">
        <f t="shared" si="48"/>
        <v>1707.1840800000002</v>
      </c>
      <c r="M200" s="3">
        <f t="shared" si="48"/>
        <v>3658.2516000000001</v>
      </c>
      <c r="N200" s="3">
        <f t="shared" si="48"/>
        <v>-429.95754000000005</v>
      </c>
      <c r="O200" s="3">
        <f t="shared" si="48"/>
        <v>3452.3061299999999</v>
      </c>
      <c r="P200" s="3">
        <f t="shared" si="48"/>
        <v>2364.76647</v>
      </c>
      <c r="Q200" s="3">
        <f t="shared" si="48"/>
        <v>910.49831999999992</v>
      </c>
      <c r="R200" s="3">
        <f t="shared" si="48"/>
        <v>1444.7980800000003</v>
      </c>
      <c r="S200" s="3">
        <f t="shared" si="48"/>
        <v>196.46200800000003</v>
      </c>
      <c r="T200" s="3">
        <f t="shared" si="48"/>
        <v>-372.60035999999997</v>
      </c>
      <c r="U200" s="3">
        <f t="shared" si="48"/>
        <v>0</v>
      </c>
      <c r="V200" s="3">
        <f t="shared" si="48"/>
        <v>0</v>
      </c>
      <c r="W200" s="3">
        <f t="shared" si="48"/>
        <v>0</v>
      </c>
      <c r="X200" s="3">
        <f t="shared" si="48"/>
        <v>4623.6355200000007</v>
      </c>
      <c r="Y200" s="3">
        <f t="shared" si="48"/>
        <v>1842.6830400000001</v>
      </c>
      <c r="Z200" s="30">
        <f t="shared" si="36"/>
        <v>78484.576788000006</v>
      </c>
    </row>
    <row r="201" spans="1:26" x14ac:dyDescent="0.25">
      <c r="A201" s="2" t="s">
        <v>358</v>
      </c>
      <c r="B201" t="s">
        <v>345</v>
      </c>
      <c r="C201" s="3">
        <f t="shared" ref="C201:Y201" si="49">+C174*C$186*1.08</f>
        <v>2347.7968800000003</v>
      </c>
      <c r="D201" s="3">
        <f t="shared" si="49"/>
        <v>5246.2079999999987</v>
      </c>
      <c r="E201" s="3">
        <f t="shared" si="49"/>
        <v>0</v>
      </c>
      <c r="F201" s="3">
        <f t="shared" si="49"/>
        <v>2872.4112</v>
      </c>
      <c r="G201" s="3">
        <f t="shared" si="49"/>
        <v>2732.3956800000001</v>
      </c>
      <c r="H201" s="3">
        <f t="shared" si="49"/>
        <v>2745.6019200000005</v>
      </c>
      <c r="I201" s="3">
        <f t="shared" si="49"/>
        <v>2376.00216</v>
      </c>
      <c r="J201" s="3">
        <f t="shared" si="49"/>
        <v>0</v>
      </c>
      <c r="K201" s="3">
        <f t="shared" si="49"/>
        <v>0</v>
      </c>
      <c r="L201" s="3">
        <f t="shared" si="49"/>
        <v>1707.1840800000002</v>
      </c>
      <c r="M201" s="3">
        <f t="shared" si="49"/>
        <v>1463.3006400000002</v>
      </c>
      <c r="N201" s="3">
        <f t="shared" si="49"/>
        <v>682.87374</v>
      </c>
      <c r="O201" s="3">
        <f t="shared" si="49"/>
        <v>-177.04134000000002</v>
      </c>
      <c r="P201" s="3">
        <f t="shared" si="49"/>
        <v>-25.291619999999998</v>
      </c>
      <c r="Q201" s="3">
        <f t="shared" si="49"/>
        <v>2668.2659099999996</v>
      </c>
      <c r="R201" s="3">
        <f t="shared" si="49"/>
        <v>1805.9976000000001</v>
      </c>
      <c r="S201" s="3">
        <f t="shared" si="49"/>
        <v>-33.87276</v>
      </c>
      <c r="T201" s="3">
        <f t="shared" si="49"/>
        <v>-223.56021600000003</v>
      </c>
      <c r="U201" s="3">
        <f t="shared" si="49"/>
        <v>-74.520071999999999</v>
      </c>
      <c r="V201" s="3">
        <f t="shared" si="49"/>
        <v>-155.814696</v>
      </c>
      <c r="W201" s="3">
        <f t="shared" si="49"/>
        <v>0</v>
      </c>
      <c r="X201" s="3">
        <f t="shared" si="49"/>
        <v>440.34624000000002</v>
      </c>
      <c r="Y201" s="3">
        <f t="shared" si="49"/>
        <v>650.35872000000006</v>
      </c>
      <c r="Z201" s="30">
        <f t="shared" si="36"/>
        <v>27048.642065999997</v>
      </c>
    </row>
    <row r="202" spans="1:26" x14ac:dyDescent="0.25">
      <c r="A202" s="2" t="s">
        <v>333</v>
      </c>
      <c r="B202" t="s">
        <v>315</v>
      </c>
      <c r="C202" s="3">
        <f t="shared" ref="C202:Y202" si="50">+C175*C$186*1.08</f>
        <v>16404.478200000001</v>
      </c>
      <c r="D202" s="3">
        <f t="shared" si="50"/>
        <v>17646.335999999999</v>
      </c>
      <c r="E202" s="3">
        <f t="shared" si="50"/>
        <v>0</v>
      </c>
      <c r="F202" s="3">
        <f t="shared" si="50"/>
        <v>5385.7709999999997</v>
      </c>
      <c r="G202" s="3">
        <f t="shared" si="50"/>
        <v>2276.9964</v>
      </c>
      <c r="H202" s="3">
        <f t="shared" si="50"/>
        <v>3088.8021600000006</v>
      </c>
      <c r="I202" s="3">
        <f t="shared" si="50"/>
        <v>9108.0082799999982</v>
      </c>
      <c r="J202" s="3">
        <f t="shared" si="50"/>
        <v>0</v>
      </c>
      <c r="K202" s="3">
        <f t="shared" si="50"/>
        <v>0</v>
      </c>
      <c r="L202" s="3">
        <f t="shared" si="50"/>
        <v>3414.3681600000004</v>
      </c>
      <c r="M202" s="3">
        <f t="shared" si="50"/>
        <v>4146.0184800000006</v>
      </c>
      <c r="N202" s="3">
        <f t="shared" si="50"/>
        <v>1239.2893799999999</v>
      </c>
      <c r="O202" s="3">
        <f t="shared" si="50"/>
        <v>2402.7039000000004</v>
      </c>
      <c r="P202" s="3">
        <f t="shared" si="50"/>
        <v>4552.4915999999994</v>
      </c>
      <c r="Q202" s="3">
        <f t="shared" si="50"/>
        <v>1820.9966399999998</v>
      </c>
      <c r="R202" s="3">
        <f t="shared" si="50"/>
        <v>722.39904000000013</v>
      </c>
      <c r="S202" s="3">
        <f t="shared" si="50"/>
        <v>602.93512800000008</v>
      </c>
      <c r="T202" s="3">
        <f t="shared" si="50"/>
        <v>-1849.4526960000001</v>
      </c>
      <c r="U202" s="3">
        <f t="shared" si="50"/>
        <v>-1036.5064560000001</v>
      </c>
      <c r="V202" s="3">
        <f t="shared" si="50"/>
        <v>-975.53548799999987</v>
      </c>
      <c r="W202" s="3">
        <f t="shared" si="50"/>
        <v>0</v>
      </c>
      <c r="X202" s="3">
        <f t="shared" si="50"/>
        <v>12770.040960000002</v>
      </c>
      <c r="Y202" s="3">
        <f t="shared" si="50"/>
        <v>2926.6142400000003</v>
      </c>
      <c r="Z202" s="30">
        <f t="shared" si="36"/>
        <v>84646.754928000009</v>
      </c>
    </row>
    <row r="203" spans="1:26" x14ac:dyDescent="0.25">
      <c r="A203" s="2" t="s">
        <v>334</v>
      </c>
      <c r="B203" t="s">
        <v>316</v>
      </c>
      <c r="C203" s="3">
        <f t="shared" ref="C203:Y203" si="51">+C176*C$186*1.08</f>
        <v>2708.9964</v>
      </c>
      <c r="D203" s="3">
        <f t="shared" si="51"/>
        <v>4292.351999999999</v>
      </c>
      <c r="E203" s="3">
        <f t="shared" si="51"/>
        <v>0</v>
      </c>
      <c r="F203" s="3">
        <f t="shared" si="51"/>
        <v>3231.4625999999998</v>
      </c>
      <c r="G203" s="3">
        <f t="shared" si="51"/>
        <v>2732.3956800000001</v>
      </c>
      <c r="H203" s="3">
        <f t="shared" si="51"/>
        <v>2745.6019200000005</v>
      </c>
      <c r="I203" s="3">
        <f t="shared" si="51"/>
        <v>396.00036</v>
      </c>
      <c r="J203" s="3">
        <f t="shared" si="51"/>
        <v>0</v>
      </c>
      <c r="K203" s="3">
        <f t="shared" si="51"/>
        <v>683.09892000000002</v>
      </c>
      <c r="L203" s="3">
        <f t="shared" si="51"/>
        <v>1951.0675200000003</v>
      </c>
      <c r="M203" s="3">
        <f t="shared" si="51"/>
        <v>731.65032000000008</v>
      </c>
      <c r="N203" s="3">
        <f t="shared" si="51"/>
        <v>37.937429999999999</v>
      </c>
      <c r="O203" s="3">
        <f t="shared" si="51"/>
        <v>0</v>
      </c>
      <c r="P203" s="3">
        <f t="shared" si="51"/>
        <v>1188.70614</v>
      </c>
      <c r="Q203" s="3">
        <f t="shared" si="51"/>
        <v>151.74972</v>
      </c>
      <c r="R203" s="3">
        <f t="shared" si="51"/>
        <v>2739.09636</v>
      </c>
      <c r="S203" s="3">
        <f t="shared" si="51"/>
        <v>0</v>
      </c>
      <c r="T203" s="3">
        <f t="shared" si="51"/>
        <v>0</v>
      </c>
      <c r="U203" s="3">
        <f t="shared" si="51"/>
        <v>0</v>
      </c>
      <c r="V203" s="3">
        <f t="shared" si="51"/>
        <v>0</v>
      </c>
      <c r="W203" s="3">
        <f t="shared" si="51"/>
        <v>0</v>
      </c>
      <c r="X203" s="3">
        <f t="shared" si="51"/>
        <v>1541.2118400000002</v>
      </c>
      <c r="Y203" s="3">
        <f t="shared" si="51"/>
        <v>0</v>
      </c>
      <c r="Z203" s="30">
        <f t="shared" si="36"/>
        <v>25131.327209999999</v>
      </c>
    </row>
    <row r="204" spans="1:26" x14ac:dyDescent="0.25">
      <c r="A204" s="2" t="s">
        <v>335</v>
      </c>
      <c r="B204" t="s">
        <v>317</v>
      </c>
      <c r="C204" s="3">
        <f t="shared" ref="C204:Y204" si="52">+C177*C$186*1.08</f>
        <v>3611.9952000000003</v>
      </c>
      <c r="D204" s="3">
        <f t="shared" si="52"/>
        <v>26231.039999999997</v>
      </c>
      <c r="E204" s="3">
        <f t="shared" si="52"/>
        <v>0</v>
      </c>
      <c r="F204" s="3">
        <f t="shared" si="52"/>
        <v>4667.6682000000001</v>
      </c>
      <c r="G204" s="3">
        <f t="shared" si="52"/>
        <v>3415.4946</v>
      </c>
      <c r="H204" s="3">
        <f t="shared" si="52"/>
        <v>2402.4016799999999</v>
      </c>
      <c r="I204" s="3">
        <f t="shared" si="52"/>
        <v>4356.00396</v>
      </c>
      <c r="J204" s="3">
        <f t="shared" si="52"/>
        <v>0</v>
      </c>
      <c r="K204" s="3">
        <f t="shared" si="52"/>
        <v>0</v>
      </c>
      <c r="L204" s="3">
        <f t="shared" si="52"/>
        <v>1219.4172000000003</v>
      </c>
      <c r="M204" s="3">
        <f t="shared" si="52"/>
        <v>1707.1840800000002</v>
      </c>
      <c r="N204" s="3">
        <f t="shared" si="52"/>
        <v>303.49943999999999</v>
      </c>
      <c r="O204" s="3">
        <f t="shared" si="52"/>
        <v>1062.2480399999999</v>
      </c>
      <c r="P204" s="3">
        <f t="shared" si="52"/>
        <v>910.49831999999992</v>
      </c>
      <c r="Q204" s="3">
        <f t="shared" si="52"/>
        <v>0</v>
      </c>
      <c r="R204" s="3">
        <f t="shared" si="52"/>
        <v>3070.1959200000006</v>
      </c>
      <c r="S204" s="3">
        <f t="shared" si="52"/>
        <v>128.716488</v>
      </c>
      <c r="T204" s="3">
        <f t="shared" si="52"/>
        <v>189.687456</v>
      </c>
      <c r="U204" s="3">
        <f t="shared" si="52"/>
        <v>-216.785664</v>
      </c>
      <c r="V204" s="3">
        <f t="shared" si="52"/>
        <v>-189.687456</v>
      </c>
      <c r="W204" s="3">
        <f t="shared" si="52"/>
        <v>0</v>
      </c>
      <c r="X204" s="3">
        <f t="shared" si="52"/>
        <v>3522.7699200000002</v>
      </c>
      <c r="Y204" s="3">
        <f t="shared" si="52"/>
        <v>1625.8968000000002</v>
      </c>
      <c r="Z204" s="30">
        <f t="shared" si="36"/>
        <v>58018.244183999996</v>
      </c>
    </row>
    <row r="205" spans="1:26" x14ac:dyDescent="0.25">
      <c r="A205" s="2" t="s">
        <v>336</v>
      </c>
      <c r="B205" t="s">
        <v>318</v>
      </c>
      <c r="C205" s="3">
        <f t="shared" ref="C205:Y205" si="53">+C178*C$186*1.08</f>
        <v>0</v>
      </c>
      <c r="D205" s="3">
        <f t="shared" si="53"/>
        <v>3576.9599999999991</v>
      </c>
      <c r="E205" s="3">
        <f t="shared" si="53"/>
        <v>0</v>
      </c>
      <c r="F205" s="3">
        <f t="shared" si="53"/>
        <v>0</v>
      </c>
      <c r="G205" s="3">
        <f t="shared" si="53"/>
        <v>1593.8974800000001</v>
      </c>
      <c r="H205" s="3">
        <f t="shared" si="53"/>
        <v>0</v>
      </c>
      <c r="I205" s="3">
        <f t="shared" si="53"/>
        <v>396.00036</v>
      </c>
      <c r="J205" s="3">
        <f t="shared" si="53"/>
        <v>0</v>
      </c>
      <c r="K205" s="3">
        <f t="shared" si="53"/>
        <v>0</v>
      </c>
      <c r="L205" s="3">
        <f t="shared" si="53"/>
        <v>0</v>
      </c>
      <c r="M205" s="3">
        <f t="shared" si="53"/>
        <v>0</v>
      </c>
      <c r="N205" s="3">
        <f t="shared" si="53"/>
        <v>0</v>
      </c>
      <c r="O205" s="3">
        <f t="shared" si="53"/>
        <v>0</v>
      </c>
      <c r="P205" s="3">
        <f t="shared" si="53"/>
        <v>303.49943999999999</v>
      </c>
      <c r="Q205" s="3">
        <f t="shared" si="53"/>
        <v>303.49943999999999</v>
      </c>
      <c r="R205" s="3">
        <f t="shared" si="53"/>
        <v>0</v>
      </c>
      <c r="S205" s="3">
        <f t="shared" si="53"/>
        <v>0</v>
      </c>
      <c r="T205" s="3">
        <f t="shared" si="53"/>
        <v>0</v>
      </c>
      <c r="U205" s="3">
        <f t="shared" si="53"/>
        <v>0</v>
      </c>
      <c r="V205" s="3">
        <f t="shared" si="53"/>
        <v>0</v>
      </c>
      <c r="W205" s="3">
        <f t="shared" si="53"/>
        <v>0</v>
      </c>
      <c r="X205" s="3">
        <f t="shared" si="53"/>
        <v>1321.03872</v>
      </c>
      <c r="Y205" s="3">
        <f t="shared" si="53"/>
        <v>541.96560000000011</v>
      </c>
      <c r="Z205" s="30">
        <f t="shared" si="36"/>
        <v>8036.8610399999989</v>
      </c>
    </row>
    <row r="206" spans="1:26" x14ac:dyDescent="0.25">
      <c r="C206" s="30">
        <f>+SUM(C187:C205)</f>
        <v>207208.12464000008</v>
      </c>
      <c r="D206" s="30">
        <f t="shared" ref="D206:Z206" si="54">+SUM(D187:D205)</f>
        <v>343984.32</v>
      </c>
      <c r="E206" s="30">
        <f t="shared" si="54"/>
        <v>823.67928000000006</v>
      </c>
      <c r="F206" s="30">
        <f t="shared" si="54"/>
        <v>147211.07399999996</v>
      </c>
      <c r="G206" s="30">
        <f t="shared" si="54"/>
        <v>107891.67942000001</v>
      </c>
      <c r="H206" s="30">
        <f t="shared" si="54"/>
        <v>73444.851360000015</v>
      </c>
      <c r="I206" s="30">
        <f t="shared" si="54"/>
        <v>133412.52128400002</v>
      </c>
      <c r="J206" s="30">
        <f t="shared" si="54"/>
        <v>6806.8047600000009</v>
      </c>
      <c r="K206" s="30">
        <f t="shared" si="54"/>
        <v>-2428.7961600000003</v>
      </c>
      <c r="L206" s="30">
        <f t="shared" si="54"/>
        <v>60218.886060000004</v>
      </c>
      <c r="M206" s="30">
        <f t="shared" si="54"/>
        <v>55117.657440000003</v>
      </c>
      <c r="N206" s="30">
        <f t="shared" si="54"/>
        <v>16654.531770000001</v>
      </c>
      <c r="O206" s="30">
        <f t="shared" si="54"/>
        <v>33321.709350000005</v>
      </c>
      <c r="P206" s="30">
        <f t="shared" si="54"/>
        <v>43767.148410000009</v>
      </c>
      <c r="Q206" s="30">
        <f t="shared" si="54"/>
        <v>29679.716069999999</v>
      </c>
      <c r="R206" s="30">
        <f t="shared" si="54"/>
        <v>42350.64372</v>
      </c>
      <c r="S206" s="30">
        <f t="shared" si="54"/>
        <v>-2086.5620159999994</v>
      </c>
      <c r="T206" s="30">
        <f t="shared" si="54"/>
        <v>-8115.9132960000006</v>
      </c>
      <c r="U206" s="30">
        <f t="shared" si="54"/>
        <v>-3942.7892639999995</v>
      </c>
      <c r="V206" s="30">
        <f t="shared" si="54"/>
        <v>-10778.312231999998</v>
      </c>
      <c r="W206" s="30">
        <f t="shared" si="54"/>
        <v>1398.4037999999998</v>
      </c>
      <c r="X206" s="30">
        <f t="shared" si="54"/>
        <v>114269.84928000001</v>
      </c>
      <c r="Y206" s="30">
        <f t="shared" si="54"/>
        <v>33041.836080000001</v>
      </c>
      <c r="Z206" s="30">
        <f t="shared" si="54"/>
        <v>1423251.0637560003</v>
      </c>
    </row>
    <row r="207" spans="1:26" x14ac:dyDescent="0.25">
      <c r="C207" t="s">
        <v>344</v>
      </c>
      <c r="D207" t="s">
        <v>344</v>
      </c>
      <c r="F207" t="s">
        <v>344</v>
      </c>
      <c r="G207" t="s">
        <v>344</v>
      </c>
      <c r="H207" t="s">
        <v>344</v>
      </c>
      <c r="I207" t="s">
        <v>344</v>
      </c>
      <c r="J207" t="s">
        <v>344</v>
      </c>
      <c r="K207" t="s">
        <v>344</v>
      </c>
      <c r="L207" t="s">
        <v>344</v>
      </c>
      <c r="M207" t="s">
        <v>344</v>
      </c>
      <c r="N207" t="s">
        <v>344</v>
      </c>
      <c r="O207" t="s">
        <v>344</v>
      </c>
      <c r="P207" t="s">
        <v>344</v>
      </c>
      <c r="Q207" t="s">
        <v>344</v>
      </c>
      <c r="R207" t="s">
        <v>344</v>
      </c>
      <c r="S207" t="s">
        <v>344</v>
      </c>
      <c r="T207" t="s">
        <v>344</v>
      </c>
      <c r="U207" t="s">
        <v>344</v>
      </c>
      <c r="V207" t="s">
        <v>344</v>
      </c>
      <c r="X207" t="s">
        <v>344</v>
      </c>
      <c r="Y207" t="s">
        <v>344</v>
      </c>
    </row>
  </sheetData>
  <autoFilter ref="A1:Z131" xr:uid="{31EB0AA8-E12D-4A7C-B35D-1CA14029BCD5}"/>
  <dataConsolidate topLabels="1">
    <dataRefs count="1">
      <dataRef ref="B1:Y128" sheet="Do vao DSR"/>
    </dataRefs>
  </dataConsolid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0027-34C2-4756-AF02-BEB1F45F9B68}">
  <dimension ref="A1:Q403"/>
  <sheetViews>
    <sheetView tabSelected="1" workbookViewId="0">
      <pane xSplit="4" ySplit="1" topLeftCell="E47" activePane="bottomRight" state="frozen"/>
      <selection activeCell="X16" sqref="X16"/>
      <selection pane="topRight" activeCell="X16" sqref="X16"/>
      <selection pane="bottomLeft" activeCell="X16" sqref="X16"/>
      <selection pane="bottomRight" activeCell="C57" sqref="C57:O57"/>
    </sheetView>
  </sheetViews>
  <sheetFormatPr defaultRowHeight="14.25" customHeight="1" x14ac:dyDescent="0.25"/>
  <cols>
    <col min="1" max="1" width="26.42578125" bestFit="1" customWidth="1"/>
    <col min="2" max="2" width="16.28515625" bestFit="1" customWidth="1"/>
    <col min="3" max="3" width="11.7109375" bestFit="1" customWidth="1"/>
    <col min="4" max="4" width="9.5703125" bestFit="1" customWidth="1"/>
    <col min="5" max="5" width="11.42578125" bestFit="1" customWidth="1"/>
    <col min="6" max="6" width="10.7109375" bestFit="1" customWidth="1"/>
    <col min="7" max="9" width="10.42578125" bestFit="1" customWidth="1"/>
    <col min="10" max="10" width="9.7109375" bestFit="1" customWidth="1"/>
    <col min="11" max="11" width="9.28515625" bestFit="1" customWidth="1"/>
    <col min="12" max="13" width="9.5703125" bestFit="1" customWidth="1"/>
    <col min="14" max="14" width="9.28515625" bestFit="1" customWidth="1"/>
    <col min="15" max="15" width="10.28515625" bestFit="1" customWidth="1"/>
    <col min="16" max="16" width="9.140625" style="25"/>
    <col min="17" max="17" width="11.140625" bestFit="1" customWidth="1"/>
  </cols>
  <sheetData>
    <row r="1" spans="1:17" ht="75" x14ac:dyDescent="0.25">
      <c r="C1" s="28" t="s">
        <v>276</v>
      </c>
      <c r="D1" s="28" t="s">
        <v>278</v>
      </c>
      <c r="E1" s="28" t="s">
        <v>277</v>
      </c>
      <c r="F1" s="28" t="s">
        <v>279</v>
      </c>
      <c r="G1" s="28" t="s">
        <v>280</v>
      </c>
      <c r="H1" s="28" t="s">
        <v>281</v>
      </c>
      <c r="I1" s="28" t="s">
        <v>282</v>
      </c>
      <c r="J1" s="28" t="s">
        <v>283</v>
      </c>
      <c r="K1" s="28" t="s">
        <v>284</v>
      </c>
      <c r="L1" s="28" t="s">
        <v>285</v>
      </c>
      <c r="M1" s="28" t="s">
        <v>286</v>
      </c>
      <c r="N1" s="28" t="s">
        <v>289</v>
      </c>
      <c r="O1" s="28" t="s">
        <v>290</v>
      </c>
      <c r="Q1" s="28" t="s">
        <v>340</v>
      </c>
    </row>
    <row r="2" spans="1:17" ht="15" x14ac:dyDescent="0.25">
      <c r="C2" s="29">
        <v>30.099960000000003</v>
      </c>
      <c r="D2" s="29">
        <v>45.759960000000007</v>
      </c>
      <c r="E2" s="29">
        <v>39.743999999999993</v>
      </c>
      <c r="F2" s="29">
        <v>5.9841899999999999</v>
      </c>
      <c r="G2" s="29">
        <v>37.949939999999998</v>
      </c>
      <c r="H2" s="29">
        <v>5.7200040000000012</v>
      </c>
      <c r="I2" s="29">
        <v>19.800018000000001</v>
      </c>
      <c r="J2" s="29">
        <v>5.7200040000000012</v>
      </c>
      <c r="K2" s="29">
        <v>37.949939999999998</v>
      </c>
      <c r="L2" s="29">
        <v>20.323620000000002</v>
      </c>
      <c r="M2" s="29">
        <v>20.323620000000002</v>
      </c>
      <c r="N2" s="29">
        <v>12.645809999999999</v>
      </c>
      <c r="O2" s="29">
        <v>12.645809999999999</v>
      </c>
      <c r="Q2" s="3"/>
    </row>
    <row r="3" spans="1:17" ht="15" x14ac:dyDescent="0.25">
      <c r="A3" t="s">
        <v>320</v>
      </c>
      <c r="B3" t="s">
        <v>341</v>
      </c>
      <c r="C3">
        <v>1154</v>
      </c>
      <c r="D3">
        <v>1</v>
      </c>
      <c r="E3">
        <v>1344</v>
      </c>
      <c r="F3">
        <v>7920</v>
      </c>
      <c r="G3">
        <v>468</v>
      </c>
      <c r="H3">
        <v>6119</v>
      </c>
      <c r="I3">
        <v>1080</v>
      </c>
      <c r="J3">
        <v>180</v>
      </c>
      <c r="K3">
        <v>6</v>
      </c>
      <c r="L3">
        <v>408</v>
      </c>
      <c r="M3">
        <v>372</v>
      </c>
      <c r="N3">
        <v>864</v>
      </c>
      <c r="O3">
        <v>912</v>
      </c>
      <c r="Q3" s="3"/>
    </row>
    <row r="4" spans="1:17" ht="15" x14ac:dyDescent="0.25">
      <c r="A4" t="s">
        <v>330</v>
      </c>
      <c r="B4">
        <v>36</v>
      </c>
      <c r="C4">
        <f t="shared" ref="C4:O9" si="0">ROUND(C$3/$B$23*$B4,0)</f>
        <v>120</v>
      </c>
      <c r="D4">
        <f t="shared" si="0"/>
        <v>0</v>
      </c>
      <c r="E4">
        <f t="shared" si="0"/>
        <v>140</v>
      </c>
      <c r="F4">
        <f t="shared" si="0"/>
        <v>826</v>
      </c>
      <c r="G4">
        <f t="shared" si="0"/>
        <v>49</v>
      </c>
      <c r="H4">
        <f t="shared" si="0"/>
        <v>639</v>
      </c>
      <c r="I4">
        <f t="shared" si="0"/>
        <v>113</v>
      </c>
      <c r="J4">
        <f t="shared" si="0"/>
        <v>19</v>
      </c>
      <c r="K4">
        <f t="shared" si="0"/>
        <v>1</v>
      </c>
      <c r="L4">
        <f t="shared" si="0"/>
        <v>43</v>
      </c>
      <c r="M4">
        <f t="shared" si="0"/>
        <v>39</v>
      </c>
      <c r="N4">
        <f t="shared" si="0"/>
        <v>90</v>
      </c>
      <c r="O4">
        <f t="shared" si="0"/>
        <v>95</v>
      </c>
      <c r="Q4" s="3">
        <f t="shared" ref="Q4:Q19" si="1">SUMPRODUCT(C4:O4,$C$2:$O$2)</f>
        <v>26023.769495999994</v>
      </c>
    </row>
    <row r="5" spans="1:17" ht="15" x14ac:dyDescent="0.25">
      <c r="A5" t="s">
        <v>313</v>
      </c>
      <c r="B5">
        <v>32</v>
      </c>
      <c r="C5">
        <f t="shared" si="0"/>
        <v>107</v>
      </c>
      <c r="D5">
        <f t="shared" si="0"/>
        <v>0</v>
      </c>
      <c r="E5">
        <f t="shared" si="0"/>
        <v>125</v>
      </c>
      <c r="F5">
        <f t="shared" si="0"/>
        <v>735</v>
      </c>
      <c r="G5">
        <f t="shared" si="0"/>
        <v>43</v>
      </c>
      <c r="H5">
        <f t="shared" si="0"/>
        <v>568</v>
      </c>
      <c r="I5">
        <f t="shared" si="0"/>
        <v>100</v>
      </c>
      <c r="J5">
        <f t="shared" si="0"/>
        <v>17</v>
      </c>
      <c r="K5">
        <f t="shared" si="0"/>
        <v>1</v>
      </c>
      <c r="L5">
        <f t="shared" si="0"/>
        <v>38</v>
      </c>
      <c r="M5">
        <f t="shared" si="0"/>
        <v>35</v>
      </c>
      <c r="N5">
        <f t="shared" si="0"/>
        <v>80</v>
      </c>
      <c r="O5">
        <f t="shared" si="0"/>
        <v>85</v>
      </c>
      <c r="Q5" s="3">
        <f t="shared" si="1"/>
        <v>23153.25978</v>
      </c>
    </row>
    <row r="6" spans="1:17" ht="15" x14ac:dyDescent="0.25">
      <c r="A6" t="s">
        <v>315</v>
      </c>
      <c r="B6">
        <v>73</v>
      </c>
      <c r="C6">
        <f>(ROUND(C$3/$B$23*$B6,0))--1</f>
        <v>245</v>
      </c>
      <c r="D6">
        <f>(ROUND(D$3/$B$23*$B6,0))--1</f>
        <v>1</v>
      </c>
      <c r="E6">
        <f>(ROUND(E$3/$B$23*$B6,0))-0</f>
        <v>284</v>
      </c>
      <c r="F6">
        <f>(ROUND(F$3/$B$23*$B6,0))-2</f>
        <v>1674</v>
      </c>
      <c r="G6">
        <f>(ROUND(G$3/$B$23*$B6,0))-1</f>
        <v>98</v>
      </c>
      <c r="H6">
        <f>(ROUND(H$3/$B$23*$B6,0))-2</f>
        <v>1293</v>
      </c>
      <c r="I6">
        <f>(ROUND(I$3/$B$23*$B6,0))-0</f>
        <v>229</v>
      </c>
      <c r="J6">
        <f>(ROUND(J$3/$B$23*$B6,0))-1</f>
        <v>37</v>
      </c>
      <c r="K6">
        <f>(ROUND(K$3/$B$23*$B6,0))-0</f>
        <v>1</v>
      </c>
      <c r="L6">
        <f>(ROUND(L$3/$B$23*$B6,0))-1</f>
        <v>85</v>
      </c>
      <c r="M6">
        <f>(ROUND(M$3/$B$23*$B6,0))-0</f>
        <v>79</v>
      </c>
      <c r="N6">
        <f>(ROUND(N$3/$B$23*$B6,0))-3</f>
        <v>180</v>
      </c>
      <c r="O6">
        <f>(ROUND(O$3/$B$23*$B6,0))--1</f>
        <v>194</v>
      </c>
      <c r="Q6" s="3">
        <f t="shared" si="1"/>
        <v>52686.540342</v>
      </c>
    </row>
    <row r="7" spans="1:17" ht="15" x14ac:dyDescent="0.25">
      <c r="A7" t="s">
        <v>308</v>
      </c>
      <c r="B7">
        <v>31</v>
      </c>
      <c r="C7">
        <f t="shared" si="0"/>
        <v>104</v>
      </c>
      <c r="D7">
        <f t="shared" si="0"/>
        <v>0</v>
      </c>
      <c r="E7">
        <f t="shared" si="0"/>
        <v>121</v>
      </c>
      <c r="F7">
        <f t="shared" si="0"/>
        <v>712</v>
      </c>
      <c r="G7">
        <f t="shared" si="0"/>
        <v>42</v>
      </c>
      <c r="H7">
        <f t="shared" si="0"/>
        <v>550</v>
      </c>
      <c r="I7">
        <f t="shared" si="0"/>
        <v>97</v>
      </c>
      <c r="J7">
        <f t="shared" si="0"/>
        <v>16</v>
      </c>
      <c r="K7">
        <f t="shared" si="0"/>
        <v>1</v>
      </c>
      <c r="L7">
        <f t="shared" si="0"/>
        <v>37</v>
      </c>
      <c r="M7">
        <f t="shared" si="0"/>
        <v>33</v>
      </c>
      <c r="N7">
        <f t="shared" si="0"/>
        <v>78</v>
      </c>
      <c r="O7">
        <f t="shared" si="0"/>
        <v>82</v>
      </c>
      <c r="Q7" s="3">
        <f t="shared" si="1"/>
        <v>22436.117549999995</v>
      </c>
    </row>
    <row r="8" spans="1:17" ht="15" x14ac:dyDescent="0.25">
      <c r="A8" t="s">
        <v>309</v>
      </c>
      <c r="B8">
        <v>15</v>
      </c>
      <c r="C8">
        <f t="shared" si="0"/>
        <v>50</v>
      </c>
      <c r="D8">
        <f t="shared" si="0"/>
        <v>0</v>
      </c>
      <c r="E8">
        <f t="shared" si="0"/>
        <v>58</v>
      </c>
      <c r="F8">
        <f t="shared" si="0"/>
        <v>344</v>
      </c>
      <c r="G8">
        <f t="shared" si="0"/>
        <v>20</v>
      </c>
      <c r="H8">
        <f t="shared" si="0"/>
        <v>266</v>
      </c>
      <c r="I8">
        <f t="shared" si="0"/>
        <v>47</v>
      </c>
      <c r="J8">
        <f t="shared" si="0"/>
        <v>8</v>
      </c>
      <c r="K8">
        <f t="shared" si="0"/>
        <v>0</v>
      </c>
      <c r="L8">
        <f t="shared" si="0"/>
        <v>18</v>
      </c>
      <c r="M8">
        <f t="shared" si="0"/>
        <v>16</v>
      </c>
      <c r="N8">
        <f t="shared" si="0"/>
        <v>38</v>
      </c>
      <c r="O8">
        <f t="shared" si="0"/>
        <v>40</v>
      </c>
      <c r="Q8" s="3">
        <f t="shared" si="1"/>
        <v>10802.968362</v>
      </c>
    </row>
    <row r="9" spans="1:17" ht="15" x14ac:dyDescent="0.25">
      <c r="A9" t="s">
        <v>303</v>
      </c>
      <c r="B9">
        <v>5</v>
      </c>
      <c r="C9">
        <f t="shared" si="0"/>
        <v>17</v>
      </c>
      <c r="D9">
        <f t="shared" si="0"/>
        <v>0</v>
      </c>
      <c r="E9">
        <f t="shared" si="0"/>
        <v>19</v>
      </c>
      <c r="F9">
        <f t="shared" si="0"/>
        <v>115</v>
      </c>
      <c r="G9">
        <f t="shared" si="0"/>
        <v>7</v>
      </c>
      <c r="H9">
        <f t="shared" si="0"/>
        <v>89</v>
      </c>
      <c r="I9">
        <f t="shared" si="0"/>
        <v>16</v>
      </c>
      <c r="J9">
        <f t="shared" ref="C9:O19" si="2">ROUND(J$3/$B$23*$B9,0)</f>
        <v>3</v>
      </c>
      <c r="K9">
        <f t="shared" si="2"/>
        <v>0</v>
      </c>
      <c r="L9">
        <f t="shared" si="2"/>
        <v>6</v>
      </c>
      <c r="M9">
        <f t="shared" si="2"/>
        <v>5</v>
      </c>
      <c r="N9">
        <f t="shared" si="2"/>
        <v>13</v>
      </c>
      <c r="O9">
        <f t="shared" si="2"/>
        <v>13</v>
      </c>
      <c r="Q9" s="3">
        <f t="shared" si="1"/>
        <v>3616.058285999999</v>
      </c>
    </row>
    <row r="10" spans="1:17" ht="15" x14ac:dyDescent="0.25">
      <c r="A10" t="s">
        <v>305</v>
      </c>
      <c r="B10">
        <v>1</v>
      </c>
      <c r="C10">
        <f t="shared" si="2"/>
        <v>3</v>
      </c>
      <c r="D10">
        <f t="shared" si="2"/>
        <v>0</v>
      </c>
      <c r="E10">
        <f t="shared" si="2"/>
        <v>4</v>
      </c>
      <c r="F10">
        <f t="shared" si="2"/>
        <v>23</v>
      </c>
      <c r="G10">
        <f t="shared" si="2"/>
        <v>1</v>
      </c>
      <c r="H10">
        <f t="shared" si="2"/>
        <v>18</v>
      </c>
      <c r="I10">
        <f t="shared" si="2"/>
        <v>3</v>
      </c>
      <c r="J10">
        <f t="shared" si="2"/>
        <v>1</v>
      </c>
      <c r="K10">
        <f t="shared" si="2"/>
        <v>0</v>
      </c>
      <c r="L10">
        <f t="shared" si="2"/>
        <v>1</v>
      </c>
      <c r="M10">
        <f t="shared" si="2"/>
        <v>1</v>
      </c>
      <c r="N10">
        <f t="shared" si="2"/>
        <v>3</v>
      </c>
      <c r="O10">
        <f t="shared" si="2"/>
        <v>3</v>
      </c>
      <c r="Q10" s="3">
        <f t="shared" si="1"/>
        <v>709.46441999999979</v>
      </c>
    </row>
    <row r="11" spans="1:17" ht="15" x14ac:dyDescent="0.25">
      <c r="A11" t="s">
        <v>301</v>
      </c>
      <c r="B11">
        <v>2</v>
      </c>
      <c r="C11">
        <f t="shared" si="2"/>
        <v>7</v>
      </c>
      <c r="D11">
        <f t="shared" si="2"/>
        <v>0</v>
      </c>
      <c r="E11">
        <f t="shared" si="2"/>
        <v>8</v>
      </c>
      <c r="F11">
        <f t="shared" si="2"/>
        <v>46</v>
      </c>
      <c r="G11">
        <f t="shared" si="2"/>
        <v>3</v>
      </c>
      <c r="H11">
        <f t="shared" si="2"/>
        <v>35</v>
      </c>
      <c r="I11">
        <f t="shared" si="2"/>
        <v>6</v>
      </c>
      <c r="J11">
        <f t="shared" si="2"/>
        <v>1</v>
      </c>
      <c r="K11">
        <f t="shared" si="2"/>
        <v>0</v>
      </c>
      <c r="L11">
        <f t="shared" si="2"/>
        <v>2</v>
      </c>
      <c r="M11">
        <f t="shared" si="2"/>
        <v>2</v>
      </c>
      <c r="N11">
        <f t="shared" si="2"/>
        <v>5</v>
      </c>
      <c r="O11">
        <f t="shared" si="2"/>
        <v>5</v>
      </c>
      <c r="Q11" s="3">
        <f t="shared" si="1"/>
        <v>1450.2471119999998</v>
      </c>
    </row>
    <row r="12" spans="1:17" ht="15" x14ac:dyDescent="0.25">
      <c r="A12" t="s">
        <v>342</v>
      </c>
      <c r="B12">
        <v>10</v>
      </c>
      <c r="C12">
        <f t="shared" si="2"/>
        <v>33</v>
      </c>
      <c r="D12">
        <f t="shared" si="2"/>
        <v>0</v>
      </c>
      <c r="E12">
        <f t="shared" si="2"/>
        <v>39</v>
      </c>
      <c r="F12">
        <f t="shared" si="2"/>
        <v>230</v>
      </c>
      <c r="G12">
        <f t="shared" si="2"/>
        <v>14</v>
      </c>
      <c r="H12">
        <f t="shared" si="2"/>
        <v>177</v>
      </c>
      <c r="I12">
        <f t="shared" si="2"/>
        <v>31</v>
      </c>
      <c r="J12">
        <f t="shared" si="2"/>
        <v>5</v>
      </c>
      <c r="K12">
        <f t="shared" si="2"/>
        <v>0</v>
      </c>
      <c r="L12">
        <f t="shared" si="2"/>
        <v>12</v>
      </c>
      <c r="M12">
        <f t="shared" si="2"/>
        <v>11</v>
      </c>
      <c r="N12">
        <f t="shared" si="2"/>
        <v>25</v>
      </c>
      <c r="O12">
        <f t="shared" si="2"/>
        <v>26</v>
      </c>
      <c r="Q12" s="3">
        <f t="shared" si="1"/>
        <v>7218.1983959999989</v>
      </c>
    </row>
    <row r="13" spans="1:17" ht="15" x14ac:dyDescent="0.25">
      <c r="A13" t="s">
        <v>307</v>
      </c>
      <c r="B13">
        <v>16</v>
      </c>
      <c r="C13">
        <f t="shared" si="2"/>
        <v>54</v>
      </c>
      <c r="D13">
        <f t="shared" si="2"/>
        <v>0</v>
      </c>
      <c r="E13">
        <f t="shared" si="2"/>
        <v>62</v>
      </c>
      <c r="F13">
        <f t="shared" si="2"/>
        <v>367</v>
      </c>
      <c r="G13">
        <f t="shared" si="2"/>
        <v>22</v>
      </c>
      <c r="H13">
        <f t="shared" si="2"/>
        <v>284</v>
      </c>
      <c r="I13">
        <f t="shared" si="2"/>
        <v>50</v>
      </c>
      <c r="J13">
        <f t="shared" si="2"/>
        <v>8</v>
      </c>
      <c r="K13">
        <f t="shared" si="2"/>
        <v>0</v>
      </c>
      <c r="L13">
        <f t="shared" si="2"/>
        <v>19</v>
      </c>
      <c r="M13">
        <f t="shared" si="2"/>
        <v>17</v>
      </c>
      <c r="N13">
        <f t="shared" si="2"/>
        <v>40</v>
      </c>
      <c r="O13">
        <f t="shared" si="2"/>
        <v>42</v>
      </c>
      <c r="Q13" s="3">
        <f t="shared" si="1"/>
        <v>11549.471057999999</v>
      </c>
    </row>
    <row r="14" spans="1:17" ht="15" x14ac:dyDescent="0.25">
      <c r="A14" t="s">
        <v>304</v>
      </c>
      <c r="B14">
        <v>10</v>
      </c>
      <c r="C14">
        <f t="shared" si="2"/>
        <v>33</v>
      </c>
      <c r="D14">
        <f t="shared" si="2"/>
        <v>0</v>
      </c>
      <c r="E14">
        <f t="shared" si="2"/>
        <v>39</v>
      </c>
      <c r="F14">
        <f t="shared" si="2"/>
        <v>230</v>
      </c>
      <c r="G14">
        <f t="shared" si="2"/>
        <v>14</v>
      </c>
      <c r="H14">
        <f t="shared" si="2"/>
        <v>177</v>
      </c>
      <c r="I14">
        <f t="shared" si="2"/>
        <v>31</v>
      </c>
      <c r="J14">
        <f t="shared" si="2"/>
        <v>5</v>
      </c>
      <c r="K14">
        <f t="shared" si="2"/>
        <v>0</v>
      </c>
      <c r="L14">
        <f t="shared" si="2"/>
        <v>12</v>
      </c>
      <c r="M14">
        <f t="shared" si="2"/>
        <v>11</v>
      </c>
      <c r="N14">
        <f t="shared" si="2"/>
        <v>25</v>
      </c>
      <c r="O14">
        <f t="shared" si="2"/>
        <v>26</v>
      </c>
      <c r="Q14" s="3">
        <f t="shared" si="1"/>
        <v>7218.1983959999989</v>
      </c>
    </row>
    <row r="15" spans="1:17" ht="15" x14ac:dyDescent="0.25">
      <c r="A15" t="s">
        <v>311</v>
      </c>
      <c r="B15">
        <v>13</v>
      </c>
      <c r="C15">
        <f t="shared" si="2"/>
        <v>43</v>
      </c>
      <c r="D15">
        <f t="shared" si="2"/>
        <v>0</v>
      </c>
      <c r="E15">
        <f t="shared" si="2"/>
        <v>51</v>
      </c>
      <c r="F15">
        <f t="shared" si="2"/>
        <v>298</v>
      </c>
      <c r="G15">
        <f t="shared" si="2"/>
        <v>18</v>
      </c>
      <c r="H15">
        <f t="shared" si="2"/>
        <v>231</v>
      </c>
      <c r="I15">
        <f t="shared" si="2"/>
        <v>41</v>
      </c>
      <c r="J15">
        <f t="shared" si="2"/>
        <v>7</v>
      </c>
      <c r="K15">
        <f t="shared" si="2"/>
        <v>0</v>
      </c>
      <c r="L15">
        <f t="shared" si="2"/>
        <v>15</v>
      </c>
      <c r="M15">
        <f t="shared" si="2"/>
        <v>14</v>
      </c>
      <c r="N15">
        <f t="shared" si="2"/>
        <v>33</v>
      </c>
      <c r="O15">
        <f t="shared" si="2"/>
        <v>34</v>
      </c>
      <c r="Q15" s="3">
        <f t="shared" si="1"/>
        <v>9397.4457600000005</v>
      </c>
    </row>
    <row r="16" spans="1:17" ht="15" x14ac:dyDescent="0.25">
      <c r="A16" t="s">
        <v>317</v>
      </c>
      <c r="B16">
        <v>31</v>
      </c>
      <c r="C16">
        <f t="shared" si="2"/>
        <v>104</v>
      </c>
      <c r="D16">
        <f t="shared" si="2"/>
        <v>0</v>
      </c>
      <c r="E16">
        <f t="shared" si="2"/>
        <v>121</v>
      </c>
      <c r="F16">
        <f t="shared" si="2"/>
        <v>712</v>
      </c>
      <c r="G16">
        <f t="shared" si="2"/>
        <v>42</v>
      </c>
      <c r="H16">
        <f t="shared" si="2"/>
        <v>550</v>
      </c>
      <c r="I16">
        <f t="shared" si="2"/>
        <v>97</v>
      </c>
      <c r="J16">
        <f t="shared" si="2"/>
        <v>16</v>
      </c>
      <c r="K16">
        <f t="shared" si="2"/>
        <v>1</v>
      </c>
      <c r="L16">
        <f t="shared" si="2"/>
        <v>37</v>
      </c>
      <c r="M16">
        <f t="shared" si="2"/>
        <v>33</v>
      </c>
      <c r="N16">
        <f t="shared" si="2"/>
        <v>78</v>
      </c>
      <c r="O16">
        <f t="shared" si="2"/>
        <v>82</v>
      </c>
      <c r="Q16" s="3">
        <f t="shared" si="1"/>
        <v>22436.117549999995</v>
      </c>
    </row>
    <row r="17" spans="1:17" ht="15" x14ac:dyDescent="0.25">
      <c r="A17" t="s">
        <v>312</v>
      </c>
      <c r="B17">
        <v>50</v>
      </c>
      <c r="C17">
        <f t="shared" si="2"/>
        <v>167</v>
      </c>
      <c r="D17">
        <f t="shared" si="2"/>
        <v>0</v>
      </c>
      <c r="E17">
        <f t="shared" si="2"/>
        <v>195</v>
      </c>
      <c r="F17">
        <f t="shared" si="2"/>
        <v>1148</v>
      </c>
      <c r="G17">
        <f t="shared" si="2"/>
        <v>68</v>
      </c>
      <c r="H17">
        <f t="shared" si="2"/>
        <v>887</v>
      </c>
      <c r="I17">
        <f t="shared" si="2"/>
        <v>157</v>
      </c>
      <c r="J17">
        <f t="shared" si="2"/>
        <v>26</v>
      </c>
      <c r="K17">
        <f t="shared" si="2"/>
        <v>1</v>
      </c>
      <c r="L17">
        <f t="shared" si="2"/>
        <v>59</v>
      </c>
      <c r="M17">
        <f t="shared" si="2"/>
        <v>54</v>
      </c>
      <c r="N17">
        <f t="shared" si="2"/>
        <v>125</v>
      </c>
      <c r="O17">
        <f t="shared" si="2"/>
        <v>132</v>
      </c>
      <c r="Q17" s="3">
        <f t="shared" si="1"/>
        <v>36142.678007999995</v>
      </c>
    </row>
    <row r="18" spans="1:17" ht="15" x14ac:dyDescent="0.25">
      <c r="A18" t="s">
        <v>316</v>
      </c>
      <c r="B18">
        <v>11</v>
      </c>
      <c r="C18">
        <f t="shared" si="2"/>
        <v>37</v>
      </c>
      <c r="D18">
        <f t="shared" si="2"/>
        <v>0</v>
      </c>
      <c r="E18">
        <f t="shared" si="2"/>
        <v>43</v>
      </c>
      <c r="F18">
        <f t="shared" si="2"/>
        <v>253</v>
      </c>
      <c r="G18">
        <f t="shared" si="2"/>
        <v>15</v>
      </c>
      <c r="H18">
        <f t="shared" si="2"/>
        <v>195</v>
      </c>
      <c r="I18">
        <f t="shared" si="2"/>
        <v>34</v>
      </c>
      <c r="J18">
        <f t="shared" si="2"/>
        <v>6</v>
      </c>
      <c r="K18">
        <f t="shared" si="2"/>
        <v>0</v>
      </c>
      <c r="L18">
        <f t="shared" si="2"/>
        <v>13</v>
      </c>
      <c r="M18">
        <f t="shared" si="2"/>
        <v>12</v>
      </c>
      <c r="N18">
        <f t="shared" si="2"/>
        <v>28</v>
      </c>
      <c r="O18">
        <f t="shared" si="2"/>
        <v>29</v>
      </c>
      <c r="Q18" s="3">
        <f t="shared" si="1"/>
        <v>7957.7627759999978</v>
      </c>
    </row>
    <row r="19" spans="1:17" ht="15" x14ac:dyDescent="0.25">
      <c r="A19" t="s">
        <v>345</v>
      </c>
      <c r="B19">
        <v>9</v>
      </c>
      <c r="C19">
        <f t="shared" si="2"/>
        <v>30</v>
      </c>
      <c r="D19">
        <f t="shared" si="2"/>
        <v>0</v>
      </c>
      <c r="E19">
        <f t="shared" si="2"/>
        <v>35</v>
      </c>
      <c r="F19">
        <f t="shared" si="2"/>
        <v>207</v>
      </c>
      <c r="G19">
        <f t="shared" si="2"/>
        <v>12</v>
      </c>
      <c r="H19">
        <f t="shared" si="2"/>
        <v>160</v>
      </c>
      <c r="I19">
        <f t="shared" si="2"/>
        <v>28</v>
      </c>
      <c r="J19">
        <f t="shared" si="2"/>
        <v>5</v>
      </c>
      <c r="K19">
        <f t="shared" si="2"/>
        <v>0</v>
      </c>
      <c r="L19">
        <f t="shared" si="2"/>
        <v>11</v>
      </c>
      <c r="M19">
        <f t="shared" si="2"/>
        <v>10</v>
      </c>
      <c r="N19">
        <f t="shared" si="2"/>
        <v>23</v>
      </c>
      <c r="O19">
        <f t="shared" si="2"/>
        <v>24</v>
      </c>
      <c r="Q19" s="3">
        <f t="shared" si="1"/>
        <v>6507.5156640000005</v>
      </c>
    </row>
    <row r="20" spans="1:17" ht="15" x14ac:dyDescent="0.25">
      <c r="Q20" s="3"/>
    </row>
    <row r="21" spans="1:17" ht="15" x14ac:dyDescent="0.25">
      <c r="Q21" s="3"/>
    </row>
    <row r="22" spans="1:17" ht="15" x14ac:dyDescent="0.25">
      <c r="Q22" s="3"/>
    </row>
    <row r="23" spans="1:17" ht="15" x14ac:dyDescent="0.25">
      <c r="A23" t="s">
        <v>1</v>
      </c>
      <c r="B23">
        <f>SUM(B4:B19)</f>
        <v>345</v>
      </c>
      <c r="C23">
        <f>SUM(C4:C19)</f>
        <v>1154</v>
      </c>
      <c r="D23">
        <f t="shared" ref="D23:O23" si="3">SUM(D4:D19)</f>
        <v>1</v>
      </c>
      <c r="E23">
        <f t="shared" si="3"/>
        <v>1344</v>
      </c>
      <c r="F23">
        <f t="shared" si="3"/>
        <v>7920</v>
      </c>
      <c r="G23">
        <f t="shared" si="3"/>
        <v>468</v>
      </c>
      <c r="H23">
        <f t="shared" si="3"/>
        <v>6119</v>
      </c>
      <c r="I23">
        <f t="shared" si="3"/>
        <v>1080</v>
      </c>
      <c r="J23">
        <f t="shared" si="3"/>
        <v>180</v>
      </c>
      <c r="K23">
        <f t="shared" si="3"/>
        <v>6</v>
      </c>
      <c r="L23">
        <f t="shared" si="3"/>
        <v>408</v>
      </c>
      <c r="M23">
        <f t="shared" si="3"/>
        <v>372</v>
      </c>
      <c r="N23">
        <f t="shared" si="3"/>
        <v>864</v>
      </c>
      <c r="O23">
        <f t="shared" si="3"/>
        <v>912</v>
      </c>
      <c r="Q23" s="3">
        <f>SUMPRODUCT(C23:O23,$C$2:$O$2)</f>
        <v>249305.81295600004</v>
      </c>
    </row>
    <row r="24" spans="1:17" ht="15" x14ac:dyDescent="0.25">
      <c r="C24">
        <f>C23-C3</f>
        <v>0</v>
      </c>
      <c r="D24">
        <f t="shared" ref="D24:O24" si="4">D23-D3</f>
        <v>0</v>
      </c>
      <c r="E24">
        <f t="shared" si="4"/>
        <v>0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</row>
    <row r="25" spans="1:17" ht="15" x14ac:dyDescent="0.25">
      <c r="C25" s="3">
        <f>C23*C$2/1.08</f>
        <v>32162.364666666668</v>
      </c>
      <c r="D25" s="3">
        <f t="shared" ref="D25:O25" si="5">D23*D$2/1.08</f>
        <v>42.370333333333335</v>
      </c>
      <c r="E25" s="3">
        <f t="shared" si="5"/>
        <v>49459.199999999983</v>
      </c>
      <c r="F25" s="3">
        <f t="shared" si="5"/>
        <v>43884.06</v>
      </c>
      <c r="G25" s="3">
        <f t="shared" si="5"/>
        <v>16444.973999999998</v>
      </c>
      <c r="H25" s="3">
        <f t="shared" si="5"/>
        <v>32408.059700000005</v>
      </c>
      <c r="I25" s="3">
        <f t="shared" si="5"/>
        <v>19800.018</v>
      </c>
      <c r="J25" s="3">
        <f t="shared" si="5"/>
        <v>953.33400000000006</v>
      </c>
      <c r="K25" s="3">
        <f t="shared" si="5"/>
        <v>210.83299999999997</v>
      </c>
      <c r="L25" s="3">
        <f t="shared" si="5"/>
        <v>7677.8120000000008</v>
      </c>
      <c r="M25" s="3">
        <f t="shared" si="5"/>
        <v>7000.3580000000002</v>
      </c>
      <c r="N25" s="3">
        <f t="shared" si="5"/>
        <v>10116.647999999999</v>
      </c>
      <c r="O25" s="3">
        <f t="shared" si="5"/>
        <v>10678.683999999999</v>
      </c>
    </row>
    <row r="26" spans="1:17" ht="75" x14ac:dyDescent="0.25">
      <c r="A26" t="s">
        <v>320</v>
      </c>
      <c r="B26" t="s">
        <v>343</v>
      </c>
      <c r="C26" s="28" t="s">
        <v>276</v>
      </c>
      <c r="D26" s="28" t="s">
        <v>277</v>
      </c>
      <c r="E26" s="28" t="s">
        <v>279</v>
      </c>
      <c r="F26" s="28" t="s">
        <v>280</v>
      </c>
      <c r="G26" s="28" t="s">
        <v>281</v>
      </c>
      <c r="H26" s="28" t="s">
        <v>282</v>
      </c>
      <c r="I26" s="28" t="s">
        <v>285</v>
      </c>
      <c r="J26" s="28" t="s">
        <v>286</v>
      </c>
      <c r="K26" s="28" t="s">
        <v>297</v>
      </c>
    </row>
    <row r="27" spans="1:17" ht="15" x14ac:dyDescent="0.25">
      <c r="B27" t="s">
        <v>359</v>
      </c>
      <c r="C27" s="3">
        <v>36</v>
      </c>
      <c r="D27" s="3">
        <v>54</v>
      </c>
      <c r="E27" s="3">
        <v>180</v>
      </c>
      <c r="F27" s="3">
        <v>12</v>
      </c>
      <c r="G27" s="3"/>
      <c r="H27" s="3">
        <v>40</v>
      </c>
      <c r="I27" s="3">
        <v>12</v>
      </c>
      <c r="J27" s="3">
        <v>12</v>
      </c>
      <c r="K27" s="3">
        <v>12</v>
      </c>
    </row>
    <row r="28" spans="1:17" ht="15" x14ac:dyDescent="0.25">
      <c r="B28" t="s">
        <v>360</v>
      </c>
      <c r="C28" s="3">
        <v>30.099960000000003</v>
      </c>
      <c r="D28" s="3">
        <v>39.743999999999993</v>
      </c>
      <c r="E28" s="3">
        <v>5.9841899999999999</v>
      </c>
      <c r="F28" s="3">
        <v>37.949939999999998</v>
      </c>
      <c r="G28" s="3">
        <v>5.7200040000000012</v>
      </c>
      <c r="H28" s="3">
        <v>19.800018000000001</v>
      </c>
      <c r="I28" s="3">
        <v>20.323620000000002</v>
      </c>
      <c r="J28" s="3">
        <v>20.323620000000002</v>
      </c>
      <c r="K28">
        <v>36.695520000000002</v>
      </c>
    </row>
    <row r="29" spans="1:17" ht="15" hidden="1" x14ac:dyDescent="0.25">
      <c r="A29" t="s">
        <v>330</v>
      </c>
      <c r="B29">
        <v>1</v>
      </c>
      <c r="C29">
        <f t="shared" ref="C29:K30" si="6">ROUND(C$27/$B$31*$B29,0)</f>
        <v>18</v>
      </c>
      <c r="D29">
        <f t="shared" si="6"/>
        <v>27</v>
      </c>
      <c r="E29">
        <f t="shared" si="6"/>
        <v>90</v>
      </c>
      <c r="F29">
        <f t="shared" si="6"/>
        <v>6</v>
      </c>
      <c r="G29">
        <f t="shared" si="6"/>
        <v>0</v>
      </c>
      <c r="H29">
        <f t="shared" si="6"/>
        <v>20</v>
      </c>
      <c r="I29">
        <f t="shared" si="6"/>
        <v>6</v>
      </c>
      <c r="J29">
        <f t="shared" si="6"/>
        <v>6</v>
      </c>
      <c r="K29">
        <f t="shared" si="6"/>
        <v>6</v>
      </c>
      <c r="L29" s="3">
        <f>SUMPRODUCT($C$28:$K$28,C29:K29)</f>
        <v>3241.2209399999992</v>
      </c>
      <c r="M29" s="30">
        <f>L29+Q4</f>
        <v>29264.990435999993</v>
      </c>
    </row>
    <row r="30" spans="1:17" ht="15" hidden="1" x14ac:dyDescent="0.25">
      <c r="A30" t="s">
        <v>311</v>
      </c>
      <c r="B30">
        <v>1</v>
      </c>
      <c r="C30">
        <f t="shared" si="6"/>
        <v>18</v>
      </c>
      <c r="D30">
        <f t="shared" si="6"/>
        <v>27</v>
      </c>
      <c r="E30">
        <f t="shared" si="6"/>
        <v>90</v>
      </c>
      <c r="F30">
        <f t="shared" si="6"/>
        <v>6</v>
      </c>
      <c r="G30">
        <f t="shared" si="6"/>
        <v>0</v>
      </c>
      <c r="H30">
        <f t="shared" si="6"/>
        <v>20</v>
      </c>
      <c r="I30">
        <f t="shared" si="6"/>
        <v>6</v>
      </c>
      <c r="J30">
        <f t="shared" si="6"/>
        <v>6</v>
      </c>
      <c r="K30">
        <f t="shared" si="6"/>
        <v>6</v>
      </c>
      <c r="L30" s="3">
        <f>SUMPRODUCT($C$28:$K$28,C30:K30)</f>
        <v>3241.2209399999992</v>
      </c>
      <c r="M30" s="30">
        <f>L30+Q15</f>
        <v>12638.6667</v>
      </c>
    </row>
    <row r="31" spans="1:17" ht="15" hidden="1" x14ac:dyDescent="0.25">
      <c r="B31">
        <v>2</v>
      </c>
    </row>
    <row r="32" spans="1:17" ht="15" x14ac:dyDescent="0.25">
      <c r="C32" s="3">
        <f t="shared" ref="C32:K32" si="7">+C28*C27</f>
        <v>1083.5985600000001</v>
      </c>
      <c r="D32" s="3">
        <f t="shared" si="7"/>
        <v>2146.1759999999995</v>
      </c>
      <c r="E32" s="3">
        <f t="shared" si="7"/>
        <v>1077.1541999999999</v>
      </c>
      <c r="F32" s="3">
        <f t="shared" si="7"/>
        <v>455.39927999999998</v>
      </c>
      <c r="G32" s="3">
        <f t="shared" si="7"/>
        <v>0</v>
      </c>
      <c r="H32" s="3">
        <f t="shared" si="7"/>
        <v>792.00072</v>
      </c>
      <c r="I32" s="3">
        <f t="shared" si="7"/>
        <v>243.88344000000001</v>
      </c>
      <c r="J32" s="3">
        <f t="shared" si="7"/>
        <v>243.88344000000001</v>
      </c>
      <c r="K32" s="3">
        <f t="shared" si="7"/>
        <v>440.34624000000002</v>
      </c>
    </row>
    <row r="33" spans="1:15" ht="15" x14ac:dyDescent="0.25"/>
    <row r="34" spans="1:15" ht="15" x14ac:dyDescent="0.25">
      <c r="C34" s="27">
        <f>+C29/6</f>
        <v>3</v>
      </c>
      <c r="D34" s="27">
        <f>+D29/6</f>
        <v>4.5</v>
      </c>
      <c r="E34" s="27">
        <f>+E29/60</f>
        <v>1.5</v>
      </c>
      <c r="F34" s="27">
        <f>+F29/6</f>
        <v>1</v>
      </c>
      <c r="G34" s="27">
        <f>+G29/60</f>
        <v>0</v>
      </c>
      <c r="H34" s="27">
        <f>+H29/20</f>
        <v>1</v>
      </c>
      <c r="I34" s="27">
        <f>+I29/24</f>
        <v>0.25</v>
      </c>
      <c r="J34" s="27">
        <f>+J29/6</f>
        <v>1</v>
      </c>
      <c r="K34" s="27">
        <f>+K29/6</f>
        <v>1</v>
      </c>
    </row>
    <row r="35" spans="1:15" ht="15" x14ac:dyDescent="0.25">
      <c r="C35" s="27">
        <f>+C30/6</f>
        <v>3</v>
      </c>
      <c r="D35" s="27">
        <f>+D30/6</f>
        <v>4.5</v>
      </c>
      <c r="E35" s="27">
        <f>+E30/60</f>
        <v>1.5</v>
      </c>
      <c r="F35" s="27">
        <f>+F30/6</f>
        <v>1</v>
      </c>
      <c r="G35" s="27">
        <f>+G30/60</f>
        <v>0</v>
      </c>
      <c r="H35" s="27">
        <f>+H30/20</f>
        <v>1</v>
      </c>
      <c r="I35" s="27">
        <f>+I30/24</f>
        <v>0.25</v>
      </c>
      <c r="J35" s="27">
        <f>+J30/6</f>
        <v>1</v>
      </c>
      <c r="K35" s="27">
        <f>+K30/6</f>
        <v>1</v>
      </c>
    </row>
    <row r="36" spans="1:15" ht="75" x14ac:dyDescent="0.25">
      <c r="C36" s="28" t="s">
        <v>276</v>
      </c>
      <c r="D36" s="28" t="s">
        <v>277</v>
      </c>
      <c r="E36" s="28" t="s">
        <v>279</v>
      </c>
      <c r="F36" s="28" t="s">
        <v>280</v>
      </c>
      <c r="G36" s="28" t="s">
        <v>281</v>
      </c>
      <c r="H36" s="28" t="s">
        <v>282</v>
      </c>
      <c r="I36" s="28" t="s">
        <v>289</v>
      </c>
      <c r="J36" s="28" t="s">
        <v>297</v>
      </c>
    </row>
    <row r="37" spans="1:15" ht="15" x14ac:dyDescent="0.25">
      <c r="C37" s="31">
        <f t="shared" ref="C37:J38" si="8">+C29*C$28*1.08</f>
        <v>585.14322240000013</v>
      </c>
      <c r="D37" s="31">
        <f t="shared" si="8"/>
        <v>1158.9350399999998</v>
      </c>
      <c r="E37" s="31">
        <f t="shared" si="8"/>
        <v>581.66326800000002</v>
      </c>
      <c r="F37" s="31">
        <f t="shared" si="8"/>
        <v>245.9156112</v>
      </c>
      <c r="G37" s="31">
        <f t="shared" si="8"/>
        <v>0</v>
      </c>
      <c r="H37" s="31">
        <f t="shared" si="8"/>
        <v>427.6803888</v>
      </c>
      <c r="I37" s="31">
        <f t="shared" si="8"/>
        <v>131.69705760000002</v>
      </c>
      <c r="J37" s="31">
        <f t="shared" si="8"/>
        <v>131.69705760000002</v>
      </c>
      <c r="L37" s="31"/>
    </row>
    <row r="38" spans="1:15" ht="15" x14ac:dyDescent="0.25">
      <c r="C38" s="31">
        <f t="shared" si="8"/>
        <v>585.14322240000013</v>
      </c>
      <c r="D38" s="31">
        <f t="shared" si="8"/>
        <v>1158.9350399999998</v>
      </c>
      <c r="E38" s="31">
        <f t="shared" si="8"/>
        <v>581.66326800000002</v>
      </c>
      <c r="F38" s="31">
        <f t="shared" si="8"/>
        <v>245.9156112</v>
      </c>
      <c r="G38" s="31">
        <f t="shared" si="8"/>
        <v>0</v>
      </c>
      <c r="H38" s="31">
        <f t="shared" si="8"/>
        <v>427.6803888</v>
      </c>
      <c r="I38" s="31">
        <f t="shared" si="8"/>
        <v>131.69705760000002</v>
      </c>
      <c r="J38" s="31">
        <f t="shared" si="8"/>
        <v>131.69705760000002</v>
      </c>
    </row>
    <row r="39" spans="1:15" ht="75" x14ac:dyDescent="0.25">
      <c r="A39" t="s">
        <v>320</v>
      </c>
      <c r="C39" s="28" t="s">
        <v>276</v>
      </c>
      <c r="D39" s="28" t="s">
        <v>278</v>
      </c>
      <c r="E39" s="28" t="s">
        <v>277</v>
      </c>
      <c r="F39" s="28" t="s">
        <v>279</v>
      </c>
      <c r="G39" s="28" t="s">
        <v>280</v>
      </c>
      <c r="H39" s="28" t="s">
        <v>281</v>
      </c>
      <c r="I39" s="28" t="s">
        <v>282</v>
      </c>
      <c r="J39" s="28" t="s">
        <v>283</v>
      </c>
      <c r="K39" s="28" t="s">
        <v>284</v>
      </c>
      <c r="L39" s="28" t="s">
        <v>285</v>
      </c>
      <c r="M39" s="28" t="s">
        <v>286</v>
      </c>
      <c r="N39" s="28" t="s">
        <v>289</v>
      </c>
      <c r="O39" s="28" t="s">
        <v>290</v>
      </c>
    </row>
    <row r="40" spans="1:15" ht="15" x14ac:dyDescent="0.25">
      <c r="A40" t="s">
        <v>348</v>
      </c>
      <c r="C40" s="28">
        <v>6</v>
      </c>
      <c r="D40" s="28">
        <v>6</v>
      </c>
      <c r="E40" s="28">
        <v>6</v>
      </c>
      <c r="F40" s="28">
        <v>60</v>
      </c>
      <c r="G40" s="28">
        <v>6</v>
      </c>
      <c r="H40" s="28">
        <v>60</v>
      </c>
      <c r="I40" s="28">
        <v>20</v>
      </c>
      <c r="J40" s="28">
        <v>60</v>
      </c>
      <c r="K40" s="28">
        <v>6</v>
      </c>
      <c r="L40" s="28">
        <v>12</v>
      </c>
      <c r="M40" s="28">
        <v>12</v>
      </c>
      <c r="N40" s="28">
        <v>24</v>
      </c>
      <c r="O40" s="28">
        <v>24</v>
      </c>
    </row>
    <row r="41" spans="1:15" ht="15" x14ac:dyDescent="0.25">
      <c r="A41" t="s">
        <v>330</v>
      </c>
      <c r="C41" s="27">
        <f>+C4/C$40</f>
        <v>20</v>
      </c>
      <c r="D41" s="27">
        <f t="shared" ref="D41:O41" si="9">+D4/D$40</f>
        <v>0</v>
      </c>
      <c r="E41" s="27">
        <f t="shared" si="9"/>
        <v>23.333333333333332</v>
      </c>
      <c r="F41" s="27">
        <f t="shared" si="9"/>
        <v>13.766666666666667</v>
      </c>
      <c r="G41" s="27">
        <f t="shared" si="9"/>
        <v>8.1666666666666661</v>
      </c>
      <c r="H41" s="27">
        <f t="shared" si="9"/>
        <v>10.65</v>
      </c>
      <c r="I41" s="27">
        <f t="shared" si="9"/>
        <v>5.65</v>
      </c>
      <c r="J41" s="27">
        <f t="shared" si="9"/>
        <v>0.31666666666666665</v>
      </c>
      <c r="K41" s="27">
        <f t="shared" si="9"/>
        <v>0.16666666666666666</v>
      </c>
      <c r="L41" s="27">
        <f t="shared" si="9"/>
        <v>3.5833333333333335</v>
      </c>
      <c r="M41" s="27">
        <f t="shared" si="9"/>
        <v>3.25</v>
      </c>
      <c r="N41" s="27">
        <f t="shared" si="9"/>
        <v>3.75</v>
      </c>
      <c r="O41" s="27">
        <f t="shared" si="9"/>
        <v>3.9583333333333335</v>
      </c>
    </row>
    <row r="42" spans="1:15" ht="15" x14ac:dyDescent="0.25">
      <c r="A42" t="s">
        <v>313</v>
      </c>
      <c r="C42" s="27">
        <f t="shared" ref="C42:O42" si="10">+C5/C$40</f>
        <v>17.833333333333332</v>
      </c>
      <c r="D42" s="27">
        <f t="shared" si="10"/>
        <v>0</v>
      </c>
      <c r="E42" s="27">
        <f t="shared" si="10"/>
        <v>20.833333333333332</v>
      </c>
      <c r="F42" s="27">
        <f t="shared" si="10"/>
        <v>12.25</v>
      </c>
      <c r="G42" s="27">
        <f t="shared" si="10"/>
        <v>7.166666666666667</v>
      </c>
      <c r="H42" s="27">
        <f t="shared" si="10"/>
        <v>9.4666666666666668</v>
      </c>
      <c r="I42" s="27">
        <f t="shared" si="10"/>
        <v>5</v>
      </c>
      <c r="J42" s="27">
        <f t="shared" si="10"/>
        <v>0.28333333333333333</v>
      </c>
      <c r="K42" s="27">
        <f t="shared" si="10"/>
        <v>0.16666666666666666</v>
      </c>
      <c r="L42" s="27">
        <f t="shared" si="10"/>
        <v>3.1666666666666665</v>
      </c>
      <c r="M42" s="27">
        <f t="shared" si="10"/>
        <v>2.9166666666666665</v>
      </c>
      <c r="N42" s="27">
        <f t="shared" si="10"/>
        <v>3.3333333333333335</v>
      </c>
      <c r="O42" s="27">
        <f t="shared" si="10"/>
        <v>3.5416666666666665</v>
      </c>
    </row>
    <row r="43" spans="1:15" ht="15" x14ac:dyDescent="0.25">
      <c r="A43" t="s">
        <v>315</v>
      </c>
      <c r="C43" s="27">
        <f t="shared" ref="C43:O43" si="11">+C6/C$40</f>
        <v>40.833333333333336</v>
      </c>
      <c r="D43" s="27">
        <f t="shared" si="11"/>
        <v>0.16666666666666666</v>
      </c>
      <c r="E43" s="27">
        <f t="shared" si="11"/>
        <v>47.333333333333336</v>
      </c>
      <c r="F43" s="27">
        <f t="shared" si="11"/>
        <v>27.9</v>
      </c>
      <c r="G43" s="27">
        <f t="shared" si="11"/>
        <v>16.333333333333332</v>
      </c>
      <c r="H43" s="27">
        <f t="shared" si="11"/>
        <v>21.55</v>
      </c>
      <c r="I43" s="27">
        <f t="shared" si="11"/>
        <v>11.45</v>
      </c>
      <c r="J43" s="27">
        <f t="shared" si="11"/>
        <v>0.6166666666666667</v>
      </c>
      <c r="K43" s="27">
        <f t="shared" si="11"/>
        <v>0.16666666666666666</v>
      </c>
      <c r="L43" s="27">
        <f t="shared" si="11"/>
        <v>7.083333333333333</v>
      </c>
      <c r="M43" s="27">
        <f t="shared" si="11"/>
        <v>6.583333333333333</v>
      </c>
      <c r="N43" s="27">
        <f t="shared" si="11"/>
        <v>7.5</v>
      </c>
      <c r="O43" s="27">
        <f t="shared" si="11"/>
        <v>8.0833333333333339</v>
      </c>
    </row>
    <row r="44" spans="1:15" ht="15" x14ac:dyDescent="0.25">
      <c r="A44" t="s">
        <v>308</v>
      </c>
      <c r="C44" s="27">
        <f t="shared" ref="C44:O44" si="12">+C7/C$40</f>
        <v>17.333333333333332</v>
      </c>
      <c r="D44" s="27">
        <f t="shared" si="12"/>
        <v>0</v>
      </c>
      <c r="E44" s="27">
        <f t="shared" si="12"/>
        <v>20.166666666666668</v>
      </c>
      <c r="F44" s="27">
        <f t="shared" si="12"/>
        <v>11.866666666666667</v>
      </c>
      <c r="G44" s="27">
        <f t="shared" si="12"/>
        <v>7</v>
      </c>
      <c r="H44" s="27">
        <f t="shared" si="12"/>
        <v>9.1666666666666661</v>
      </c>
      <c r="I44" s="27">
        <f t="shared" si="12"/>
        <v>4.8499999999999996</v>
      </c>
      <c r="J44" s="27">
        <f t="shared" si="12"/>
        <v>0.26666666666666666</v>
      </c>
      <c r="K44" s="27">
        <f t="shared" si="12"/>
        <v>0.16666666666666666</v>
      </c>
      <c r="L44" s="27">
        <f t="shared" si="12"/>
        <v>3.0833333333333335</v>
      </c>
      <c r="M44" s="27">
        <f t="shared" si="12"/>
        <v>2.75</v>
      </c>
      <c r="N44" s="27">
        <f t="shared" si="12"/>
        <v>3.25</v>
      </c>
      <c r="O44" s="27">
        <f t="shared" si="12"/>
        <v>3.4166666666666665</v>
      </c>
    </row>
    <row r="45" spans="1:15" ht="15" x14ac:dyDescent="0.25">
      <c r="A45" t="s">
        <v>309</v>
      </c>
      <c r="C45" s="27">
        <f t="shared" ref="C45:O45" si="13">+C8/C$40</f>
        <v>8.3333333333333339</v>
      </c>
      <c r="D45" s="27">
        <f t="shared" si="13"/>
        <v>0</v>
      </c>
      <c r="E45" s="27">
        <f t="shared" si="13"/>
        <v>9.6666666666666661</v>
      </c>
      <c r="F45" s="27">
        <f t="shared" si="13"/>
        <v>5.7333333333333334</v>
      </c>
      <c r="G45" s="27">
        <f t="shared" si="13"/>
        <v>3.3333333333333335</v>
      </c>
      <c r="H45" s="27">
        <f t="shared" si="13"/>
        <v>4.4333333333333336</v>
      </c>
      <c r="I45" s="27">
        <f t="shared" si="13"/>
        <v>2.35</v>
      </c>
      <c r="J45" s="27">
        <f t="shared" si="13"/>
        <v>0.13333333333333333</v>
      </c>
      <c r="K45" s="27">
        <f t="shared" si="13"/>
        <v>0</v>
      </c>
      <c r="L45" s="27">
        <f t="shared" si="13"/>
        <v>1.5</v>
      </c>
      <c r="M45" s="27">
        <f t="shared" si="13"/>
        <v>1.3333333333333333</v>
      </c>
      <c r="N45" s="27">
        <f t="shared" si="13"/>
        <v>1.5833333333333333</v>
      </c>
      <c r="O45" s="27">
        <f t="shared" si="13"/>
        <v>1.6666666666666667</v>
      </c>
    </row>
    <row r="46" spans="1:15" ht="15" x14ac:dyDescent="0.25">
      <c r="A46" t="s">
        <v>303</v>
      </c>
      <c r="C46" s="27">
        <f t="shared" ref="C46:O46" si="14">+C9/C$40</f>
        <v>2.8333333333333335</v>
      </c>
      <c r="D46" s="27">
        <f t="shared" si="14"/>
        <v>0</v>
      </c>
      <c r="E46" s="27">
        <f t="shared" si="14"/>
        <v>3.1666666666666665</v>
      </c>
      <c r="F46" s="27">
        <f t="shared" si="14"/>
        <v>1.9166666666666667</v>
      </c>
      <c r="G46" s="27">
        <f t="shared" si="14"/>
        <v>1.1666666666666667</v>
      </c>
      <c r="H46" s="27">
        <f t="shared" si="14"/>
        <v>1.4833333333333334</v>
      </c>
      <c r="I46" s="27">
        <f t="shared" si="14"/>
        <v>0.8</v>
      </c>
      <c r="J46" s="27">
        <f t="shared" si="14"/>
        <v>0.05</v>
      </c>
      <c r="K46" s="27">
        <f t="shared" si="14"/>
        <v>0</v>
      </c>
      <c r="L46" s="27">
        <f t="shared" si="14"/>
        <v>0.5</v>
      </c>
      <c r="M46" s="27">
        <f t="shared" si="14"/>
        <v>0.41666666666666669</v>
      </c>
      <c r="N46" s="27">
        <f t="shared" si="14"/>
        <v>0.54166666666666663</v>
      </c>
      <c r="O46" s="27">
        <f t="shared" si="14"/>
        <v>0.54166666666666663</v>
      </c>
    </row>
    <row r="47" spans="1:15" ht="15" x14ac:dyDescent="0.25">
      <c r="A47" t="s">
        <v>305</v>
      </c>
      <c r="C47" s="27">
        <f t="shared" ref="C47:O47" si="15">+C10/C$40</f>
        <v>0.5</v>
      </c>
      <c r="D47" s="27">
        <f t="shared" si="15"/>
        <v>0</v>
      </c>
      <c r="E47" s="27">
        <f t="shared" si="15"/>
        <v>0.66666666666666663</v>
      </c>
      <c r="F47" s="27">
        <f t="shared" si="15"/>
        <v>0.38333333333333336</v>
      </c>
      <c r="G47" s="27">
        <f t="shared" si="15"/>
        <v>0.16666666666666666</v>
      </c>
      <c r="H47" s="27">
        <f t="shared" si="15"/>
        <v>0.3</v>
      </c>
      <c r="I47" s="27">
        <f t="shared" si="15"/>
        <v>0.15</v>
      </c>
      <c r="J47" s="27">
        <f t="shared" si="15"/>
        <v>1.6666666666666666E-2</v>
      </c>
      <c r="K47" s="27">
        <f t="shared" si="15"/>
        <v>0</v>
      </c>
      <c r="L47" s="27">
        <f t="shared" si="15"/>
        <v>8.3333333333333329E-2</v>
      </c>
      <c r="M47" s="27">
        <f t="shared" si="15"/>
        <v>8.3333333333333329E-2</v>
      </c>
      <c r="N47" s="27">
        <f t="shared" si="15"/>
        <v>0.125</v>
      </c>
      <c r="O47" s="27">
        <f t="shared" si="15"/>
        <v>0.125</v>
      </c>
    </row>
    <row r="48" spans="1:15" ht="15" x14ac:dyDescent="0.25">
      <c r="A48" t="s">
        <v>301</v>
      </c>
      <c r="C48" s="27">
        <f t="shared" ref="C48:O48" si="16">+C11/C$40</f>
        <v>1.1666666666666667</v>
      </c>
      <c r="D48" s="27">
        <f t="shared" si="16"/>
        <v>0</v>
      </c>
      <c r="E48" s="27">
        <f t="shared" si="16"/>
        <v>1.3333333333333333</v>
      </c>
      <c r="F48" s="27">
        <f t="shared" si="16"/>
        <v>0.76666666666666672</v>
      </c>
      <c r="G48" s="27">
        <f t="shared" si="16"/>
        <v>0.5</v>
      </c>
      <c r="H48" s="27">
        <f t="shared" si="16"/>
        <v>0.58333333333333337</v>
      </c>
      <c r="I48" s="27">
        <f t="shared" si="16"/>
        <v>0.3</v>
      </c>
      <c r="J48" s="27">
        <f t="shared" si="16"/>
        <v>1.6666666666666666E-2</v>
      </c>
      <c r="K48" s="27">
        <f t="shared" si="16"/>
        <v>0</v>
      </c>
      <c r="L48" s="27">
        <f t="shared" si="16"/>
        <v>0.16666666666666666</v>
      </c>
      <c r="M48" s="27">
        <f t="shared" si="16"/>
        <v>0.16666666666666666</v>
      </c>
      <c r="N48" s="27">
        <f t="shared" si="16"/>
        <v>0.20833333333333334</v>
      </c>
      <c r="O48" s="27">
        <f t="shared" si="16"/>
        <v>0.20833333333333334</v>
      </c>
    </row>
    <row r="49" spans="1:15" ht="15" x14ac:dyDescent="0.25">
      <c r="A49" t="s">
        <v>342</v>
      </c>
      <c r="C49" s="27">
        <f t="shared" ref="C49:O49" si="17">+C12/C$40</f>
        <v>5.5</v>
      </c>
      <c r="D49" s="27">
        <f t="shared" si="17"/>
        <v>0</v>
      </c>
      <c r="E49" s="27">
        <f t="shared" si="17"/>
        <v>6.5</v>
      </c>
      <c r="F49" s="27">
        <f t="shared" si="17"/>
        <v>3.8333333333333335</v>
      </c>
      <c r="G49" s="27">
        <f t="shared" si="17"/>
        <v>2.3333333333333335</v>
      </c>
      <c r="H49" s="27">
        <f t="shared" si="17"/>
        <v>2.95</v>
      </c>
      <c r="I49" s="27">
        <f t="shared" si="17"/>
        <v>1.55</v>
      </c>
      <c r="J49" s="27">
        <f t="shared" si="17"/>
        <v>8.3333333333333329E-2</v>
      </c>
      <c r="K49" s="27">
        <f t="shared" si="17"/>
        <v>0</v>
      </c>
      <c r="L49" s="27">
        <f t="shared" si="17"/>
        <v>1</v>
      </c>
      <c r="M49" s="27">
        <f t="shared" si="17"/>
        <v>0.91666666666666663</v>
      </c>
      <c r="N49" s="27">
        <f t="shared" si="17"/>
        <v>1.0416666666666667</v>
      </c>
      <c r="O49" s="27">
        <f t="shared" si="17"/>
        <v>1.0833333333333333</v>
      </c>
    </row>
    <row r="50" spans="1:15" ht="15" x14ac:dyDescent="0.25">
      <c r="A50" t="s">
        <v>307</v>
      </c>
      <c r="C50" s="27">
        <f t="shared" ref="C50:O50" si="18">+C13/C$40</f>
        <v>9</v>
      </c>
      <c r="D50" s="27">
        <f t="shared" si="18"/>
        <v>0</v>
      </c>
      <c r="E50" s="27">
        <f t="shared" si="18"/>
        <v>10.333333333333334</v>
      </c>
      <c r="F50" s="27">
        <f t="shared" si="18"/>
        <v>6.1166666666666663</v>
      </c>
      <c r="G50" s="27">
        <f t="shared" si="18"/>
        <v>3.6666666666666665</v>
      </c>
      <c r="H50" s="27">
        <f t="shared" si="18"/>
        <v>4.7333333333333334</v>
      </c>
      <c r="I50" s="27">
        <f t="shared" si="18"/>
        <v>2.5</v>
      </c>
      <c r="J50" s="27">
        <f t="shared" si="18"/>
        <v>0.13333333333333333</v>
      </c>
      <c r="K50" s="27">
        <f t="shared" si="18"/>
        <v>0</v>
      </c>
      <c r="L50" s="27">
        <f t="shared" si="18"/>
        <v>1.5833333333333333</v>
      </c>
      <c r="M50" s="27">
        <f t="shared" si="18"/>
        <v>1.4166666666666667</v>
      </c>
      <c r="N50" s="27">
        <f t="shared" si="18"/>
        <v>1.6666666666666667</v>
      </c>
      <c r="O50" s="27">
        <f t="shared" si="18"/>
        <v>1.75</v>
      </c>
    </row>
    <row r="51" spans="1:15" ht="15" x14ac:dyDescent="0.25">
      <c r="A51" t="s">
        <v>304</v>
      </c>
      <c r="C51" s="27">
        <f t="shared" ref="C51:O51" si="19">+C14/C$40</f>
        <v>5.5</v>
      </c>
      <c r="D51" s="27">
        <f t="shared" si="19"/>
        <v>0</v>
      </c>
      <c r="E51" s="27">
        <f t="shared" si="19"/>
        <v>6.5</v>
      </c>
      <c r="F51" s="27">
        <f t="shared" si="19"/>
        <v>3.8333333333333335</v>
      </c>
      <c r="G51" s="27">
        <f t="shared" si="19"/>
        <v>2.3333333333333335</v>
      </c>
      <c r="H51" s="27">
        <f t="shared" si="19"/>
        <v>2.95</v>
      </c>
      <c r="I51" s="27">
        <f t="shared" si="19"/>
        <v>1.55</v>
      </c>
      <c r="J51" s="27">
        <f t="shared" si="19"/>
        <v>8.3333333333333329E-2</v>
      </c>
      <c r="K51" s="27">
        <f t="shared" si="19"/>
        <v>0</v>
      </c>
      <c r="L51" s="27">
        <f t="shared" si="19"/>
        <v>1</v>
      </c>
      <c r="M51" s="27">
        <f t="shared" si="19"/>
        <v>0.91666666666666663</v>
      </c>
      <c r="N51" s="27">
        <f t="shared" si="19"/>
        <v>1.0416666666666667</v>
      </c>
      <c r="O51" s="27">
        <f t="shared" si="19"/>
        <v>1.0833333333333333</v>
      </c>
    </row>
    <row r="52" spans="1:15" ht="15" x14ac:dyDescent="0.25">
      <c r="A52" t="s">
        <v>311</v>
      </c>
      <c r="C52" s="27">
        <f t="shared" ref="C52:O52" si="20">+C15/C$40</f>
        <v>7.166666666666667</v>
      </c>
      <c r="D52" s="27">
        <f t="shared" si="20"/>
        <v>0</v>
      </c>
      <c r="E52" s="27">
        <f t="shared" si="20"/>
        <v>8.5</v>
      </c>
      <c r="F52" s="27">
        <f t="shared" si="20"/>
        <v>4.9666666666666668</v>
      </c>
      <c r="G52" s="27">
        <f t="shared" si="20"/>
        <v>3</v>
      </c>
      <c r="H52" s="27">
        <f t="shared" si="20"/>
        <v>3.85</v>
      </c>
      <c r="I52" s="27">
        <f t="shared" si="20"/>
        <v>2.0499999999999998</v>
      </c>
      <c r="J52" s="27">
        <f t="shared" si="20"/>
        <v>0.11666666666666667</v>
      </c>
      <c r="K52" s="27">
        <f t="shared" si="20"/>
        <v>0</v>
      </c>
      <c r="L52" s="27">
        <f t="shared" si="20"/>
        <v>1.25</v>
      </c>
      <c r="M52" s="27">
        <f t="shared" si="20"/>
        <v>1.1666666666666667</v>
      </c>
      <c r="N52" s="27">
        <f t="shared" si="20"/>
        <v>1.375</v>
      </c>
      <c r="O52" s="27">
        <f t="shared" si="20"/>
        <v>1.4166666666666667</v>
      </c>
    </row>
    <row r="53" spans="1:15" ht="15" x14ac:dyDescent="0.25">
      <c r="A53" t="s">
        <v>317</v>
      </c>
      <c r="C53" s="27">
        <f t="shared" ref="C53:O53" si="21">+C16/C$40</f>
        <v>17.333333333333332</v>
      </c>
      <c r="D53" s="27">
        <f t="shared" si="21"/>
        <v>0</v>
      </c>
      <c r="E53" s="27">
        <f t="shared" si="21"/>
        <v>20.166666666666668</v>
      </c>
      <c r="F53" s="27">
        <f t="shared" si="21"/>
        <v>11.866666666666667</v>
      </c>
      <c r="G53" s="27">
        <f t="shared" si="21"/>
        <v>7</v>
      </c>
      <c r="H53" s="27">
        <f t="shared" si="21"/>
        <v>9.1666666666666661</v>
      </c>
      <c r="I53" s="27">
        <f t="shared" si="21"/>
        <v>4.8499999999999996</v>
      </c>
      <c r="J53" s="27">
        <f t="shared" si="21"/>
        <v>0.26666666666666666</v>
      </c>
      <c r="K53" s="27">
        <f t="shared" si="21"/>
        <v>0.16666666666666666</v>
      </c>
      <c r="L53" s="27">
        <f t="shared" si="21"/>
        <v>3.0833333333333335</v>
      </c>
      <c r="M53" s="27">
        <f t="shared" si="21"/>
        <v>2.75</v>
      </c>
      <c r="N53" s="27">
        <f t="shared" si="21"/>
        <v>3.25</v>
      </c>
      <c r="O53" s="27">
        <f t="shared" si="21"/>
        <v>3.4166666666666665</v>
      </c>
    </row>
    <row r="54" spans="1:15" ht="15" x14ac:dyDescent="0.25">
      <c r="A54" t="s">
        <v>312</v>
      </c>
      <c r="C54" s="27">
        <f t="shared" ref="C54:O54" si="22">+C17/C$40</f>
        <v>27.833333333333332</v>
      </c>
      <c r="D54" s="27">
        <f t="shared" si="22"/>
        <v>0</v>
      </c>
      <c r="E54" s="27">
        <f t="shared" si="22"/>
        <v>32.5</v>
      </c>
      <c r="F54" s="27">
        <f t="shared" si="22"/>
        <v>19.133333333333333</v>
      </c>
      <c r="G54" s="27">
        <f t="shared" si="22"/>
        <v>11.333333333333334</v>
      </c>
      <c r="H54" s="27">
        <f t="shared" si="22"/>
        <v>14.783333333333333</v>
      </c>
      <c r="I54" s="27">
        <f t="shared" si="22"/>
        <v>7.85</v>
      </c>
      <c r="J54" s="27">
        <f t="shared" si="22"/>
        <v>0.43333333333333335</v>
      </c>
      <c r="K54" s="27">
        <f t="shared" si="22"/>
        <v>0.16666666666666666</v>
      </c>
      <c r="L54" s="27">
        <f t="shared" si="22"/>
        <v>4.916666666666667</v>
      </c>
      <c r="M54" s="27">
        <f t="shared" si="22"/>
        <v>4.5</v>
      </c>
      <c r="N54" s="27">
        <f t="shared" si="22"/>
        <v>5.208333333333333</v>
      </c>
      <c r="O54" s="27">
        <f t="shared" si="22"/>
        <v>5.5</v>
      </c>
    </row>
    <row r="55" spans="1:15" ht="15" x14ac:dyDescent="0.25">
      <c r="A55" t="s">
        <v>316</v>
      </c>
      <c r="C55" s="27">
        <f t="shared" ref="C55:O55" si="23">+C18/C$40</f>
        <v>6.166666666666667</v>
      </c>
      <c r="D55" s="27">
        <f t="shared" si="23"/>
        <v>0</v>
      </c>
      <c r="E55" s="27">
        <f t="shared" si="23"/>
        <v>7.166666666666667</v>
      </c>
      <c r="F55" s="27">
        <f t="shared" si="23"/>
        <v>4.2166666666666668</v>
      </c>
      <c r="G55" s="27">
        <f t="shared" si="23"/>
        <v>2.5</v>
      </c>
      <c r="H55" s="27">
        <f t="shared" si="23"/>
        <v>3.25</v>
      </c>
      <c r="I55" s="27">
        <f t="shared" si="23"/>
        <v>1.7</v>
      </c>
      <c r="J55" s="27">
        <f t="shared" si="23"/>
        <v>0.1</v>
      </c>
      <c r="K55" s="27">
        <f t="shared" si="23"/>
        <v>0</v>
      </c>
      <c r="L55" s="27">
        <f t="shared" si="23"/>
        <v>1.0833333333333333</v>
      </c>
      <c r="M55" s="27">
        <f t="shared" si="23"/>
        <v>1</v>
      </c>
      <c r="N55" s="27">
        <f t="shared" si="23"/>
        <v>1.1666666666666667</v>
      </c>
      <c r="O55" s="27">
        <f t="shared" si="23"/>
        <v>1.2083333333333333</v>
      </c>
    </row>
    <row r="56" spans="1:15" ht="15" x14ac:dyDescent="0.25">
      <c r="A56" t="s">
        <v>345</v>
      </c>
      <c r="C56" s="27">
        <f t="shared" ref="C56:O56" si="24">+C19/C$40</f>
        <v>5</v>
      </c>
      <c r="D56" s="27">
        <f t="shared" si="24"/>
        <v>0</v>
      </c>
      <c r="E56" s="27">
        <f t="shared" si="24"/>
        <v>5.833333333333333</v>
      </c>
      <c r="F56" s="27">
        <f t="shared" si="24"/>
        <v>3.45</v>
      </c>
      <c r="G56" s="27">
        <f t="shared" si="24"/>
        <v>2</v>
      </c>
      <c r="H56" s="27">
        <f t="shared" si="24"/>
        <v>2.6666666666666665</v>
      </c>
      <c r="I56" s="27">
        <f t="shared" si="24"/>
        <v>1.4</v>
      </c>
      <c r="J56" s="27">
        <f t="shared" si="24"/>
        <v>8.3333333333333329E-2</v>
      </c>
      <c r="K56" s="27">
        <f t="shared" si="24"/>
        <v>0</v>
      </c>
      <c r="L56" s="27">
        <f t="shared" si="24"/>
        <v>0.91666666666666663</v>
      </c>
      <c r="M56" s="27">
        <f t="shared" si="24"/>
        <v>0.83333333333333337</v>
      </c>
      <c r="N56" s="27">
        <f t="shared" si="24"/>
        <v>0.95833333333333337</v>
      </c>
      <c r="O56" s="27">
        <f t="shared" si="24"/>
        <v>1</v>
      </c>
    </row>
    <row r="57" spans="1:15" ht="15" x14ac:dyDescent="0.25">
      <c r="C57" s="36">
        <f>+SUM(C41:C56)</f>
        <v>192.33333333333331</v>
      </c>
      <c r="D57" s="36">
        <f t="shared" ref="D57:O57" si="25">+SUM(D41:D56)</f>
        <v>0.16666666666666666</v>
      </c>
      <c r="E57" s="36">
        <f t="shared" si="25"/>
        <v>224</v>
      </c>
      <c r="F57" s="36">
        <f t="shared" si="25"/>
        <v>131.99999999999997</v>
      </c>
      <c r="G57" s="36">
        <f t="shared" si="25"/>
        <v>78</v>
      </c>
      <c r="H57" s="36">
        <f t="shared" si="25"/>
        <v>101.98333333333333</v>
      </c>
      <c r="I57" s="36">
        <f t="shared" si="25"/>
        <v>54</v>
      </c>
      <c r="J57" s="36">
        <f t="shared" si="25"/>
        <v>3</v>
      </c>
      <c r="K57" s="36">
        <f t="shared" si="25"/>
        <v>0.99999999999999989</v>
      </c>
      <c r="L57" s="36">
        <f t="shared" si="25"/>
        <v>33.999999999999993</v>
      </c>
      <c r="M57" s="36">
        <f t="shared" si="25"/>
        <v>31.000000000000004</v>
      </c>
      <c r="N57" s="36">
        <f t="shared" si="25"/>
        <v>36.000000000000007</v>
      </c>
      <c r="O57" s="36">
        <f t="shared" si="25"/>
        <v>38.000000000000007</v>
      </c>
    </row>
    <row r="58" spans="1:15" ht="15" x14ac:dyDescent="0.25">
      <c r="C58" s="31">
        <f>+C57*C$40</f>
        <v>1154</v>
      </c>
      <c r="D58" s="31">
        <f t="shared" ref="D58:O58" si="26">+D57*D$40</f>
        <v>1</v>
      </c>
      <c r="E58" s="31">
        <f t="shared" si="26"/>
        <v>1344</v>
      </c>
      <c r="F58" s="31">
        <f t="shared" si="26"/>
        <v>7919.9999999999982</v>
      </c>
      <c r="G58" s="31">
        <f t="shared" si="26"/>
        <v>468</v>
      </c>
      <c r="H58" s="31">
        <f t="shared" si="26"/>
        <v>6119</v>
      </c>
      <c r="I58" s="31">
        <f t="shared" si="26"/>
        <v>1080</v>
      </c>
      <c r="J58" s="31">
        <f t="shared" si="26"/>
        <v>180</v>
      </c>
      <c r="K58" s="31">
        <f t="shared" si="26"/>
        <v>5.9999999999999991</v>
      </c>
      <c r="L58" s="31">
        <f t="shared" si="26"/>
        <v>407.99999999999989</v>
      </c>
      <c r="M58" s="31">
        <f t="shared" si="26"/>
        <v>372.00000000000006</v>
      </c>
      <c r="N58" s="31">
        <f t="shared" si="26"/>
        <v>864.00000000000023</v>
      </c>
      <c r="O58" s="31">
        <f t="shared" si="26"/>
        <v>912.00000000000023</v>
      </c>
    </row>
    <row r="59" spans="1:15" ht="75" x14ac:dyDescent="0.25">
      <c r="A59" t="s">
        <v>320</v>
      </c>
      <c r="C59" s="28" t="s">
        <v>276</v>
      </c>
      <c r="D59" s="28" t="s">
        <v>278</v>
      </c>
      <c r="E59" s="28" t="s">
        <v>277</v>
      </c>
      <c r="F59" s="28" t="s">
        <v>279</v>
      </c>
      <c r="G59" s="28" t="s">
        <v>280</v>
      </c>
      <c r="H59" s="28" t="s">
        <v>281</v>
      </c>
      <c r="I59" s="28" t="s">
        <v>282</v>
      </c>
      <c r="J59" s="28" t="s">
        <v>283</v>
      </c>
      <c r="K59" s="28" t="s">
        <v>284</v>
      </c>
      <c r="L59" s="28" t="s">
        <v>285</v>
      </c>
      <c r="M59" s="28" t="s">
        <v>286</v>
      </c>
      <c r="N59" s="28" t="s">
        <v>289</v>
      </c>
      <c r="O59" s="28" t="s">
        <v>290</v>
      </c>
    </row>
    <row r="60" spans="1:15" ht="15" x14ac:dyDescent="0.25">
      <c r="C60" s="27">
        <v>167.22200000000001</v>
      </c>
      <c r="D60" s="27">
        <v>254.22200000000001</v>
      </c>
      <c r="E60" s="27">
        <v>220.79999999999995</v>
      </c>
      <c r="F60" s="27">
        <v>332.45499999999998</v>
      </c>
      <c r="G60" s="27">
        <v>210.833</v>
      </c>
      <c r="H60" s="27">
        <v>317.77800000000002</v>
      </c>
      <c r="I60" s="27">
        <v>366.66699999999997</v>
      </c>
      <c r="J60" s="27">
        <v>317.77800000000002</v>
      </c>
      <c r="K60" s="27">
        <v>210.833</v>
      </c>
      <c r="L60" s="27">
        <v>225.81800000000001</v>
      </c>
      <c r="M60" s="27">
        <v>225.81800000000001</v>
      </c>
      <c r="N60" s="27">
        <v>281.01799999999997</v>
      </c>
      <c r="O60" s="27">
        <v>281.01799999999997</v>
      </c>
    </row>
    <row r="61" spans="1:15" ht="15" x14ac:dyDescent="0.25">
      <c r="A61" t="s">
        <v>330</v>
      </c>
      <c r="C61" s="3">
        <f>+C41*C$60*1.08</f>
        <v>3611.9952000000003</v>
      </c>
      <c r="D61" s="3">
        <f t="shared" ref="D61:O61" si="27">+D41*D$60*1.08</f>
        <v>0</v>
      </c>
      <c r="E61" s="3">
        <f t="shared" si="27"/>
        <v>5564.1599999999989</v>
      </c>
      <c r="F61" s="3">
        <f t="shared" si="27"/>
        <v>4942.9409399999995</v>
      </c>
      <c r="G61" s="3">
        <f t="shared" si="27"/>
        <v>1859.5470599999999</v>
      </c>
      <c r="H61" s="3">
        <f t="shared" si="27"/>
        <v>3655.0825560000007</v>
      </c>
      <c r="I61" s="3">
        <f t="shared" si="27"/>
        <v>2237.4020340000002</v>
      </c>
      <c r="J61" s="3">
        <f t="shared" si="27"/>
        <v>108.68007600000001</v>
      </c>
      <c r="K61" s="3">
        <f t="shared" si="27"/>
        <v>37.949939999999998</v>
      </c>
      <c r="L61" s="3">
        <f t="shared" si="27"/>
        <v>873.91566000000012</v>
      </c>
      <c r="M61" s="3">
        <f t="shared" si="27"/>
        <v>792.62118000000009</v>
      </c>
      <c r="N61" s="3">
        <f t="shared" si="27"/>
        <v>1138.1228999999998</v>
      </c>
      <c r="O61" s="3">
        <f t="shared" si="27"/>
        <v>1201.3519500000002</v>
      </c>
    </row>
    <row r="62" spans="1:15" ht="15" x14ac:dyDescent="0.25">
      <c r="A62" t="s">
        <v>313</v>
      </c>
      <c r="C62" s="3">
        <f t="shared" ref="C62:O62" si="28">+C42*C$60*1.08</f>
        <v>3220.6957200000002</v>
      </c>
      <c r="D62" s="3">
        <f t="shared" si="28"/>
        <v>0</v>
      </c>
      <c r="E62" s="3">
        <f t="shared" si="28"/>
        <v>4967.9999999999991</v>
      </c>
      <c r="F62" s="3">
        <f t="shared" si="28"/>
        <v>4398.3796499999999</v>
      </c>
      <c r="G62" s="3">
        <f t="shared" si="28"/>
        <v>1631.8474200000001</v>
      </c>
      <c r="H62" s="3">
        <f t="shared" si="28"/>
        <v>3248.9622720000002</v>
      </c>
      <c r="I62" s="3">
        <f t="shared" si="28"/>
        <v>1980.0018</v>
      </c>
      <c r="J62" s="3">
        <f t="shared" si="28"/>
        <v>97.240068000000022</v>
      </c>
      <c r="K62" s="3">
        <f t="shared" si="28"/>
        <v>37.949939999999998</v>
      </c>
      <c r="L62" s="3">
        <f t="shared" si="28"/>
        <v>772.29756000000009</v>
      </c>
      <c r="M62" s="3">
        <f t="shared" si="28"/>
        <v>711.32670000000007</v>
      </c>
      <c r="N62" s="3">
        <f t="shared" si="28"/>
        <v>1011.6648</v>
      </c>
      <c r="O62" s="3">
        <f t="shared" si="28"/>
        <v>1074.8938499999999</v>
      </c>
    </row>
    <row r="63" spans="1:15" ht="15" x14ac:dyDescent="0.25">
      <c r="A63" t="s">
        <v>315</v>
      </c>
      <c r="C63" s="3">
        <f t="shared" ref="C63:O63" si="29">+C43*C$60*1.08</f>
        <v>7374.4902000000011</v>
      </c>
      <c r="D63" s="3">
        <f t="shared" si="29"/>
        <v>45.759960000000007</v>
      </c>
      <c r="E63" s="3">
        <f t="shared" si="29"/>
        <v>11287.296</v>
      </c>
      <c r="F63" s="3">
        <f t="shared" si="29"/>
        <v>10017.53406</v>
      </c>
      <c r="G63" s="3">
        <f t="shared" si="29"/>
        <v>3719.0941199999997</v>
      </c>
      <c r="H63" s="3">
        <f t="shared" si="29"/>
        <v>7395.9651720000011</v>
      </c>
      <c r="I63" s="3">
        <f t="shared" si="29"/>
        <v>4534.2041219999992</v>
      </c>
      <c r="J63" s="3">
        <f t="shared" si="29"/>
        <v>211.64014800000004</v>
      </c>
      <c r="K63" s="3">
        <f t="shared" si="29"/>
        <v>37.949939999999998</v>
      </c>
      <c r="L63" s="3">
        <f t="shared" si="29"/>
        <v>1727.5077000000003</v>
      </c>
      <c r="M63" s="3">
        <f t="shared" si="29"/>
        <v>1605.5659800000001</v>
      </c>
      <c r="N63" s="3">
        <f t="shared" si="29"/>
        <v>2276.2457999999997</v>
      </c>
      <c r="O63" s="3">
        <f t="shared" si="29"/>
        <v>2453.2871399999999</v>
      </c>
    </row>
    <row r="64" spans="1:15" ht="15" x14ac:dyDescent="0.25">
      <c r="A64" t="s">
        <v>308</v>
      </c>
      <c r="C64" s="3">
        <f t="shared" ref="C64:O64" si="30">+C44*C$60*1.08</f>
        <v>3130.3958400000001</v>
      </c>
      <c r="D64" s="3">
        <f t="shared" si="30"/>
        <v>0</v>
      </c>
      <c r="E64" s="3">
        <f t="shared" si="30"/>
        <v>4809.0239999999994</v>
      </c>
      <c r="F64" s="3">
        <f t="shared" si="30"/>
        <v>4260.7432799999997</v>
      </c>
      <c r="G64" s="3">
        <f t="shared" si="30"/>
        <v>1593.8974800000001</v>
      </c>
      <c r="H64" s="3">
        <f t="shared" si="30"/>
        <v>3146.0022000000004</v>
      </c>
      <c r="I64" s="3">
        <f t="shared" si="30"/>
        <v>1920.6017459999998</v>
      </c>
      <c r="J64" s="3">
        <f t="shared" si="30"/>
        <v>91.520064000000019</v>
      </c>
      <c r="K64" s="3">
        <f t="shared" si="30"/>
        <v>37.949939999999998</v>
      </c>
      <c r="L64" s="3">
        <f t="shared" si="30"/>
        <v>751.97394000000008</v>
      </c>
      <c r="M64" s="3">
        <f t="shared" si="30"/>
        <v>670.67946000000006</v>
      </c>
      <c r="N64" s="3">
        <f t="shared" si="30"/>
        <v>986.37317999999993</v>
      </c>
      <c r="O64" s="3">
        <f t="shared" si="30"/>
        <v>1036.95642</v>
      </c>
    </row>
    <row r="65" spans="1:15" ht="15" x14ac:dyDescent="0.25">
      <c r="A65" t="s">
        <v>309</v>
      </c>
      <c r="C65" s="3">
        <f t="shared" ref="C65:O65" si="31">+C45*C$60*1.08</f>
        <v>1504.9980000000003</v>
      </c>
      <c r="D65" s="3">
        <f t="shared" si="31"/>
        <v>0</v>
      </c>
      <c r="E65" s="3">
        <f t="shared" si="31"/>
        <v>2305.1519999999996</v>
      </c>
      <c r="F65" s="3">
        <f t="shared" si="31"/>
        <v>2058.5613600000001</v>
      </c>
      <c r="G65" s="3">
        <f t="shared" si="31"/>
        <v>758.99880000000007</v>
      </c>
      <c r="H65" s="3">
        <f t="shared" si="31"/>
        <v>1521.5210640000003</v>
      </c>
      <c r="I65" s="3">
        <f t="shared" si="31"/>
        <v>930.60084599999993</v>
      </c>
      <c r="J65" s="3">
        <f t="shared" si="31"/>
        <v>45.76003200000001</v>
      </c>
      <c r="K65" s="3">
        <f t="shared" si="31"/>
        <v>0</v>
      </c>
      <c r="L65" s="3">
        <f t="shared" si="31"/>
        <v>365.82516000000004</v>
      </c>
      <c r="M65" s="3">
        <f t="shared" si="31"/>
        <v>325.17792000000003</v>
      </c>
      <c r="N65" s="3">
        <f t="shared" si="31"/>
        <v>480.54077999999993</v>
      </c>
      <c r="O65" s="3">
        <f t="shared" si="31"/>
        <v>505.83240000000001</v>
      </c>
    </row>
    <row r="66" spans="1:15" ht="15" x14ac:dyDescent="0.25">
      <c r="A66" t="s">
        <v>303</v>
      </c>
      <c r="C66" s="3">
        <f t="shared" ref="C66:O66" si="32">+C46*C$60*1.08</f>
        <v>511.69932000000006</v>
      </c>
      <c r="D66" s="3">
        <f t="shared" si="32"/>
        <v>0</v>
      </c>
      <c r="E66" s="3">
        <f t="shared" si="32"/>
        <v>755.13599999999985</v>
      </c>
      <c r="F66" s="3">
        <f t="shared" si="32"/>
        <v>688.18185000000005</v>
      </c>
      <c r="G66" s="3">
        <f t="shared" si="32"/>
        <v>265.64958000000001</v>
      </c>
      <c r="H66" s="3">
        <f t="shared" si="32"/>
        <v>509.08035600000011</v>
      </c>
      <c r="I66" s="3">
        <f t="shared" si="32"/>
        <v>316.80028800000002</v>
      </c>
      <c r="J66" s="3">
        <f t="shared" si="32"/>
        <v>17.160012000000002</v>
      </c>
      <c r="K66" s="3">
        <f t="shared" si="32"/>
        <v>0</v>
      </c>
      <c r="L66" s="3">
        <f t="shared" si="32"/>
        <v>121.94172000000002</v>
      </c>
      <c r="M66" s="3">
        <f t="shared" si="32"/>
        <v>101.61810000000001</v>
      </c>
      <c r="N66" s="3">
        <f t="shared" si="32"/>
        <v>164.39552999999998</v>
      </c>
      <c r="O66" s="3">
        <f t="shared" si="32"/>
        <v>164.39552999999998</v>
      </c>
    </row>
    <row r="67" spans="1:15" ht="15" x14ac:dyDescent="0.25">
      <c r="A67" t="s">
        <v>305</v>
      </c>
      <c r="C67" s="3">
        <f t="shared" ref="C67:O67" si="33">+C47*C$60*1.08</f>
        <v>90.299880000000016</v>
      </c>
      <c r="D67" s="3">
        <f t="shared" si="33"/>
        <v>0</v>
      </c>
      <c r="E67" s="3">
        <f t="shared" si="33"/>
        <v>158.97599999999997</v>
      </c>
      <c r="F67" s="3">
        <f t="shared" si="33"/>
        <v>137.63637000000003</v>
      </c>
      <c r="G67" s="3">
        <f t="shared" si="33"/>
        <v>37.949939999999998</v>
      </c>
      <c r="H67" s="3">
        <f t="shared" si="33"/>
        <v>102.96007200000001</v>
      </c>
      <c r="I67" s="3">
        <f t="shared" si="33"/>
        <v>59.400053999999997</v>
      </c>
      <c r="J67" s="3">
        <f t="shared" si="33"/>
        <v>5.7200040000000012</v>
      </c>
      <c r="K67" s="3">
        <f t="shared" si="33"/>
        <v>0</v>
      </c>
      <c r="L67" s="3">
        <f t="shared" si="33"/>
        <v>20.323620000000002</v>
      </c>
      <c r="M67" s="3">
        <f t="shared" si="33"/>
        <v>20.323620000000002</v>
      </c>
      <c r="N67" s="3">
        <f t="shared" si="33"/>
        <v>37.937429999999999</v>
      </c>
      <c r="O67" s="3">
        <f t="shared" si="33"/>
        <v>37.937429999999999</v>
      </c>
    </row>
    <row r="68" spans="1:15" ht="15" x14ac:dyDescent="0.25">
      <c r="A68" t="s">
        <v>301</v>
      </c>
      <c r="C68" s="3">
        <f t="shared" ref="C68:O68" si="34">+C48*C$60*1.08</f>
        <v>210.69972000000004</v>
      </c>
      <c r="D68" s="3">
        <f t="shared" si="34"/>
        <v>0</v>
      </c>
      <c r="E68" s="3">
        <f t="shared" si="34"/>
        <v>317.95199999999994</v>
      </c>
      <c r="F68" s="3">
        <f t="shared" si="34"/>
        <v>275.27274000000006</v>
      </c>
      <c r="G68" s="3">
        <f t="shared" si="34"/>
        <v>113.84982000000001</v>
      </c>
      <c r="H68" s="3">
        <f t="shared" si="34"/>
        <v>200.20014000000003</v>
      </c>
      <c r="I68" s="3">
        <f t="shared" si="34"/>
        <v>118.80010799999999</v>
      </c>
      <c r="J68" s="3">
        <f t="shared" si="34"/>
        <v>5.7200040000000012</v>
      </c>
      <c r="K68" s="3">
        <f t="shared" si="34"/>
        <v>0</v>
      </c>
      <c r="L68" s="3">
        <f t="shared" si="34"/>
        <v>40.647240000000004</v>
      </c>
      <c r="M68" s="3">
        <f t="shared" si="34"/>
        <v>40.647240000000004</v>
      </c>
      <c r="N68" s="3">
        <f t="shared" si="34"/>
        <v>63.229050000000001</v>
      </c>
      <c r="O68" s="3">
        <f t="shared" si="34"/>
        <v>63.229050000000001</v>
      </c>
    </row>
    <row r="69" spans="1:15" ht="15" x14ac:dyDescent="0.25">
      <c r="A69" t="s">
        <v>342</v>
      </c>
      <c r="C69" s="3">
        <f t="shared" ref="C69:O69" si="35">+C49*C$60*1.08</f>
        <v>993.2986800000001</v>
      </c>
      <c r="D69" s="3">
        <f t="shared" si="35"/>
        <v>0</v>
      </c>
      <c r="E69" s="3">
        <f t="shared" si="35"/>
        <v>1550.0159999999998</v>
      </c>
      <c r="F69" s="3">
        <f t="shared" si="35"/>
        <v>1376.3637000000001</v>
      </c>
      <c r="G69" s="3">
        <f t="shared" si="35"/>
        <v>531.29916000000003</v>
      </c>
      <c r="H69" s="3">
        <f t="shared" si="35"/>
        <v>1012.4407080000002</v>
      </c>
      <c r="I69" s="3">
        <f t="shared" si="35"/>
        <v>613.80055800000002</v>
      </c>
      <c r="J69" s="3">
        <f t="shared" si="35"/>
        <v>28.600020000000001</v>
      </c>
      <c r="K69" s="3">
        <f t="shared" si="35"/>
        <v>0</v>
      </c>
      <c r="L69" s="3">
        <f t="shared" si="35"/>
        <v>243.88344000000004</v>
      </c>
      <c r="M69" s="3">
        <f t="shared" si="35"/>
        <v>223.55982</v>
      </c>
      <c r="N69" s="3">
        <f t="shared" si="35"/>
        <v>316.14525000000003</v>
      </c>
      <c r="O69" s="3">
        <f t="shared" si="35"/>
        <v>328.79105999999996</v>
      </c>
    </row>
    <row r="70" spans="1:15" ht="15" x14ac:dyDescent="0.25">
      <c r="A70" t="s">
        <v>307</v>
      </c>
      <c r="C70" s="3">
        <f t="shared" ref="C70:O70" si="36">+C50*C$60*1.08</f>
        <v>1625.3978400000001</v>
      </c>
      <c r="D70" s="3">
        <f t="shared" si="36"/>
        <v>0</v>
      </c>
      <c r="E70" s="3">
        <f t="shared" si="36"/>
        <v>2464.1279999999997</v>
      </c>
      <c r="F70" s="3">
        <f t="shared" si="36"/>
        <v>2196.1977299999999</v>
      </c>
      <c r="G70" s="3">
        <f t="shared" si="36"/>
        <v>834.89868000000001</v>
      </c>
      <c r="H70" s="3">
        <f t="shared" si="36"/>
        <v>1624.4811360000001</v>
      </c>
      <c r="I70" s="3">
        <f t="shared" si="36"/>
        <v>990.0009</v>
      </c>
      <c r="J70" s="3">
        <f t="shared" si="36"/>
        <v>45.76003200000001</v>
      </c>
      <c r="K70" s="3">
        <f t="shared" si="36"/>
        <v>0</v>
      </c>
      <c r="L70" s="3">
        <f t="shared" si="36"/>
        <v>386.14878000000004</v>
      </c>
      <c r="M70" s="3">
        <f t="shared" si="36"/>
        <v>345.50154000000003</v>
      </c>
      <c r="N70" s="3">
        <f t="shared" si="36"/>
        <v>505.83240000000001</v>
      </c>
      <c r="O70" s="3">
        <f t="shared" si="36"/>
        <v>531.12401999999997</v>
      </c>
    </row>
    <row r="71" spans="1:15" ht="15" x14ac:dyDescent="0.25">
      <c r="A71" t="s">
        <v>304</v>
      </c>
      <c r="C71" s="3">
        <f t="shared" ref="C71:O71" si="37">+C51*C$60*1.08</f>
        <v>993.2986800000001</v>
      </c>
      <c r="D71" s="3">
        <f t="shared" si="37"/>
        <v>0</v>
      </c>
      <c r="E71" s="3">
        <f t="shared" si="37"/>
        <v>1550.0159999999998</v>
      </c>
      <c r="F71" s="3">
        <f t="shared" si="37"/>
        <v>1376.3637000000001</v>
      </c>
      <c r="G71" s="3">
        <f t="shared" si="37"/>
        <v>531.29916000000003</v>
      </c>
      <c r="H71" s="3">
        <f t="shared" si="37"/>
        <v>1012.4407080000002</v>
      </c>
      <c r="I71" s="3">
        <f t="shared" si="37"/>
        <v>613.80055800000002</v>
      </c>
      <c r="J71" s="3">
        <f t="shared" si="37"/>
        <v>28.600020000000001</v>
      </c>
      <c r="K71" s="3">
        <f t="shared" si="37"/>
        <v>0</v>
      </c>
      <c r="L71" s="3">
        <f t="shared" si="37"/>
        <v>243.88344000000004</v>
      </c>
      <c r="M71" s="3">
        <f t="shared" si="37"/>
        <v>223.55982</v>
      </c>
      <c r="N71" s="3">
        <f t="shared" si="37"/>
        <v>316.14525000000003</v>
      </c>
      <c r="O71" s="3">
        <f t="shared" si="37"/>
        <v>328.79105999999996</v>
      </c>
    </row>
    <row r="72" spans="1:15" ht="15" x14ac:dyDescent="0.25">
      <c r="A72" t="s">
        <v>311</v>
      </c>
      <c r="C72" s="3">
        <f t="shared" ref="C72:O72" si="38">+C52*C$60*1.08</f>
        <v>1294.2982800000002</v>
      </c>
      <c r="D72" s="3">
        <f t="shared" si="38"/>
        <v>0</v>
      </c>
      <c r="E72" s="3">
        <f t="shared" si="38"/>
        <v>2026.9439999999997</v>
      </c>
      <c r="F72" s="3">
        <f t="shared" si="38"/>
        <v>1783.28862</v>
      </c>
      <c r="G72" s="3">
        <f t="shared" si="38"/>
        <v>683.09892000000002</v>
      </c>
      <c r="H72" s="3">
        <f t="shared" si="38"/>
        <v>1321.3209240000001</v>
      </c>
      <c r="I72" s="3">
        <f t="shared" si="38"/>
        <v>811.80073799999991</v>
      </c>
      <c r="J72" s="3">
        <f t="shared" si="38"/>
        <v>40.040028000000007</v>
      </c>
      <c r="K72" s="3">
        <f t="shared" si="38"/>
        <v>0</v>
      </c>
      <c r="L72" s="3">
        <f t="shared" si="38"/>
        <v>304.85430000000008</v>
      </c>
      <c r="M72" s="3">
        <f t="shared" si="38"/>
        <v>284.53068000000002</v>
      </c>
      <c r="N72" s="3">
        <f t="shared" si="38"/>
        <v>417.31173000000001</v>
      </c>
      <c r="O72" s="3">
        <f t="shared" si="38"/>
        <v>429.95754000000005</v>
      </c>
    </row>
    <row r="73" spans="1:15" ht="15" x14ac:dyDescent="0.25">
      <c r="A73" t="s">
        <v>317</v>
      </c>
      <c r="C73" s="3">
        <f t="shared" ref="C73:O73" si="39">+C53*C$60*1.08</f>
        <v>3130.3958400000001</v>
      </c>
      <c r="D73" s="3">
        <f t="shared" si="39"/>
        <v>0</v>
      </c>
      <c r="E73" s="3">
        <f t="shared" si="39"/>
        <v>4809.0239999999994</v>
      </c>
      <c r="F73" s="3">
        <f t="shared" si="39"/>
        <v>4260.7432799999997</v>
      </c>
      <c r="G73" s="3">
        <f t="shared" si="39"/>
        <v>1593.8974800000001</v>
      </c>
      <c r="H73" s="3">
        <f t="shared" si="39"/>
        <v>3146.0022000000004</v>
      </c>
      <c r="I73" s="3">
        <f t="shared" si="39"/>
        <v>1920.6017459999998</v>
      </c>
      <c r="J73" s="3">
        <f t="shared" si="39"/>
        <v>91.520064000000019</v>
      </c>
      <c r="K73" s="3">
        <f t="shared" si="39"/>
        <v>37.949939999999998</v>
      </c>
      <c r="L73" s="3">
        <f t="shared" si="39"/>
        <v>751.97394000000008</v>
      </c>
      <c r="M73" s="3">
        <f t="shared" si="39"/>
        <v>670.67946000000006</v>
      </c>
      <c r="N73" s="3">
        <f t="shared" si="39"/>
        <v>986.37317999999993</v>
      </c>
      <c r="O73" s="3">
        <f t="shared" si="39"/>
        <v>1036.95642</v>
      </c>
    </row>
    <row r="74" spans="1:15" ht="15" x14ac:dyDescent="0.25">
      <c r="A74" t="s">
        <v>312</v>
      </c>
      <c r="C74" s="3">
        <f t="shared" ref="C74:O74" si="40">+C54*C$60*1.08</f>
        <v>5026.6933200000003</v>
      </c>
      <c r="D74" s="3">
        <f t="shared" si="40"/>
        <v>0</v>
      </c>
      <c r="E74" s="3">
        <f t="shared" si="40"/>
        <v>7750.0799999999981</v>
      </c>
      <c r="F74" s="3">
        <f t="shared" si="40"/>
        <v>6869.8501200000001</v>
      </c>
      <c r="G74" s="3">
        <f t="shared" si="40"/>
        <v>2580.5959200000002</v>
      </c>
      <c r="H74" s="3">
        <f t="shared" si="40"/>
        <v>5073.6435480000009</v>
      </c>
      <c r="I74" s="3">
        <f t="shared" si="40"/>
        <v>3108.6028259999998</v>
      </c>
      <c r="J74" s="3">
        <f t="shared" si="40"/>
        <v>148.72010400000002</v>
      </c>
      <c r="K74" s="3">
        <f t="shared" si="40"/>
        <v>37.949939999999998</v>
      </c>
      <c r="L74" s="3">
        <f t="shared" si="40"/>
        <v>1199.0935800000002</v>
      </c>
      <c r="M74" s="3">
        <f t="shared" si="40"/>
        <v>1097.4754800000001</v>
      </c>
      <c r="N74" s="3">
        <f t="shared" si="40"/>
        <v>1580.7262499999999</v>
      </c>
      <c r="O74" s="3">
        <f t="shared" si="40"/>
        <v>1669.24692</v>
      </c>
    </row>
    <row r="75" spans="1:15" ht="15" x14ac:dyDescent="0.25">
      <c r="A75" t="s">
        <v>316</v>
      </c>
      <c r="C75" s="3">
        <f t="shared" ref="C75:O75" si="41">+C55*C$60*1.08</f>
        <v>1113.6985200000001</v>
      </c>
      <c r="D75" s="3">
        <f t="shared" si="41"/>
        <v>0</v>
      </c>
      <c r="E75" s="3">
        <f t="shared" si="41"/>
        <v>1708.9919999999997</v>
      </c>
      <c r="F75" s="3">
        <f t="shared" si="41"/>
        <v>1514.0000700000003</v>
      </c>
      <c r="G75" s="3">
        <f t="shared" si="41"/>
        <v>569.2491</v>
      </c>
      <c r="H75" s="3">
        <f t="shared" si="41"/>
        <v>1115.4007800000002</v>
      </c>
      <c r="I75" s="3">
        <f t="shared" si="41"/>
        <v>673.20061199999998</v>
      </c>
      <c r="J75" s="3">
        <f t="shared" si="41"/>
        <v>34.320024000000004</v>
      </c>
      <c r="K75" s="3">
        <f t="shared" si="41"/>
        <v>0</v>
      </c>
      <c r="L75" s="3">
        <f t="shared" si="41"/>
        <v>264.20706000000001</v>
      </c>
      <c r="M75" s="3">
        <f t="shared" si="41"/>
        <v>243.88344000000004</v>
      </c>
      <c r="N75" s="3">
        <f t="shared" si="41"/>
        <v>354.08268000000004</v>
      </c>
      <c r="O75" s="3">
        <f t="shared" si="41"/>
        <v>366.72848999999997</v>
      </c>
    </row>
    <row r="76" spans="1:15" ht="15" x14ac:dyDescent="0.25">
      <c r="A76" t="s">
        <v>345</v>
      </c>
      <c r="C76" s="3">
        <f t="shared" ref="C76:O76" si="42">+C56*C$60*1.08</f>
        <v>902.99880000000007</v>
      </c>
      <c r="D76" s="3">
        <f t="shared" si="42"/>
        <v>0</v>
      </c>
      <c r="E76" s="3">
        <f t="shared" si="42"/>
        <v>1391.0399999999997</v>
      </c>
      <c r="F76" s="3">
        <f t="shared" si="42"/>
        <v>1238.7273300000002</v>
      </c>
      <c r="G76" s="3">
        <f t="shared" si="42"/>
        <v>455.39928000000003</v>
      </c>
      <c r="H76" s="3">
        <f t="shared" si="42"/>
        <v>915.20064000000002</v>
      </c>
      <c r="I76" s="3">
        <f t="shared" si="42"/>
        <v>554.40050399999996</v>
      </c>
      <c r="J76" s="3">
        <f t="shared" si="42"/>
        <v>28.600020000000001</v>
      </c>
      <c r="K76" s="3">
        <f t="shared" si="42"/>
        <v>0</v>
      </c>
      <c r="L76" s="3">
        <f t="shared" si="42"/>
        <v>223.55982</v>
      </c>
      <c r="M76" s="3">
        <f t="shared" si="42"/>
        <v>203.23620000000003</v>
      </c>
      <c r="N76" s="3">
        <f t="shared" si="42"/>
        <v>290.85363000000001</v>
      </c>
      <c r="O76" s="3">
        <f t="shared" si="42"/>
        <v>303.49943999999999</v>
      </c>
    </row>
    <row r="77" spans="1:15" ht="15" x14ac:dyDescent="0.25"/>
    <row r="78" spans="1:15" ht="15" x14ac:dyDescent="0.25">
      <c r="C78" s="3">
        <f>+SUM(C61:C76)</f>
        <v>34735.353840000003</v>
      </c>
      <c r="D78" s="3">
        <f t="shared" ref="D78:O78" si="43">+SUM(D61:D76)</f>
        <v>45.759960000000007</v>
      </c>
      <c r="E78" s="3">
        <f t="shared" si="43"/>
        <v>53415.935999999994</v>
      </c>
      <c r="F78" s="3">
        <f t="shared" si="43"/>
        <v>47394.784800000016</v>
      </c>
      <c r="G78" s="3">
        <f t="shared" si="43"/>
        <v>17760.571920000002</v>
      </c>
      <c r="H78" s="3">
        <f t="shared" si="43"/>
        <v>35000.704476000014</v>
      </c>
      <c r="I78" s="3">
        <f t="shared" si="43"/>
        <v>21384.01944</v>
      </c>
      <c r="J78" s="3">
        <f t="shared" si="43"/>
        <v>1029.6007200000004</v>
      </c>
      <c r="K78" s="3">
        <f t="shared" si="43"/>
        <v>227.69963999999999</v>
      </c>
      <c r="L78" s="3">
        <f t="shared" si="43"/>
        <v>8292.0369599999995</v>
      </c>
      <c r="M78" s="3">
        <f t="shared" si="43"/>
        <v>7560.3866400000015</v>
      </c>
      <c r="N78" s="3">
        <f t="shared" si="43"/>
        <v>10925.979839999998</v>
      </c>
      <c r="O78" s="3">
        <f t="shared" si="43"/>
        <v>11532.978719999997</v>
      </c>
    </row>
    <row r="79" spans="1:15" ht="15" x14ac:dyDescent="0.25">
      <c r="C79" t="s">
        <v>344</v>
      </c>
      <c r="D79" t="s">
        <v>344</v>
      </c>
      <c r="E79" t="s">
        <v>344</v>
      </c>
      <c r="F79" t="s">
        <v>344</v>
      </c>
      <c r="G79" t="s">
        <v>344</v>
      </c>
      <c r="H79" t="s">
        <v>344</v>
      </c>
      <c r="I79" t="s">
        <v>344</v>
      </c>
      <c r="J79" t="s">
        <v>344</v>
      </c>
      <c r="K79" t="s">
        <v>344</v>
      </c>
      <c r="L79" t="s">
        <v>344</v>
      </c>
      <c r="M79" t="s">
        <v>344</v>
      </c>
      <c r="N79" t="s">
        <v>344</v>
      </c>
      <c r="O79" t="s">
        <v>344</v>
      </c>
    </row>
    <row r="80" spans="1:15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SO Co.op</vt:lpstr>
      <vt:lpstr>Do vao DSR</vt:lpstr>
      <vt:lpstr>Data CF-FL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2024-05-16T03:48:58Z</dcterms:created>
  <dcterms:modified xsi:type="dcterms:W3CDTF">2024-07-15T03:23:57Z</dcterms:modified>
</cp:coreProperties>
</file>